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MPH-HEcon-Health System Sustainability\S&amp;T HSS\Overarching Research\IHACPA Data\"/>
    </mc:Choice>
  </mc:AlternateContent>
  <xr:revisionPtr revIDLastSave="0" documentId="13_ncr:1_{83174AF6-E07A-4FB7-A7D5-6BB93BF34381}" xr6:coauthVersionLast="47" xr6:coauthVersionMax="47" xr10:uidLastSave="{00000000-0000-0000-0000-000000000000}"/>
  <bookViews>
    <workbookView xWindow="7890" yWindow="-16320" windowWidth="29040" windowHeight="16440" tabRatio="856" activeTab="1" xr2:uid="{00000000-000D-0000-FFFF-FFFF00000000}"/>
  </bookViews>
  <sheets>
    <sheet name="RAH - Summary" sheetId="11" r:id="rId1"/>
    <sheet name="Cost per NWAU ED" sheetId="5" r:id="rId2"/>
    <sheet name="NWAU per pres ED" sheetId="8" r:id="rId3"/>
    <sheet name="Cost per NWAU Acute Adm" sheetId="1" r:id="rId4"/>
    <sheet name="NWAU per episode Acute Adm" sheetId="7" r:id="rId5"/>
    <sheet name="Cost per NWAU Sub-Acute Adm" sheetId="4" r:id="rId6"/>
    <sheet name="NWAU per episode Sub-Acute Adm" sheetId="9" r:id="rId7"/>
    <sheet name="Cost per NWAU Mental Health Adm" sheetId="6" r:id="rId8"/>
    <sheet name="NWAU per episode Mental Health" sheetId="10" r:id="rId9"/>
    <sheet name="NEP" sheetId="2" r:id="rId10"/>
    <sheet name="Cover - Royal Adelaide Hospital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5" l="1"/>
  <c r="H10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2" i="5"/>
  <c r="D416" i="1"/>
  <c r="H4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  <c r="B4" i="11"/>
  <c r="B8" i="1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E58" i="1" s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E122" i="1" s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E186" i="1" s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E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E274" i="1" s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E338" i="1" s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F407" i="1" s="1"/>
  <c r="G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2" i="1"/>
  <c r="D390" i="7"/>
  <c r="F390" i="7" s="1"/>
  <c r="E390" i="7" s="1"/>
  <c r="D391" i="7"/>
  <c r="F391" i="7" s="1"/>
  <c r="E391" i="7" s="1"/>
  <c r="D392" i="7"/>
  <c r="F392" i="7" s="1"/>
  <c r="E392" i="7" s="1"/>
  <c r="D393" i="7"/>
  <c r="F393" i="7"/>
  <c r="E393" i="7" s="1"/>
  <c r="D394" i="7"/>
  <c r="F394" i="7" s="1"/>
  <c r="E394" i="7" s="1"/>
  <c r="D395" i="7"/>
  <c r="F395" i="7" s="1"/>
  <c r="E395" i="7" s="1"/>
  <c r="D396" i="7"/>
  <c r="F396" i="7"/>
  <c r="E396" i="7" s="1"/>
  <c r="D397" i="7"/>
  <c r="F397" i="7" s="1"/>
  <c r="E397" i="7" s="1"/>
  <c r="D398" i="7"/>
  <c r="F398" i="7" s="1"/>
  <c r="E398" i="7" s="1"/>
  <c r="D399" i="7"/>
  <c r="F399" i="7" s="1"/>
  <c r="E399" i="7" s="1"/>
  <c r="D400" i="7"/>
  <c r="E400" i="7"/>
  <c r="F400" i="7"/>
  <c r="D401" i="7"/>
  <c r="F401" i="7" s="1"/>
  <c r="E401" i="7" s="1"/>
  <c r="D402" i="7"/>
  <c r="F402" i="7" s="1"/>
  <c r="E402" i="7" s="1"/>
  <c r="D403" i="7"/>
  <c r="F403" i="7" s="1"/>
  <c r="E403" i="7" s="1"/>
  <c r="D404" i="7"/>
  <c r="F404" i="7"/>
  <c r="E404" i="7" s="1"/>
  <c r="D405" i="7"/>
  <c r="F405" i="7"/>
  <c r="E405" i="7" s="1"/>
  <c r="D406" i="7"/>
  <c r="F406" i="7" s="1"/>
  <c r="E406" i="7" s="1"/>
  <c r="D407" i="7"/>
  <c r="F407" i="7" s="1"/>
  <c r="E407" i="7" s="1"/>
  <c r="J407" i="1" s="1"/>
  <c r="K407" i="1" s="1"/>
  <c r="D408" i="7"/>
  <c r="F408" i="7" s="1"/>
  <c r="E408" i="7" s="1"/>
  <c r="D409" i="7"/>
  <c r="F409" i="7" s="1"/>
  <c r="E409" i="7" s="1"/>
  <c r="D410" i="7"/>
  <c r="F410" i="7" s="1"/>
  <c r="E410" i="7" s="1"/>
  <c r="D411" i="7"/>
  <c r="F411" i="7" s="1"/>
  <c r="E411" i="7" s="1"/>
  <c r="D412" i="7"/>
  <c r="F412" i="7"/>
  <c r="E412" i="7" s="1"/>
  <c r="D413" i="7"/>
  <c r="F413" i="7"/>
  <c r="E413" i="7" s="1"/>
  <c r="D414" i="7"/>
  <c r="F414" i="7" s="1"/>
  <c r="E414" i="7" s="1"/>
  <c r="D2" i="5"/>
  <c r="E2" i="5" s="1"/>
  <c r="I2" i="1"/>
  <c r="F385" i="7"/>
  <c r="E385" i="7" s="1"/>
  <c r="D3" i="7"/>
  <c r="F3" i="7" s="1"/>
  <c r="E3" i="7" s="1"/>
  <c r="D4" i="7"/>
  <c r="F4" i="7" s="1"/>
  <c r="E4" i="7" s="1"/>
  <c r="D5" i="7"/>
  <c r="F5" i="7" s="1"/>
  <c r="E5" i="7" s="1"/>
  <c r="D6" i="7"/>
  <c r="F6" i="7" s="1"/>
  <c r="E6" i="7" s="1"/>
  <c r="D7" i="7"/>
  <c r="F7" i="7" s="1"/>
  <c r="E7" i="7" s="1"/>
  <c r="D8" i="7"/>
  <c r="F8" i="7" s="1"/>
  <c r="E8" i="7" s="1"/>
  <c r="D9" i="7"/>
  <c r="F9" i="7" s="1"/>
  <c r="E9" i="7" s="1"/>
  <c r="D10" i="7"/>
  <c r="F10" i="7" s="1"/>
  <c r="E10" i="7" s="1"/>
  <c r="D11" i="7"/>
  <c r="F11" i="7" s="1"/>
  <c r="E11" i="7" s="1"/>
  <c r="D12" i="7"/>
  <c r="F12" i="7" s="1"/>
  <c r="E12" i="7" s="1"/>
  <c r="D13" i="7"/>
  <c r="F13" i="7" s="1"/>
  <c r="E13" i="7" s="1"/>
  <c r="D14" i="7"/>
  <c r="F14" i="7" s="1"/>
  <c r="E14" i="7" s="1"/>
  <c r="D15" i="7"/>
  <c r="F15" i="7" s="1"/>
  <c r="E15" i="7" s="1"/>
  <c r="D16" i="7"/>
  <c r="F16" i="7" s="1"/>
  <c r="E16" i="7" s="1"/>
  <c r="D17" i="7"/>
  <c r="F17" i="7" s="1"/>
  <c r="E17" i="7" s="1"/>
  <c r="D18" i="7"/>
  <c r="F18" i="7" s="1"/>
  <c r="E18" i="7" s="1"/>
  <c r="D19" i="7"/>
  <c r="F19" i="7" s="1"/>
  <c r="E19" i="7" s="1"/>
  <c r="D20" i="7"/>
  <c r="F20" i="7" s="1"/>
  <c r="E20" i="7" s="1"/>
  <c r="D21" i="7"/>
  <c r="F21" i="7" s="1"/>
  <c r="E21" i="7" s="1"/>
  <c r="D22" i="7"/>
  <c r="F22" i="7" s="1"/>
  <c r="E22" i="7" s="1"/>
  <c r="D23" i="7"/>
  <c r="F23" i="7" s="1"/>
  <c r="E23" i="7" s="1"/>
  <c r="D24" i="7"/>
  <c r="F24" i="7" s="1"/>
  <c r="E24" i="7" s="1"/>
  <c r="D25" i="7"/>
  <c r="F25" i="7" s="1"/>
  <c r="E25" i="7" s="1"/>
  <c r="D26" i="7"/>
  <c r="F26" i="7" s="1"/>
  <c r="E26" i="7" s="1"/>
  <c r="D27" i="7"/>
  <c r="F27" i="7" s="1"/>
  <c r="E27" i="7" s="1"/>
  <c r="D28" i="7"/>
  <c r="F28" i="7" s="1"/>
  <c r="E28" i="7" s="1"/>
  <c r="D29" i="7"/>
  <c r="F29" i="7" s="1"/>
  <c r="E29" i="7" s="1"/>
  <c r="D30" i="7"/>
  <c r="F30" i="7" s="1"/>
  <c r="E30" i="7" s="1"/>
  <c r="D31" i="7"/>
  <c r="F31" i="7" s="1"/>
  <c r="E31" i="7" s="1"/>
  <c r="D32" i="7"/>
  <c r="F32" i="7" s="1"/>
  <c r="E32" i="7" s="1"/>
  <c r="D33" i="7"/>
  <c r="F33" i="7" s="1"/>
  <c r="E33" i="7" s="1"/>
  <c r="D34" i="7"/>
  <c r="F34" i="7" s="1"/>
  <c r="E34" i="7" s="1"/>
  <c r="D35" i="7"/>
  <c r="F35" i="7" s="1"/>
  <c r="E35" i="7" s="1"/>
  <c r="D36" i="7"/>
  <c r="F36" i="7" s="1"/>
  <c r="E36" i="7" s="1"/>
  <c r="D37" i="7"/>
  <c r="F37" i="7" s="1"/>
  <c r="E37" i="7" s="1"/>
  <c r="D38" i="7"/>
  <c r="F38" i="7" s="1"/>
  <c r="E38" i="7" s="1"/>
  <c r="D39" i="7"/>
  <c r="F39" i="7" s="1"/>
  <c r="E39" i="7" s="1"/>
  <c r="D40" i="7"/>
  <c r="F40" i="7" s="1"/>
  <c r="E40" i="7" s="1"/>
  <c r="D41" i="7"/>
  <c r="F41" i="7" s="1"/>
  <c r="E41" i="7" s="1"/>
  <c r="D42" i="7"/>
  <c r="F42" i="7" s="1"/>
  <c r="E42" i="7" s="1"/>
  <c r="D43" i="7"/>
  <c r="F43" i="7" s="1"/>
  <c r="E43" i="7" s="1"/>
  <c r="D44" i="7"/>
  <c r="F44" i="7" s="1"/>
  <c r="E44" i="7" s="1"/>
  <c r="D45" i="7"/>
  <c r="F45" i="7" s="1"/>
  <c r="E45" i="7" s="1"/>
  <c r="D46" i="7"/>
  <c r="F46" i="7" s="1"/>
  <c r="E46" i="7" s="1"/>
  <c r="D47" i="7"/>
  <c r="F47" i="7" s="1"/>
  <c r="E47" i="7" s="1"/>
  <c r="D48" i="7"/>
  <c r="F48" i="7" s="1"/>
  <c r="E48" i="7" s="1"/>
  <c r="D49" i="7"/>
  <c r="F49" i="7" s="1"/>
  <c r="E49" i="7" s="1"/>
  <c r="D50" i="7"/>
  <c r="F50" i="7" s="1"/>
  <c r="E50" i="7" s="1"/>
  <c r="D51" i="7"/>
  <c r="F51" i="7" s="1"/>
  <c r="E51" i="7" s="1"/>
  <c r="D52" i="7"/>
  <c r="F52" i="7" s="1"/>
  <c r="E52" i="7" s="1"/>
  <c r="D53" i="7"/>
  <c r="F53" i="7" s="1"/>
  <c r="E53" i="7" s="1"/>
  <c r="D54" i="7"/>
  <c r="F54" i="7" s="1"/>
  <c r="E54" i="7" s="1"/>
  <c r="D55" i="7"/>
  <c r="F55" i="7" s="1"/>
  <c r="E55" i="7" s="1"/>
  <c r="D56" i="7"/>
  <c r="F56" i="7" s="1"/>
  <c r="E56" i="7" s="1"/>
  <c r="D57" i="7"/>
  <c r="F57" i="7" s="1"/>
  <c r="E57" i="7" s="1"/>
  <c r="D58" i="7"/>
  <c r="F58" i="7" s="1"/>
  <c r="E58" i="7" s="1"/>
  <c r="D59" i="7"/>
  <c r="F59" i="7" s="1"/>
  <c r="E59" i="7" s="1"/>
  <c r="D60" i="7"/>
  <c r="F60" i="7" s="1"/>
  <c r="E60" i="7" s="1"/>
  <c r="D61" i="7"/>
  <c r="F61" i="7" s="1"/>
  <c r="E61" i="7" s="1"/>
  <c r="D62" i="7"/>
  <c r="F62" i="7" s="1"/>
  <c r="E62" i="7" s="1"/>
  <c r="D63" i="7"/>
  <c r="F63" i="7" s="1"/>
  <c r="E63" i="7" s="1"/>
  <c r="D64" i="7"/>
  <c r="F64" i="7" s="1"/>
  <c r="E64" i="7" s="1"/>
  <c r="D65" i="7"/>
  <c r="F65" i="7" s="1"/>
  <c r="E65" i="7" s="1"/>
  <c r="D66" i="7"/>
  <c r="F66" i="7" s="1"/>
  <c r="E66" i="7" s="1"/>
  <c r="D67" i="7"/>
  <c r="F67" i="7" s="1"/>
  <c r="E67" i="7" s="1"/>
  <c r="D68" i="7"/>
  <c r="F68" i="7" s="1"/>
  <c r="E68" i="7" s="1"/>
  <c r="D69" i="7"/>
  <c r="F69" i="7" s="1"/>
  <c r="E69" i="7" s="1"/>
  <c r="D70" i="7"/>
  <c r="F70" i="7" s="1"/>
  <c r="E70" i="7" s="1"/>
  <c r="D71" i="7"/>
  <c r="F71" i="7" s="1"/>
  <c r="E71" i="7" s="1"/>
  <c r="D72" i="7"/>
  <c r="F72" i="7" s="1"/>
  <c r="E72" i="7" s="1"/>
  <c r="D73" i="7"/>
  <c r="F73" i="7" s="1"/>
  <c r="E73" i="7" s="1"/>
  <c r="D74" i="7"/>
  <c r="F74" i="7" s="1"/>
  <c r="E74" i="7" s="1"/>
  <c r="D75" i="7"/>
  <c r="F75" i="7" s="1"/>
  <c r="E75" i="7" s="1"/>
  <c r="D76" i="7"/>
  <c r="F76" i="7" s="1"/>
  <c r="E76" i="7" s="1"/>
  <c r="D77" i="7"/>
  <c r="F77" i="7" s="1"/>
  <c r="E77" i="7" s="1"/>
  <c r="D78" i="7"/>
  <c r="F78" i="7" s="1"/>
  <c r="E78" i="7" s="1"/>
  <c r="D79" i="7"/>
  <c r="F79" i="7" s="1"/>
  <c r="E79" i="7" s="1"/>
  <c r="D80" i="7"/>
  <c r="F80" i="7" s="1"/>
  <c r="E80" i="7" s="1"/>
  <c r="D81" i="7"/>
  <c r="F81" i="7" s="1"/>
  <c r="E81" i="7" s="1"/>
  <c r="D82" i="7"/>
  <c r="F82" i="7" s="1"/>
  <c r="E82" i="7" s="1"/>
  <c r="D83" i="7"/>
  <c r="F83" i="7" s="1"/>
  <c r="E83" i="7" s="1"/>
  <c r="D84" i="7"/>
  <c r="F84" i="7" s="1"/>
  <c r="E84" i="7" s="1"/>
  <c r="D85" i="7"/>
  <c r="F85" i="7" s="1"/>
  <c r="E85" i="7" s="1"/>
  <c r="D86" i="7"/>
  <c r="F86" i="7" s="1"/>
  <c r="E86" i="7" s="1"/>
  <c r="D87" i="7"/>
  <c r="F87" i="7" s="1"/>
  <c r="E87" i="7" s="1"/>
  <c r="D88" i="7"/>
  <c r="F88" i="7" s="1"/>
  <c r="E88" i="7" s="1"/>
  <c r="D89" i="7"/>
  <c r="F89" i="7" s="1"/>
  <c r="E89" i="7" s="1"/>
  <c r="D90" i="7"/>
  <c r="F90" i="7" s="1"/>
  <c r="E90" i="7" s="1"/>
  <c r="D91" i="7"/>
  <c r="F91" i="7" s="1"/>
  <c r="E91" i="7" s="1"/>
  <c r="D92" i="7"/>
  <c r="F92" i="7" s="1"/>
  <c r="E92" i="7" s="1"/>
  <c r="D93" i="7"/>
  <c r="F93" i="7" s="1"/>
  <c r="E93" i="7" s="1"/>
  <c r="D94" i="7"/>
  <c r="F94" i="7" s="1"/>
  <c r="E94" i="7" s="1"/>
  <c r="D95" i="7"/>
  <c r="F95" i="7" s="1"/>
  <c r="E95" i="7" s="1"/>
  <c r="D96" i="7"/>
  <c r="F96" i="7" s="1"/>
  <c r="E96" i="7" s="1"/>
  <c r="D97" i="7"/>
  <c r="F97" i="7" s="1"/>
  <c r="E97" i="7" s="1"/>
  <c r="D98" i="7"/>
  <c r="F98" i="7" s="1"/>
  <c r="E98" i="7" s="1"/>
  <c r="D99" i="7"/>
  <c r="F99" i="7" s="1"/>
  <c r="E99" i="7" s="1"/>
  <c r="D100" i="7"/>
  <c r="F100" i="7" s="1"/>
  <c r="E100" i="7" s="1"/>
  <c r="D101" i="7"/>
  <c r="F101" i="7" s="1"/>
  <c r="E101" i="7" s="1"/>
  <c r="D102" i="7"/>
  <c r="F102" i="7" s="1"/>
  <c r="E102" i="7" s="1"/>
  <c r="D103" i="7"/>
  <c r="F103" i="7" s="1"/>
  <c r="E103" i="7" s="1"/>
  <c r="D104" i="7"/>
  <c r="F104" i="7" s="1"/>
  <c r="E104" i="7" s="1"/>
  <c r="D105" i="7"/>
  <c r="F105" i="7" s="1"/>
  <c r="E105" i="7" s="1"/>
  <c r="D106" i="7"/>
  <c r="F106" i="7" s="1"/>
  <c r="E106" i="7" s="1"/>
  <c r="D107" i="7"/>
  <c r="F107" i="7" s="1"/>
  <c r="E107" i="7" s="1"/>
  <c r="D108" i="7"/>
  <c r="F108" i="7" s="1"/>
  <c r="E108" i="7" s="1"/>
  <c r="D109" i="7"/>
  <c r="F109" i="7" s="1"/>
  <c r="E109" i="7" s="1"/>
  <c r="D110" i="7"/>
  <c r="F110" i="7" s="1"/>
  <c r="E110" i="7" s="1"/>
  <c r="D111" i="7"/>
  <c r="F111" i="7" s="1"/>
  <c r="E111" i="7" s="1"/>
  <c r="D112" i="7"/>
  <c r="F112" i="7" s="1"/>
  <c r="E112" i="7" s="1"/>
  <c r="D113" i="7"/>
  <c r="F113" i="7" s="1"/>
  <c r="E113" i="7" s="1"/>
  <c r="D114" i="7"/>
  <c r="F114" i="7" s="1"/>
  <c r="E114" i="7" s="1"/>
  <c r="D115" i="7"/>
  <c r="F115" i="7" s="1"/>
  <c r="E115" i="7" s="1"/>
  <c r="D116" i="7"/>
  <c r="F116" i="7" s="1"/>
  <c r="E116" i="7" s="1"/>
  <c r="D117" i="7"/>
  <c r="F117" i="7" s="1"/>
  <c r="E117" i="7" s="1"/>
  <c r="D118" i="7"/>
  <c r="F118" i="7" s="1"/>
  <c r="E118" i="7" s="1"/>
  <c r="D119" i="7"/>
  <c r="F119" i="7" s="1"/>
  <c r="E119" i="7" s="1"/>
  <c r="D120" i="7"/>
  <c r="F120" i="7" s="1"/>
  <c r="E120" i="7" s="1"/>
  <c r="D121" i="7"/>
  <c r="F121" i="7" s="1"/>
  <c r="E121" i="7" s="1"/>
  <c r="D122" i="7"/>
  <c r="F122" i="7" s="1"/>
  <c r="E122" i="7" s="1"/>
  <c r="D123" i="7"/>
  <c r="F123" i="7" s="1"/>
  <c r="E123" i="7" s="1"/>
  <c r="D124" i="7"/>
  <c r="F124" i="7" s="1"/>
  <c r="E124" i="7" s="1"/>
  <c r="D125" i="7"/>
  <c r="F125" i="7" s="1"/>
  <c r="E125" i="7" s="1"/>
  <c r="D126" i="7"/>
  <c r="F126" i="7" s="1"/>
  <c r="E126" i="7" s="1"/>
  <c r="D127" i="7"/>
  <c r="F127" i="7" s="1"/>
  <c r="E127" i="7" s="1"/>
  <c r="D128" i="7"/>
  <c r="F128" i="7" s="1"/>
  <c r="E128" i="7" s="1"/>
  <c r="D129" i="7"/>
  <c r="F129" i="7" s="1"/>
  <c r="E129" i="7" s="1"/>
  <c r="D130" i="7"/>
  <c r="F130" i="7" s="1"/>
  <c r="E130" i="7" s="1"/>
  <c r="D131" i="7"/>
  <c r="F131" i="7" s="1"/>
  <c r="E131" i="7" s="1"/>
  <c r="D132" i="7"/>
  <c r="F132" i="7" s="1"/>
  <c r="E132" i="7" s="1"/>
  <c r="D133" i="7"/>
  <c r="F133" i="7" s="1"/>
  <c r="E133" i="7" s="1"/>
  <c r="D134" i="7"/>
  <c r="F134" i="7" s="1"/>
  <c r="E134" i="7" s="1"/>
  <c r="D135" i="7"/>
  <c r="F135" i="7" s="1"/>
  <c r="E135" i="7" s="1"/>
  <c r="D136" i="7"/>
  <c r="F136" i="7" s="1"/>
  <c r="E136" i="7" s="1"/>
  <c r="D137" i="7"/>
  <c r="F137" i="7" s="1"/>
  <c r="E137" i="7" s="1"/>
  <c r="D138" i="7"/>
  <c r="F138" i="7" s="1"/>
  <c r="E138" i="7" s="1"/>
  <c r="D139" i="7"/>
  <c r="F139" i="7" s="1"/>
  <c r="E139" i="7" s="1"/>
  <c r="D140" i="7"/>
  <c r="F140" i="7" s="1"/>
  <c r="E140" i="7" s="1"/>
  <c r="D141" i="7"/>
  <c r="F141" i="7" s="1"/>
  <c r="E141" i="7" s="1"/>
  <c r="D142" i="7"/>
  <c r="F142" i="7" s="1"/>
  <c r="E142" i="7" s="1"/>
  <c r="D143" i="7"/>
  <c r="F143" i="7" s="1"/>
  <c r="E143" i="7" s="1"/>
  <c r="D144" i="7"/>
  <c r="F144" i="7" s="1"/>
  <c r="E144" i="7" s="1"/>
  <c r="D145" i="7"/>
  <c r="F145" i="7" s="1"/>
  <c r="E145" i="7" s="1"/>
  <c r="D146" i="7"/>
  <c r="F146" i="7" s="1"/>
  <c r="E146" i="7" s="1"/>
  <c r="D147" i="7"/>
  <c r="F147" i="7" s="1"/>
  <c r="E147" i="7" s="1"/>
  <c r="D148" i="7"/>
  <c r="F148" i="7" s="1"/>
  <c r="E148" i="7" s="1"/>
  <c r="D149" i="7"/>
  <c r="F149" i="7" s="1"/>
  <c r="E149" i="7" s="1"/>
  <c r="D150" i="7"/>
  <c r="F150" i="7" s="1"/>
  <c r="E150" i="7" s="1"/>
  <c r="D151" i="7"/>
  <c r="F151" i="7" s="1"/>
  <c r="E151" i="7" s="1"/>
  <c r="D152" i="7"/>
  <c r="F152" i="7" s="1"/>
  <c r="E152" i="7" s="1"/>
  <c r="D153" i="7"/>
  <c r="F153" i="7" s="1"/>
  <c r="E153" i="7" s="1"/>
  <c r="D154" i="7"/>
  <c r="F154" i="7" s="1"/>
  <c r="E154" i="7" s="1"/>
  <c r="D155" i="7"/>
  <c r="F155" i="7" s="1"/>
  <c r="E155" i="7" s="1"/>
  <c r="D156" i="7"/>
  <c r="F156" i="7" s="1"/>
  <c r="E156" i="7" s="1"/>
  <c r="D157" i="7"/>
  <c r="F157" i="7" s="1"/>
  <c r="E157" i="7" s="1"/>
  <c r="D158" i="7"/>
  <c r="F158" i="7" s="1"/>
  <c r="E158" i="7" s="1"/>
  <c r="D159" i="7"/>
  <c r="F159" i="7" s="1"/>
  <c r="E159" i="7" s="1"/>
  <c r="D160" i="7"/>
  <c r="F160" i="7" s="1"/>
  <c r="E160" i="7" s="1"/>
  <c r="D161" i="7"/>
  <c r="F161" i="7" s="1"/>
  <c r="E161" i="7" s="1"/>
  <c r="D162" i="7"/>
  <c r="F162" i="7" s="1"/>
  <c r="E162" i="7" s="1"/>
  <c r="D163" i="7"/>
  <c r="F163" i="7" s="1"/>
  <c r="E163" i="7" s="1"/>
  <c r="D164" i="7"/>
  <c r="F164" i="7" s="1"/>
  <c r="E164" i="7" s="1"/>
  <c r="D165" i="7"/>
  <c r="F165" i="7" s="1"/>
  <c r="E165" i="7" s="1"/>
  <c r="D166" i="7"/>
  <c r="F166" i="7" s="1"/>
  <c r="E166" i="7" s="1"/>
  <c r="D167" i="7"/>
  <c r="F167" i="7" s="1"/>
  <c r="E167" i="7" s="1"/>
  <c r="D168" i="7"/>
  <c r="F168" i="7" s="1"/>
  <c r="E168" i="7" s="1"/>
  <c r="D169" i="7"/>
  <c r="F169" i="7" s="1"/>
  <c r="E169" i="7" s="1"/>
  <c r="D170" i="7"/>
  <c r="F170" i="7" s="1"/>
  <c r="E170" i="7" s="1"/>
  <c r="D171" i="7"/>
  <c r="F171" i="7" s="1"/>
  <c r="E171" i="7" s="1"/>
  <c r="D172" i="7"/>
  <c r="F172" i="7" s="1"/>
  <c r="E172" i="7" s="1"/>
  <c r="D173" i="7"/>
  <c r="F173" i="7" s="1"/>
  <c r="E173" i="7" s="1"/>
  <c r="D174" i="7"/>
  <c r="F174" i="7" s="1"/>
  <c r="E174" i="7" s="1"/>
  <c r="D175" i="7"/>
  <c r="F175" i="7" s="1"/>
  <c r="E175" i="7" s="1"/>
  <c r="D176" i="7"/>
  <c r="F176" i="7" s="1"/>
  <c r="E176" i="7" s="1"/>
  <c r="D177" i="7"/>
  <c r="F177" i="7" s="1"/>
  <c r="E177" i="7" s="1"/>
  <c r="D178" i="7"/>
  <c r="F178" i="7" s="1"/>
  <c r="E178" i="7" s="1"/>
  <c r="D179" i="7"/>
  <c r="F179" i="7" s="1"/>
  <c r="E179" i="7" s="1"/>
  <c r="D180" i="7"/>
  <c r="F180" i="7" s="1"/>
  <c r="E180" i="7" s="1"/>
  <c r="D181" i="7"/>
  <c r="F181" i="7" s="1"/>
  <c r="E181" i="7" s="1"/>
  <c r="D182" i="7"/>
  <c r="F182" i="7" s="1"/>
  <c r="E182" i="7" s="1"/>
  <c r="D183" i="7"/>
  <c r="F183" i="7" s="1"/>
  <c r="E183" i="7" s="1"/>
  <c r="D184" i="7"/>
  <c r="F184" i="7" s="1"/>
  <c r="E184" i="7" s="1"/>
  <c r="D185" i="7"/>
  <c r="F185" i="7" s="1"/>
  <c r="E185" i="7" s="1"/>
  <c r="D186" i="7"/>
  <c r="F186" i="7" s="1"/>
  <c r="E186" i="7" s="1"/>
  <c r="D187" i="7"/>
  <c r="F187" i="7" s="1"/>
  <c r="E187" i="7" s="1"/>
  <c r="D188" i="7"/>
  <c r="F188" i="7" s="1"/>
  <c r="E188" i="7" s="1"/>
  <c r="D189" i="7"/>
  <c r="F189" i="7" s="1"/>
  <c r="E189" i="7" s="1"/>
  <c r="D190" i="7"/>
  <c r="F190" i="7" s="1"/>
  <c r="E190" i="7" s="1"/>
  <c r="D191" i="7"/>
  <c r="F191" i="7" s="1"/>
  <c r="E191" i="7" s="1"/>
  <c r="D192" i="7"/>
  <c r="F192" i="7" s="1"/>
  <c r="E192" i="7" s="1"/>
  <c r="D193" i="7"/>
  <c r="F193" i="7" s="1"/>
  <c r="E193" i="7" s="1"/>
  <c r="D194" i="7"/>
  <c r="F194" i="7" s="1"/>
  <c r="E194" i="7" s="1"/>
  <c r="D195" i="7"/>
  <c r="F195" i="7" s="1"/>
  <c r="E195" i="7" s="1"/>
  <c r="D196" i="7"/>
  <c r="F196" i="7" s="1"/>
  <c r="E196" i="7" s="1"/>
  <c r="D197" i="7"/>
  <c r="F197" i="7" s="1"/>
  <c r="E197" i="7" s="1"/>
  <c r="D198" i="7"/>
  <c r="F198" i="7" s="1"/>
  <c r="E198" i="7" s="1"/>
  <c r="D199" i="7"/>
  <c r="F199" i="7" s="1"/>
  <c r="E199" i="7" s="1"/>
  <c r="D200" i="7"/>
  <c r="F200" i="7" s="1"/>
  <c r="E200" i="7" s="1"/>
  <c r="D201" i="7"/>
  <c r="F201" i="7" s="1"/>
  <c r="E201" i="7" s="1"/>
  <c r="D202" i="7"/>
  <c r="F202" i="7" s="1"/>
  <c r="E202" i="7" s="1"/>
  <c r="D203" i="7"/>
  <c r="F203" i="7" s="1"/>
  <c r="E203" i="7" s="1"/>
  <c r="D204" i="7"/>
  <c r="F204" i="7" s="1"/>
  <c r="E204" i="7" s="1"/>
  <c r="D205" i="7"/>
  <c r="F205" i="7" s="1"/>
  <c r="E205" i="7" s="1"/>
  <c r="D206" i="7"/>
  <c r="F206" i="7" s="1"/>
  <c r="E206" i="7" s="1"/>
  <c r="D207" i="7"/>
  <c r="F207" i="7" s="1"/>
  <c r="E207" i="7" s="1"/>
  <c r="D208" i="7"/>
  <c r="F208" i="7" s="1"/>
  <c r="E208" i="7" s="1"/>
  <c r="D209" i="7"/>
  <c r="F209" i="7" s="1"/>
  <c r="E209" i="7" s="1"/>
  <c r="D210" i="7"/>
  <c r="F210" i="7" s="1"/>
  <c r="E210" i="7" s="1"/>
  <c r="D211" i="7"/>
  <c r="F211" i="7" s="1"/>
  <c r="E211" i="7" s="1"/>
  <c r="D212" i="7"/>
  <c r="F212" i="7" s="1"/>
  <c r="E212" i="7" s="1"/>
  <c r="D213" i="7"/>
  <c r="F213" i="7" s="1"/>
  <c r="E213" i="7" s="1"/>
  <c r="D214" i="7"/>
  <c r="F214" i="7" s="1"/>
  <c r="E214" i="7" s="1"/>
  <c r="D215" i="7"/>
  <c r="F215" i="7" s="1"/>
  <c r="E215" i="7" s="1"/>
  <c r="D216" i="7"/>
  <c r="F216" i="7" s="1"/>
  <c r="E216" i="7" s="1"/>
  <c r="D217" i="7"/>
  <c r="F217" i="7" s="1"/>
  <c r="E217" i="7" s="1"/>
  <c r="D218" i="7"/>
  <c r="F218" i="7" s="1"/>
  <c r="E218" i="7" s="1"/>
  <c r="D219" i="7"/>
  <c r="F219" i="7" s="1"/>
  <c r="E219" i="7" s="1"/>
  <c r="D220" i="7"/>
  <c r="F220" i="7" s="1"/>
  <c r="E220" i="7" s="1"/>
  <c r="D221" i="7"/>
  <c r="F221" i="7" s="1"/>
  <c r="E221" i="7" s="1"/>
  <c r="D222" i="7"/>
  <c r="F222" i="7" s="1"/>
  <c r="E222" i="7" s="1"/>
  <c r="D223" i="7"/>
  <c r="F223" i="7" s="1"/>
  <c r="E223" i="7" s="1"/>
  <c r="D224" i="7"/>
  <c r="F224" i="7" s="1"/>
  <c r="E224" i="7" s="1"/>
  <c r="D225" i="7"/>
  <c r="F225" i="7" s="1"/>
  <c r="E225" i="7" s="1"/>
  <c r="D226" i="7"/>
  <c r="F226" i="7" s="1"/>
  <c r="E226" i="7" s="1"/>
  <c r="D227" i="7"/>
  <c r="F227" i="7" s="1"/>
  <c r="E227" i="7" s="1"/>
  <c r="D228" i="7"/>
  <c r="F228" i="7" s="1"/>
  <c r="E228" i="7" s="1"/>
  <c r="D229" i="7"/>
  <c r="F229" i="7" s="1"/>
  <c r="E229" i="7" s="1"/>
  <c r="D230" i="7"/>
  <c r="F230" i="7" s="1"/>
  <c r="E230" i="7" s="1"/>
  <c r="D231" i="7"/>
  <c r="F231" i="7" s="1"/>
  <c r="E231" i="7" s="1"/>
  <c r="D232" i="7"/>
  <c r="F232" i="7" s="1"/>
  <c r="E232" i="7" s="1"/>
  <c r="D233" i="7"/>
  <c r="F233" i="7" s="1"/>
  <c r="E233" i="7" s="1"/>
  <c r="D234" i="7"/>
  <c r="F234" i="7" s="1"/>
  <c r="E234" i="7" s="1"/>
  <c r="D235" i="7"/>
  <c r="F235" i="7" s="1"/>
  <c r="E235" i="7" s="1"/>
  <c r="D236" i="7"/>
  <c r="F236" i="7" s="1"/>
  <c r="E236" i="7" s="1"/>
  <c r="D237" i="7"/>
  <c r="F237" i="7" s="1"/>
  <c r="E237" i="7" s="1"/>
  <c r="D238" i="7"/>
  <c r="F238" i="7" s="1"/>
  <c r="E238" i="7" s="1"/>
  <c r="D239" i="7"/>
  <c r="F239" i="7" s="1"/>
  <c r="E239" i="7" s="1"/>
  <c r="D240" i="7"/>
  <c r="F240" i="7" s="1"/>
  <c r="E240" i="7" s="1"/>
  <c r="D241" i="7"/>
  <c r="F241" i="7" s="1"/>
  <c r="E241" i="7" s="1"/>
  <c r="D242" i="7"/>
  <c r="F242" i="7" s="1"/>
  <c r="E242" i="7" s="1"/>
  <c r="D243" i="7"/>
  <c r="F243" i="7" s="1"/>
  <c r="E243" i="7" s="1"/>
  <c r="D244" i="7"/>
  <c r="F244" i="7" s="1"/>
  <c r="E244" i="7" s="1"/>
  <c r="D245" i="7"/>
  <c r="F245" i="7" s="1"/>
  <c r="E245" i="7" s="1"/>
  <c r="D246" i="7"/>
  <c r="F246" i="7" s="1"/>
  <c r="E246" i="7" s="1"/>
  <c r="D247" i="7"/>
  <c r="F247" i="7" s="1"/>
  <c r="E247" i="7" s="1"/>
  <c r="D248" i="7"/>
  <c r="F248" i="7" s="1"/>
  <c r="E248" i="7" s="1"/>
  <c r="D249" i="7"/>
  <c r="F249" i="7" s="1"/>
  <c r="E249" i="7" s="1"/>
  <c r="D250" i="7"/>
  <c r="F250" i="7" s="1"/>
  <c r="E250" i="7" s="1"/>
  <c r="D251" i="7"/>
  <c r="F251" i="7" s="1"/>
  <c r="E251" i="7" s="1"/>
  <c r="D252" i="7"/>
  <c r="F252" i="7" s="1"/>
  <c r="E252" i="7" s="1"/>
  <c r="D253" i="7"/>
  <c r="F253" i="7" s="1"/>
  <c r="E253" i="7" s="1"/>
  <c r="D254" i="7"/>
  <c r="F254" i="7" s="1"/>
  <c r="E254" i="7" s="1"/>
  <c r="D255" i="7"/>
  <c r="F255" i="7" s="1"/>
  <c r="E255" i="7" s="1"/>
  <c r="D256" i="7"/>
  <c r="F256" i="7" s="1"/>
  <c r="E256" i="7" s="1"/>
  <c r="D257" i="7"/>
  <c r="F257" i="7" s="1"/>
  <c r="E257" i="7" s="1"/>
  <c r="D258" i="7"/>
  <c r="F258" i="7" s="1"/>
  <c r="E258" i="7" s="1"/>
  <c r="D259" i="7"/>
  <c r="F259" i="7" s="1"/>
  <c r="E259" i="7" s="1"/>
  <c r="D260" i="7"/>
  <c r="F260" i="7" s="1"/>
  <c r="E260" i="7" s="1"/>
  <c r="D261" i="7"/>
  <c r="F261" i="7" s="1"/>
  <c r="E261" i="7" s="1"/>
  <c r="D262" i="7"/>
  <c r="F262" i="7" s="1"/>
  <c r="E262" i="7" s="1"/>
  <c r="D263" i="7"/>
  <c r="F263" i="7" s="1"/>
  <c r="E263" i="7" s="1"/>
  <c r="D264" i="7"/>
  <c r="F264" i="7" s="1"/>
  <c r="E264" i="7" s="1"/>
  <c r="D265" i="7"/>
  <c r="F265" i="7" s="1"/>
  <c r="E265" i="7" s="1"/>
  <c r="D266" i="7"/>
  <c r="F266" i="7" s="1"/>
  <c r="E266" i="7" s="1"/>
  <c r="D267" i="7"/>
  <c r="F267" i="7" s="1"/>
  <c r="E267" i="7" s="1"/>
  <c r="D268" i="7"/>
  <c r="F268" i="7" s="1"/>
  <c r="E268" i="7" s="1"/>
  <c r="D269" i="7"/>
  <c r="F269" i="7" s="1"/>
  <c r="E269" i="7" s="1"/>
  <c r="D270" i="7"/>
  <c r="F270" i="7" s="1"/>
  <c r="E270" i="7" s="1"/>
  <c r="D271" i="7"/>
  <c r="F271" i="7" s="1"/>
  <c r="E271" i="7" s="1"/>
  <c r="D272" i="7"/>
  <c r="F272" i="7" s="1"/>
  <c r="E272" i="7" s="1"/>
  <c r="D273" i="7"/>
  <c r="F273" i="7" s="1"/>
  <c r="E273" i="7" s="1"/>
  <c r="D274" i="7"/>
  <c r="F274" i="7" s="1"/>
  <c r="E274" i="7" s="1"/>
  <c r="D275" i="7"/>
  <c r="F275" i="7" s="1"/>
  <c r="E275" i="7" s="1"/>
  <c r="D276" i="7"/>
  <c r="F276" i="7" s="1"/>
  <c r="E276" i="7" s="1"/>
  <c r="D277" i="7"/>
  <c r="F277" i="7" s="1"/>
  <c r="E277" i="7" s="1"/>
  <c r="D278" i="7"/>
  <c r="F278" i="7" s="1"/>
  <c r="E278" i="7" s="1"/>
  <c r="D279" i="7"/>
  <c r="F279" i="7" s="1"/>
  <c r="E279" i="7" s="1"/>
  <c r="D280" i="7"/>
  <c r="F280" i="7" s="1"/>
  <c r="E280" i="7" s="1"/>
  <c r="D281" i="7"/>
  <c r="F281" i="7" s="1"/>
  <c r="E281" i="7" s="1"/>
  <c r="D282" i="7"/>
  <c r="F282" i="7" s="1"/>
  <c r="E282" i="7" s="1"/>
  <c r="D283" i="7"/>
  <c r="F283" i="7" s="1"/>
  <c r="E283" i="7" s="1"/>
  <c r="D284" i="7"/>
  <c r="F284" i="7" s="1"/>
  <c r="E284" i="7" s="1"/>
  <c r="D285" i="7"/>
  <c r="F285" i="7" s="1"/>
  <c r="E285" i="7" s="1"/>
  <c r="D286" i="7"/>
  <c r="F286" i="7" s="1"/>
  <c r="E286" i="7" s="1"/>
  <c r="D287" i="7"/>
  <c r="F287" i="7" s="1"/>
  <c r="E287" i="7" s="1"/>
  <c r="D288" i="7"/>
  <c r="F288" i="7" s="1"/>
  <c r="E288" i="7" s="1"/>
  <c r="D289" i="7"/>
  <c r="F289" i="7" s="1"/>
  <c r="E289" i="7" s="1"/>
  <c r="D290" i="7"/>
  <c r="F290" i="7" s="1"/>
  <c r="E290" i="7" s="1"/>
  <c r="D291" i="7"/>
  <c r="F291" i="7" s="1"/>
  <c r="E291" i="7" s="1"/>
  <c r="D292" i="7"/>
  <c r="F292" i="7" s="1"/>
  <c r="E292" i="7" s="1"/>
  <c r="D293" i="7"/>
  <c r="F293" i="7" s="1"/>
  <c r="E293" i="7" s="1"/>
  <c r="D294" i="7"/>
  <c r="F294" i="7" s="1"/>
  <c r="E294" i="7" s="1"/>
  <c r="D295" i="7"/>
  <c r="F295" i="7" s="1"/>
  <c r="E295" i="7" s="1"/>
  <c r="D296" i="7"/>
  <c r="F296" i="7" s="1"/>
  <c r="E296" i="7" s="1"/>
  <c r="D297" i="7"/>
  <c r="F297" i="7" s="1"/>
  <c r="E297" i="7" s="1"/>
  <c r="D298" i="7"/>
  <c r="F298" i="7" s="1"/>
  <c r="E298" i="7" s="1"/>
  <c r="D299" i="7"/>
  <c r="F299" i="7" s="1"/>
  <c r="E299" i="7" s="1"/>
  <c r="D300" i="7"/>
  <c r="F300" i="7" s="1"/>
  <c r="E300" i="7" s="1"/>
  <c r="D301" i="7"/>
  <c r="F301" i="7" s="1"/>
  <c r="E301" i="7" s="1"/>
  <c r="D302" i="7"/>
  <c r="F302" i="7" s="1"/>
  <c r="E302" i="7" s="1"/>
  <c r="D303" i="7"/>
  <c r="F303" i="7" s="1"/>
  <c r="E303" i="7" s="1"/>
  <c r="D304" i="7"/>
  <c r="F304" i="7" s="1"/>
  <c r="E304" i="7" s="1"/>
  <c r="D305" i="7"/>
  <c r="F305" i="7" s="1"/>
  <c r="E305" i="7" s="1"/>
  <c r="D306" i="7"/>
  <c r="F306" i="7" s="1"/>
  <c r="E306" i="7" s="1"/>
  <c r="D307" i="7"/>
  <c r="F307" i="7" s="1"/>
  <c r="E307" i="7" s="1"/>
  <c r="D308" i="7"/>
  <c r="F308" i="7" s="1"/>
  <c r="E308" i="7" s="1"/>
  <c r="D309" i="7"/>
  <c r="F309" i="7" s="1"/>
  <c r="E309" i="7" s="1"/>
  <c r="D310" i="7"/>
  <c r="F310" i="7" s="1"/>
  <c r="E310" i="7" s="1"/>
  <c r="D311" i="7"/>
  <c r="F311" i="7" s="1"/>
  <c r="E311" i="7" s="1"/>
  <c r="D312" i="7"/>
  <c r="F312" i="7" s="1"/>
  <c r="E312" i="7" s="1"/>
  <c r="D313" i="7"/>
  <c r="F313" i="7" s="1"/>
  <c r="E313" i="7" s="1"/>
  <c r="D314" i="7"/>
  <c r="F314" i="7" s="1"/>
  <c r="E314" i="7" s="1"/>
  <c r="D315" i="7"/>
  <c r="F315" i="7" s="1"/>
  <c r="E315" i="7" s="1"/>
  <c r="D316" i="7"/>
  <c r="F316" i="7" s="1"/>
  <c r="E316" i="7" s="1"/>
  <c r="D317" i="7"/>
  <c r="F317" i="7" s="1"/>
  <c r="E317" i="7" s="1"/>
  <c r="D318" i="7"/>
  <c r="F318" i="7" s="1"/>
  <c r="E318" i="7" s="1"/>
  <c r="D319" i="7"/>
  <c r="F319" i="7" s="1"/>
  <c r="E319" i="7" s="1"/>
  <c r="D320" i="7"/>
  <c r="F320" i="7" s="1"/>
  <c r="E320" i="7" s="1"/>
  <c r="D321" i="7"/>
  <c r="F321" i="7" s="1"/>
  <c r="E321" i="7" s="1"/>
  <c r="D322" i="7"/>
  <c r="F322" i="7" s="1"/>
  <c r="E322" i="7" s="1"/>
  <c r="D323" i="7"/>
  <c r="F323" i="7" s="1"/>
  <c r="E323" i="7" s="1"/>
  <c r="D324" i="7"/>
  <c r="F324" i="7" s="1"/>
  <c r="E324" i="7" s="1"/>
  <c r="D325" i="7"/>
  <c r="F325" i="7" s="1"/>
  <c r="E325" i="7" s="1"/>
  <c r="D326" i="7"/>
  <c r="F326" i="7" s="1"/>
  <c r="E326" i="7" s="1"/>
  <c r="D327" i="7"/>
  <c r="F327" i="7" s="1"/>
  <c r="E327" i="7" s="1"/>
  <c r="D328" i="7"/>
  <c r="F328" i="7" s="1"/>
  <c r="E328" i="7" s="1"/>
  <c r="D329" i="7"/>
  <c r="F329" i="7" s="1"/>
  <c r="E329" i="7" s="1"/>
  <c r="D330" i="7"/>
  <c r="F330" i="7" s="1"/>
  <c r="E330" i="7" s="1"/>
  <c r="D331" i="7"/>
  <c r="F331" i="7" s="1"/>
  <c r="E331" i="7" s="1"/>
  <c r="D332" i="7"/>
  <c r="F332" i="7" s="1"/>
  <c r="E332" i="7" s="1"/>
  <c r="D333" i="7"/>
  <c r="F333" i="7" s="1"/>
  <c r="E333" i="7" s="1"/>
  <c r="D334" i="7"/>
  <c r="F334" i="7" s="1"/>
  <c r="E334" i="7" s="1"/>
  <c r="D335" i="7"/>
  <c r="F335" i="7" s="1"/>
  <c r="E335" i="7" s="1"/>
  <c r="D336" i="7"/>
  <c r="F336" i="7" s="1"/>
  <c r="E336" i="7" s="1"/>
  <c r="D337" i="7"/>
  <c r="F337" i="7" s="1"/>
  <c r="E337" i="7" s="1"/>
  <c r="D338" i="7"/>
  <c r="F338" i="7" s="1"/>
  <c r="E338" i="7" s="1"/>
  <c r="D339" i="7"/>
  <c r="F339" i="7" s="1"/>
  <c r="E339" i="7" s="1"/>
  <c r="D340" i="7"/>
  <c r="F340" i="7" s="1"/>
  <c r="E340" i="7" s="1"/>
  <c r="D341" i="7"/>
  <c r="F341" i="7" s="1"/>
  <c r="E341" i="7" s="1"/>
  <c r="D342" i="7"/>
  <c r="F342" i="7" s="1"/>
  <c r="E342" i="7" s="1"/>
  <c r="D343" i="7"/>
  <c r="F343" i="7" s="1"/>
  <c r="E343" i="7" s="1"/>
  <c r="D344" i="7"/>
  <c r="F344" i="7" s="1"/>
  <c r="E344" i="7" s="1"/>
  <c r="D345" i="7"/>
  <c r="F345" i="7" s="1"/>
  <c r="E345" i="7" s="1"/>
  <c r="D346" i="7"/>
  <c r="F346" i="7" s="1"/>
  <c r="E346" i="7" s="1"/>
  <c r="D347" i="7"/>
  <c r="F347" i="7" s="1"/>
  <c r="E347" i="7" s="1"/>
  <c r="D348" i="7"/>
  <c r="F348" i="7" s="1"/>
  <c r="E348" i="7" s="1"/>
  <c r="D349" i="7"/>
  <c r="F349" i="7" s="1"/>
  <c r="E349" i="7" s="1"/>
  <c r="D350" i="7"/>
  <c r="F350" i="7" s="1"/>
  <c r="E350" i="7" s="1"/>
  <c r="D351" i="7"/>
  <c r="F351" i="7" s="1"/>
  <c r="E351" i="7" s="1"/>
  <c r="D352" i="7"/>
  <c r="F352" i="7" s="1"/>
  <c r="E352" i="7" s="1"/>
  <c r="D353" i="7"/>
  <c r="F353" i="7" s="1"/>
  <c r="E353" i="7" s="1"/>
  <c r="D354" i="7"/>
  <c r="F354" i="7" s="1"/>
  <c r="E354" i="7" s="1"/>
  <c r="D355" i="7"/>
  <c r="F355" i="7" s="1"/>
  <c r="E355" i="7" s="1"/>
  <c r="D356" i="7"/>
  <c r="F356" i="7" s="1"/>
  <c r="E356" i="7" s="1"/>
  <c r="D357" i="7"/>
  <c r="F357" i="7" s="1"/>
  <c r="E357" i="7" s="1"/>
  <c r="D358" i="7"/>
  <c r="F358" i="7" s="1"/>
  <c r="E358" i="7" s="1"/>
  <c r="D359" i="7"/>
  <c r="F359" i="7" s="1"/>
  <c r="E359" i="7" s="1"/>
  <c r="D360" i="7"/>
  <c r="F360" i="7" s="1"/>
  <c r="E360" i="7" s="1"/>
  <c r="D361" i="7"/>
  <c r="F361" i="7" s="1"/>
  <c r="E361" i="7" s="1"/>
  <c r="D362" i="7"/>
  <c r="F362" i="7" s="1"/>
  <c r="E362" i="7" s="1"/>
  <c r="D363" i="7"/>
  <c r="F363" i="7" s="1"/>
  <c r="E363" i="7" s="1"/>
  <c r="D364" i="7"/>
  <c r="F364" i="7" s="1"/>
  <c r="E364" i="7" s="1"/>
  <c r="D365" i="7"/>
  <c r="F365" i="7" s="1"/>
  <c r="E365" i="7" s="1"/>
  <c r="D366" i="7"/>
  <c r="F366" i="7" s="1"/>
  <c r="E366" i="7" s="1"/>
  <c r="D367" i="7"/>
  <c r="F367" i="7" s="1"/>
  <c r="E367" i="7" s="1"/>
  <c r="D368" i="7"/>
  <c r="F368" i="7" s="1"/>
  <c r="E368" i="7" s="1"/>
  <c r="D369" i="7"/>
  <c r="F369" i="7" s="1"/>
  <c r="E369" i="7" s="1"/>
  <c r="D370" i="7"/>
  <c r="F370" i="7" s="1"/>
  <c r="E370" i="7" s="1"/>
  <c r="D371" i="7"/>
  <c r="F371" i="7" s="1"/>
  <c r="E371" i="7" s="1"/>
  <c r="D372" i="7"/>
  <c r="F372" i="7" s="1"/>
  <c r="E372" i="7" s="1"/>
  <c r="D373" i="7"/>
  <c r="F373" i="7" s="1"/>
  <c r="E373" i="7" s="1"/>
  <c r="D374" i="7"/>
  <c r="F374" i="7" s="1"/>
  <c r="E374" i="7" s="1"/>
  <c r="D375" i="7"/>
  <c r="F375" i="7" s="1"/>
  <c r="E375" i="7" s="1"/>
  <c r="D376" i="7"/>
  <c r="F376" i="7" s="1"/>
  <c r="E376" i="7" s="1"/>
  <c r="D377" i="7"/>
  <c r="F377" i="7" s="1"/>
  <c r="E377" i="7" s="1"/>
  <c r="D378" i="7"/>
  <c r="F378" i="7" s="1"/>
  <c r="E378" i="7" s="1"/>
  <c r="D379" i="7"/>
  <c r="F379" i="7" s="1"/>
  <c r="E379" i="7" s="1"/>
  <c r="D380" i="7"/>
  <c r="F380" i="7" s="1"/>
  <c r="E380" i="7" s="1"/>
  <c r="D381" i="7"/>
  <c r="F381" i="7" s="1"/>
  <c r="E381" i="7" s="1"/>
  <c r="D382" i="7"/>
  <c r="F382" i="7" s="1"/>
  <c r="E382" i="7" s="1"/>
  <c r="D383" i="7"/>
  <c r="F383" i="7" s="1"/>
  <c r="E383" i="7" s="1"/>
  <c r="D384" i="7"/>
  <c r="F384" i="7" s="1"/>
  <c r="E384" i="7" s="1"/>
  <c r="D385" i="7"/>
  <c r="D386" i="7"/>
  <c r="F386" i="7" s="1"/>
  <c r="E386" i="7" s="1"/>
  <c r="D387" i="7"/>
  <c r="F387" i="7" s="1"/>
  <c r="E387" i="7" s="1"/>
  <c r="D388" i="7"/>
  <c r="F388" i="7" s="1"/>
  <c r="E388" i="7" s="1"/>
  <c r="D389" i="7"/>
  <c r="F389" i="7" s="1"/>
  <c r="E389" i="7" s="1"/>
  <c r="D2" i="7"/>
  <c r="F2" i="7" s="1"/>
  <c r="I2" i="5"/>
  <c r="E19" i="1"/>
  <c r="E31" i="1"/>
  <c r="F32" i="1"/>
  <c r="E44" i="1"/>
  <c r="F64" i="1"/>
  <c r="E83" i="1"/>
  <c r="E95" i="1"/>
  <c r="F96" i="1"/>
  <c r="E108" i="1"/>
  <c r="F128" i="1"/>
  <c r="E147" i="1"/>
  <c r="E159" i="1"/>
  <c r="F160" i="1"/>
  <c r="E172" i="1"/>
  <c r="F192" i="1"/>
  <c r="E219" i="1"/>
  <c r="F224" i="1"/>
  <c r="E228" i="1"/>
  <c r="E247" i="1"/>
  <c r="E256" i="1"/>
  <c r="E265" i="1"/>
  <c r="E283" i="1"/>
  <c r="F288" i="1"/>
  <c r="E292" i="1"/>
  <c r="E311" i="1"/>
  <c r="F320" i="1"/>
  <c r="E329" i="1"/>
  <c r="E347" i="1"/>
  <c r="F352" i="1"/>
  <c r="E355" i="1"/>
  <c r="E363" i="1"/>
  <c r="E371" i="1"/>
  <c r="E379" i="1"/>
  <c r="F384" i="1"/>
  <c r="E387" i="1"/>
  <c r="D2" i="8"/>
  <c r="F2" i="8" s="1"/>
  <c r="D1" i="5"/>
  <c r="D3" i="5"/>
  <c r="F3" i="5" s="1"/>
  <c r="G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E10" i="5" s="1"/>
  <c r="D11" i="5"/>
  <c r="E11" i="5" s="1"/>
  <c r="D12" i="5"/>
  <c r="F12" i="5" s="1"/>
  <c r="D13" i="5"/>
  <c r="E13" i="5" s="1"/>
  <c r="D14" i="5"/>
  <c r="F14" i="5" s="1"/>
  <c r="D15" i="5"/>
  <c r="F15" i="5" s="1"/>
  <c r="D16" i="5"/>
  <c r="F16" i="5" s="1"/>
  <c r="D17" i="5"/>
  <c r="F17" i="5" s="1"/>
  <c r="D18" i="5"/>
  <c r="F18" i="5" s="1"/>
  <c r="D19" i="5"/>
  <c r="F19" i="5" s="1"/>
  <c r="G19" i="5" s="1"/>
  <c r="D20" i="5"/>
  <c r="F20" i="5" s="1"/>
  <c r="D21" i="5"/>
  <c r="F21" i="5" s="1"/>
  <c r="D22" i="5"/>
  <c r="F22" i="5" s="1"/>
  <c r="D23" i="5"/>
  <c r="F23" i="5" s="1"/>
  <c r="D24" i="5"/>
  <c r="F24" i="5" s="1"/>
  <c r="D25" i="5"/>
  <c r="F25" i="5" s="1"/>
  <c r="D26" i="5"/>
  <c r="F26" i="5" s="1"/>
  <c r="D27" i="5"/>
  <c r="F27" i="5" s="1"/>
  <c r="G27" i="5" s="1"/>
  <c r="D28" i="5"/>
  <c r="F28" i="5" s="1"/>
  <c r="D29" i="5"/>
  <c r="F29" i="5" s="1"/>
  <c r="D30" i="5"/>
  <c r="F30" i="5" s="1"/>
  <c r="D31" i="5"/>
  <c r="F31" i="5" s="1"/>
  <c r="D32" i="5"/>
  <c r="F32" i="5" s="1"/>
  <c r="D33" i="5"/>
  <c r="F33" i="5" s="1"/>
  <c r="D34" i="5"/>
  <c r="E34" i="5" s="1"/>
  <c r="D35" i="5"/>
  <c r="E35" i="5" s="1"/>
  <c r="D36" i="5"/>
  <c r="F36" i="5" s="1"/>
  <c r="D37" i="5"/>
  <c r="F37" i="5" s="1"/>
  <c r="D38" i="5"/>
  <c r="F38" i="5" s="1"/>
  <c r="D39" i="5"/>
  <c r="F39" i="5" s="1"/>
  <c r="D40" i="5"/>
  <c r="F40" i="5" s="1"/>
  <c r="D41" i="5"/>
  <c r="F41" i="5" s="1"/>
  <c r="D42" i="5"/>
  <c r="F42" i="5" s="1"/>
  <c r="D43" i="5"/>
  <c r="F43" i="5" s="1"/>
  <c r="G43" i="5" s="1"/>
  <c r="D44" i="5"/>
  <c r="F44" i="5" s="1"/>
  <c r="D45" i="5"/>
  <c r="F45" i="5" s="1"/>
  <c r="D46" i="5"/>
  <c r="F46" i="5" s="1"/>
  <c r="D47" i="5"/>
  <c r="F47" i="5" s="1"/>
  <c r="D48" i="5"/>
  <c r="F48" i="5" s="1"/>
  <c r="D49" i="5"/>
  <c r="F49" i="5" s="1"/>
  <c r="D50" i="5"/>
  <c r="F50" i="5" s="1"/>
  <c r="D51" i="5"/>
  <c r="F51" i="5" s="1"/>
  <c r="G51" i="5" s="1"/>
  <c r="D52" i="5"/>
  <c r="F52" i="5" s="1"/>
  <c r="D53" i="5"/>
  <c r="F53" i="5" s="1"/>
  <c r="D54" i="5"/>
  <c r="F54" i="5" s="1"/>
  <c r="D55" i="5"/>
  <c r="F55" i="5" s="1"/>
  <c r="D56" i="5"/>
  <c r="F56" i="5" s="1"/>
  <c r="D57" i="5"/>
  <c r="F57" i="5" s="1"/>
  <c r="D58" i="5"/>
  <c r="E58" i="5" s="1"/>
  <c r="D59" i="5"/>
  <c r="F59" i="5" s="1"/>
  <c r="G59" i="5" s="1"/>
  <c r="D60" i="5"/>
  <c r="F60" i="5" s="1"/>
  <c r="D61" i="5"/>
  <c r="F61" i="5" s="1"/>
  <c r="D62" i="5"/>
  <c r="F62" i="5" s="1"/>
  <c r="D63" i="5"/>
  <c r="F63" i="5" s="1"/>
  <c r="D64" i="5"/>
  <c r="F64" i="5" s="1"/>
  <c r="D65" i="5"/>
  <c r="F65" i="5" s="1"/>
  <c r="D66" i="5"/>
  <c r="F66" i="5" s="1"/>
  <c r="D67" i="5"/>
  <c r="F67" i="5" s="1"/>
  <c r="G67" i="5" s="1"/>
  <c r="D68" i="5"/>
  <c r="F68" i="5" s="1"/>
  <c r="D69" i="5"/>
  <c r="F69" i="5" s="1"/>
  <c r="D70" i="5"/>
  <c r="F70" i="5" s="1"/>
  <c r="D71" i="5"/>
  <c r="F71" i="5" s="1"/>
  <c r="D72" i="5"/>
  <c r="F72" i="5" s="1"/>
  <c r="D73" i="5"/>
  <c r="F73" i="5" s="1"/>
  <c r="D74" i="5"/>
  <c r="E74" i="5" s="1"/>
  <c r="D75" i="5"/>
  <c r="E75" i="5" s="1"/>
  <c r="D76" i="5"/>
  <c r="F76" i="5" s="1"/>
  <c r="D77" i="5"/>
  <c r="F77" i="5" s="1"/>
  <c r="G77" i="5" s="1"/>
  <c r="D78" i="5"/>
  <c r="F78" i="5" s="1"/>
  <c r="D79" i="5"/>
  <c r="F79" i="5" s="1"/>
  <c r="D80" i="5"/>
  <c r="F80" i="5" s="1"/>
  <c r="D81" i="5"/>
  <c r="F81" i="5" s="1"/>
  <c r="D82" i="5"/>
  <c r="F82" i="5" s="1"/>
  <c r="D83" i="5"/>
  <c r="F83" i="5" s="1"/>
  <c r="G83" i="5" s="1"/>
  <c r="D84" i="5"/>
  <c r="F84" i="5" s="1"/>
  <c r="D85" i="5"/>
  <c r="F85" i="5" s="1"/>
  <c r="D86" i="5"/>
  <c r="F86" i="5" s="1"/>
  <c r="D87" i="5"/>
  <c r="F87" i="5" s="1"/>
  <c r="D88" i="5"/>
  <c r="F88" i="5" s="1"/>
  <c r="D89" i="5"/>
  <c r="F89" i="5" s="1"/>
  <c r="D90" i="5"/>
  <c r="F90" i="5" s="1"/>
  <c r="D91" i="5"/>
  <c r="F91" i="5" s="1"/>
  <c r="G91" i="5" s="1"/>
  <c r="D92" i="5"/>
  <c r="F92" i="5" s="1"/>
  <c r="D93" i="5"/>
  <c r="F93" i="5" s="1"/>
  <c r="D94" i="5"/>
  <c r="F94" i="5" s="1"/>
  <c r="D95" i="5"/>
  <c r="F95" i="5" s="1"/>
  <c r="D96" i="5"/>
  <c r="F96" i="5" s="1"/>
  <c r="D97" i="5"/>
  <c r="F97" i="5" s="1"/>
  <c r="D98" i="5"/>
  <c r="E98" i="5" s="1"/>
  <c r="D99" i="5"/>
  <c r="E99" i="5" s="1"/>
  <c r="D100" i="5"/>
  <c r="F100" i="5" s="1"/>
  <c r="D101" i="5"/>
  <c r="F101" i="5" s="1"/>
  <c r="D102" i="5"/>
  <c r="F102" i="5" s="1"/>
  <c r="D103" i="5"/>
  <c r="F103" i="5" s="1"/>
  <c r="D104" i="5"/>
  <c r="F104" i="5" s="1"/>
  <c r="D105" i="5"/>
  <c r="F105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E10" i="8"/>
  <c r="E35" i="8"/>
  <c r="E51" i="8"/>
  <c r="E59" i="8"/>
  <c r="E83" i="8"/>
  <c r="E91" i="8"/>
  <c r="F32" i="8"/>
  <c r="E32" i="8" s="1"/>
  <c r="F96" i="8"/>
  <c r="E96" i="8" s="1"/>
  <c r="D3" i="8"/>
  <c r="F3" i="8" s="1"/>
  <c r="E3" i="8" s="1"/>
  <c r="D4" i="8"/>
  <c r="F4" i="8" s="1"/>
  <c r="E4" i="8" s="1"/>
  <c r="D5" i="8"/>
  <c r="F5" i="8" s="1"/>
  <c r="E5" i="8" s="1"/>
  <c r="D6" i="8"/>
  <c r="F6" i="8" s="1"/>
  <c r="E6" i="8" s="1"/>
  <c r="D7" i="8"/>
  <c r="F7" i="8" s="1"/>
  <c r="E7" i="8" s="1"/>
  <c r="D8" i="8"/>
  <c r="F8" i="8" s="1"/>
  <c r="E8" i="8" s="1"/>
  <c r="D9" i="8"/>
  <c r="F9" i="8" s="1"/>
  <c r="E9" i="8" s="1"/>
  <c r="D10" i="8"/>
  <c r="F10" i="8" s="1"/>
  <c r="D11" i="8"/>
  <c r="F11" i="8" s="1"/>
  <c r="E11" i="8" s="1"/>
  <c r="D12" i="8"/>
  <c r="F12" i="8" s="1"/>
  <c r="E12" i="8" s="1"/>
  <c r="D13" i="8"/>
  <c r="F13" i="8" s="1"/>
  <c r="E13" i="8" s="1"/>
  <c r="D14" i="8"/>
  <c r="F14" i="8" s="1"/>
  <c r="E14" i="8" s="1"/>
  <c r="D15" i="8"/>
  <c r="F15" i="8" s="1"/>
  <c r="E15" i="8" s="1"/>
  <c r="D16" i="8"/>
  <c r="F16" i="8" s="1"/>
  <c r="E16" i="8" s="1"/>
  <c r="D17" i="8"/>
  <c r="F17" i="8" s="1"/>
  <c r="E17" i="8" s="1"/>
  <c r="D18" i="8"/>
  <c r="F18" i="8" s="1"/>
  <c r="E18" i="8" s="1"/>
  <c r="D19" i="8"/>
  <c r="F19" i="8" s="1"/>
  <c r="E19" i="8" s="1"/>
  <c r="D20" i="8"/>
  <c r="F20" i="8" s="1"/>
  <c r="E20" i="8" s="1"/>
  <c r="D21" i="8"/>
  <c r="F21" i="8" s="1"/>
  <c r="E21" i="8" s="1"/>
  <c r="D22" i="8"/>
  <c r="F22" i="8" s="1"/>
  <c r="E22" i="8" s="1"/>
  <c r="D23" i="8"/>
  <c r="F23" i="8" s="1"/>
  <c r="E23" i="8" s="1"/>
  <c r="D24" i="8"/>
  <c r="F24" i="8" s="1"/>
  <c r="E24" i="8" s="1"/>
  <c r="D25" i="8"/>
  <c r="F25" i="8" s="1"/>
  <c r="E25" i="8" s="1"/>
  <c r="D26" i="8"/>
  <c r="F26" i="8" s="1"/>
  <c r="E26" i="8" s="1"/>
  <c r="D27" i="8"/>
  <c r="F27" i="8" s="1"/>
  <c r="E27" i="8" s="1"/>
  <c r="D28" i="8"/>
  <c r="F28" i="8" s="1"/>
  <c r="E28" i="8" s="1"/>
  <c r="D29" i="8"/>
  <c r="F29" i="8" s="1"/>
  <c r="E29" i="8" s="1"/>
  <c r="D30" i="8"/>
  <c r="F30" i="8" s="1"/>
  <c r="E30" i="8" s="1"/>
  <c r="D31" i="8"/>
  <c r="F31" i="8" s="1"/>
  <c r="E31" i="8" s="1"/>
  <c r="D32" i="8"/>
  <c r="D33" i="8"/>
  <c r="F33" i="8" s="1"/>
  <c r="E33" i="8" s="1"/>
  <c r="D34" i="8"/>
  <c r="F34" i="8" s="1"/>
  <c r="E34" i="8" s="1"/>
  <c r="D35" i="8"/>
  <c r="F35" i="8" s="1"/>
  <c r="D36" i="8"/>
  <c r="F36" i="8" s="1"/>
  <c r="E36" i="8" s="1"/>
  <c r="D37" i="8"/>
  <c r="F37" i="8" s="1"/>
  <c r="E37" i="8" s="1"/>
  <c r="D38" i="8"/>
  <c r="F38" i="8" s="1"/>
  <c r="E38" i="8" s="1"/>
  <c r="D39" i="8"/>
  <c r="F39" i="8" s="1"/>
  <c r="E39" i="8" s="1"/>
  <c r="D40" i="8"/>
  <c r="F40" i="8" s="1"/>
  <c r="E40" i="8" s="1"/>
  <c r="D41" i="8"/>
  <c r="F41" i="8" s="1"/>
  <c r="E41" i="8" s="1"/>
  <c r="D42" i="8"/>
  <c r="F42" i="8" s="1"/>
  <c r="E42" i="8" s="1"/>
  <c r="D43" i="8"/>
  <c r="F43" i="8" s="1"/>
  <c r="E43" i="8" s="1"/>
  <c r="D44" i="8"/>
  <c r="F44" i="8" s="1"/>
  <c r="E44" i="8" s="1"/>
  <c r="D45" i="8"/>
  <c r="F45" i="8" s="1"/>
  <c r="E45" i="8" s="1"/>
  <c r="D46" i="8"/>
  <c r="F46" i="8" s="1"/>
  <c r="E46" i="8" s="1"/>
  <c r="D47" i="8"/>
  <c r="F47" i="8" s="1"/>
  <c r="E47" i="8" s="1"/>
  <c r="D48" i="8"/>
  <c r="F48" i="8" s="1"/>
  <c r="E48" i="8" s="1"/>
  <c r="D49" i="8"/>
  <c r="F49" i="8" s="1"/>
  <c r="E49" i="8" s="1"/>
  <c r="D50" i="8"/>
  <c r="F50" i="8" s="1"/>
  <c r="E50" i="8" s="1"/>
  <c r="D51" i="8"/>
  <c r="F51" i="8" s="1"/>
  <c r="D52" i="8"/>
  <c r="F52" i="8" s="1"/>
  <c r="E52" i="8" s="1"/>
  <c r="D53" i="8"/>
  <c r="F53" i="8" s="1"/>
  <c r="E53" i="8" s="1"/>
  <c r="D54" i="8"/>
  <c r="F54" i="8" s="1"/>
  <c r="E54" i="8" s="1"/>
  <c r="D55" i="8"/>
  <c r="F55" i="8" s="1"/>
  <c r="E55" i="8" s="1"/>
  <c r="D56" i="8"/>
  <c r="F56" i="8" s="1"/>
  <c r="E56" i="8" s="1"/>
  <c r="D57" i="8"/>
  <c r="F57" i="8" s="1"/>
  <c r="E57" i="8" s="1"/>
  <c r="D58" i="8"/>
  <c r="F58" i="8" s="1"/>
  <c r="E58" i="8" s="1"/>
  <c r="D59" i="8"/>
  <c r="F59" i="8" s="1"/>
  <c r="D60" i="8"/>
  <c r="F60" i="8" s="1"/>
  <c r="E60" i="8" s="1"/>
  <c r="D61" i="8"/>
  <c r="F61" i="8" s="1"/>
  <c r="E61" i="8" s="1"/>
  <c r="D62" i="8"/>
  <c r="F62" i="8" s="1"/>
  <c r="E62" i="8" s="1"/>
  <c r="D63" i="8"/>
  <c r="F63" i="8" s="1"/>
  <c r="E63" i="8" s="1"/>
  <c r="D64" i="8"/>
  <c r="F64" i="8" s="1"/>
  <c r="E64" i="8" s="1"/>
  <c r="D65" i="8"/>
  <c r="F65" i="8" s="1"/>
  <c r="E65" i="8" s="1"/>
  <c r="D66" i="8"/>
  <c r="F66" i="8" s="1"/>
  <c r="E66" i="8" s="1"/>
  <c r="D67" i="8"/>
  <c r="F67" i="8" s="1"/>
  <c r="E67" i="8" s="1"/>
  <c r="D68" i="8"/>
  <c r="F68" i="8" s="1"/>
  <c r="E68" i="8" s="1"/>
  <c r="D69" i="8"/>
  <c r="F69" i="8" s="1"/>
  <c r="E69" i="8" s="1"/>
  <c r="D70" i="8"/>
  <c r="F70" i="8" s="1"/>
  <c r="E70" i="8" s="1"/>
  <c r="D71" i="8"/>
  <c r="F71" i="8" s="1"/>
  <c r="E71" i="8" s="1"/>
  <c r="D72" i="8"/>
  <c r="F72" i="8" s="1"/>
  <c r="E72" i="8" s="1"/>
  <c r="D73" i="8"/>
  <c r="F73" i="8" s="1"/>
  <c r="E73" i="8" s="1"/>
  <c r="D74" i="8"/>
  <c r="F74" i="8" s="1"/>
  <c r="E74" i="8" s="1"/>
  <c r="D75" i="8"/>
  <c r="F75" i="8" s="1"/>
  <c r="E75" i="8" s="1"/>
  <c r="D76" i="8"/>
  <c r="F76" i="8" s="1"/>
  <c r="E76" i="8" s="1"/>
  <c r="D77" i="8"/>
  <c r="F77" i="8" s="1"/>
  <c r="E77" i="8" s="1"/>
  <c r="D78" i="8"/>
  <c r="F78" i="8" s="1"/>
  <c r="E78" i="8" s="1"/>
  <c r="D79" i="8"/>
  <c r="F79" i="8" s="1"/>
  <c r="E79" i="8" s="1"/>
  <c r="D80" i="8"/>
  <c r="F80" i="8" s="1"/>
  <c r="E80" i="8" s="1"/>
  <c r="D81" i="8"/>
  <c r="F81" i="8" s="1"/>
  <c r="E81" i="8" s="1"/>
  <c r="D82" i="8"/>
  <c r="F82" i="8" s="1"/>
  <c r="E82" i="8" s="1"/>
  <c r="D83" i="8"/>
  <c r="F83" i="8" s="1"/>
  <c r="D84" i="8"/>
  <c r="F84" i="8" s="1"/>
  <c r="E84" i="8" s="1"/>
  <c r="D85" i="8"/>
  <c r="F85" i="8" s="1"/>
  <c r="E85" i="8" s="1"/>
  <c r="D86" i="8"/>
  <c r="F86" i="8" s="1"/>
  <c r="E86" i="8" s="1"/>
  <c r="D87" i="8"/>
  <c r="F87" i="8" s="1"/>
  <c r="E87" i="8" s="1"/>
  <c r="D88" i="8"/>
  <c r="F88" i="8" s="1"/>
  <c r="E88" i="8" s="1"/>
  <c r="D89" i="8"/>
  <c r="F89" i="8" s="1"/>
  <c r="E89" i="8" s="1"/>
  <c r="D90" i="8"/>
  <c r="F90" i="8" s="1"/>
  <c r="E90" i="8" s="1"/>
  <c r="D91" i="8"/>
  <c r="F91" i="8" s="1"/>
  <c r="D92" i="8"/>
  <c r="F92" i="8" s="1"/>
  <c r="E92" i="8" s="1"/>
  <c r="D93" i="8"/>
  <c r="F93" i="8" s="1"/>
  <c r="E93" i="8" s="1"/>
  <c r="D94" i="8"/>
  <c r="F94" i="8" s="1"/>
  <c r="E94" i="8" s="1"/>
  <c r="D95" i="8"/>
  <c r="F95" i="8" s="1"/>
  <c r="E95" i="8" s="1"/>
  <c r="D96" i="8"/>
  <c r="D97" i="8"/>
  <c r="F97" i="8" s="1"/>
  <c r="E97" i="8" s="1"/>
  <c r="D98" i="8"/>
  <c r="F98" i="8" s="1"/>
  <c r="E98" i="8" s="1"/>
  <c r="D99" i="8"/>
  <c r="F99" i="8" s="1"/>
  <c r="E99" i="8" s="1"/>
  <c r="D100" i="8"/>
  <c r="F100" i="8" s="1"/>
  <c r="E100" i="8" s="1"/>
  <c r="D101" i="8"/>
  <c r="F101" i="8" s="1"/>
  <c r="E101" i="8" s="1"/>
  <c r="D102" i="8"/>
  <c r="F102" i="8" s="1"/>
  <c r="E102" i="8" s="1"/>
  <c r="D103" i="8"/>
  <c r="F103" i="8" s="1"/>
  <c r="E103" i="8" s="1"/>
  <c r="D104" i="8"/>
  <c r="F104" i="8" s="1"/>
  <c r="E104" i="8" s="1"/>
  <c r="D105" i="8"/>
  <c r="F105" i="8" s="1"/>
  <c r="E105" i="8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D8" i="11" l="1"/>
  <c r="J401" i="1"/>
  <c r="K401" i="1" s="1"/>
  <c r="J400" i="1"/>
  <c r="K400" i="1" s="1"/>
  <c r="J406" i="1"/>
  <c r="K406" i="1" s="1"/>
  <c r="D4" i="11"/>
  <c r="J410" i="1"/>
  <c r="K410" i="1" s="1"/>
  <c r="J397" i="1"/>
  <c r="K397" i="1" s="1"/>
  <c r="J414" i="1"/>
  <c r="K414" i="1" s="1"/>
  <c r="J408" i="1"/>
  <c r="K408" i="1" s="1"/>
  <c r="J402" i="1"/>
  <c r="K402" i="1" s="1"/>
  <c r="J390" i="1"/>
  <c r="K390" i="1" s="1"/>
  <c r="F413" i="1"/>
  <c r="G413" i="1" s="1"/>
  <c r="F410" i="1"/>
  <c r="G410" i="1" s="1"/>
  <c r="E407" i="1"/>
  <c r="F403" i="1"/>
  <c r="G403" i="1" s="1"/>
  <c r="F396" i="1"/>
  <c r="G396" i="1" s="1"/>
  <c r="F392" i="1"/>
  <c r="G392" i="1" s="1"/>
  <c r="F406" i="1"/>
  <c r="G406" i="1" s="1"/>
  <c r="F399" i="1"/>
  <c r="G399" i="1" s="1"/>
  <c r="F409" i="1"/>
  <c r="G409" i="1" s="1"/>
  <c r="F402" i="1"/>
  <c r="G402" i="1" s="1"/>
  <c r="F395" i="1"/>
  <c r="G395" i="1" s="1"/>
  <c r="F412" i="1"/>
  <c r="G412" i="1" s="1"/>
  <c r="F398" i="1"/>
  <c r="G398" i="1" s="1"/>
  <c r="F391" i="1"/>
  <c r="G391" i="1" s="1"/>
  <c r="F408" i="1"/>
  <c r="G408" i="1" s="1"/>
  <c r="F405" i="1"/>
  <c r="G405" i="1" s="1"/>
  <c r="F401" i="1"/>
  <c r="G401" i="1" s="1"/>
  <c r="F394" i="1"/>
  <c r="G394" i="1" s="1"/>
  <c r="F414" i="1"/>
  <c r="G414" i="1" s="1"/>
  <c r="F411" i="1"/>
  <c r="G411" i="1" s="1"/>
  <c r="F404" i="1"/>
  <c r="G404" i="1" s="1"/>
  <c r="F400" i="1"/>
  <c r="G400" i="1" s="1"/>
  <c r="F397" i="1"/>
  <c r="G397" i="1" s="1"/>
  <c r="F393" i="1"/>
  <c r="G393" i="1" s="1"/>
  <c r="F390" i="1"/>
  <c r="G390" i="1" s="1"/>
  <c r="J288" i="1"/>
  <c r="K288" i="1" s="1"/>
  <c r="J224" i="1"/>
  <c r="K224" i="1" s="1"/>
  <c r="J192" i="1"/>
  <c r="K192" i="1" s="1"/>
  <c r="J160" i="1"/>
  <c r="K160" i="1" s="1"/>
  <c r="E2" i="7"/>
  <c r="J352" i="1"/>
  <c r="K352" i="1" s="1"/>
  <c r="J384" i="1"/>
  <c r="K384" i="1" s="1"/>
  <c r="E7" i="5"/>
  <c r="E8" i="5"/>
  <c r="F58" i="5"/>
  <c r="E2" i="8"/>
  <c r="J58" i="5"/>
  <c r="K58" i="5" s="1"/>
  <c r="E95" i="5"/>
  <c r="E72" i="5"/>
  <c r="E32" i="5"/>
  <c r="E31" i="5"/>
  <c r="J90" i="5"/>
  <c r="K90" i="5" s="1"/>
  <c r="J82" i="5"/>
  <c r="K82" i="5" s="1"/>
  <c r="J66" i="5"/>
  <c r="K66" i="5" s="1"/>
  <c r="J50" i="5"/>
  <c r="K50" i="5" s="1"/>
  <c r="J42" i="5"/>
  <c r="K42" i="5" s="1"/>
  <c r="J26" i="5"/>
  <c r="K26" i="5" s="1"/>
  <c r="J18" i="5"/>
  <c r="K18" i="5" s="1"/>
  <c r="E49" i="5"/>
  <c r="E89" i="5"/>
  <c r="E71" i="5"/>
  <c r="E48" i="5"/>
  <c r="E25" i="5"/>
  <c r="F2" i="5"/>
  <c r="E88" i="5"/>
  <c r="E65" i="5"/>
  <c r="E47" i="5"/>
  <c r="E24" i="5"/>
  <c r="E105" i="5"/>
  <c r="E87" i="5"/>
  <c r="E64" i="5"/>
  <c r="E41" i="5"/>
  <c r="E23" i="5"/>
  <c r="E104" i="5"/>
  <c r="E81" i="5"/>
  <c r="E63" i="5"/>
  <c r="E40" i="5"/>
  <c r="E17" i="5"/>
  <c r="J3" i="5"/>
  <c r="E103" i="5"/>
  <c r="E80" i="5"/>
  <c r="E57" i="5"/>
  <c r="E39" i="5"/>
  <c r="E16" i="5"/>
  <c r="E97" i="5"/>
  <c r="E79" i="5"/>
  <c r="E56" i="5"/>
  <c r="E33" i="5"/>
  <c r="E15" i="5"/>
  <c r="E96" i="5"/>
  <c r="E73" i="5"/>
  <c r="E55" i="5"/>
  <c r="E9" i="5"/>
  <c r="F172" i="1"/>
  <c r="J172" i="1" s="1"/>
  <c r="K172" i="1" s="1"/>
  <c r="F256" i="1"/>
  <c r="J256" i="1" s="1"/>
  <c r="K256" i="1" s="1"/>
  <c r="G352" i="1"/>
  <c r="G288" i="1"/>
  <c r="G224" i="1"/>
  <c r="G160" i="1"/>
  <c r="F329" i="1"/>
  <c r="J329" i="1" s="1"/>
  <c r="K329" i="1" s="1"/>
  <c r="E366" i="1"/>
  <c r="F366" i="1"/>
  <c r="E318" i="1"/>
  <c r="F318" i="1"/>
  <c r="E270" i="1"/>
  <c r="F270" i="1"/>
  <c r="E222" i="1"/>
  <c r="F222" i="1"/>
  <c r="E174" i="1"/>
  <c r="F174" i="1"/>
  <c r="E150" i="1"/>
  <c r="F150" i="1"/>
  <c r="E110" i="1"/>
  <c r="F110" i="1"/>
  <c r="E78" i="1"/>
  <c r="F78" i="1"/>
  <c r="E46" i="1"/>
  <c r="F46" i="1"/>
  <c r="E374" i="1"/>
  <c r="F374" i="1"/>
  <c r="E38" i="1"/>
  <c r="F38" i="1"/>
  <c r="E334" i="1"/>
  <c r="F334" i="1"/>
  <c r="E302" i="1"/>
  <c r="F302" i="1"/>
  <c r="E230" i="1"/>
  <c r="F230" i="1"/>
  <c r="E182" i="1"/>
  <c r="F182" i="1"/>
  <c r="E166" i="1"/>
  <c r="F166" i="1"/>
  <c r="E134" i="1"/>
  <c r="F134" i="1"/>
  <c r="E94" i="1"/>
  <c r="F94" i="1"/>
  <c r="E54" i="1"/>
  <c r="F54" i="1"/>
  <c r="J320" i="1"/>
  <c r="K320" i="1" s="1"/>
  <c r="G320" i="1"/>
  <c r="E382" i="1"/>
  <c r="F382" i="1"/>
  <c r="E326" i="1"/>
  <c r="F326" i="1"/>
  <c r="E278" i="1"/>
  <c r="F278" i="1"/>
  <c r="E238" i="1"/>
  <c r="F238" i="1"/>
  <c r="E198" i="1"/>
  <c r="F198" i="1"/>
  <c r="E126" i="1"/>
  <c r="F126" i="1"/>
  <c r="E358" i="1"/>
  <c r="F358" i="1"/>
  <c r="E310" i="1"/>
  <c r="F310" i="1"/>
  <c r="E262" i="1"/>
  <c r="F262" i="1"/>
  <c r="E214" i="1"/>
  <c r="F214" i="1"/>
  <c r="E142" i="1"/>
  <c r="F142" i="1"/>
  <c r="E102" i="1"/>
  <c r="F102" i="1"/>
  <c r="E70" i="1"/>
  <c r="F70" i="1"/>
  <c r="E14" i="1"/>
  <c r="F14" i="1"/>
  <c r="E6" i="1"/>
  <c r="F6" i="1"/>
  <c r="E350" i="1"/>
  <c r="F350" i="1"/>
  <c r="E286" i="1"/>
  <c r="F286" i="1"/>
  <c r="E246" i="1"/>
  <c r="F246" i="1"/>
  <c r="E190" i="1"/>
  <c r="F190" i="1"/>
  <c r="E158" i="1"/>
  <c r="F158" i="1"/>
  <c r="E118" i="1"/>
  <c r="F118" i="1"/>
  <c r="E86" i="1"/>
  <c r="F86" i="1"/>
  <c r="E22" i="1"/>
  <c r="F22" i="1"/>
  <c r="F2" i="1"/>
  <c r="E2" i="1"/>
  <c r="E342" i="1"/>
  <c r="F342" i="1"/>
  <c r="E294" i="1"/>
  <c r="F294" i="1"/>
  <c r="E254" i="1"/>
  <c r="F254" i="1"/>
  <c r="E206" i="1"/>
  <c r="F206" i="1"/>
  <c r="E62" i="1"/>
  <c r="F62" i="1"/>
  <c r="E30" i="1"/>
  <c r="F30" i="1"/>
  <c r="E378" i="1"/>
  <c r="F378" i="1"/>
  <c r="E376" i="1"/>
  <c r="F376" i="1"/>
  <c r="E368" i="1"/>
  <c r="F368" i="1"/>
  <c r="E360" i="1"/>
  <c r="F360" i="1"/>
  <c r="E344" i="1"/>
  <c r="F344" i="1"/>
  <c r="E336" i="1"/>
  <c r="F336" i="1"/>
  <c r="E328" i="1"/>
  <c r="F328" i="1"/>
  <c r="E312" i="1"/>
  <c r="F312" i="1"/>
  <c r="E304" i="1"/>
  <c r="F304" i="1"/>
  <c r="E296" i="1"/>
  <c r="F296" i="1"/>
  <c r="E280" i="1"/>
  <c r="F280" i="1"/>
  <c r="E272" i="1"/>
  <c r="F272" i="1"/>
  <c r="E264" i="1"/>
  <c r="F264" i="1"/>
  <c r="E248" i="1"/>
  <c r="F248" i="1"/>
  <c r="E240" i="1"/>
  <c r="F240" i="1"/>
  <c r="E232" i="1"/>
  <c r="F232" i="1"/>
  <c r="E216" i="1"/>
  <c r="F216" i="1"/>
  <c r="E208" i="1"/>
  <c r="F208" i="1"/>
  <c r="E200" i="1"/>
  <c r="F200" i="1"/>
  <c r="E184" i="1"/>
  <c r="F184" i="1"/>
  <c r="E176" i="1"/>
  <c r="F176" i="1"/>
  <c r="E168" i="1"/>
  <c r="F168" i="1"/>
  <c r="E152" i="1"/>
  <c r="F152" i="1"/>
  <c r="E144" i="1"/>
  <c r="F144" i="1"/>
  <c r="E136" i="1"/>
  <c r="F136" i="1"/>
  <c r="G128" i="1"/>
  <c r="J128" i="1"/>
  <c r="K128" i="1" s="1"/>
  <c r="E120" i="1"/>
  <c r="F120" i="1"/>
  <c r="E112" i="1"/>
  <c r="F112" i="1"/>
  <c r="E104" i="1"/>
  <c r="F104" i="1"/>
  <c r="J96" i="1"/>
  <c r="K96" i="1" s="1"/>
  <c r="G96" i="1"/>
  <c r="E88" i="1"/>
  <c r="F88" i="1"/>
  <c r="E80" i="1"/>
  <c r="F80" i="1"/>
  <c r="E72" i="1"/>
  <c r="F72" i="1"/>
  <c r="J64" i="1"/>
  <c r="K64" i="1" s="1"/>
  <c r="G64" i="1"/>
  <c r="E56" i="1"/>
  <c r="F56" i="1"/>
  <c r="E48" i="1"/>
  <c r="F48" i="1"/>
  <c r="E40" i="1"/>
  <c r="F40" i="1"/>
  <c r="J32" i="1"/>
  <c r="K32" i="1" s="1"/>
  <c r="G32" i="1"/>
  <c r="E24" i="1"/>
  <c r="F24" i="1"/>
  <c r="E16" i="1"/>
  <c r="F16" i="1"/>
  <c r="E8" i="1"/>
  <c r="F8" i="1"/>
  <c r="E320" i="1"/>
  <c r="E64" i="1"/>
  <c r="F347" i="1"/>
  <c r="F274" i="1"/>
  <c r="F95" i="1"/>
  <c r="E383" i="1"/>
  <c r="F383" i="1"/>
  <c r="E375" i="1"/>
  <c r="F375" i="1"/>
  <c r="E367" i="1"/>
  <c r="F367" i="1"/>
  <c r="E359" i="1"/>
  <c r="F359" i="1"/>
  <c r="E351" i="1"/>
  <c r="F351" i="1"/>
  <c r="E343" i="1"/>
  <c r="F343" i="1"/>
  <c r="E335" i="1"/>
  <c r="F335" i="1"/>
  <c r="E327" i="1"/>
  <c r="F327" i="1"/>
  <c r="E319" i="1"/>
  <c r="F319" i="1"/>
  <c r="E303" i="1"/>
  <c r="F303" i="1"/>
  <c r="E295" i="1"/>
  <c r="F295" i="1"/>
  <c r="E287" i="1"/>
  <c r="F287" i="1"/>
  <c r="E279" i="1"/>
  <c r="F279" i="1"/>
  <c r="E271" i="1"/>
  <c r="F271" i="1"/>
  <c r="E263" i="1"/>
  <c r="F263" i="1"/>
  <c r="E255" i="1"/>
  <c r="F255" i="1"/>
  <c r="E239" i="1"/>
  <c r="F239" i="1"/>
  <c r="E231" i="1"/>
  <c r="F231" i="1"/>
  <c r="E223" i="1"/>
  <c r="F223" i="1"/>
  <c r="E215" i="1"/>
  <c r="F215" i="1"/>
  <c r="E207" i="1"/>
  <c r="F207" i="1"/>
  <c r="E199" i="1"/>
  <c r="F199" i="1"/>
  <c r="E191" i="1"/>
  <c r="F191" i="1"/>
  <c r="E183" i="1"/>
  <c r="F183" i="1"/>
  <c r="E175" i="1"/>
  <c r="F175" i="1"/>
  <c r="E167" i="1"/>
  <c r="F167" i="1"/>
  <c r="E151" i="1"/>
  <c r="F151" i="1"/>
  <c r="E143" i="1"/>
  <c r="F143" i="1"/>
  <c r="E135" i="1"/>
  <c r="F135" i="1"/>
  <c r="E127" i="1"/>
  <c r="F127" i="1"/>
  <c r="E119" i="1"/>
  <c r="F119" i="1"/>
  <c r="E111" i="1"/>
  <c r="F111" i="1"/>
  <c r="E103" i="1"/>
  <c r="F103" i="1"/>
  <c r="E87" i="1"/>
  <c r="F87" i="1"/>
  <c r="E79" i="1"/>
  <c r="F79" i="1"/>
  <c r="E71" i="1"/>
  <c r="F71" i="1"/>
  <c r="E63" i="1"/>
  <c r="F63" i="1"/>
  <c r="E55" i="1"/>
  <c r="F55" i="1"/>
  <c r="E47" i="1"/>
  <c r="F47" i="1"/>
  <c r="E39" i="1"/>
  <c r="F39" i="1"/>
  <c r="E23" i="1"/>
  <c r="F23" i="1"/>
  <c r="E15" i="1"/>
  <c r="F15" i="1"/>
  <c r="E7" i="1"/>
  <c r="F7" i="1"/>
  <c r="E288" i="1"/>
  <c r="E32" i="1"/>
  <c r="F338" i="1"/>
  <c r="F265" i="1"/>
  <c r="F186" i="1"/>
  <c r="F83" i="1"/>
  <c r="E389" i="1"/>
  <c r="F389" i="1"/>
  <c r="E381" i="1"/>
  <c r="F381" i="1"/>
  <c r="E373" i="1"/>
  <c r="F373" i="1"/>
  <c r="E365" i="1"/>
  <c r="F365" i="1"/>
  <c r="E357" i="1"/>
  <c r="F357" i="1"/>
  <c r="E349" i="1"/>
  <c r="F349" i="1"/>
  <c r="E341" i="1"/>
  <c r="F341" i="1"/>
  <c r="E333" i="1"/>
  <c r="F333" i="1"/>
  <c r="E325" i="1"/>
  <c r="F325" i="1"/>
  <c r="E317" i="1"/>
  <c r="F317" i="1"/>
  <c r="E309" i="1"/>
  <c r="F309" i="1"/>
  <c r="E301" i="1"/>
  <c r="F301" i="1"/>
  <c r="E293" i="1"/>
  <c r="F293" i="1"/>
  <c r="E285" i="1"/>
  <c r="F285" i="1"/>
  <c r="E277" i="1"/>
  <c r="F277" i="1"/>
  <c r="E269" i="1"/>
  <c r="F269" i="1"/>
  <c r="E261" i="1"/>
  <c r="F261" i="1"/>
  <c r="E253" i="1"/>
  <c r="F253" i="1"/>
  <c r="E245" i="1"/>
  <c r="F245" i="1"/>
  <c r="E237" i="1"/>
  <c r="F237" i="1"/>
  <c r="E229" i="1"/>
  <c r="F229" i="1"/>
  <c r="E221" i="1"/>
  <c r="F221" i="1"/>
  <c r="E213" i="1"/>
  <c r="F213" i="1"/>
  <c r="E205" i="1"/>
  <c r="F205" i="1"/>
  <c r="E197" i="1"/>
  <c r="F197" i="1"/>
  <c r="E189" i="1"/>
  <c r="F189" i="1"/>
  <c r="E181" i="1"/>
  <c r="F181" i="1"/>
  <c r="E173" i="1"/>
  <c r="F173" i="1"/>
  <c r="E165" i="1"/>
  <c r="F165" i="1"/>
  <c r="E157" i="1"/>
  <c r="F157" i="1"/>
  <c r="E149" i="1"/>
  <c r="F149" i="1"/>
  <c r="E141" i="1"/>
  <c r="F141" i="1"/>
  <c r="E133" i="1"/>
  <c r="F133" i="1"/>
  <c r="E125" i="1"/>
  <c r="F125" i="1"/>
  <c r="E117" i="1"/>
  <c r="F117" i="1"/>
  <c r="E109" i="1"/>
  <c r="F109" i="1"/>
  <c r="E101" i="1"/>
  <c r="F101" i="1"/>
  <c r="E93" i="1"/>
  <c r="F93" i="1"/>
  <c r="E85" i="1"/>
  <c r="F85" i="1"/>
  <c r="E77" i="1"/>
  <c r="F77" i="1"/>
  <c r="E69" i="1"/>
  <c r="F69" i="1"/>
  <c r="E61" i="1"/>
  <c r="F61" i="1"/>
  <c r="E53" i="1"/>
  <c r="F53" i="1"/>
  <c r="E45" i="1"/>
  <c r="F45" i="1"/>
  <c r="E37" i="1"/>
  <c r="F37" i="1"/>
  <c r="E29" i="1"/>
  <c r="F29" i="1"/>
  <c r="E21" i="1"/>
  <c r="F21" i="1"/>
  <c r="E13" i="1"/>
  <c r="F13" i="1"/>
  <c r="E5" i="1"/>
  <c r="F5" i="1"/>
  <c r="E224" i="1"/>
  <c r="F387" i="1"/>
  <c r="F247" i="1"/>
  <c r="F159" i="1"/>
  <c r="F58" i="1"/>
  <c r="E388" i="1"/>
  <c r="F388" i="1"/>
  <c r="E380" i="1"/>
  <c r="F380" i="1"/>
  <c r="E372" i="1"/>
  <c r="F372" i="1"/>
  <c r="E364" i="1"/>
  <c r="F364" i="1"/>
  <c r="E356" i="1"/>
  <c r="F356" i="1"/>
  <c r="E348" i="1"/>
  <c r="F348" i="1"/>
  <c r="E340" i="1"/>
  <c r="F340" i="1"/>
  <c r="E332" i="1"/>
  <c r="F332" i="1"/>
  <c r="E324" i="1"/>
  <c r="F324" i="1"/>
  <c r="E316" i="1"/>
  <c r="F316" i="1"/>
  <c r="E308" i="1"/>
  <c r="F308" i="1"/>
  <c r="E300" i="1"/>
  <c r="F300" i="1"/>
  <c r="E284" i="1"/>
  <c r="F284" i="1"/>
  <c r="E276" i="1"/>
  <c r="F276" i="1"/>
  <c r="E268" i="1"/>
  <c r="F268" i="1"/>
  <c r="E260" i="1"/>
  <c r="F260" i="1"/>
  <c r="E252" i="1"/>
  <c r="F252" i="1"/>
  <c r="E244" i="1"/>
  <c r="F244" i="1"/>
  <c r="E236" i="1"/>
  <c r="F236" i="1"/>
  <c r="E220" i="1"/>
  <c r="F220" i="1"/>
  <c r="E212" i="1"/>
  <c r="F212" i="1"/>
  <c r="E204" i="1"/>
  <c r="F204" i="1"/>
  <c r="E196" i="1"/>
  <c r="F196" i="1"/>
  <c r="E188" i="1"/>
  <c r="F188" i="1"/>
  <c r="E180" i="1"/>
  <c r="F180" i="1"/>
  <c r="E164" i="1"/>
  <c r="F164" i="1"/>
  <c r="E156" i="1"/>
  <c r="F156" i="1"/>
  <c r="E148" i="1"/>
  <c r="F148" i="1"/>
  <c r="E140" i="1"/>
  <c r="F140" i="1"/>
  <c r="E132" i="1"/>
  <c r="F132" i="1"/>
  <c r="E124" i="1"/>
  <c r="F124" i="1"/>
  <c r="E116" i="1"/>
  <c r="F116" i="1"/>
  <c r="E100" i="1"/>
  <c r="F100" i="1"/>
  <c r="E92" i="1"/>
  <c r="F92" i="1"/>
  <c r="E84" i="1"/>
  <c r="F84" i="1"/>
  <c r="E76" i="1"/>
  <c r="F76" i="1"/>
  <c r="E68" i="1"/>
  <c r="F68" i="1"/>
  <c r="E60" i="1"/>
  <c r="F60" i="1"/>
  <c r="E52" i="1"/>
  <c r="F52" i="1"/>
  <c r="E36" i="1"/>
  <c r="F36" i="1"/>
  <c r="E28" i="1"/>
  <c r="F28" i="1"/>
  <c r="E20" i="1"/>
  <c r="F20" i="1"/>
  <c r="E12" i="1"/>
  <c r="F12" i="1"/>
  <c r="E4" i="1"/>
  <c r="F4" i="1"/>
  <c r="E192" i="1"/>
  <c r="F379" i="1"/>
  <c r="F311" i="1"/>
  <c r="F147" i="1"/>
  <c r="F44" i="1"/>
  <c r="E339" i="1"/>
  <c r="F339" i="1"/>
  <c r="E331" i="1"/>
  <c r="F331" i="1"/>
  <c r="E323" i="1"/>
  <c r="F323" i="1"/>
  <c r="E315" i="1"/>
  <c r="F315" i="1"/>
  <c r="E307" i="1"/>
  <c r="F307" i="1"/>
  <c r="E299" i="1"/>
  <c r="F299" i="1"/>
  <c r="E291" i="1"/>
  <c r="F291" i="1"/>
  <c r="E275" i="1"/>
  <c r="F275" i="1"/>
  <c r="E267" i="1"/>
  <c r="F267" i="1"/>
  <c r="E259" i="1"/>
  <c r="F259" i="1"/>
  <c r="E251" i="1"/>
  <c r="F251" i="1"/>
  <c r="E243" i="1"/>
  <c r="F243" i="1"/>
  <c r="E235" i="1"/>
  <c r="F235" i="1"/>
  <c r="E227" i="1"/>
  <c r="F227" i="1"/>
  <c r="E211" i="1"/>
  <c r="F211" i="1"/>
  <c r="E203" i="1"/>
  <c r="F203" i="1"/>
  <c r="E195" i="1"/>
  <c r="F195" i="1"/>
  <c r="E187" i="1"/>
  <c r="F187" i="1"/>
  <c r="E179" i="1"/>
  <c r="F179" i="1"/>
  <c r="E171" i="1"/>
  <c r="F171" i="1"/>
  <c r="E163" i="1"/>
  <c r="F163" i="1"/>
  <c r="E155" i="1"/>
  <c r="F155" i="1"/>
  <c r="E139" i="1"/>
  <c r="F139" i="1"/>
  <c r="E131" i="1"/>
  <c r="F131" i="1"/>
  <c r="E123" i="1"/>
  <c r="F123" i="1"/>
  <c r="E115" i="1"/>
  <c r="F115" i="1"/>
  <c r="E107" i="1"/>
  <c r="F107" i="1"/>
  <c r="E99" i="1"/>
  <c r="F99" i="1"/>
  <c r="E91" i="1"/>
  <c r="F91" i="1"/>
  <c r="E75" i="1"/>
  <c r="F75" i="1"/>
  <c r="E67" i="1"/>
  <c r="F67" i="1"/>
  <c r="E59" i="1"/>
  <c r="F59" i="1"/>
  <c r="E51" i="1"/>
  <c r="F51" i="1"/>
  <c r="E43" i="1"/>
  <c r="F43" i="1"/>
  <c r="E35" i="1"/>
  <c r="F35" i="1"/>
  <c r="E27" i="1"/>
  <c r="F27" i="1"/>
  <c r="E11" i="1"/>
  <c r="F11" i="1"/>
  <c r="E3" i="1"/>
  <c r="F3" i="1"/>
  <c r="E160" i="1"/>
  <c r="F371" i="1"/>
  <c r="F228" i="1"/>
  <c r="F31" i="1"/>
  <c r="E386" i="1"/>
  <c r="F386" i="1"/>
  <c r="E362" i="1"/>
  <c r="F362" i="1"/>
  <c r="E354" i="1"/>
  <c r="F354" i="1"/>
  <c r="E346" i="1"/>
  <c r="F346" i="1"/>
  <c r="E330" i="1"/>
  <c r="F330" i="1"/>
  <c r="E322" i="1"/>
  <c r="F322" i="1"/>
  <c r="E314" i="1"/>
  <c r="F314" i="1"/>
  <c r="E306" i="1"/>
  <c r="F306" i="1"/>
  <c r="E298" i="1"/>
  <c r="F298" i="1"/>
  <c r="E290" i="1"/>
  <c r="F290" i="1"/>
  <c r="E282" i="1"/>
  <c r="F282" i="1"/>
  <c r="E266" i="1"/>
  <c r="F266" i="1"/>
  <c r="E258" i="1"/>
  <c r="F258" i="1"/>
  <c r="E250" i="1"/>
  <c r="F250" i="1"/>
  <c r="E242" i="1"/>
  <c r="F242" i="1"/>
  <c r="E234" i="1"/>
  <c r="F234" i="1"/>
  <c r="E226" i="1"/>
  <c r="F226" i="1"/>
  <c r="E218" i="1"/>
  <c r="F218" i="1"/>
  <c r="E202" i="1"/>
  <c r="F202" i="1"/>
  <c r="E194" i="1"/>
  <c r="F194" i="1"/>
  <c r="E178" i="1"/>
  <c r="F178" i="1"/>
  <c r="E170" i="1"/>
  <c r="F170" i="1"/>
  <c r="E162" i="1"/>
  <c r="F162" i="1"/>
  <c r="E154" i="1"/>
  <c r="F154" i="1"/>
  <c r="E146" i="1"/>
  <c r="F146" i="1"/>
  <c r="E138" i="1"/>
  <c r="F138" i="1"/>
  <c r="E130" i="1"/>
  <c r="F130" i="1"/>
  <c r="E114" i="1"/>
  <c r="F114" i="1"/>
  <c r="E106" i="1"/>
  <c r="F106" i="1"/>
  <c r="E98" i="1"/>
  <c r="F98" i="1"/>
  <c r="E90" i="1"/>
  <c r="F90" i="1"/>
  <c r="E82" i="1"/>
  <c r="F82" i="1"/>
  <c r="E74" i="1"/>
  <c r="F74" i="1"/>
  <c r="E66" i="1"/>
  <c r="F66" i="1"/>
  <c r="E50" i="1"/>
  <c r="F50" i="1"/>
  <c r="E42" i="1"/>
  <c r="F42" i="1"/>
  <c r="E34" i="1"/>
  <c r="F34" i="1"/>
  <c r="E26" i="1"/>
  <c r="F26" i="1"/>
  <c r="E18" i="1"/>
  <c r="F18" i="1"/>
  <c r="E10" i="1"/>
  <c r="F10" i="1"/>
  <c r="E384" i="1"/>
  <c r="E128" i="1"/>
  <c r="G384" i="1"/>
  <c r="G256" i="1"/>
  <c r="G192" i="1"/>
  <c r="F363" i="1"/>
  <c r="F292" i="1"/>
  <c r="F219" i="1"/>
  <c r="F122" i="1"/>
  <c r="F19" i="1"/>
  <c r="E370" i="1"/>
  <c r="F370" i="1"/>
  <c r="E385" i="1"/>
  <c r="F385" i="1"/>
  <c r="E377" i="1"/>
  <c r="F377" i="1"/>
  <c r="E369" i="1"/>
  <c r="F369" i="1"/>
  <c r="E361" i="1"/>
  <c r="F361" i="1"/>
  <c r="E353" i="1"/>
  <c r="F353" i="1"/>
  <c r="E345" i="1"/>
  <c r="F345" i="1"/>
  <c r="E337" i="1"/>
  <c r="F337" i="1"/>
  <c r="E321" i="1"/>
  <c r="F321" i="1"/>
  <c r="E313" i="1"/>
  <c r="F313" i="1"/>
  <c r="E305" i="1"/>
  <c r="F305" i="1"/>
  <c r="E297" i="1"/>
  <c r="F297" i="1"/>
  <c r="E289" i="1"/>
  <c r="F289" i="1"/>
  <c r="E281" i="1"/>
  <c r="F281" i="1"/>
  <c r="E273" i="1"/>
  <c r="F273" i="1"/>
  <c r="E257" i="1"/>
  <c r="F257" i="1"/>
  <c r="E249" i="1"/>
  <c r="F249" i="1"/>
  <c r="E241" i="1"/>
  <c r="F241" i="1"/>
  <c r="E233" i="1"/>
  <c r="F233" i="1"/>
  <c r="E225" i="1"/>
  <c r="F225" i="1"/>
  <c r="E217" i="1"/>
  <c r="F217" i="1"/>
  <c r="E209" i="1"/>
  <c r="F209" i="1"/>
  <c r="E201" i="1"/>
  <c r="F201" i="1"/>
  <c r="E193" i="1"/>
  <c r="F193" i="1"/>
  <c r="E185" i="1"/>
  <c r="F185" i="1"/>
  <c r="E177" i="1"/>
  <c r="F177" i="1"/>
  <c r="E169" i="1"/>
  <c r="F169" i="1"/>
  <c r="E161" i="1"/>
  <c r="F161" i="1"/>
  <c r="E153" i="1"/>
  <c r="F153" i="1"/>
  <c r="E145" i="1"/>
  <c r="F145" i="1"/>
  <c r="E137" i="1"/>
  <c r="F137" i="1"/>
  <c r="E129" i="1"/>
  <c r="F129" i="1"/>
  <c r="E121" i="1"/>
  <c r="F121" i="1"/>
  <c r="E113" i="1"/>
  <c r="F113" i="1"/>
  <c r="E105" i="1"/>
  <c r="F105" i="1"/>
  <c r="E97" i="1"/>
  <c r="F97" i="1"/>
  <c r="E89" i="1"/>
  <c r="F89" i="1"/>
  <c r="E81" i="1"/>
  <c r="F81" i="1"/>
  <c r="E73" i="1"/>
  <c r="F73" i="1"/>
  <c r="E65" i="1"/>
  <c r="F65" i="1"/>
  <c r="E57" i="1"/>
  <c r="F57" i="1"/>
  <c r="E49" i="1"/>
  <c r="F49" i="1"/>
  <c r="E41" i="1"/>
  <c r="F41" i="1"/>
  <c r="E33" i="1"/>
  <c r="F33" i="1"/>
  <c r="E25" i="1"/>
  <c r="F25" i="1"/>
  <c r="E17" i="1"/>
  <c r="F17" i="1"/>
  <c r="E9" i="1"/>
  <c r="F9" i="1"/>
  <c r="E352" i="1"/>
  <c r="E96" i="1"/>
  <c r="F355" i="1"/>
  <c r="F283" i="1"/>
  <c r="F210" i="1"/>
  <c r="F108" i="1"/>
  <c r="F99" i="5"/>
  <c r="G99" i="5" s="1"/>
  <c r="F34" i="5"/>
  <c r="J34" i="5" s="1"/>
  <c r="K34" i="5" s="1"/>
  <c r="E102" i="5"/>
  <c r="E94" i="5"/>
  <c r="E86" i="5"/>
  <c r="E78" i="5"/>
  <c r="E70" i="5"/>
  <c r="E62" i="5"/>
  <c r="E54" i="5"/>
  <c r="E46" i="5"/>
  <c r="E38" i="5"/>
  <c r="E30" i="5"/>
  <c r="E22" i="5"/>
  <c r="E14" i="5"/>
  <c r="E6" i="5"/>
  <c r="F35" i="5"/>
  <c r="G35" i="5" s="1"/>
  <c r="F98" i="5"/>
  <c r="J98" i="5" s="1"/>
  <c r="K98" i="5" s="1"/>
  <c r="F13" i="5"/>
  <c r="G13" i="5" s="1"/>
  <c r="E101" i="5"/>
  <c r="E93" i="5"/>
  <c r="E85" i="5"/>
  <c r="E77" i="5"/>
  <c r="E69" i="5"/>
  <c r="E61" i="5"/>
  <c r="E53" i="5"/>
  <c r="E45" i="5"/>
  <c r="E37" i="5"/>
  <c r="E29" i="5"/>
  <c r="E21" i="5"/>
  <c r="E5" i="5"/>
  <c r="F11" i="5"/>
  <c r="G11" i="5" s="1"/>
  <c r="E100" i="5"/>
  <c r="E92" i="5"/>
  <c r="E84" i="5"/>
  <c r="E76" i="5"/>
  <c r="E68" i="5"/>
  <c r="E60" i="5"/>
  <c r="E52" i="5"/>
  <c r="E44" i="5"/>
  <c r="E36" i="5"/>
  <c r="E28" i="5"/>
  <c r="E20" i="5"/>
  <c r="E12" i="5"/>
  <c r="E4" i="5"/>
  <c r="F75" i="5"/>
  <c r="G75" i="5" s="1"/>
  <c r="F10" i="5"/>
  <c r="J10" i="5" s="1"/>
  <c r="K10" i="5" s="1"/>
  <c r="E91" i="5"/>
  <c r="E83" i="5"/>
  <c r="E67" i="5"/>
  <c r="E59" i="5"/>
  <c r="E51" i="5"/>
  <c r="E43" i="5"/>
  <c r="E27" i="5"/>
  <c r="E19" i="5"/>
  <c r="E3" i="5"/>
  <c r="F74" i="5"/>
  <c r="J74" i="5" s="1"/>
  <c r="K74" i="5" s="1"/>
  <c r="E90" i="5"/>
  <c r="E82" i="5"/>
  <c r="E66" i="5"/>
  <c r="E50" i="5"/>
  <c r="E42" i="5"/>
  <c r="E26" i="5"/>
  <c r="E18" i="5"/>
  <c r="G101" i="5"/>
  <c r="J101" i="5"/>
  <c r="K101" i="5" s="1"/>
  <c r="G93" i="5"/>
  <c r="J93" i="5"/>
  <c r="K93" i="5" s="1"/>
  <c r="G85" i="5"/>
  <c r="J85" i="5"/>
  <c r="K85" i="5" s="1"/>
  <c r="G69" i="5"/>
  <c r="J69" i="5"/>
  <c r="K69" i="5" s="1"/>
  <c r="G61" i="5"/>
  <c r="J61" i="5"/>
  <c r="K61" i="5" s="1"/>
  <c r="G53" i="5"/>
  <c r="J53" i="5"/>
  <c r="K53" i="5" s="1"/>
  <c r="G45" i="5"/>
  <c r="J45" i="5"/>
  <c r="K45" i="5" s="1"/>
  <c r="G37" i="5"/>
  <c r="J37" i="5"/>
  <c r="K37" i="5" s="1"/>
  <c r="G29" i="5"/>
  <c r="J29" i="5"/>
  <c r="K29" i="5" s="1"/>
  <c r="G21" i="5"/>
  <c r="J21" i="5"/>
  <c r="K21" i="5" s="1"/>
  <c r="G5" i="5"/>
  <c r="J5" i="5"/>
  <c r="K5" i="5" s="1"/>
  <c r="J77" i="5"/>
  <c r="K77" i="5" s="1"/>
  <c r="G84" i="5"/>
  <c r="J84" i="5"/>
  <c r="K84" i="5" s="1"/>
  <c r="J102" i="5"/>
  <c r="K102" i="5" s="1"/>
  <c r="G102" i="5"/>
  <c r="J94" i="5"/>
  <c r="K94" i="5" s="1"/>
  <c r="G94" i="5"/>
  <c r="G86" i="5"/>
  <c r="J86" i="5"/>
  <c r="K86" i="5" s="1"/>
  <c r="J78" i="5"/>
  <c r="K78" i="5" s="1"/>
  <c r="G78" i="5"/>
  <c r="J70" i="5"/>
  <c r="K70" i="5" s="1"/>
  <c r="G70" i="5"/>
  <c r="G62" i="5"/>
  <c r="J62" i="5"/>
  <c r="K62" i="5" s="1"/>
  <c r="J54" i="5"/>
  <c r="K54" i="5" s="1"/>
  <c r="G54" i="5"/>
  <c r="J46" i="5"/>
  <c r="K46" i="5" s="1"/>
  <c r="G46" i="5"/>
  <c r="J38" i="5"/>
  <c r="K38" i="5" s="1"/>
  <c r="G38" i="5"/>
  <c r="G30" i="5"/>
  <c r="J30" i="5"/>
  <c r="K30" i="5" s="1"/>
  <c r="J22" i="5"/>
  <c r="K22" i="5" s="1"/>
  <c r="G22" i="5"/>
  <c r="J14" i="5"/>
  <c r="K14" i="5" s="1"/>
  <c r="G14" i="5"/>
  <c r="J6" i="5"/>
  <c r="K6" i="5" s="1"/>
  <c r="G6" i="5"/>
  <c r="G100" i="5"/>
  <c r="J100" i="5"/>
  <c r="K100" i="5" s="1"/>
  <c r="G60" i="5"/>
  <c r="J60" i="5"/>
  <c r="K60" i="5" s="1"/>
  <c r="G36" i="5"/>
  <c r="J36" i="5"/>
  <c r="K36" i="5" s="1"/>
  <c r="G4" i="5"/>
  <c r="J4" i="5"/>
  <c r="K4" i="5" s="1"/>
  <c r="G92" i="5"/>
  <c r="J92" i="5"/>
  <c r="K92" i="5" s="1"/>
  <c r="G52" i="5"/>
  <c r="J52" i="5"/>
  <c r="K52" i="5" s="1"/>
  <c r="G20" i="5"/>
  <c r="J20" i="5"/>
  <c r="K20" i="5" s="1"/>
  <c r="J105" i="5"/>
  <c r="K105" i="5" s="1"/>
  <c r="G105" i="5"/>
  <c r="J97" i="5"/>
  <c r="K97" i="5" s="1"/>
  <c r="G97" i="5"/>
  <c r="J89" i="5"/>
  <c r="K89" i="5" s="1"/>
  <c r="G89" i="5"/>
  <c r="J81" i="5"/>
  <c r="K81" i="5" s="1"/>
  <c r="G81" i="5"/>
  <c r="J73" i="5"/>
  <c r="K73" i="5" s="1"/>
  <c r="G73" i="5"/>
  <c r="J65" i="5"/>
  <c r="K65" i="5" s="1"/>
  <c r="G65" i="5"/>
  <c r="J57" i="5"/>
  <c r="K57" i="5" s="1"/>
  <c r="G57" i="5"/>
  <c r="J49" i="5"/>
  <c r="K49" i="5" s="1"/>
  <c r="G49" i="5"/>
  <c r="J41" i="5"/>
  <c r="K41" i="5" s="1"/>
  <c r="G41" i="5"/>
  <c r="J33" i="5"/>
  <c r="K33" i="5" s="1"/>
  <c r="G33" i="5"/>
  <c r="J25" i="5"/>
  <c r="K25" i="5" s="1"/>
  <c r="G25" i="5"/>
  <c r="J17" i="5"/>
  <c r="K17" i="5" s="1"/>
  <c r="G17" i="5"/>
  <c r="J9" i="5"/>
  <c r="K9" i="5" s="1"/>
  <c r="G9" i="5"/>
  <c r="G68" i="5"/>
  <c r="J68" i="5"/>
  <c r="K68" i="5" s="1"/>
  <c r="G28" i="5"/>
  <c r="J28" i="5"/>
  <c r="K28" i="5" s="1"/>
  <c r="G104" i="5"/>
  <c r="J104" i="5"/>
  <c r="K104" i="5" s="1"/>
  <c r="G96" i="5"/>
  <c r="J96" i="5"/>
  <c r="K96" i="5" s="1"/>
  <c r="G88" i="5"/>
  <c r="J88" i="5"/>
  <c r="K88" i="5" s="1"/>
  <c r="G80" i="5"/>
  <c r="J80" i="5"/>
  <c r="K80" i="5" s="1"/>
  <c r="G72" i="5"/>
  <c r="J72" i="5"/>
  <c r="K72" i="5" s="1"/>
  <c r="G64" i="5"/>
  <c r="J64" i="5"/>
  <c r="K64" i="5" s="1"/>
  <c r="G56" i="5"/>
  <c r="J56" i="5"/>
  <c r="K56" i="5" s="1"/>
  <c r="G48" i="5"/>
  <c r="J48" i="5"/>
  <c r="K48" i="5" s="1"/>
  <c r="G40" i="5"/>
  <c r="J40" i="5"/>
  <c r="K40" i="5" s="1"/>
  <c r="G32" i="5"/>
  <c r="J32" i="5"/>
  <c r="K32" i="5" s="1"/>
  <c r="G24" i="5"/>
  <c r="J24" i="5"/>
  <c r="K24" i="5" s="1"/>
  <c r="G16" i="5"/>
  <c r="J16" i="5"/>
  <c r="K16" i="5" s="1"/>
  <c r="G8" i="5"/>
  <c r="J8" i="5"/>
  <c r="K8" i="5" s="1"/>
  <c r="G76" i="5"/>
  <c r="J76" i="5"/>
  <c r="K76" i="5" s="1"/>
  <c r="G44" i="5"/>
  <c r="J44" i="5"/>
  <c r="K44" i="5" s="1"/>
  <c r="G12" i="5"/>
  <c r="J12" i="5"/>
  <c r="K12" i="5" s="1"/>
  <c r="G103" i="5"/>
  <c r="J103" i="5"/>
  <c r="K103" i="5" s="1"/>
  <c r="G95" i="5"/>
  <c r="J95" i="5"/>
  <c r="K95" i="5" s="1"/>
  <c r="G87" i="5"/>
  <c r="J87" i="5"/>
  <c r="K87" i="5" s="1"/>
  <c r="G79" i="5"/>
  <c r="J79" i="5"/>
  <c r="K79" i="5" s="1"/>
  <c r="G71" i="5"/>
  <c r="J71" i="5"/>
  <c r="K71" i="5" s="1"/>
  <c r="G63" i="5"/>
  <c r="J63" i="5"/>
  <c r="K63" i="5" s="1"/>
  <c r="G55" i="5"/>
  <c r="J55" i="5"/>
  <c r="K55" i="5" s="1"/>
  <c r="G47" i="5"/>
  <c r="J47" i="5"/>
  <c r="K47" i="5" s="1"/>
  <c r="G39" i="5"/>
  <c r="J39" i="5"/>
  <c r="K39" i="5" s="1"/>
  <c r="G31" i="5"/>
  <c r="J31" i="5"/>
  <c r="K31" i="5" s="1"/>
  <c r="G23" i="5"/>
  <c r="J23" i="5"/>
  <c r="K23" i="5" s="1"/>
  <c r="G15" i="5"/>
  <c r="J15" i="5"/>
  <c r="K15" i="5" s="1"/>
  <c r="G7" i="5"/>
  <c r="J7" i="5"/>
  <c r="K7" i="5" s="1"/>
  <c r="G98" i="5"/>
  <c r="G90" i="5"/>
  <c r="G82" i="5"/>
  <c r="G66" i="5"/>
  <c r="G58" i="5"/>
  <c r="G50" i="5"/>
  <c r="G42" i="5"/>
  <c r="G26" i="5"/>
  <c r="G18" i="5"/>
  <c r="J91" i="5"/>
  <c r="K91" i="5" s="1"/>
  <c r="J83" i="5"/>
  <c r="K83" i="5" s="1"/>
  <c r="J67" i="5"/>
  <c r="K67" i="5" s="1"/>
  <c r="J59" i="5"/>
  <c r="K59" i="5" s="1"/>
  <c r="J51" i="5"/>
  <c r="K51" i="5" s="1"/>
  <c r="J43" i="5"/>
  <c r="K43" i="5" s="1"/>
  <c r="J35" i="5"/>
  <c r="K35" i="5" s="1"/>
  <c r="J27" i="5"/>
  <c r="K27" i="5" s="1"/>
  <c r="J19" i="5"/>
  <c r="K19" i="5" s="1"/>
  <c r="K3" i="5"/>
  <c r="J399" i="1" l="1"/>
  <c r="K399" i="1" s="1"/>
  <c r="J405" i="1"/>
  <c r="K405" i="1" s="1"/>
  <c r="J404" i="1"/>
  <c r="K404" i="1" s="1"/>
  <c r="J412" i="1"/>
  <c r="K412" i="1" s="1"/>
  <c r="J403" i="1"/>
  <c r="K403" i="1" s="1"/>
  <c r="J411" i="1"/>
  <c r="K411" i="1" s="1"/>
  <c r="J395" i="1"/>
  <c r="K395" i="1" s="1"/>
  <c r="J391" i="1"/>
  <c r="K391" i="1" s="1"/>
  <c r="J393" i="1"/>
  <c r="K393" i="1" s="1"/>
  <c r="J413" i="1"/>
  <c r="K413" i="1" s="1"/>
  <c r="J392" i="1"/>
  <c r="K392" i="1" s="1"/>
  <c r="J11" i="5"/>
  <c r="K11" i="5" s="1"/>
  <c r="J75" i="5"/>
  <c r="K75" i="5" s="1"/>
  <c r="J396" i="1"/>
  <c r="K396" i="1" s="1"/>
  <c r="J398" i="1"/>
  <c r="K398" i="1" s="1"/>
  <c r="J394" i="1"/>
  <c r="K394" i="1" s="1"/>
  <c r="J409" i="1"/>
  <c r="K409" i="1" s="1"/>
  <c r="G329" i="1"/>
  <c r="G172" i="1"/>
  <c r="G10" i="5"/>
  <c r="G34" i="5"/>
  <c r="J2" i="5"/>
  <c r="G2" i="5"/>
  <c r="J99" i="5"/>
  <c r="K99" i="5" s="1"/>
  <c r="G74" i="5"/>
  <c r="J355" i="1"/>
  <c r="K355" i="1" s="1"/>
  <c r="G355" i="1"/>
  <c r="G290" i="1"/>
  <c r="J290" i="1"/>
  <c r="K290" i="1" s="1"/>
  <c r="J155" i="1"/>
  <c r="K155" i="1" s="1"/>
  <c r="G155" i="1"/>
  <c r="J109" i="1"/>
  <c r="K109" i="1" s="1"/>
  <c r="G109" i="1"/>
  <c r="J237" i="1"/>
  <c r="K237" i="1" s="1"/>
  <c r="G237" i="1"/>
  <c r="J15" i="1"/>
  <c r="K15" i="1" s="1"/>
  <c r="G15" i="1"/>
  <c r="J167" i="1"/>
  <c r="K167" i="1" s="1"/>
  <c r="G167" i="1"/>
  <c r="J303" i="1"/>
  <c r="K303" i="1" s="1"/>
  <c r="G303" i="1"/>
  <c r="J168" i="1"/>
  <c r="K168" i="1" s="1"/>
  <c r="G168" i="1"/>
  <c r="J296" i="1"/>
  <c r="K296" i="1" s="1"/>
  <c r="G296" i="1"/>
  <c r="J350" i="1"/>
  <c r="K350" i="1" s="1"/>
  <c r="G350" i="1"/>
  <c r="G78" i="1"/>
  <c r="J78" i="1"/>
  <c r="K78" i="1" s="1"/>
  <c r="J33" i="1"/>
  <c r="K33" i="1" s="1"/>
  <c r="G33" i="1"/>
  <c r="J65" i="1"/>
  <c r="K65" i="1" s="1"/>
  <c r="G65" i="1"/>
  <c r="J97" i="1"/>
  <c r="K97" i="1" s="1"/>
  <c r="G97" i="1"/>
  <c r="G129" i="1"/>
  <c r="J129" i="1"/>
  <c r="K129" i="1" s="1"/>
  <c r="J161" i="1"/>
  <c r="K161" i="1" s="1"/>
  <c r="G161" i="1"/>
  <c r="J193" i="1"/>
  <c r="K193" i="1" s="1"/>
  <c r="G193" i="1"/>
  <c r="J225" i="1"/>
  <c r="K225" i="1" s="1"/>
  <c r="G225" i="1"/>
  <c r="J257" i="1"/>
  <c r="K257" i="1" s="1"/>
  <c r="G257" i="1"/>
  <c r="J297" i="1"/>
  <c r="K297" i="1" s="1"/>
  <c r="G297" i="1"/>
  <c r="J337" i="1"/>
  <c r="K337" i="1" s="1"/>
  <c r="G337" i="1"/>
  <c r="J369" i="1"/>
  <c r="K369" i="1" s="1"/>
  <c r="G369" i="1"/>
  <c r="J19" i="1"/>
  <c r="K19" i="1" s="1"/>
  <c r="G19" i="1"/>
  <c r="J4" i="1"/>
  <c r="K4" i="1" s="1"/>
  <c r="G4" i="1"/>
  <c r="J36" i="1"/>
  <c r="K36" i="1" s="1"/>
  <c r="G36" i="1"/>
  <c r="J76" i="1"/>
  <c r="K76" i="1" s="1"/>
  <c r="G76" i="1"/>
  <c r="J116" i="1"/>
  <c r="K116" i="1" s="1"/>
  <c r="G116" i="1"/>
  <c r="J148" i="1"/>
  <c r="K148" i="1" s="1"/>
  <c r="G148" i="1"/>
  <c r="J188" i="1"/>
  <c r="K188" i="1" s="1"/>
  <c r="G188" i="1"/>
  <c r="J220" i="1"/>
  <c r="K220" i="1" s="1"/>
  <c r="G220" i="1"/>
  <c r="J260" i="1"/>
  <c r="K260" i="1" s="1"/>
  <c r="G260" i="1"/>
  <c r="J300" i="1"/>
  <c r="K300" i="1" s="1"/>
  <c r="G300" i="1"/>
  <c r="J332" i="1"/>
  <c r="K332" i="1" s="1"/>
  <c r="G332" i="1"/>
  <c r="J364" i="1"/>
  <c r="K364" i="1" s="1"/>
  <c r="G364" i="1"/>
  <c r="G58" i="1"/>
  <c r="J58" i="1"/>
  <c r="K58" i="1" s="1"/>
  <c r="G186" i="1"/>
  <c r="J186" i="1"/>
  <c r="K186" i="1" s="1"/>
  <c r="G2" i="1"/>
  <c r="J2" i="1"/>
  <c r="G66" i="1"/>
  <c r="J66" i="1"/>
  <c r="K66" i="1" s="1"/>
  <c r="J3" i="1"/>
  <c r="K3" i="1" s="1"/>
  <c r="G3" i="1"/>
  <c r="J259" i="1"/>
  <c r="K259" i="1" s="1"/>
  <c r="G259" i="1"/>
  <c r="J269" i="1"/>
  <c r="K269" i="1" s="1"/>
  <c r="G269" i="1"/>
  <c r="J206" i="1"/>
  <c r="K206" i="1" s="1"/>
  <c r="G206" i="1"/>
  <c r="J222" i="1"/>
  <c r="K222" i="1" s="1"/>
  <c r="G222" i="1"/>
  <c r="G122" i="1"/>
  <c r="J122" i="1"/>
  <c r="K122" i="1" s="1"/>
  <c r="G34" i="1"/>
  <c r="J34" i="1"/>
  <c r="K34" i="1" s="1"/>
  <c r="G74" i="1"/>
  <c r="J74" i="1"/>
  <c r="K74" i="1" s="1"/>
  <c r="G106" i="1"/>
  <c r="J106" i="1"/>
  <c r="K106" i="1" s="1"/>
  <c r="G146" i="1"/>
  <c r="J146" i="1"/>
  <c r="K146" i="1" s="1"/>
  <c r="G178" i="1"/>
  <c r="J178" i="1"/>
  <c r="K178" i="1" s="1"/>
  <c r="G226" i="1"/>
  <c r="J226" i="1"/>
  <c r="K226" i="1" s="1"/>
  <c r="G258" i="1"/>
  <c r="J258" i="1"/>
  <c r="K258" i="1" s="1"/>
  <c r="G298" i="1"/>
  <c r="J298" i="1"/>
  <c r="K298" i="1" s="1"/>
  <c r="G330" i="1"/>
  <c r="J330" i="1"/>
  <c r="K330" i="1" s="1"/>
  <c r="G386" i="1"/>
  <c r="J386" i="1"/>
  <c r="K386" i="1" s="1"/>
  <c r="J11" i="1"/>
  <c r="K11" i="1" s="1"/>
  <c r="G11" i="1"/>
  <c r="J51" i="1"/>
  <c r="K51" i="1" s="1"/>
  <c r="G51" i="1"/>
  <c r="J91" i="1"/>
  <c r="K91" i="1" s="1"/>
  <c r="G91" i="1"/>
  <c r="J123" i="1"/>
  <c r="K123" i="1" s="1"/>
  <c r="G123" i="1"/>
  <c r="J163" i="1"/>
  <c r="K163" i="1" s="1"/>
  <c r="G163" i="1"/>
  <c r="J195" i="1"/>
  <c r="K195" i="1" s="1"/>
  <c r="G195" i="1"/>
  <c r="J235" i="1"/>
  <c r="K235" i="1" s="1"/>
  <c r="G235" i="1"/>
  <c r="J267" i="1"/>
  <c r="K267" i="1" s="1"/>
  <c r="G267" i="1"/>
  <c r="J307" i="1"/>
  <c r="K307" i="1" s="1"/>
  <c r="G307" i="1"/>
  <c r="J339" i="1"/>
  <c r="K339" i="1" s="1"/>
  <c r="G339" i="1"/>
  <c r="J159" i="1"/>
  <c r="K159" i="1" s="1"/>
  <c r="G159" i="1"/>
  <c r="J21" i="1"/>
  <c r="K21" i="1" s="1"/>
  <c r="G21" i="1"/>
  <c r="J53" i="1"/>
  <c r="K53" i="1" s="1"/>
  <c r="G53" i="1"/>
  <c r="J85" i="1"/>
  <c r="K85" i="1" s="1"/>
  <c r="G85" i="1"/>
  <c r="J117" i="1"/>
  <c r="K117" i="1" s="1"/>
  <c r="G117" i="1"/>
  <c r="J149" i="1"/>
  <c r="K149" i="1" s="1"/>
  <c r="G149" i="1"/>
  <c r="J181" i="1"/>
  <c r="K181" i="1" s="1"/>
  <c r="G181" i="1"/>
  <c r="J213" i="1"/>
  <c r="K213" i="1" s="1"/>
  <c r="G213" i="1"/>
  <c r="J245" i="1"/>
  <c r="K245" i="1" s="1"/>
  <c r="G245" i="1"/>
  <c r="J277" i="1"/>
  <c r="K277" i="1" s="1"/>
  <c r="G277" i="1"/>
  <c r="J309" i="1"/>
  <c r="K309" i="1" s="1"/>
  <c r="G309" i="1"/>
  <c r="J341" i="1"/>
  <c r="K341" i="1" s="1"/>
  <c r="G341" i="1"/>
  <c r="J373" i="1"/>
  <c r="K373" i="1" s="1"/>
  <c r="G373" i="1"/>
  <c r="G265" i="1"/>
  <c r="J265" i="1"/>
  <c r="K265" i="1" s="1"/>
  <c r="J23" i="1"/>
  <c r="K23" i="1" s="1"/>
  <c r="G23" i="1"/>
  <c r="J63" i="1"/>
  <c r="K63" i="1" s="1"/>
  <c r="G63" i="1"/>
  <c r="J103" i="1"/>
  <c r="K103" i="1" s="1"/>
  <c r="G103" i="1"/>
  <c r="J135" i="1"/>
  <c r="K135" i="1" s="1"/>
  <c r="G135" i="1"/>
  <c r="J175" i="1"/>
  <c r="K175" i="1" s="1"/>
  <c r="G175" i="1"/>
  <c r="J207" i="1"/>
  <c r="K207" i="1" s="1"/>
  <c r="G207" i="1"/>
  <c r="J239" i="1"/>
  <c r="K239" i="1" s="1"/>
  <c r="G239" i="1"/>
  <c r="J279" i="1"/>
  <c r="K279" i="1" s="1"/>
  <c r="G279" i="1"/>
  <c r="J319" i="1"/>
  <c r="K319" i="1" s="1"/>
  <c r="G319" i="1"/>
  <c r="J351" i="1"/>
  <c r="K351" i="1" s="1"/>
  <c r="G351" i="1"/>
  <c r="J383" i="1"/>
  <c r="K383" i="1" s="1"/>
  <c r="G383" i="1"/>
  <c r="G8" i="1"/>
  <c r="J8" i="1"/>
  <c r="K8" i="1" s="1"/>
  <c r="J40" i="1"/>
  <c r="K40" i="1" s="1"/>
  <c r="G40" i="1"/>
  <c r="G72" i="1"/>
  <c r="J72" i="1"/>
  <c r="K72" i="1" s="1"/>
  <c r="J104" i="1"/>
  <c r="K104" i="1" s="1"/>
  <c r="G104" i="1"/>
  <c r="J136" i="1"/>
  <c r="K136" i="1" s="1"/>
  <c r="G136" i="1"/>
  <c r="J176" i="1"/>
  <c r="K176" i="1" s="1"/>
  <c r="G176" i="1"/>
  <c r="J216" i="1"/>
  <c r="K216" i="1" s="1"/>
  <c r="G216" i="1"/>
  <c r="J264" i="1"/>
  <c r="K264" i="1" s="1"/>
  <c r="G264" i="1"/>
  <c r="J304" i="1"/>
  <c r="K304" i="1" s="1"/>
  <c r="G304" i="1"/>
  <c r="J344" i="1"/>
  <c r="K344" i="1" s="1"/>
  <c r="G344" i="1"/>
  <c r="G378" i="1"/>
  <c r="J378" i="1"/>
  <c r="K378" i="1" s="1"/>
  <c r="J254" i="1"/>
  <c r="K254" i="1" s="1"/>
  <c r="G254" i="1"/>
  <c r="J22" i="1"/>
  <c r="K22" i="1" s="1"/>
  <c r="G22" i="1"/>
  <c r="J190" i="1"/>
  <c r="K190" i="1" s="1"/>
  <c r="G190" i="1"/>
  <c r="J6" i="1"/>
  <c r="K6" i="1" s="1"/>
  <c r="G6" i="1"/>
  <c r="J142" i="1"/>
  <c r="K142" i="1" s="1"/>
  <c r="G142" i="1"/>
  <c r="J358" i="1"/>
  <c r="K358" i="1" s="1"/>
  <c r="G358" i="1"/>
  <c r="J278" i="1"/>
  <c r="K278" i="1" s="1"/>
  <c r="G278" i="1"/>
  <c r="J54" i="1"/>
  <c r="K54" i="1" s="1"/>
  <c r="G54" i="1"/>
  <c r="J182" i="1"/>
  <c r="K182" i="1" s="1"/>
  <c r="G182" i="1"/>
  <c r="G38" i="1"/>
  <c r="J38" i="1"/>
  <c r="K38" i="1" s="1"/>
  <c r="G110" i="1"/>
  <c r="J110" i="1"/>
  <c r="K110" i="1" s="1"/>
  <c r="J270" i="1"/>
  <c r="K270" i="1" s="1"/>
  <c r="G270" i="1"/>
  <c r="G170" i="1"/>
  <c r="J170" i="1"/>
  <c r="K170" i="1" s="1"/>
  <c r="J187" i="1"/>
  <c r="K187" i="1" s="1"/>
  <c r="G187" i="1"/>
  <c r="J333" i="1"/>
  <c r="K333" i="1" s="1"/>
  <c r="G333" i="1"/>
  <c r="J310" i="1"/>
  <c r="K310" i="1" s="1"/>
  <c r="G310" i="1"/>
  <c r="G9" i="1"/>
  <c r="J9" i="1"/>
  <c r="K9" i="1" s="1"/>
  <c r="J41" i="1"/>
  <c r="K41" i="1" s="1"/>
  <c r="G41" i="1"/>
  <c r="G73" i="1"/>
  <c r="J73" i="1"/>
  <c r="K73" i="1" s="1"/>
  <c r="J105" i="1"/>
  <c r="K105" i="1" s="1"/>
  <c r="G105" i="1"/>
  <c r="J137" i="1"/>
  <c r="K137" i="1" s="1"/>
  <c r="G137" i="1"/>
  <c r="J169" i="1"/>
  <c r="K169" i="1" s="1"/>
  <c r="G169" i="1"/>
  <c r="J201" i="1"/>
  <c r="K201" i="1" s="1"/>
  <c r="G201" i="1"/>
  <c r="J233" i="1"/>
  <c r="K233" i="1" s="1"/>
  <c r="G233" i="1"/>
  <c r="J273" i="1"/>
  <c r="K273" i="1" s="1"/>
  <c r="G273" i="1"/>
  <c r="J305" i="1"/>
  <c r="K305" i="1" s="1"/>
  <c r="G305" i="1"/>
  <c r="J345" i="1"/>
  <c r="K345" i="1" s="1"/>
  <c r="G345" i="1"/>
  <c r="J377" i="1"/>
  <c r="K377" i="1" s="1"/>
  <c r="G377" i="1"/>
  <c r="J219" i="1"/>
  <c r="K219" i="1" s="1"/>
  <c r="G219" i="1"/>
  <c r="J12" i="1"/>
  <c r="K12" i="1" s="1"/>
  <c r="G12" i="1"/>
  <c r="J52" i="1"/>
  <c r="K52" i="1" s="1"/>
  <c r="G52" i="1"/>
  <c r="J84" i="1"/>
  <c r="K84" i="1" s="1"/>
  <c r="G84" i="1"/>
  <c r="J124" i="1"/>
  <c r="K124" i="1" s="1"/>
  <c r="G124" i="1"/>
  <c r="J156" i="1"/>
  <c r="K156" i="1" s="1"/>
  <c r="G156" i="1"/>
  <c r="J196" i="1"/>
  <c r="K196" i="1" s="1"/>
  <c r="G196" i="1"/>
  <c r="J236" i="1"/>
  <c r="K236" i="1" s="1"/>
  <c r="G236" i="1"/>
  <c r="J268" i="1"/>
  <c r="K268" i="1" s="1"/>
  <c r="G268" i="1"/>
  <c r="J308" i="1"/>
  <c r="K308" i="1" s="1"/>
  <c r="G308" i="1"/>
  <c r="J340" i="1"/>
  <c r="K340" i="1" s="1"/>
  <c r="G340" i="1"/>
  <c r="J372" i="1"/>
  <c r="K372" i="1" s="1"/>
  <c r="G372" i="1"/>
  <c r="J247" i="1"/>
  <c r="K247" i="1" s="1"/>
  <c r="G247" i="1"/>
  <c r="G338" i="1"/>
  <c r="J338" i="1"/>
  <c r="K338" i="1" s="1"/>
  <c r="G138" i="1"/>
  <c r="J138" i="1"/>
  <c r="K138" i="1" s="1"/>
  <c r="G362" i="1"/>
  <c r="J362" i="1"/>
  <c r="K362" i="1" s="1"/>
  <c r="J227" i="1"/>
  <c r="K227" i="1" s="1"/>
  <c r="G227" i="1"/>
  <c r="G45" i="1"/>
  <c r="J45" i="1"/>
  <c r="K45" i="1" s="1"/>
  <c r="J141" i="1"/>
  <c r="K141" i="1" s="1"/>
  <c r="G141" i="1"/>
  <c r="J365" i="1"/>
  <c r="K365" i="1" s="1"/>
  <c r="G365" i="1"/>
  <c r="J127" i="1"/>
  <c r="K127" i="1" s="1"/>
  <c r="G127" i="1"/>
  <c r="J271" i="1"/>
  <c r="K271" i="1" s="1"/>
  <c r="G271" i="1"/>
  <c r="G375" i="1"/>
  <c r="J375" i="1"/>
  <c r="K375" i="1" s="1"/>
  <c r="J208" i="1"/>
  <c r="K208" i="1" s="1"/>
  <c r="G208" i="1"/>
  <c r="J376" i="1"/>
  <c r="K376" i="1" s="1"/>
  <c r="G376" i="1"/>
  <c r="J102" i="1"/>
  <c r="K102" i="1" s="1"/>
  <c r="G102" i="1"/>
  <c r="J238" i="1"/>
  <c r="K238" i="1" s="1"/>
  <c r="G238" i="1"/>
  <c r="G42" i="1"/>
  <c r="J42" i="1"/>
  <c r="K42" i="1" s="1"/>
  <c r="G82" i="1"/>
  <c r="J82" i="1"/>
  <c r="K82" i="1" s="1"/>
  <c r="G114" i="1"/>
  <c r="J114" i="1"/>
  <c r="K114" i="1" s="1"/>
  <c r="G154" i="1"/>
  <c r="J154" i="1"/>
  <c r="K154" i="1" s="1"/>
  <c r="G194" i="1"/>
  <c r="J194" i="1"/>
  <c r="K194" i="1" s="1"/>
  <c r="G234" i="1"/>
  <c r="J234" i="1"/>
  <c r="K234" i="1" s="1"/>
  <c r="G266" i="1"/>
  <c r="J266" i="1"/>
  <c r="K266" i="1" s="1"/>
  <c r="G306" i="1"/>
  <c r="J306" i="1"/>
  <c r="K306" i="1" s="1"/>
  <c r="G346" i="1"/>
  <c r="J346" i="1"/>
  <c r="K346" i="1" s="1"/>
  <c r="J31" i="1"/>
  <c r="K31" i="1" s="1"/>
  <c r="G31" i="1"/>
  <c r="J27" i="1"/>
  <c r="K27" i="1" s="1"/>
  <c r="G27" i="1"/>
  <c r="J59" i="1"/>
  <c r="K59" i="1" s="1"/>
  <c r="G59" i="1"/>
  <c r="J99" i="1"/>
  <c r="K99" i="1" s="1"/>
  <c r="G99" i="1"/>
  <c r="J131" i="1"/>
  <c r="K131" i="1" s="1"/>
  <c r="G131" i="1"/>
  <c r="J171" i="1"/>
  <c r="K171" i="1" s="1"/>
  <c r="G171" i="1"/>
  <c r="J203" i="1"/>
  <c r="K203" i="1" s="1"/>
  <c r="G203" i="1"/>
  <c r="J243" i="1"/>
  <c r="K243" i="1" s="1"/>
  <c r="G243" i="1"/>
  <c r="J275" i="1"/>
  <c r="K275" i="1" s="1"/>
  <c r="G275" i="1"/>
  <c r="J315" i="1"/>
  <c r="K315" i="1" s="1"/>
  <c r="G315" i="1"/>
  <c r="J44" i="1"/>
  <c r="K44" i="1" s="1"/>
  <c r="G44" i="1"/>
  <c r="J387" i="1"/>
  <c r="K387" i="1" s="1"/>
  <c r="G387" i="1"/>
  <c r="J29" i="1"/>
  <c r="K29" i="1" s="1"/>
  <c r="G29" i="1"/>
  <c r="J61" i="1"/>
  <c r="K61" i="1" s="1"/>
  <c r="G61" i="1"/>
  <c r="J93" i="1"/>
  <c r="K93" i="1" s="1"/>
  <c r="G93" i="1"/>
  <c r="J125" i="1"/>
  <c r="K125" i="1" s="1"/>
  <c r="G125" i="1"/>
  <c r="J157" i="1"/>
  <c r="K157" i="1" s="1"/>
  <c r="G157" i="1"/>
  <c r="J189" i="1"/>
  <c r="K189" i="1" s="1"/>
  <c r="G189" i="1"/>
  <c r="J221" i="1"/>
  <c r="K221" i="1" s="1"/>
  <c r="G221" i="1"/>
  <c r="J253" i="1"/>
  <c r="K253" i="1" s="1"/>
  <c r="G253" i="1"/>
  <c r="J285" i="1"/>
  <c r="K285" i="1" s="1"/>
  <c r="G285" i="1"/>
  <c r="J317" i="1"/>
  <c r="K317" i="1" s="1"/>
  <c r="G317" i="1"/>
  <c r="J349" i="1"/>
  <c r="K349" i="1" s="1"/>
  <c r="G349" i="1"/>
  <c r="J381" i="1"/>
  <c r="K381" i="1" s="1"/>
  <c r="G381" i="1"/>
  <c r="J39" i="1"/>
  <c r="K39" i="1" s="1"/>
  <c r="G39" i="1"/>
  <c r="J71" i="1"/>
  <c r="K71" i="1" s="1"/>
  <c r="G71" i="1"/>
  <c r="J111" i="1"/>
  <c r="K111" i="1" s="1"/>
  <c r="G111" i="1"/>
  <c r="J143" i="1"/>
  <c r="K143" i="1" s="1"/>
  <c r="G143" i="1"/>
  <c r="J183" i="1"/>
  <c r="K183" i="1" s="1"/>
  <c r="G183" i="1"/>
  <c r="J215" i="1"/>
  <c r="K215" i="1" s="1"/>
  <c r="G215" i="1"/>
  <c r="J255" i="1"/>
  <c r="K255" i="1" s="1"/>
  <c r="G255" i="1"/>
  <c r="J287" i="1"/>
  <c r="K287" i="1" s="1"/>
  <c r="G287" i="1"/>
  <c r="J327" i="1"/>
  <c r="K327" i="1" s="1"/>
  <c r="G327" i="1"/>
  <c r="J359" i="1"/>
  <c r="K359" i="1" s="1"/>
  <c r="G359" i="1"/>
  <c r="J95" i="1"/>
  <c r="K95" i="1" s="1"/>
  <c r="G95" i="1"/>
  <c r="J16" i="1"/>
  <c r="K16" i="1" s="1"/>
  <c r="G16" i="1"/>
  <c r="J48" i="1"/>
  <c r="K48" i="1" s="1"/>
  <c r="G48" i="1"/>
  <c r="J80" i="1"/>
  <c r="K80" i="1" s="1"/>
  <c r="G80" i="1"/>
  <c r="G112" i="1"/>
  <c r="J112" i="1"/>
  <c r="K112" i="1" s="1"/>
  <c r="J144" i="1"/>
  <c r="K144" i="1" s="1"/>
  <c r="G144" i="1"/>
  <c r="J184" i="1"/>
  <c r="K184" i="1" s="1"/>
  <c r="G184" i="1"/>
  <c r="J232" i="1"/>
  <c r="K232" i="1" s="1"/>
  <c r="G232" i="1"/>
  <c r="J272" i="1"/>
  <c r="K272" i="1" s="1"/>
  <c r="G272" i="1"/>
  <c r="J312" i="1"/>
  <c r="K312" i="1" s="1"/>
  <c r="G312" i="1"/>
  <c r="J360" i="1"/>
  <c r="K360" i="1" s="1"/>
  <c r="G360" i="1"/>
  <c r="J30" i="1"/>
  <c r="K30" i="1" s="1"/>
  <c r="G30" i="1"/>
  <c r="J294" i="1"/>
  <c r="K294" i="1" s="1"/>
  <c r="G294" i="1"/>
  <c r="J86" i="1"/>
  <c r="K86" i="1" s="1"/>
  <c r="G86" i="1"/>
  <c r="J246" i="1"/>
  <c r="K246" i="1" s="1"/>
  <c r="G246" i="1"/>
  <c r="J14" i="1"/>
  <c r="K14" i="1" s="1"/>
  <c r="G14" i="1"/>
  <c r="J214" i="1"/>
  <c r="K214" i="1" s="1"/>
  <c r="G214" i="1"/>
  <c r="J126" i="1"/>
  <c r="K126" i="1" s="1"/>
  <c r="G126" i="1"/>
  <c r="J326" i="1"/>
  <c r="K326" i="1" s="1"/>
  <c r="G326" i="1"/>
  <c r="J94" i="1"/>
  <c r="K94" i="1" s="1"/>
  <c r="G94" i="1"/>
  <c r="J230" i="1"/>
  <c r="K230" i="1" s="1"/>
  <c r="G230" i="1"/>
  <c r="J374" i="1"/>
  <c r="K374" i="1" s="1"/>
  <c r="G374" i="1"/>
  <c r="J150" i="1"/>
  <c r="K150" i="1" s="1"/>
  <c r="G150" i="1"/>
  <c r="J318" i="1"/>
  <c r="K318" i="1" s="1"/>
  <c r="G318" i="1"/>
  <c r="G98" i="1"/>
  <c r="J98" i="1"/>
  <c r="K98" i="1" s="1"/>
  <c r="J43" i="1"/>
  <c r="K43" i="1" s="1"/>
  <c r="G43" i="1"/>
  <c r="J331" i="1"/>
  <c r="K331" i="1" s="1"/>
  <c r="G331" i="1"/>
  <c r="G13" i="1"/>
  <c r="J13" i="1"/>
  <c r="K13" i="1" s="1"/>
  <c r="J173" i="1"/>
  <c r="K173" i="1" s="1"/>
  <c r="G173" i="1"/>
  <c r="J55" i="1"/>
  <c r="K55" i="1" s="1"/>
  <c r="G55" i="1"/>
  <c r="J199" i="1"/>
  <c r="K199" i="1" s="1"/>
  <c r="G199" i="1"/>
  <c r="G10" i="1"/>
  <c r="J10" i="1"/>
  <c r="K10" i="1" s="1"/>
  <c r="J108" i="1"/>
  <c r="K108" i="1" s="1"/>
  <c r="G108" i="1"/>
  <c r="J17" i="1"/>
  <c r="K17" i="1" s="1"/>
  <c r="G17" i="1"/>
  <c r="J49" i="1"/>
  <c r="K49" i="1" s="1"/>
  <c r="G49" i="1"/>
  <c r="J81" i="1"/>
  <c r="K81" i="1" s="1"/>
  <c r="G81" i="1"/>
  <c r="J113" i="1"/>
  <c r="K113" i="1" s="1"/>
  <c r="G113" i="1"/>
  <c r="J145" i="1"/>
  <c r="K145" i="1" s="1"/>
  <c r="G145" i="1"/>
  <c r="J177" i="1"/>
  <c r="K177" i="1" s="1"/>
  <c r="G177" i="1"/>
  <c r="J209" i="1"/>
  <c r="K209" i="1" s="1"/>
  <c r="G209" i="1"/>
  <c r="J241" i="1"/>
  <c r="K241" i="1" s="1"/>
  <c r="G241" i="1"/>
  <c r="J281" i="1"/>
  <c r="K281" i="1" s="1"/>
  <c r="G281" i="1"/>
  <c r="J313" i="1"/>
  <c r="K313" i="1" s="1"/>
  <c r="G313" i="1"/>
  <c r="J353" i="1"/>
  <c r="K353" i="1" s="1"/>
  <c r="G353" i="1"/>
  <c r="J385" i="1"/>
  <c r="K385" i="1" s="1"/>
  <c r="G385" i="1"/>
  <c r="J363" i="1"/>
  <c r="K363" i="1" s="1"/>
  <c r="G363" i="1"/>
  <c r="J228" i="1"/>
  <c r="K228" i="1" s="1"/>
  <c r="G228" i="1"/>
  <c r="J147" i="1"/>
  <c r="K147" i="1" s="1"/>
  <c r="G147" i="1"/>
  <c r="J20" i="1"/>
  <c r="K20" i="1" s="1"/>
  <c r="G20" i="1"/>
  <c r="J60" i="1"/>
  <c r="K60" i="1" s="1"/>
  <c r="G60" i="1"/>
  <c r="J92" i="1"/>
  <c r="K92" i="1" s="1"/>
  <c r="G92" i="1"/>
  <c r="J132" i="1"/>
  <c r="K132" i="1" s="1"/>
  <c r="G132" i="1"/>
  <c r="J164" i="1"/>
  <c r="K164" i="1" s="1"/>
  <c r="G164" i="1"/>
  <c r="J204" i="1"/>
  <c r="K204" i="1" s="1"/>
  <c r="G204" i="1"/>
  <c r="J244" i="1"/>
  <c r="K244" i="1" s="1"/>
  <c r="G244" i="1"/>
  <c r="J276" i="1"/>
  <c r="K276" i="1" s="1"/>
  <c r="G276" i="1"/>
  <c r="J316" i="1"/>
  <c r="K316" i="1" s="1"/>
  <c r="G316" i="1"/>
  <c r="J348" i="1"/>
  <c r="K348" i="1" s="1"/>
  <c r="G348" i="1"/>
  <c r="J380" i="1"/>
  <c r="K380" i="1" s="1"/>
  <c r="G380" i="1"/>
  <c r="G274" i="1"/>
  <c r="J274" i="1"/>
  <c r="K274" i="1" s="1"/>
  <c r="G26" i="1"/>
  <c r="J26" i="1"/>
  <c r="K26" i="1" s="1"/>
  <c r="G218" i="1"/>
  <c r="J218" i="1"/>
  <c r="K218" i="1" s="1"/>
  <c r="G322" i="1"/>
  <c r="J322" i="1"/>
  <c r="K322" i="1" s="1"/>
  <c r="J75" i="1"/>
  <c r="K75" i="1" s="1"/>
  <c r="G75" i="1"/>
  <c r="J299" i="1"/>
  <c r="K299" i="1" s="1"/>
  <c r="G299" i="1"/>
  <c r="J205" i="1"/>
  <c r="K205" i="1" s="1"/>
  <c r="G205" i="1"/>
  <c r="J83" i="1"/>
  <c r="K83" i="1" s="1"/>
  <c r="G83" i="1"/>
  <c r="J231" i="1"/>
  <c r="K231" i="1" s="1"/>
  <c r="G231" i="1"/>
  <c r="J248" i="1"/>
  <c r="K248" i="1" s="1"/>
  <c r="G248" i="1"/>
  <c r="J158" i="1"/>
  <c r="K158" i="1" s="1"/>
  <c r="G158" i="1"/>
  <c r="J166" i="1"/>
  <c r="K166" i="1" s="1"/>
  <c r="G166" i="1"/>
  <c r="J292" i="1"/>
  <c r="K292" i="1" s="1"/>
  <c r="G292" i="1"/>
  <c r="G210" i="1"/>
  <c r="J210" i="1"/>
  <c r="K210" i="1" s="1"/>
  <c r="G18" i="1"/>
  <c r="J18" i="1"/>
  <c r="K18" i="1" s="1"/>
  <c r="G50" i="1"/>
  <c r="J50" i="1"/>
  <c r="K50" i="1" s="1"/>
  <c r="G90" i="1"/>
  <c r="J90" i="1"/>
  <c r="K90" i="1" s="1"/>
  <c r="G130" i="1"/>
  <c r="J130" i="1"/>
  <c r="K130" i="1" s="1"/>
  <c r="G162" i="1"/>
  <c r="J162" i="1"/>
  <c r="K162" i="1" s="1"/>
  <c r="G202" i="1"/>
  <c r="J202" i="1"/>
  <c r="K202" i="1" s="1"/>
  <c r="G242" i="1"/>
  <c r="J242" i="1"/>
  <c r="K242" i="1" s="1"/>
  <c r="G282" i="1"/>
  <c r="J282" i="1"/>
  <c r="K282" i="1" s="1"/>
  <c r="G314" i="1"/>
  <c r="J314" i="1"/>
  <c r="K314" i="1" s="1"/>
  <c r="G354" i="1"/>
  <c r="J354" i="1"/>
  <c r="K354" i="1" s="1"/>
  <c r="J371" i="1"/>
  <c r="K371" i="1" s="1"/>
  <c r="G371" i="1"/>
  <c r="J35" i="1"/>
  <c r="K35" i="1" s="1"/>
  <c r="G35" i="1"/>
  <c r="J67" i="1"/>
  <c r="K67" i="1" s="1"/>
  <c r="G67" i="1"/>
  <c r="J107" i="1"/>
  <c r="K107" i="1" s="1"/>
  <c r="G107" i="1"/>
  <c r="J139" i="1"/>
  <c r="K139" i="1" s="1"/>
  <c r="G139" i="1"/>
  <c r="G179" i="1"/>
  <c r="J179" i="1"/>
  <c r="K179" i="1" s="1"/>
  <c r="J211" i="1"/>
  <c r="K211" i="1" s="1"/>
  <c r="G211" i="1"/>
  <c r="J251" i="1"/>
  <c r="K251" i="1" s="1"/>
  <c r="G251" i="1"/>
  <c r="J291" i="1"/>
  <c r="K291" i="1" s="1"/>
  <c r="G291" i="1"/>
  <c r="J323" i="1"/>
  <c r="K323" i="1" s="1"/>
  <c r="G323" i="1"/>
  <c r="G311" i="1"/>
  <c r="J311" i="1"/>
  <c r="K311" i="1" s="1"/>
  <c r="J5" i="1"/>
  <c r="K5" i="1" s="1"/>
  <c r="G5" i="1"/>
  <c r="J37" i="1"/>
  <c r="K37" i="1" s="1"/>
  <c r="G37" i="1"/>
  <c r="J69" i="1"/>
  <c r="K69" i="1" s="1"/>
  <c r="G69" i="1"/>
  <c r="J101" i="1"/>
  <c r="K101" i="1" s="1"/>
  <c r="G101" i="1"/>
  <c r="J133" i="1"/>
  <c r="K133" i="1" s="1"/>
  <c r="G133" i="1"/>
  <c r="J165" i="1"/>
  <c r="K165" i="1" s="1"/>
  <c r="G165" i="1"/>
  <c r="G197" i="1"/>
  <c r="J197" i="1"/>
  <c r="K197" i="1" s="1"/>
  <c r="J229" i="1"/>
  <c r="K229" i="1" s="1"/>
  <c r="G229" i="1"/>
  <c r="J261" i="1"/>
  <c r="K261" i="1" s="1"/>
  <c r="G261" i="1"/>
  <c r="J293" i="1"/>
  <c r="K293" i="1" s="1"/>
  <c r="G293" i="1"/>
  <c r="J325" i="1"/>
  <c r="K325" i="1" s="1"/>
  <c r="G325" i="1"/>
  <c r="J357" i="1"/>
  <c r="K357" i="1" s="1"/>
  <c r="G357" i="1"/>
  <c r="J389" i="1"/>
  <c r="K389" i="1" s="1"/>
  <c r="G389" i="1"/>
  <c r="G7" i="1"/>
  <c r="J7" i="1"/>
  <c r="K7" i="1" s="1"/>
  <c r="J47" i="1"/>
  <c r="K47" i="1" s="1"/>
  <c r="G47" i="1"/>
  <c r="J79" i="1"/>
  <c r="K79" i="1" s="1"/>
  <c r="G79" i="1"/>
  <c r="J119" i="1"/>
  <c r="K119" i="1" s="1"/>
  <c r="G119" i="1"/>
  <c r="J151" i="1"/>
  <c r="K151" i="1" s="1"/>
  <c r="G151" i="1"/>
  <c r="J191" i="1"/>
  <c r="K191" i="1" s="1"/>
  <c r="G191" i="1"/>
  <c r="J223" i="1"/>
  <c r="K223" i="1" s="1"/>
  <c r="G223" i="1"/>
  <c r="J263" i="1"/>
  <c r="K263" i="1" s="1"/>
  <c r="G263" i="1"/>
  <c r="J295" i="1"/>
  <c r="K295" i="1" s="1"/>
  <c r="G295" i="1"/>
  <c r="J335" i="1"/>
  <c r="K335" i="1" s="1"/>
  <c r="G335" i="1"/>
  <c r="J367" i="1"/>
  <c r="K367" i="1" s="1"/>
  <c r="G367" i="1"/>
  <c r="J347" i="1"/>
  <c r="K347" i="1" s="1"/>
  <c r="G347" i="1"/>
  <c r="J24" i="1"/>
  <c r="K24" i="1" s="1"/>
  <c r="G24" i="1"/>
  <c r="J56" i="1"/>
  <c r="K56" i="1" s="1"/>
  <c r="G56" i="1"/>
  <c r="J88" i="1"/>
  <c r="K88" i="1" s="1"/>
  <c r="G88" i="1"/>
  <c r="J120" i="1"/>
  <c r="K120" i="1" s="1"/>
  <c r="G120" i="1"/>
  <c r="J152" i="1"/>
  <c r="K152" i="1" s="1"/>
  <c r="G152" i="1"/>
  <c r="J200" i="1"/>
  <c r="K200" i="1" s="1"/>
  <c r="G200" i="1"/>
  <c r="J240" i="1"/>
  <c r="K240" i="1" s="1"/>
  <c r="G240" i="1"/>
  <c r="J280" i="1"/>
  <c r="K280" i="1" s="1"/>
  <c r="G280" i="1"/>
  <c r="J328" i="1"/>
  <c r="K328" i="1" s="1"/>
  <c r="G328" i="1"/>
  <c r="J368" i="1"/>
  <c r="K368" i="1" s="1"/>
  <c r="G368" i="1"/>
  <c r="J62" i="1"/>
  <c r="K62" i="1" s="1"/>
  <c r="G62" i="1"/>
  <c r="J342" i="1"/>
  <c r="K342" i="1" s="1"/>
  <c r="G342" i="1"/>
  <c r="J118" i="1"/>
  <c r="K118" i="1" s="1"/>
  <c r="G118" i="1"/>
  <c r="J286" i="1"/>
  <c r="K286" i="1" s="1"/>
  <c r="G286" i="1"/>
  <c r="J70" i="1"/>
  <c r="K70" i="1" s="1"/>
  <c r="G70" i="1"/>
  <c r="J262" i="1"/>
  <c r="K262" i="1" s="1"/>
  <c r="G262" i="1"/>
  <c r="J198" i="1"/>
  <c r="K198" i="1" s="1"/>
  <c r="G198" i="1"/>
  <c r="J382" i="1"/>
  <c r="K382" i="1" s="1"/>
  <c r="G382" i="1"/>
  <c r="J134" i="1"/>
  <c r="K134" i="1" s="1"/>
  <c r="G134" i="1"/>
  <c r="J302" i="1"/>
  <c r="K302" i="1" s="1"/>
  <c r="G302" i="1"/>
  <c r="G46" i="1"/>
  <c r="J46" i="1"/>
  <c r="K46" i="1" s="1"/>
  <c r="J174" i="1"/>
  <c r="K174" i="1" s="1"/>
  <c r="G174" i="1"/>
  <c r="J366" i="1"/>
  <c r="K366" i="1" s="1"/>
  <c r="G366" i="1"/>
  <c r="G250" i="1"/>
  <c r="J250" i="1"/>
  <c r="K250" i="1" s="1"/>
  <c r="J115" i="1"/>
  <c r="K115" i="1" s="1"/>
  <c r="G115" i="1"/>
  <c r="J77" i="1"/>
  <c r="K77" i="1" s="1"/>
  <c r="G77" i="1"/>
  <c r="J301" i="1"/>
  <c r="K301" i="1" s="1"/>
  <c r="G301" i="1"/>
  <c r="J87" i="1"/>
  <c r="K87" i="1" s="1"/>
  <c r="G87" i="1"/>
  <c r="J343" i="1"/>
  <c r="K343" i="1" s="1"/>
  <c r="G343" i="1"/>
  <c r="J336" i="1"/>
  <c r="K336" i="1" s="1"/>
  <c r="G336" i="1"/>
  <c r="J334" i="1"/>
  <c r="K334" i="1" s="1"/>
  <c r="G334" i="1"/>
  <c r="J283" i="1"/>
  <c r="K283" i="1" s="1"/>
  <c r="G283" i="1"/>
  <c r="J25" i="1"/>
  <c r="K25" i="1" s="1"/>
  <c r="G25" i="1"/>
  <c r="G57" i="1"/>
  <c r="J57" i="1"/>
  <c r="K57" i="1" s="1"/>
  <c r="J89" i="1"/>
  <c r="K89" i="1" s="1"/>
  <c r="G89" i="1"/>
  <c r="G121" i="1"/>
  <c r="J121" i="1"/>
  <c r="K121" i="1" s="1"/>
  <c r="J153" i="1"/>
  <c r="K153" i="1" s="1"/>
  <c r="G153" i="1"/>
  <c r="J185" i="1"/>
  <c r="K185" i="1" s="1"/>
  <c r="G185" i="1"/>
  <c r="J217" i="1"/>
  <c r="K217" i="1" s="1"/>
  <c r="G217" i="1"/>
  <c r="J249" i="1"/>
  <c r="K249" i="1" s="1"/>
  <c r="G249" i="1"/>
  <c r="J289" i="1"/>
  <c r="K289" i="1" s="1"/>
  <c r="G289" i="1"/>
  <c r="J321" i="1"/>
  <c r="K321" i="1" s="1"/>
  <c r="G321" i="1"/>
  <c r="J361" i="1"/>
  <c r="K361" i="1" s="1"/>
  <c r="G361" i="1"/>
  <c r="G370" i="1"/>
  <c r="J370" i="1"/>
  <c r="K370" i="1" s="1"/>
  <c r="J379" i="1"/>
  <c r="K379" i="1" s="1"/>
  <c r="G379" i="1"/>
  <c r="J28" i="1"/>
  <c r="K28" i="1" s="1"/>
  <c r="G28" i="1"/>
  <c r="J68" i="1"/>
  <c r="K68" i="1" s="1"/>
  <c r="G68" i="1"/>
  <c r="J100" i="1"/>
  <c r="K100" i="1" s="1"/>
  <c r="G100" i="1"/>
  <c r="J140" i="1"/>
  <c r="K140" i="1" s="1"/>
  <c r="G140" i="1"/>
  <c r="J180" i="1"/>
  <c r="K180" i="1" s="1"/>
  <c r="G180" i="1"/>
  <c r="J212" i="1"/>
  <c r="K212" i="1" s="1"/>
  <c r="G212" i="1"/>
  <c r="J252" i="1"/>
  <c r="K252" i="1" s="1"/>
  <c r="G252" i="1"/>
  <c r="J284" i="1"/>
  <c r="K284" i="1" s="1"/>
  <c r="G284" i="1"/>
  <c r="G324" i="1"/>
  <c r="J324" i="1"/>
  <c r="K324" i="1" s="1"/>
  <c r="J356" i="1"/>
  <c r="K356" i="1" s="1"/>
  <c r="G356" i="1"/>
  <c r="J388" i="1"/>
  <c r="K388" i="1" s="1"/>
  <c r="G388" i="1"/>
  <c r="J13" i="5"/>
  <c r="K13" i="5" s="1"/>
  <c r="C4" i="11" l="1"/>
  <c r="K2" i="5"/>
  <c r="F4" i="11" s="1"/>
  <c r="G4" i="11"/>
  <c r="G8" i="11"/>
  <c r="C8" i="11"/>
  <c r="K2" i="1"/>
  <c r="F8" i="11" s="1"/>
</calcChain>
</file>

<file path=xl/sharedStrings.xml><?xml version="1.0" encoding="utf-8"?>
<sst xmlns="http://schemas.openxmlformats.org/spreadsheetml/2006/main" count="1116" uniqueCount="562">
  <si>
    <t>AR-DRG</t>
  </si>
  <si>
    <t>Total episodes</t>
  </si>
  <si>
    <t>Cost per NWAU20</t>
  </si>
  <si>
    <t>A14B - Ventilation &gt;= 96 hours &amp; &lt; 336 hours, Intermediate Complexity</t>
  </si>
  <si>
    <t>A14C - Ventilation &gt;= 96 hours &amp; &lt; 336 hours, Minor Complexity</t>
  </si>
  <si>
    <t>B02A - Cranial Interventions, Major Complexity</t>
  </si>
  <si>
    <t>B02B - Cranial Interventions, Intermediate Complexity</t>
  </si>
  <si>
    <t>B02C - Cranial Interventions, Minor Complexity</t>
  </si>
  <si>
    <t>B03C - Spinal Interventions, Minor Complexity</t>
  </si>
  <si>
    <t>B05Z - Carpal Tunnel Release</t>
  </si>
  <si>
    <t>B07B - Cranial or Peripheral Nerve and Other Nervous System Interventions, Minor Comp</t>
  </si>
  <si>
    <t>B63A - Dementia and Other Chronic Disturbances of Cerebral Function, Major Complexity</t>
  </si>
  <si>
    <t>B63B - Dementia and Other Chronic Disturbances of Cerebral Function, Minor Complexity</t>
  </si>
  <si>
    <t>B64A - Delirium, Major Complexity</t>
  </si>
  <si>
    <t>B64B - Delirium, Minor Complexity</t>
  </si>
  <si>
    <t>B66B - Nervous System Neoplasms, Minor Complexity</t>
  </si>
  <si>
    <t>B67A - Degenerative Nervous System Disorders, Major Complexity</t>
  </si>
  <si>
    <t>B67B - Degenerative Nervous System Disorders, Intermediate Complexity</t>
  </si>
  <si>
    <t>B68A - Multiple Sclerosis and Cerebellar Ataxia, Major Complexity</t>
  </si>
  <si>
    <t>B68B - Multiple Sclerosis and Cerebellar Ataxia, Minor Complexity</t>
  </si>
  <si>
    <t>B69B - TIA and Precerebral Occlusion, Minor Complexity</t>
  </si>
  <si>
    <t>B70A - Stroke and Other Cerebrovascular Disorders, Major Complexity</t>
  </si>
  <si>
    <t>B70B - Stroke and Other Cerebrovascular Disorders, Intermediate Complexity</t>
  </si>
  <si>
    <t>B70C - Stroke and Other Cerebrovascular Disorders, Minor Complexity</t>
  </si>
  <si>
    <t>B71A - Cranial and Peripheral Nerve Disorders, Major Complexity</t>
  </si>
  <si>
    <t>B71B - Cranial and Peripheral Nerve Disorders, Minor Complexity</t>
  </si>
  <si>
    <t>B74B - Nontraumatic Stupor and Coma, Minor Complexity</t>
  </si>
  <si>
    <t>B76A - Seizures, Major Complexity</t>
  </si>
  <si>
    <t>B76B - Seizures, Minor Complexity</t>
  </si>
  <si>
    <t>B77A - Headaches, Major Complexity</t>
  </si>
  <si>
    <t>B77B - Headaches, Minor Complexity</t>
  </si>
  <si>
    <t>B78A - Intracranial Injuries, Major Complexity</t>
  </si>
  <si>
    <t>B78B - Intracranial Injuries, Minor Complexity</t>
  </si>
  <si>
    <t>B80A - Other Head Injuries, Major Complexity</t>
  </si>
  <si>
    <t>B80B - Other Head Injuries, Minor Complexity</t>
  </si>
  <si>
    <t>B81A - Other Disorders of the Nervous System, Major Complexity</t>
  </si>
  <si>
    <t>B81B - Other Disorders of the Nervous System, Minor Complexity</t>
  </si>
  <si>
    <t>C03A - Retinal Interventions, Major Complexity</t>
  </si>
  <si>
    <t>C03B - Retinal Interventions, Minor Complexity</t>
  </si>
  <si>
    <t>C04B - Major Corneal, Scleral and Conjunctival Interventions, Minor Complexity</t>
  </si>
  <si>
    <t>C11Z - Eyelid Interventions</t>
  </si>
  <si>
    <t>C12B - Other Corneal, Scleral and Conjunctival Interventions, Minor Complexity</t>
  </si>
  <si>
    <t>C15B - Glaucoma and Complex Cataract Interventions, Minor Complexity</t>
  </si>
  <si>
    <t>C16Z - Lens Interventions</t>
  </si>
  <si>
    <t>C62B - Hyphaema and Medically Managed Trauma to the Eye, Minor Complexity</t>
  </si>
  <si>
    <t>C63B - Other Disorders of the Eye, Minor Complexity</t>
  </si>
  <si>
    <t>D06Z - Sinus and Complex Middle Ear Interventions</t>
  </si>
  <si>
    <t>D10Z - Nasal Interventions</t>
  </si>
  <si>
    <t>D11Z - Tonsillectomy and Adenoidectomy</t>
  </si>
  <si>
    <t>D12B - Other Ear, Nose, Mouth and Throat Interventions, Minor Complexity</t>
  </si>
  <si>
    <t>D14B - Mouth and Salivary Gland Interventions, Minor Complexity</t>
  </si>
  <si>
    <t>D40Z - Dental Extractions and Restorations</t>
  </si>
  <si>
    <t>D61A - Dysequilibrium, Major Complexity</t>
  </si>
  <si>
    <t>D61B - Dysequilibrium, Minor Complexity</t>
  </si>
  <si>
    <t>D62B - Epistaxis, Minor Complexity</t>
  </si>
  <si>
    <t>D63A - Otitis Media and Upper Respiratory Infections, Major Complexity</t>
  </si>
  <si>
    <t>D63B - Otitis Media and Upper Respiratory Infections, Minor Complexity</t>
  </si>
  <si>
    <t>D65B - Nasal Trauma and Deformity, Minor Complexity</t>
  </si>
  <si>
    <t>D66A - Other Ear, Nose, Mouth and Throat Disorders, Major Complexity</t>
  </si>
  <si>
    <t>D66B - Other Ear, Nose, Mouth and Throat Disorders, Minor Complexity</t>
  </si>
  <si>
    <t>D67A - Oral and Dental Disorders, Major Complexity</t>
  </si>
  <si>
    <t>D67B - Oral and Dental Disorders, Minor Complexity</t>
  </si>
  <si>
    <t>E01C - Major Chest Interventions, Minor Complexity</t>
  </si>
  <si>
    <t>E02B - Other Respiratory System GIs, Intermediate Complexity</t>
  </si>
  <si>
    <t>E41A - Respiratory System Disorders W Non-Invasive Ventilation, Major Complexity</t>
  </si>
  <si>
    <t>E41B - Respiratory System Disorders W Non-Invasive Ventilation, Minor Complexity</t>
  </si>
  <si>
    <t>E42A - Bronchoscopy, Major Complexity</t>
  </si>
  <si>
    <t>E42B - Bronchoscopy, Intermediate Complexity</t>
  </si>
  <si>
    <t>E42C - Bronchoscopy, Minor Complexity</t>
  </si>
  <si>
    <t>E61A - Pulmonary Embolism, Major Complexity</t>
  </si>
  <si>
    <t>E61B - Pulmonary Embolism, Minor Complexity</t>
  </si>
  <si>
    <t>E62A - Respiratory Infections and Inflammations, Major Complexity</t>
  </si>
  <si>
    <t>E62B - Respiratory Infections and Inflammations, Minor Complexity</t>
  </si>
  <si>
    <t>E64A - Pulmonary Oedema and Respiratory Failure, Major Complexity</t>
  </si>
  <si>
    <t>E65A - Chronic Obstructive Airways Disease, Major Complexity</t>
  </si>
  <si>
    <t>E65B - Chronic Obstructive Airways Disease, Minor Complexity</t>
  </si>
  <si>
    <t>E66A - Major Chest Trauma, Major Complexity</t>
  </si>
  <si>
    <t>E66B - Major Chest Trauma, Minor Complexity</t>
  </si>
  <si>
    <t>E67A - Respiratory Signs and Symptoms, Major Complexity</t>
  </si>
  <si>
    <t>E67B - Respiratory Signs and Symptoms, Minor Complexity</t>
  </si>
  <si>
    <t>E68B - Pneumothorax, Minor Complexity</t>
  </si>
  <si>
    <t>E69A - Bronchitis and Asthma, Major Complexity</t>
  </si>
  <si>
    <t>E69B - Bronchitis and Asthma, Minor Complexity</t>
  </si>
  <si>
    <t>E71A - Respiratory Neoplasms, Major Complexity</t>
  </si>
  <si>
    <t>E71B - Respiratory Neoplasms, Minor Complexity</t>
  </si>
  <si>
    <t>E73B - Pleural Effusion, Intermediate Complexity</t>
  </si>
  <si>
    <t>E73C - Pleural Effusion, Minor Complexity</t>
  </si>
  <si>
    <t>E74A - Interstitial Lung Disease, Major Complexity</t>
  </si>
  <si>
    <t>E75A - Other Respiratory System Disorders, Major Complexity</t>
  </si>
  <si>
    <t>E75B - Other Respiratory System Disorders, Minor Complexity</t>
  </si>
  <si>
    <t>F01B - Implantation and Replacement of AICD, Total System, Minor Complexity</t>
  </si>
  <si>
    <t>F04B - Cardiac Valve Interventions W CPB Pump W/O Invasive Cardiac Invest, Interm Comp</t>
  </si>
  <si>
    <t>F04C - Cardiac Valve Interventions W CPB Pump W/O Invasive Cardiac Invest, Minor Comp</t>
  </si>
  <si>
    <t>F05B - Coronary Bypass W Invasive Cardiac Investigation, Minor Complexity</t>
  </si>
  <si>
    <t>F06B - Coronary Bypass W/O Invasive Cardiac Investigation, Intermediate Complexity</t>
  </si>
  <si>
    <t>F06C - Coronary Bypass W/O Invasive Cardiac Investigation, Minor Complexity</t>
  </si>
  <si>
    <t>F08B - Major Reconstructive Vascular Interventions W/O CPB Pump, Interm Complexity</t>
  </si>
  <si>
    <t>F08C - Major Reconstructive Vascular Interventions W/O CPB Pump, Minor Complexity</t>
  </si>
  <si>
    <t>F10A - Interventional Coronary Procedures, Admitted for AMI, Major Complexity</t>
  </si>
  <si>
    <t>F10B - Interventional Coronary Procedures, Admitted for AMI, Minor Complexity</t>
  </si>
  <si>
    <t>F12A - Implantation and Replacement of Pacemaker, Total System, Major Complexity</t>
  </si>
  <si>
    <t>F12B - Implantation and Replacement of Pacemaker, Total System, Minor Complexity</t>
  </si>
  <si>
    <t>F14A - Vascular Interventions, Except Major Reconstruction, W/O CPB Pump, Major Comp</t>
  </si>
  <si>
    <t>F14B - Vascular Interventions, Except Major Reconstruction, W/O CPB Pump, Interm Comp</t>
  </si>
  <si>
    <t>F14C - Vascular Interventions, Except Major Reconstruction, W/O CPB Pump, Minor Comp</t>
  </si>
  <si>
    <t>F17B - Insertion and Replacement of Pacemaker Generator, Minor Complexity</t>
  </si>
  <si>
    <t>F20Z - Vein Ligation and Stripping</t>
  </si>
  <si>
    <t>F24B - Interventional Coronary Procs, Not Adm for AMI, Minor Comp</t>
  </si>
  <si>
    <t>F41B - Circulatory Disorders, Adm for AMI W Invasive Cardiac Inves Int, Minor Comp</t>
  </si>
  <si>
    <t>F42A - Circulatory Dsrds, Not Adm for AMI W Invasive Cardiac Inves Int, Major Comp</t>
  </si>
  <si>
    <t>F42B - Circulatory Dsrds, Not Adm for AMI W Invasive Cardiac Inves Int, Minor Comp</t>
  </si>
  <si>
    <t>F60A - Circulatory Dsrd, Adm for AMI W/O Invas Card Inves Intervention</t>
  </si>
  <si>
    <t>F62A - Heart Failure and Shock, Major Complexity</t>
  </si>
  <si>
    <t>F62B - Heart Failure and Shock, Minor Complexity</t>
  </si>
  <si>
    <t>F63A - Venous Thrombosis, Major Complexity</t>
  </si>
  <si>
    <t>F65A - Peripheral Vascular Disorders, Major Complexity</t>
  </si>
  <si>
    <t>F65B - Peripheral Vascular Disorders, Minor Complexity</t>
  </si>
  <si>
    <t>F66B - Coronary Atherosclerosis, Minor Complexity</t>
  </si>
  <si>
    <t>F67B - Hypertension, Minor Complexity</t>
  </si>
  <si>
    <t>F69A - Valvular Disorders, Major Complexity</t>
  </si>
  <si>
    <t>F69B - Valvular Disorders, Minor Complexity</t>
  </si>
  <si>
    <t>F72B - Unstable Angina, Minor Complexity</t>
  </si>
  <si>
    <t>F73A - Syncope and Collapse, Major Complexity</t>
  </si>
  <si>
    <t>F73B - Syncope and Collapse, Minor Complexity</t>
  </si>
  <si>
    <t>F74A - Chest Pain, Major Complexity</t>
  </si>
  <si>
    <t>F74B - Chest Pain, Minor Complexity</t>
  </si>
  <si>
    <t>F75A - Other Circulatory Disorders, Major Complexity</t>
  </si>
  <si>
    <t>F75B - Other Circulatory Disorders, Minor Complexity</t>
  </si>
  <si>
    <t>F76A - Arrhythmia, Cardiac Arrest and Conduction Disorders, Major Complexity</t>
  </si>
  <si>
    <t>F76B - Arrhythmia, Cardiac Arrest and Conduction Disorders, Minor Complexity</t>
  </si>
  <si>
    <t>G01C - Rectal Resection, Minor Complexity</t>
  </si>
  <si>
    <t>G02A - Major Small and Large Bowel Interventions, Major Complexity</t>
  </si>
  <si>
    <t>G02B - Major Small and Large Bowel Interventions, Intermediate Complexity</t>
  </si>
  <si>
    <t>G02C - Major Small and Large Bowel Interventions, Minor Complexity</t>
  </si>
  <si>
    <t>G03C - Stomach, Oesophageal and Duodenal Interventions, Minor Complexity</t>
  </si>
  <si>
    <t>G04B - Peritoneal Adhesiolysis, Intermediate Complexity</t>
  </si>
  <si>
    <t>G04C - Peritoneal Adhesiolysis, Minor Complexity</t>
  </si>
  <si>
    <t>G07A - Appendicectomy, Major Complexity</t>
  </si>
  <si>
    <t>G07B - Appendicectomy, Minor Complexity</t>
  </si>
  <si>
    <t>G10A - Hernia Interventions, Major Complexity</t>
  </si>
  <si>
    <t>G10B - Hernia Interventions, Minor Complexity</t>
  </si>
  <si>
    <t>G11B - Anal and Stomal Interventions, Minor Complexity</t>
  </si>
  <si>
    <t>G12C - Other Digestive System GIs, Minor Complexity</t>
  </si>
  <si>
    <t>G46A - Complex Endoscopy, Major Complexity</t>
  </si>
  <si>
    <t>G46B - Complex Endoscopy, Minor Complexity</t>
  </si>
  <si>
    <t>G47A - Gastroscopy, Major Complexity</t>
  </si>
  <si>
    <t>G47B - Gastroscopy, Intermediate Complexity</t>
  </si>
  <si>
    <t>G47C - Gastroscopy, Minor Complexity</t>
  </si>
  <si>
    <t>G48A - Colonoscopy, Major Complexity</t>
  </si>
  <si>
    <t>G48B - Colonoscopy, Minor Complexity</t>
  </si>
  <si>
    <t>G60A - Digestive Malignancy, Major Complexity</t>
  </si>
  <si>
    <t>G60B - Digestive Malignancy, Minor Complexity</t>
  </si>
  <si>
    <t>G61A - Gastrointestinal Haemorrhage, Major Complexity</t>
  </si>
  <si>
    <t>G61B - Gastrointestinal Haemorrhage, Minor Complexity</t>
  </si>
  <si>
    <t>G64Z - Inflammatory Bowel Disease</t>
  </si>
  <si>
    <t>G65A - Gastrointestinal Obstruction, Major Complexity</t>
  </si>
  <si>
    <t>G65B - Gastrointestinal Obstruction, Minor Complexity</t>
  </si>
  <si>
    <t>G66A - Abdominal Pain and Mesenteric Adenitis, Major Complexity</t>
  </si>
  <si>
    <t>G66B - Abdominal Pain and Mesenteric Adenitis, Minor Complexity</t>
  </si>
  <si>
    <t>G67A - Oesophagitis and Gastroenteritis, Major Complexity</t>
  </si>
  <si>
    <t>G67B - Oesophagitis and Gastroenteritis, Minor Complexity</t>
  </si>
  <si>
    <t>G70A - Other Digestive System Disorders, Major Complexity</t>
  </si>
  <si>
    <t>G70B - Other Digestive System Disorders, Intermediate Complexity</t>
  </si>
  <si>
    <t>G70C - Other Digestive System Disorders, Minor Complexity</t>
  </si>
  <si>
    <t>H01C - Pancreas, Liver and Shunt Interventions, Minor Complexity</t>
  </si>
  <si>
    <t>H06C - Other Hepatobiliary and Pancreas GIs, Minor Complexity</t>
  </si>
  <si>
    <t>H08A - Laparoscopic Cholecystectomy, Major Complexity</t>
  </si>
  <si>
    <t>H08B - Laparoscopic Cholecystectomy, Minor Complexity</t>
  </si>
  <si>
    <t>H60B - Cirrhosis and Alcoholic Hepatitis, Intermediate Complexity</t>
  </si>
  <si>
    <t>H60C - Cirrhosis and Alcoholic Hepatitis, Minor Complexity</t>
  </si>
  <si>
    <t>H61A - Malignancy of Hepatobiliary System and Pancreas, Major Complexity</t>
  </si>
  <si>
    <t>H61B - Malignancy of Hepatobiliary System and Pancreas, Minor Complexity</t>
  </si>
  <si>
    <t>H62A - Disorders of Pancreas, Except Malignancy, Major Complexity</t>
  </si>
  <si>
    <t>H62B - Disorders of Pancreas, Except Malignancy, Minor Complexity</t>
  </si>
  <si>
    <t>H63A - Other Disorders of Liver, Major Complexity</t>
  </si>
  <si>
    <t>H63B - Other Disorders of Liver, Intermediate Complexity</t>
  </si>
  <si>
    <t>H64A - Disorders of the Biliary Tract, Major Complexity</t>
  </si>
  <si>
    <t>H64B - Disorders of the Biliary Tract, Minor Complexity</t>
  </si>
  <si>
    <t>I03B - Hip Replacement for Trauma, Minor Complexity</t>
  </si>
  <si>
    <t>I04B - Knee Replacement, Minor Complexity</t>
  </si>
  <si>
    <t>I08A - Other Hip and Femur Interventions, Major Complexity</t>
  </si>
  <si>
    <t>I08B - Other Hip and Femur Interventions, Intermediate Complexity</t>
  </si>
  <si>
    <t>I08C - Other Hip and Femur Interventions, Minor Complexity</t>
  </si>
  <si>
    <t>I09C - Spinal Fusion, Minor Complexity</t>
  </si>
  <si>
    <t>I10B - Other Back and Neck Interventions, Minor Complexity</t>
  </si>
  <si>
    <t>I12C - Misc Musculoskeletal Interventions for Infect/Inflam of Bone/Joint, Minor Comp</t>
  </si>
  <si>
    <t>I13A - Humerus, Tibia, Fibula and Ankle Interventions, Major Complexity</t>
  </si>
  <si>
    <t>I13B - Humerus, Tibia, Fibula and Ankle Interventions, Intermediate Complexity</t>
  </si>
  <si>
    <t>I13C - Humerus, Tibia, Fibula and Ankle Interventions, Minor Complexity</t>
  </si>
  <si>
    <t>I16Z - Other Shoulder Interventions</t>
  </si>
  <si>
    <t>I19A - Other Elbow and Forearm Interventions, Major Complexity</t>
  </si>
  <si>
    <t>I19B - Other Elbow and Forearm Interventions, Minor Complexity</t>
  </si>
  <si>
    <t>I20B - Other Foot Interventions, Minor Complexity</t>
  </si>
  <si>
    <t>I23A - Local Excision &amp; Removal of Internal Fixation Device, Except Hip &amp; Fmr, Maj Comp</t>
  </si>
  <si>
    <t>I23B - Local Excision &amp; Removal of Internal Fixation Device, Except Hip &amp; Fmr, Min Comp</t>
  </si>
  <si>
    <t>I27A - Soft Tissue Interventions, Major Complexity</t>
  </si>
  <si>
    <t>I27B - Soft Tissue Interventions, Minor Complexity</t>
  </si>
  <si>
    <t>I28C - Other Musculoskeletal Interventions, Minor Complexity</t>
  </si>
  <si>
    <t>I30Z - Hand Interventions</t>
  </si>
  <si>
    <t>I33B - Hip Replacement for Non-Trauma, Minor Complexity</t>
  </si>
  <si>
    <t>I63B - Sprains, Strains and Dislocations of Hip, Pelvis and Thigh, Minor Complexity</t>
  </si>
  <si>
    <t>I65B - Musculoskeletal Malignant Neoplasms, Minor Complexity</t>
  </si>
  <si>
    <t>I66B - Inflammatory Musculoskeletal Disorders, Minor Complexity</t>
  </si>
  <si>
    <t>I68A - Non-surgical Spinal Disorders, Major Complexity</t>
  </si>
  <si>
    <t>I68B - Non-surgical Spinal Disorders, Minor Complexity</t>
  </si>
  <si>
    <t>I69A - Bone Diseases and Arthropathies, Major Complexity</t>
  </si>
  <si>
    <t>I69B - Bone Diseases and Arthropathies, Minor Complexity</t>
  </si>
  <si>
    <t>I71A - Other Musculotendinous Disorders, Major Complexity</t>
  </si>
  <si>
    <t>I71B - Other Musculotendinous Disorders, Minor Complexity</t>
  </si>
  <si>
    <t>I72A - Specific Musculotendinous Disorders, Major Complexity</t>
  </si>
  <si>
    <t>I72B - Specific Musculotendinous Disorders, Minor Complexity</t>
  </si>
  <si>
    <t>I73A - Aftercare of Musculoskeletal Implants or Prostheses, Major Complexity</t>
  </si>
  <si>
    <t>I73B - Aftercare of Musculoskeletal Implants or Prostheses, Minor Complexity</t>
  </si>
  <si>
    <t>I74A - Injuries to Forearm, Wrist, Hand and Foot, Major Complexity</t>
  </si>
  <si>
    <t>I74B - Injuries to Forearm, Wrist, Hand and Foot, Minor Complexity</t>
  </si>
  <si>
    <t>I75A - Injuries to Shoulder, Arm, Elbow, Knee, Leg and Ankle, Major Complexity</t>
  </si>
  <si>
    <t>I75B - Injuries to Shoulder, Arm, Elbow, Knee, Leg and Ankle, Intermediate Complexity</t>
  </si>
  <si>
    <t>I75C - Injuries to Shoulder, Arm, Elbow, Knee, Leg and Ankle, Minor Complexity</t>
  </si>
  <si>
    <t>I76A - Other Musculoskeletal Disorders, Major Complexity</t>
  </si>
  <si>
    <t>I76B - Other Musculoskeletal Disorders, Minor Complexity</t>
  </si>
  <si>
    <t>I77B - Fractures of Pelvis, Minor Complexity</t>
  </si>
  <si>
    <t>I79B - Pathological Fractures, Minor Complexity</t>
  </si>
  <si>
    <t>J06B - Major Interventions for Breast Disorders, Minor Complexity</t>
  </si>
  <si>
    <t>J08A - Other Skin Grafts and Debridement Interventions, Major Complexity</t>
  </si>
  <si>
    <t>J08B - Other Skin Grafts and Debridement Interventions, Intermediate Complexity</t>
  </si>
  <si>
    <t>J08C - Other Skin Grafts and Debridement Interventions, Minor Complexity</t>
  </si>
  <si>
    <t>J10A - Plastic GIs for Skin, Subcutaneous Tissue and Breast Disorders, Major Comp</t>
  </si>
  <si>
    <t>J10B - Plastic GIs for Skin, Subcutaneous Tissue and Breast Disorders, Minor Comp</t>
  </si>
  <si>
    <t>J11A - Other Skin, Subcutaneous Tissue and Breast Interventions, Major Complexity</t>
  </si>
  <si>
    <t>J11B - Other Skin, Subcutaneous Tissue and Breast Interventions, Minor Complexity</t>
  </si>
  <si>
    <t>J13B - Lower Limb Interventions W/O Ulcer or Cellulitis, Minor Complexity</t>
  </si>
  <si>
    <t>J64A - Cellulitis, Major Complexity</t>
  </si>
  <si>
    <t>J64B - Cellulitis, Minor Complexity</t>
  </si>
  <si>
    <t>J65A - Trauma to Skin, Subcutaneous Tissue and Breast, Major Complexity</t>
  </si>
  <si>
    <t>J65B - Trauma to Skin, Subcutaneous Tissue and Breast, Minor Complexity</t>
  </si>
  <si>
    <t>J67A - Minor Skin Disorders, Major Complexity</t>
  </si>
  <si>
    <t>J67B - Minor Skin Disorders, Minor Complexity</t>
  </si>
  <si>
    <t>J68A - Major Skin Disorders, Major Complexity</t>
  </si>
  <si>
    <t>J68B - Major Skin Disorders, Minor Complexity</t>
  </si>
  <si>
    <t>J69B - Skin Malignancy, Minor Complexity</t>
  </si>
  <si>
    <t>K01B - GIs for Diabetic Complications, Intermediate Complexity</t>
  </si>
  <si>
    <t>K01C - GIs for Diabetic Complications, Minor Complexity</t>
  </si>
  <si>
    <t>K09B - Other Endocrine, Nutritional and Metabolic GIs, Minor Complexity</t>
  </si>
  <si>
    <t>K60A - Diabetes, Major Complexity</t>
  </si>
  <si>
    <t>K60B - Diabetes, Minor Complexity</t>
  </si>
  <si>
    <t>K62A - Miscellaneous Metabolic Disorders, Major Complexity</t>
  </si>
  <si>
    <t>K62B - Miscellaneous Metabolic Disorders, Intermediate Complexity</t>
  </si>
  <si>
    <t>K62C - Miscellaneous Metabolic Disorders, Minor Complexity</t>
  </si>
  <si>
    <t>K64A - Endocrine Disorders, Major Complexity</t>
  </si>
  <si>
    <t>K64B - Endocrine Disorders, Minor Complexity</t>
  </si>
  <si>
    <t>L03C - Kidney, Ureter and Major Bladder Interventions for Neoplasm, Minor Complexity</t>
  </si>
  <si>
    <t>L04A - Kidney, Ureter and Major Bladder Interventions for Non-Neoplasm, Major Comp</t>
  </si>
  <si>
    <t>L04B - Kidney, Ureter and Major Bladder Interventions for Non-Neoplasm, Interm Comp</t>
  </si>
  <si>
    <t>L04C - Kidney, Ureter and Major Bladder Interventions for Non-Neoplasm, Minor Comp</t>
  </si>
  <si>
    <t>L07A - Other Transurethral Interventions, Major Complexity</t>
  </si>
  <si>
    <t>L07B - Other Transurethral Interventions, Minor Complexity</t>
  </si>
  <si>
    <t>L09C - Other Interventions for Kidney and Urinary Tract Disorders, Minor Complexity</t>
  </si>
  <si>
    <t>L43A - Nephrolithiasis Interventions, Major Complexity</t>
  </si>
  <si>
    <t>L43B - Nephrolithiasis Interventions, Minor Complexity</t>
  </si>
  <si>
    <t>L44B - Cystourethroscopy for Urinary Disorder, Minor Complexity</t>
  </si>
  <si>
    <t>L60B - Kidney Failure, Intermediate Complexity</t>
  </si>
  <si>
    <t>L60C - Kidney Failure, Minor Complexity</t>
  </si>
  <si>
    <t>L61Z - Haemodialysis</t>
  </si>
  <si>
    <t>L63A - Kidney and Urinary Tract Infections, Major Complexity</t>
  </si>
  <si>
    <t>L63B - Kidney and Urinary Tract Infections, Minor Complexity</t>
  </si>
  <si>
    <t>L64A - Urinary Stones and Obstruction, Major Complexity</t>
  </si>
  <si>
    <t>L64B - Urinary Stones and Obstruction, Minor Complexity</t>
  </si>
  <si>
    <t>L65A - Kidney and Urinary Tract Signs and Symptoms, Major Complexity</t>
  </si>
  <si>
    <t>L65B - Kidney and Urinary Tract Signs and Symptoms, Minor Complexity</t>
  </si>
  <si>
    <t>L67A - Other Kidney and Urinary Tract Disorders, Major Complexity</t>
  </si>
  <si>
    <t>L67B - Other Kidney and Urinary Tract Disorders, Intermediate Complexity</t>
  </si>
  <si>
    <t>L67C - Other Kidney and Urinary Tract Disorders, Minor Complexity</t>
  </si>
  <si>
    <t>M02B - Transurethral Prostatectomy for Reproductive System Disorder, Minor Complexity</t>
  </si>
  <si>
    <t>M04Z - Testes Interventions</t>
  </si>
  <si>
    <t>M60B - Male Reproductive System Malignancy, Minor Complexity</t>
  </si>
  <si>
    <t>M62B - Male Reproductive System Inflammation, Minor Complexity</t>
  </si>
  <si>
    <t>M64B - Other Male Reproductive System Disorders, Minor Complexity</t>
  </si>
  <si>
    <t>N09A - Other Vagina, Cervix and Vulva Interventions, Major Complexity</t>
  </si>
  <si>
    <t>N09B - Other Vagina, Cervix and Vulva Interventions, Minor Complexity</t>
  </si>
  <si>
    <t>N60B - Female Reproductive System Malignancy, Minor Complexity</t>
  </si>
  <si>
    <t>N61B - Female Reproductive System Infections, Minor Complexity</t>
  </si>
  <si>
    <t>N62B - Menstrual and Other Female Reproductive System Disorders, Minor Complexity</t>
  </si>
  <si>
    <t>Q60A - Reticuloendothelial and Immunity Disorders, Major Complexity</t>
  </si>
  <si>
    <t>Q60B - Reticuloendothelial and Immunity Disorders, Minor Complexity</t>
  </si>
  <si>
    <t>Q61A - Red Blood Cell Disorders, Major Complexity</t>
  </si>
  <si>
    <t>Q61B - Red Blood Cell Disorders, Intermediate Complexity</t>
  </si>
  <si>
    <t>Q61C - Red Blood Cell Disorders, Minor Complexity</t>
  </si>
  <si>
    <t>Q62B - Coagulation Disorders, Minor Complexity</t>
  </si>
  <si>
    <t>R04B - Other Neoplastic Disorders W Other GIs, Minor Complexity</t>
  </si>
  <si>
    <t>R60B - Acute Leukaemia, Intermediate Complexity</t>
  </si>
  <si>
    <t>R60C - Acute Leukaemia, Minor Complexity</t>
  </si>
  <si>
    <t>R61A - Lymphoma and Non-Acute Leukaemia, Major Complexity</t>
  </si>
  <si>
    <t>R61B - Lymphoma and Non-Acute Leukaemia, Intermediate Complexity</t>
  </si>
  <si>
    <t>R61C - Lymphoma and Non-Acute Leukaemia, Minor Complexity</t>
  </si>
  <si>
    <t>T01C - Infectious and Parasitic Diseases W GIs, Minor Complexity</t>
  </si>
  <si>
    <t>T60A - Septicaemia, Major Complexity</t>
  </si>
  <si>
    <t>T60B - Septicaemia, Intermediate Complexity</t>
  </si>
  <si>
    <t>T60C - Septicaemia, Minor Complexity</t>
  </si>
  <si>
    <t>T61A - Postoperative Infections, Major Complexity</t>
  </si>
  <si>
    <t>T61B - Postoperative Infections, Minor Complexity</t>
  </si>
  <si>
    <t>T62A - Fever of Unknown Origin, Major Complexity</t>
  </si>
  <si>
    <t>T62B - Fever of Unknown Origin, Minor Complexity</t>
  </si>
  <si>
    <t>T63A - Viral Illnesses, Major Complexity</t>
  </si>
  <si>
    <t>T63B - Viral Illnesses, Minor Complexity</t>
  </si>
  <si>
    <t>T64C - Other Infectious and Parasitic Diseases, Minor Complexity</t>
  </si>
  <si>
    <t>U60Z - Mental Health Treatment W/O ECT, Sameday</t>
  </si>
  <si>
    <t>U65A - Anxiety Disorders, Major Complexity</t>
  </si>
  <si>
    <t>U65B - Anxiety Disorders, Minor Complexity</t>
  </si>
  <si>
    <t>V60A - Alcohol Intoxication and Withdrawal, Major Complexity</t>
  </si>
  <si>
    <t>V60B - Alcohol Intoxication and Withdrawal, Minor Complexity</t>
  </si>
  <si>
    <t>V61B - Drug Intoxication and Withdrawal, Minor Complexity</t>
  </si>
  <si>
    <t>X05A - Other Interventions for Injuries to Hand, Major Complexity</t>
  </si>
  <si>
    <t>X05B - Other Interventions for Injuries to Hand, Minor Complexity</t>
  </si>
  <si>
    <t>X06A - Other Interventions for Other Injuries, Major Complexity</t>
  </si>
  <si>
    <t>X06B - Other Interventions for Other Injuries, Intermediate Complexity</t>
  </si>
  <si>
    <t>X06C - Other Interventions for Other Injuries, Minor Complexity</t>
  </si>
  <si>
    <t>X60A - Injuries, Major Complexity</t>
  </si>
  <si>
    <t>X60B - Injuries, Minor Complexity</t>
  </si>
  <si>
    <t>X61B - Allergic Reactions, Minor Complexity</t>
  </si>
  <si>
    <t>X62A - Poisoning/Toxic Effects of Drugs and Other Substances, Major Complexity</t>
  </si>
  <si>
    <t>X62B - Poisoning/Toxic Effects of Drugs and Other Substances, Minor Complexity</t>
  </si>
  <si>
    <t>X63A - Sequelae of Treatment, Major Complexity</t>
  </si>
  <si>
    <t>X63B - Sequelae of Treatment, Minor Complexity</t>
  </si>
  <si>
    <t>X64B - Other Injuries, Poisonings and Toxic Effects, Intermediate Complexity</t>
  </si>
  <si>
    <t>X64C - Other Injuries, Poisonings and Toxic Effects, Minor Complexity</t>
  </si>
  <si>
    <t>Z01B - Other Contacts W Health Services W GIs, Minor Complexity</t>
  </si>
  <si>
    <t>Z61A - Signs and Symptoms, Major Complexity</t>
  </si>
  <si>
    <t>Z61B - Signs and Symptoms, Minor Complexity</t>
  </si>
  <si>
    <t>Z64A - Other Factors Influencing Health Status, Major Complexity</t>
  </si>
  <si>
    <t>Z64B - Other Factors Influencing Health Status, Minor Complexity</t>
  </si>
  <si>
    <t>https://www.ihacpa.gov.au/resources/national-efficient-price-determination-2020-21</t>
  </si>
  <si>
    <t xml:space="preserve">The NEP is based on the average cost of public hospital activity in the 2017–18 financial year of $4,998 per NWAU(20), indexed at a rate of 2.1 per cent per annum. </t>
  </si>
  <si>
    <t xml:space="preserve">The national efficient price (NEP) is $5,320 per national weighted activity unit 2020–21 (NWAU(20))
</t>
  </si>
  <si>
    <t>NEP for NWAU20</t>
  </si>
  <si>
    <t>https://benchmarking.ihacpa.gov.au/extensions/ihpanbp/index.html#/periodic-insights/overview</t>
  </si>
  <si>
    <t>Hospital:</t>
  </si>
  <si>
    <t>Stream:</t>
  </si>
  <si>
    <t>Year:</t>
  </si>
  <si>
    <t>2020-21</t>
  </si>
  <si>
    <t>URG</t>
  </si>
  <si>
    <t>Total presentations</t>
  </si>
  <si>
    <t>URG003 - Adm_T1_Injury</t>
  </si>
  <si>
    <t>URG004 - Adm_T1_Poisoning/Toxic effects of drugs</t>
  </si>
  <si>
    <t>URG005 - Adm_T1_Respiratory system illness</t>
  </si>
  <si>
    <t>URG006 - Adm_T1_Circulatory system and Endocrine, nutritional and metabolic illness</t>
  </si>
  <si>
    <t>URG007 - Adm_T1_All other MDB groups</t>
  </si>
  <si>
    <t>URG009 - Adm_T2_Poisoning</t>
  </si>
  <si>
    <t>URG010 - Adm_T2_Injury</t>
  </si>
  <si>
    <t>URG011 - Adm_T2_Gastrointestinal system and Digestive system illness</t>
  </si>
  <si>
    <t>URG012 - Adm_T2_Respiratory system illness</t>
  </si>
  <si>
    <t>URG014 - Adm_T2_Neurological illness</t>
  </si>
  <si>
    <t>URG015 - Adm_T2_Toxic effects of drugs</t>
  </si>
  <si>
    <t>URG016 - Adm_T2_Circulatory system and Endocrine, nutritional and metabolic illness</t>
  </si>
  <si>
    <t>URG017 - Adm_T2_All other MDB groups</t>
  </si>
  <si>
    <t>URG019 - Adm_T3_Blood/Immune system illness &amp; system infection/parasites</t>
  </si>
  <si>
    <t>URG020 - Adm_T3_Injury</t>
  </si>
  <si>
    <t>URG021 - Adm_T3_Neurological illness</t>
  </si>
  <si>
    <t>URG022 - Adm_T3_Obstetric/Gynaecological illness</t>
  </si>
  <si>
    <t>URG023 - Adm_T3_Digestive system illness</t>
  </si>
  <si>
    <t>URG024 - Adm_T3_Circulatory system illness and endocrine, nutritional and metabolic illness</t>
  </si>
  <si>
    <t>URG025 - Adm_T3_Poisoning/Toxic effects of drugs</t>
  </si>
  <si>
    <t>URG026 - Adm_T3_Urological illness</t>
  </si>
  <si>
    <t>URG027 - Adm_T3_Respiratory system illness</t>
  </si>
  <si>
    <t>URG029 - Adm_T3_All other MDB groups</t>
  </si>
  <si>
    <t>URG030 - Adm_T4_Poisoning/Toxic effects of drugs</t>
  </si>
  <si>
    <t>URG031 - Adm_T4_Respiratory system illness</t>
  </si>
  <si>
    <t>URG032 - Adm_T4_Gastrointestinal system and Digestive system illness</t>
  </si>
  <si>
    <t>URG033 - Adm_T4_All other MDB groups</t>
  </si>
  <si>
    <t>URG034 - Adm_T4_Injury</t>
  </si>
  <si>
    <t>URG035 - Adm_T4_Social problem/Other presentation</t>
  </si>
  <si>
    <t>URG037 - Adm_T5_All other MDB groups 1</t>
  </si>
  <si>
    <t>URG039 - N-A_T1_All MDB groups</t>
  </si>
  <si>
    <t>URG040 - N-A_T2_Toxic effects of drugs</t>
  </si>
  <si>
    <t>URG043 - N-A_T2_Circulatory system / Endocrine, nutritional and metabolic diseases</t>
  </si>
  <si>
    <t>URG044 - N-A_T2_Injury</t>
  </si>
  <si>
    <t>URG045 - N-A_T2_Poisoning</t>
  </si>
  <si>
    <t>URG046 - N-A_T2_All other MDB groups</t>
  </si>
  <si>
    <t>URG048 - N-A_T3_Circulatory system and Endocrine, nutritional and metabolic illness</t>
  </si>
  <si>
    <t>URG050 - N-A_T3_Injury</t>
  </si>
  <si>
    <t>URG051 - N-A_T3_Genitourinary illness</t>
  </si>
  <si>
    <t>URG052 - N-A_T3_Gastrointestinal system and Digestive system illness</t>
  </si>
  <si>
    <t>URG053 - N-A_T3_Neurological illness</t>
  </si>
  <si>
    <t>URG055 - N-A_T3_Respiratory system illness</t>
  </si>
  <si>
    <t>URG056 - N-A_T3_Musculoskeletal/connective tissue illness</t>
  </si>
  <si>
    <t>URG057 - N-A_T3_All other MDB groups</t>
  </si>
  <si>
    <t>URG058 - N-A_T4_Injury</t>
  </si>
  <si>
    <t>URG060 - N-A_T4_Urological system illness</t>
  </si>
  <si>
    <t>URG061 - N-A_T4_Circulatory system / Endocrine, nutritional and metabolic illness</t>
  </si>
  <si>
    <t>URG062 - N-A_T4_Gastrointestinal system and Digestive system illness</t>
  </si>
  <si>
    <t>URG063 - N-A_T4_Musculoskeletal/connective tissue illness</t>
  </si>
  <si>
    <t>URG065 - N-A_T4_Illness of the ENT</t>
  </si>
  <si>
    <t>URG066 - N-A_T4_Illness of the Eyes</t>
  </si>
  <si>
    <t>URG067 - N-A_T4_Other presentation block</t>
  </si>
  <si>
    <t>URG068 - N-A_T4_All other MDB groups</t>
  </si>
  <si>
    <t>URG070 - N-A_T5_Injury</t>
  </si>
  <si>
    <t>URG071 - N-A_T5_Other presentation block</t>
  </si>
  <si>
    <t>URG072 - N-A_T5_All other MDB groups</t>
  </si>
  <si>
    <t>URG073 - Did Not Wait</t>
  </si>
  <si>
    <t>URG074 - Transfer presentation_1, 2</t>
  </si>
  <si>
    <t>URG076 - Adm_Return visit, planned w any Triage</t>
  </si>
  <si>
    <t>URG078 - N-A Return visit, planned Â– Triage 3-5</t>
  </si>
  <si>
    <t>URG079 - Adm_T1_Psychiatric illness</t>
  </si>
  <si>
    <t>URG080 - Adm_T2_System infection/parasites</t>
  </si>
  <si>
    <t>URG081 - Adm_T2_Urological system illness</t>
  </si>
  <si>
    <t>URG082 - Adm_T2_Psychiatric illness</t>
  </si>
  <si>
    <t>URG083 - Adm_T3_Illness of eyes, ear, nose, throat</t>
  </si>
  <si>
    <t>URG084 - Adm_T3_Hepatobiliary system illness</t>
  </si>
  <si>
    <t>URG085 - Adm_T3_Psychiatric illness</t>
  </si>
  <si>
    <t>URG086 - Adm_T4_Circulatory system illness and Endocrine, nutritional and metabolic illness</t>
  </si>
  <si>
    <t>URG087 - Adm_T4_Illness of eyes, ear nose and throat</t>
  </si>
  <si>
    <t>URG088 - Adm_T4_Blood/immune system illness/system infection/parasites</t>
  </si>
  <si>
    <t>URG089 - Adm_T4_Gynaecological and Male reproductive system illness</t>
  </si>
  <si>
    <t>URG090 - Adm_T4_Psychiatric illness</t>
  </si>
  <si>
    <t>URG091 - Adm_T5_All other MDB groups 2</t>
  </si>
  <si>
    <t>URG092 - Adm_T5_Injury</t>
  </si>
  <si>
    <t>URG095 - N-A_T2_Respiratory system illness</t>
  </si>
  <si>
    <t>URG096 - N-A_T2_Urological system illness</t>
  </si>
  <si>
    <t>URG097 - N-A_T2_Gastrointestinal system and Digestive system illness</t>
  </si>
  <si>
    <t>URG098 - N-A_T2_Neurological illness</t>
  </si>
  <si>
    <t>URG099 - N-A_T2_Blood/immune system illness/system infection/parasites</t>
  </si>
  <si>
    <t>URG100 - N-A_T2_Psychiatric illness</t>
  </si>
  <si>
    <t>URG101 - N-A_T3_Poisoning</t>
  </si>
  <si>
    <t>URG102 - N-A_T3_Toxic effects of drugs</t>
  </si>
  <si>
    <t>URG103 - N-A_T3_Illness of eyes</t>
  </si>
  <si>
    <t>URG104 - N-A_T3_Blood/immune system illness/system infection/parasites</t>
  </si>
  <si>
    <t>URG105 - N-A_T3_Psychiatric illness</t>
  </si>
  <si>
    <t>URG106 - N-A_T4_Poisoning</t>
  </si>
  <si>
    <t>URG107 - N-A_T4_Toxic effects of drugs</t>
  </si>
  <si>
    <t>URG108 - N-A_T4_Respiratory system illness</t>
  </si>
  <si>
    <t>URG109 - N-A_T4_Blood/Immune system illness/System infection/parasites</t>
  </si>
  <si>
    <t>URG111 - N-A_T4_Gynecological/Male reproductive system illness</t>
  </si>
  <si>
    <t>URG112 - N-A_T4_Psychiatric illness</t>
  </si>
  <si>
    <t>URG113 - N-A_T5_Circulatory system illness/Endocrine, nutritional and metabolic diseases</t>
  </si>
  <si>
    <t>URG114 - N-A_T5_Gastrointestinal system and Digestive system illness</t>
  </si>
  <si>
    <t>URG115 - N-A_T5_Illness of the eyes, ear, nose and throat</t>
  </si>
  <si>
    <t>URG116 - N-A_T5_Illness of the skin, subcutaneous tissue, breast/Musculoskeletal/Connective tissue illness</t>
  </si>
  <si>
    <t>URG117 - N-A_T5_Blood/immune system illness/system infection/parasites</t>
  </si>
  <si>
    <t>URG120 - N-A_T5_Psychiatric illness</t>
  </si>
  <si>
    <t>URG121 - Transfer presentation_3</t>
  </si>
  <si>
    <t>URG122 - Transfer presentation_4</t>
  </si>
  <si>
    <t>URG125 - Left at own risk_1, 2</t>
  </si>
  <si>
    <t>URG126 - Left at own risk_3</t>
  </si>
  <si>
    <t>URG127 - Left at own risk_4</t>
  </si>
  <si>
    <t>U67B - Personality Disorders and Acute Reactions, Minor Complexity</t>
  </si>
  <si>
    <t>ED, Admitted acute, Admitted sub and non-acute, Mental health</t>
  </si>
  <si>
    <t>NWAU per episode</t>
  </si>
  <si>
    <t>NWAU per presentation</t>
  </si>
  <si>
    <t>NWAUs</t>
  </si>
  <si>
    <t>Ave. funding per presentation</t>
  </si>
  <si>
    <t>Ave. cost per presentation</t>
  </si>
  <si>
    <t>Ave. BI per NWAU20</t>
  </si>
  <si>
    <t>Ave. BI per presentation</t>
  </si>
  <si>
    <t>Ave. total cost</t>
  </si>
  <si>
    <t>Ave. total funding</t>
  </si>
  <si>
    <t>Emergency Department</t>
  </si>
  <si>
    <t>Presentations</t>
  </si>
  <si>
    <t>Total cost</t>
  </si>
  <si>
    <t>Total funding</t>
  </si>
  <si>
    <t>Total BI</t>
  </si>
  <si>
    <t>Admitted Acute</t>
  </si>
  <si>
    <t>Episodes</t>
  </si>
  <si>
    <t>Ave. cost per episode</t>
  </si>
  <si>
    <t>Ave. funding per episode</t>
  </si>
  <si>
    <t>Ave. BI per episode</t>
  </si>
  <si>
    <t>Total budget impact</t>
  </si>
  <si>
    <t>Admitted Sub- &amp; Non-Acute</t>
  </si>
  <si>
    <t>Admitted Mental Health</t>
  </si>
  <si>
    <t>TBC</t>
  </si>
  <si>
    <t>A14A - Ventilation &gt;= 96 hours &amp; &lt; 336 hours, Major Complexity</t>
  </si>
  <si>
    <t>A15B - Tracheostomy, Intermediate Complexity</t>
  </si>
  <si>
    <t>B04C - Extracranial Vascular Interventions, Minor Complexity</t>
  </si>
  <si>
    <t>B06C - Interventions for Cerebral Palsy, Muscular Dystrophy and Neuropathy, Minor Comp</t>
  </si>
  <si>
    <t>B40Z - Plasmapheresis W Neurological Disease, Sameday</t>
  </si>
  <si>
    <t>B62Z - Apheresis</t>
  </si>
  <si>
    <t>B66A - Nervous System Neoplasms, Major Complexity</t>
  </si>
  <si>
    <t>B67C - Degenerative Nervous System Disorders, Minor Complexity</t>
  </si>
  <si>
    <t>B70D - Stroke and Other Cerebrovascular Disorders, Transferred &lt; 5 Days</t>
  </si>
  <si>
    <t>B72A - Nervous System Infection Except Viral Meningitis, Major Complexity</t>
  </si>
  <si>
    <t>B72B - Nervous System Infection Except Viral Meningitis, Minor Complexity</t>
  </si>
  <si>
    <t>B79B - Skull Fractures, Minor Complexity</t>
  </si>
  <si>
    <t>C61A - Neurological and Vascular Disorders of the Eye, Major Complexity</t>
  </si>
  <si>
    <t>C61B - Neurological and Vascular Disorders of the Eye, Minor Complexity</t>
  </si>
  <si>
    <t>C63A - Other Disorders of the Eye, Major Complexity</t>
  </si>
  <si>
    <t>D02A - Head and Neck Interventions, Major Complexity</t>
  </si>
  <si>
    <t>D02C - Head and Neck Interventions, Minor Complexity</t>
  </si>
  <si>
    <t>D04B - Maxillo Surgery, Minor Complexity</t>
  </si>
  <si>
    <t>D05Z - Parotid Gland Interventions</t>
  </si>
  <si>
    <t>D14A - Mouth and Salivary Gland Interventions, Major Complexity</t>
  </si>
  <si>
    <t>D60B - Ear, Nose, Mouth and Throat Malignancy, Minor Complexity</t>
  </si>
  <si>
    <t>E01B - Major Chest Interventions, Intermediate Complexity</t>
  </si>
  <si>
    <t>E02A - Other Respiratory System GIs, Major Complexity</t>
  </si>
  <si>
    <t>E60A - Cystic Fibrosis, Major Complexity</t>
  </si>
  <si>
    <t>E60B - Cystic Fibrosis, Minor Complexity</t>
  </si>
  <si>
    <t>E68A - Pneumothorax, Major Complexity</t>
  </si>
  <si>
    <t>E74B - Interstitial Lung Disease, Minor Complexity</t>
  </si>
  <si>
    <t>E77B - Bronchiectasis, Minor Complexity</t>
  </si>
  <si>
    <t>F01A - Implantation and Replacement of AICD, Total System, Major Complexity</t>
  </si>
  <si>
    <t>F04A - Cardiac Valve Interventions W CPB Pump W/O Invasive Cardiac Invest, Major Comp</t>
  </si>
  <si>
    <t>F05A - Coronary Bypass W Invasive Cardiac Investigation, Major Complexity</t>
  </si>
  <si>
    <t>F06A - Coronary Bypass W/O Invasive Cardiac Investigation, Major Complexity</t>
  </si>
  <si>
    <t>F08A - Major Reconstructive Vascular Interventions W/O CPB Pump, Major Complexity</t>
  </si>
  <si>
    <t>F09A - Other Cardiothoracic Interventions W/O CPB Pump, Major Complexity</t>
  </si>
  <si>
    <t>F11B - Amputation, Except Upper Limb and Toe, for Circulatory Disorders, Minor Comp</t>
  </si>
  <si>
    <t>F19B - Trans-Vascular Percutaneous Cardiac Intervention, Minor Complexity</t>
  </si>
  <si>
    <t>F24A - Interventional Coronary Procs, Not Adm for AMI, Major Comp</t>
  </si>
  <si>
    <t>F63B - Venous Thrombosis, Minor Complexity</t>
  </si>
  <si>
    <t>F67A - Hypertension, Major Complexity</t>
  </si>
  <si>
    <t>G12B - Other Digestive System GIs, Intermediate Complexity</t>
  </si>
  <si>
    <t>H01B - Pancreas, Liver and Shunt Interventions, Intermediate Complexity</t>
  </si>
  <si>
    <t>H60A - Cirrhosis and Alcoholic Hepatitis, Major Complexity</t>
  </si>
  <si>
    <t>H63C - Other Disorders of Liver, Minor Complexity</t>
  </si>
  <si>
    <t>I03A - Hip Replacement for Trauma, Major Complexity</t>
  </si>
  <si>
    <t>I09B - Spinal Fusion, Intermediate Complexity</t>
  </si>
  <si>
    <t>I10A - Other Back and Neck Interventions, Major Complexity</t>
  </si>
  <si>
    <t>I12A - Misc Musculoskeletal Interventions for Infect/Inflam of Bone/Joint, Major Comp</t>
  </si>
  <si>
    <t>I12B - Misc Musculoskeletal Interventions for Infect/Inflam of Bone/Joint, Interm Comp</t>
  </si>
  <si>
    <t>I29Z - Knee Reconstructions, and Revisions of Reconstructions</t>
  </si>
  <si>
    <t>I31A - Revision of Hip Replacement, Major Complexity</t>
  </si>
  <si>
    <t>I64A - Osteomyelitis, Major Complexity</t>
  </si>
  <si>
    <t>I66A - Inflammatory Musculoskeletal Disorders, Major Complexity</t>
  </si>
  <si>
    <t>I77A - Fractures of Pelvis, Major Complexity</t>
  </si>
  <si>
    <t>I79A - Pathological Fractures, Major Complexity</t>
  </si>
  <si>
    <t>J60A - Skin Ulcers, Major Complexity</t>
  </si>
  <si>
    <t>J60C - Skin Ulcers, Minor Complexity</t>
  </si>
  <si>
    <t>K01A - GIs for Diabetic Complications, Major Complexity</t>
  </si>
  <si>
    <t>K63B - Inborn Errors of Metabolism, Minor Complexity</t>
  </si>
  <si>
    <t>L02B - Operative Insertion of Peritoneal Catheter for Dialysis, Minor Complexity</t>
  </si>
  <si>
    <t>L10A - Kidney Transplant, Age &lt;= 16 Years or Major Complexity</t>
  </si>
  <si>
    <t>L10B - Kidney Transplant, Age &gt;= 17 Years and Minor Complexity</t>
  </si>
  <si>
    <t>L44A - Cystourethroscopy for Urinary Disorder, Major Complexity</t>
  </si>
  <si>
    <t>L60A - Kidney Failure, Major Complexity</t>
  </si>
  <si>
    <t>L68Z - Peritoneal Dialysis</t>
  </si>
  <si>
    <t>M01B - Major Male Pelvic Interventions, Minor Complexity</t>
  </si>
  <si>
    <t>M06B - Other Male Reproductive System GIs, Minor Complexity</t>
  </si>
  <si>
    <t>M60A - Male Reproductive System Malignancy, Major Complexity</t>
  </si>
  <si>
    <t>N12C - Uterus and Adnexa Interventions for Malignancy, Minor Complexity</t>
  </si>
  <si>
    <t>Q62A - Coagulation Disorders, Major Complexity</t>
  </si>
  <si>
    <t>R03C - Lymphoma and Leukaemia W Other GIs, Minor Complexity</t>
  </si>
  <si>
    <t>R05A - Allogeneic Bone Marrow Transplant, Age &lt;= 16 Years or Major Complexity</t>
  </si>
  <si>
    <t>R06C - Autologous Bone Marrow Transplant, Minor Complexity</t>
  </si>
  <si>
    <t>R60A - Acute Leukaemia, Major Complexity</t>
  </si>
  <si>
    <t>T01A - Infectious and Parasitic Diseases W GIs, Major Complexity</t>
  </si>
  <si>
    <t>T64A - Other Infectious and Parasitic Diseases, Major Complexity</t>
  </si>
  <si>
    <t>T64B - Other Infectious and Parasitic Diseases, Intermediate Complexity</t>
  </si>
  <si>
    <t>V62B - Alcohol Use and Dependence, Minor Complexity</t>
  </si>
  <si>
    <t>W61B - Multiple Significant Trauma W/O GIs, Minor Complexity</t>
  </si>
  <si>
    <t>X02B - Microvascular Tissue Transfer and Skin Grafts for Injuries to Hand, Minor Comp</t>
  </si>
  <si>
    <t>X07C - Skin Grafts for Injuries Excluding Hand, Minor Complexity</t>
  </si>
  <si>
    <t>Y02B - Skin Grafts for Other Burns, Intermediate Complexity</t>
  </si>
  <si>
    <t>Y02C - Skin Grafts for Other Burns, Minor Complexity</t>
  </si>
  <si>
    <t>Y03A - Other GIs for Other Burns, Major Complexity</t>
  </si>
  <si>
    <t>Y03B - Other GIs for Other Burns, Minor Complexity</t>
  </si>
  <si>
    <t>Y62B - Other Burns, Minor Complexity</t>
  </si>
  <si>
    <t>URG069 - N-A_T5_Poisoning/Toxic effects of drugs</t>
  </si>
  <si>
    <t>URG075 - Died in emergency department_triage 1</t>
  </si>
  <si>
    <t>Royal Adelaide Hospital</t>
  </si>
  <si>
    <t>Source data:</t>
  </si>
  <si>
    <t>Date of data extraction:</t>
  </si>
  <si>
    <t>Prepared by:</t>
  </si>
  <si>
    <t>Andrew Partington</t>
  </si>
  <si>
    <t>Version:</t>
  </si>
  <si>
    <t>230710_02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</si>
</sst>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&quot;$&quot;#,##0.00"/>
    <numFmt numFmtId="167" formatCode="&quot;$&quot;#,##0"/>
    <numFmt numFmtId="173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6" fontId="0" fillId="0" borderId="0" xfId="0" applyNumberFormat="1"/>
    <xf numFmtId="3" fontId="0" fillId="0" borderId="0" xfId="0" applyNumberFormat="1"/>
    <xf numFmtId="0" fontId="18" fillId="0" borderId="0" xfId="44"/>
    <xf numFmtId="0" fontId="0" fillId="0" borderId="0" xfId="0" applyAlignment="1">
      <alignment wrapText="1"/>
    </xf>
    <xf numFmtId="0" fontId="18" fillId="0" borderId="0" xfId="44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/>
    <xf numFmtId="164" fontId="0" fillId="0" borderId="0" xfId="2" applyNumberFormat="1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 vertical="center" wrapText="1"/>
    </xf>
    <xf numFmtId="167" fontId="0" fillId="0" borderId="0" xfId="2" applyNumberFormat="1" applyFon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14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173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hacpa.gov.au/resources/national-efficient-price-determination-2020-2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benchmarking.ihacpa.gov.au/extensions/ihpanbp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H16"/>
  <sheetViews>
    <sheetView showGridLines="0" workbookViewId="0">
      <selection activeCell="D30" sqref="D30"/>
    </sheetView>
  </sheetViews>
  <sheetFormatPr defaultRowHeight="14.25" x14ac:dyDescent="0.45"/>
  <cols>
    <col min="2" max="2" width="21.53125" bestFit="1" customWidth="1"/>
    <col min="3" max="4" width="21.53125" customWidth="1"/>
    <col min="5" max="5" width="11.265625" bestFit="1" customWidth="1"/>
    <col min="6" max="8" width="23.265625" customWidth="1"/>
  </cols>
  <sheetData>
    <row r="2" spans="2:8" x14ac:dyDescent="0.45">
      <c r="B2" s="24" t="s">
        <v>454</v>
      </c>
      <c r="C2" s="24"/>
      <c r="D2" s="24"/>
      <c r="E2" s="24"/>
      <c r="F2" s="24"/>
      <c r="G2" s="24"/>
    </row>
    <row r="3" spans="2:8" s="9" customFormat="1" x14ac:dyDescent="0.45">
      <c r="B3" s="10" t="s">
        <v>455</v>
      </c>
      <c r="C3" s="10" t="s">
        <v>456</v>
      </c>
      <c r="D3" s="10" t="s">
        <v>457</v>
      </c>
      <c r="E3" s="10"/>
      <c r="F3" s="10" t="s">
        <v>464</v>
      </c>
      <c r="G3" s="10" t="s">
        <v>451</v>
      </c>
      <c r="H3" s="10"/>
    </row>
    <row r="4" spans="2:8" s="9" customFormat="1" x14ac:dyDescent="0.45">
      <c r="B4" s="11">
        <f>SUM('Cost per NWAU ED'!B2:B105)</f>
        <v>83257</v>
      </c>
      <c r="C4" s="12">
        <f>SUM('Cost per NWAU ED'!G2:G105)</f>
        <v>83816529.490000024</v>
      </c>
      <c r="D4" s="12">
        <f>SUM('NWAU per pres ED'!F2:F105)</f>
        <v>72954543.199999988</v>
      </c>
      <c r="F4" s="12">
        <f>SUM('Cost per NWAU ED'!K2:K105)</f>
        <v>-10861986.289999999</v>
      </c>
      <c r="G4" s="12">
        <f>(SUMPRODUCT('Cost per NWAU ED'!J2:J105,'Cost per NWAU ED'!B2:B105))/SUM('Cost per NWAU ED'!B2:B105)</f>
        <v>-130.4633398993478</v>
      </c>
      <c r="H4" s="12"/>
    </row>
    <row r="6" spans="2:8" x14ac:dyDescent="0.45">
      <c r="B6" s="25" t="s">
        <v>459</v>
      </c>
      <c r="C6" s="25"/>
      <c r="D6" s="25"/>
      <c r="E6" s="25"/>
      <c r="F6" s="25"/>
      <c r="G6" s="25"/>
    </row>
    <row r="7" spans="2:8" x14ac:dyDescent="0.45">
      <c r="B7" s="10" t="s">
        <v>460</v>
      </c>
      <c r="C7" s="10" t="s">
        <v>456</v>
      </c>
      <c r="D7" s="10" t="s">
        <v>457</v>
      </c>
      <c r="E7" s="10"/>
      <c r="F7" s="10" t="s">
        <v>464</v>
      </c>
      <c r="G7" s="10" t="s">
        <v>463</v>
      </c>
    </row>
    <row r="8" spans="2:8" x14ac:dyDescent="0.45">
      <c r="B8" s="11">
        <f>SUM('Cost per NWAU Acute Adm'!B2:B414)</f>
        <v>86093</v>
      </c>
      <c r="C8" s="18">
        <f>SUM('Cost per NWAU Acute Adm'!G2:G414)</f>
        <v>596149538.85999966</v>
      </c>
      <c r="D8" s="19">
        <f>SUM('NWAU per episode Acute Adm'!F2:F414)</f>
        <v>440460249.5999999</v>
      </c>
      <c r="E8" s="15"/>
      <c r="F8" s="12">
        <f>SUM('Cost per NWAU Acute Adm'!K2:K414)</f>
        <v>-155689289.25999999</v>
      </c>
      <c r="G8" s="12">
        <f>SUMPRODUCT('Cost per NWAU Acute Adm'!J2:J414,'Cost per NWAU Acute Adm'!B2:B414)/SUM('Cost per NWAU Acute Adm'!B2:B414)</f>
        <v>-1808.3849936696363</v>
      </c>
    </row>
    <row r="10" spans="2:8" x14ac:dyDescent="0.45">
      <c r="B10" s="26" t="s">
        <v>465</v>
      </c>
      <c r="C10" s="26"/>
      <c r="D10" s="26"/>
      <c r="E10" s="26"/>
      <c r="F10" s="26"/>
      <c r="G10" s="26"/>
    </row>
    <row r="11" spans="2:8" x14ac:dyDescent="0.45">
      <c r="B11" s="10" t="s">
        <v>460</v>
      </c>
      <c r="C11" s="10" t="s">
        <v>456</v>
      </c>
      <c r="D11" s="10" t="s">
        <v>457</v>
      </c>
      <c r="E11" s="10"/>
      <c r="F11" s="10" t="s">
        <v>464</v>
      </c>
      <c r="G11" s="10" t="s">
        <v>463</v>
      </c>
    </row>
    <row r="12" spans="2:8" x14ac:dyDescent="0.45">
      <c r="B12" s="20" t="s">
        <v>467</v>
      </c>
      <c r="C12" s="20" t="s">
        <v>467</v>
      </c>
      <c r="D12" s="20" t="s">
        <v>467</v>
      </c>
      <c r="E12" s="22"/>
      <c r="F12" s="20" t="s">
        <v>467</v>
      </c>
      <c r="G12" s="20" t="s">
        <v>467</v>
      </c>
    </row>
    <row r="14" spans="2:8" x14ac:dyDescent="0.45">
      <c r="B14" s="27" t="s">
        <v>466</v>
      </c>
      <c r="C14" s="27"/>
      <c r="D14" s="27"/>
      <c r="E14" s="27"/>
      <c r="F14" s="27"/>
      <c r="G14" s="27"/>
    </row>
    <row r="15" spans="2:8" x14ac:dyDescent="0.45">
      <c r="B15" s="10" t="s">
        <v>460</v>
      </c>
      <c r="C15" s="10" t="s">
        <v>456</v>
      </c>
      <c r="D15" s="10" t="s">
        <v>457</v>
      </c>
      <c r="E15" s="10"/>
      <c r="F15" s="10" t="s">
        <v>464</v>
      </c>
      <c r="G15" s="10" t="s">
        <v>463</v>
      </c>
    </row>
    <row r="16" spans="2:8" x14ac:dyDescent="0.45">
      <c r="B16" s="20" t="s">
        <v>467</v>
      </c>
      <c r="C16" s="20" t="s">
        <v>467</v>
      </c>
      <c r="D16" s="20" t="s">
        <v>467</v>
      </c>
      <c r="E16" s="21"/>
      <c r="F16" s="20" t="s">
        <v>467</v>
      </c>
      <c r="G16" s="20" t="s">
        <v>467</v>
      </c>
    </row>
  </sheetData>
  <mergeCells count="4">
    <mergeCell ref="B2:G2"/>
    <mergeCell ref="B6:G6"/>
    <mergeCell ref="B10:G10"/>
    <mergeCell ref="B14:G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B3:C8"/>
  <sheetViews>
    <sheetView workbookViewId="0">
      <selection activeCell="C6" sqref="C6"/>
    </sheetView>
  </sheetViews>
  <sheetFormatPr defaultRowHeight="14.25" x14ac:dyDescent="0.45"/>
  <cols>
    <col min="2" max="2" width="53.6640625" style="4" customWidth="1"/>
  </cols>
  <sheetData>
    <row r="3" spans="2:3" x14ac:dyDescent="0.45">
      <c r="B3" s="5" t="s">
        <v>330</v>
      </c>
    </row>
    <row r="6" spans="2:3" x14ac:dyDescent="0.45">
      <c r="B6" s="4" t="s">
        <v>333</v>
      </c>
      <c r="C6" s="2">
        <v>5320</v>
      </c>
    </row>
    <row r="7" spans="2:3" ht="42.75" x14ac:dyDescent="0.45">
      <c r="B7" s="6" t="s">
        <v>332</v>
      </c>
    </row>
    <row r="8" spans="2:3" ht="42.75" x14ac:dyDescent="0.45">
      <c r="B8" s="6" t="s">
        <v>331</v>
      </c>
    </row>
  </sheetData>
  <hyperlinks>
    <hyperlink ref="B3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B2:C10"/>
  <sheetViews>
    <sheetView workbookViewId="0">
      <selection activeCell="D12" sqref="D12"/>
    </sheetView>
  </sheetViews>
  <sheetFormatPr defaultRowHeight="14.25" x14ac:dyDescent="0.45"/>
  <cols>
    <col min="2" max="2" width="20.59765625" style="7" bestFit="1" customWidth="1"/>
    <col min="3" max="3" width="10.19921875" bestFit="1" customWidth="1"/>
  </cols>
  <sheetData>
    <row r="2" spans="2:3" x14ac:dyDescent="0.45">
      <c r="B2" s="7" t="s">
        <v>335</v>
      </c>
      <c r="C2" t="s">
        <v>555</v>
      </c>
    </row>
    <row r="3" spans="2:3" x14ac:dyDescent="0.45">
      <c r="B3" s="7" t="s">
        <v>336</v>
      </c>
      <c r="C3" t="s">
        <v>444</v>
      </c>
    </row>
    <row r="4" spans="2:3" x14ac:dyDescent="0.45">
      <c r="B4" s="7" t="s">
        <v>337</v>
      </c>
      <c r="C4" t="s">
        <v>338</v>
      </c>
    </row>
    <row r="6" spans="2:3" x14ac:dyDescent="0.45">
      <c r="B6" s="7" t="s">
        <v>556</v>
      </c>
      <c r="C6" s="3" t="s">
        <v>334</v>
      </c>
    </row>
    <row r="7" spans="2:3" x14ac:dyDescent="0.45">
      <c r="B7" s="7" t="s">
        <v>557</v>
      </c>
      <c r="C7" s="23">
        <v>45117</v>
      </c>
    </row>
    <row r="9" spans="2:3" x14ac:dyDescent="0.45">
      <c r="B9" s="7" t="s">
        <v>558</v>
      </c>
      <c r="C9" t="s">
        <v>559</v>
      </c>
    </row>
    <row r="10" spans="2:3" x14ac:dyDescent="0.45">
      <c r="B10" s="7" t="s">
        <v>560</v>
      </c>
      <c r="C10" t="s">
        <v>561</v>
      </c>
    </row>
  </sheetData>
  <hyperlinks>
    <hyperlink ref="C6" r:id="rId1" location="/periodic-insights/overview" xr:uid="{00000000-0004-0000-0A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K113"/>
  <sheetViews>
    <sheetView tabSelected="1" topLeftCell="A44" workbookViewId="0">
      <selection activeCell="G79" sqref="G79"/>
    </sheetView>
  </sheetViews>
  <sheetFormatPr defaultRowHeight="14.25" x14ac:dyDescent="0.45"/>
  <cols>
    <col min="1" max="1" width="92.06640625" customWidth="1"/>
    <col min="2" max="11" width="15.265625" customWidth="1"/>
  </cols>
  <sheetData>
    <row r="1" spans="1:11" s="16" customFormat="1" ht="28.5" customHeight="1" x14ac:dyDescent="0.45">
      <c r="A1" s="16" t="s">
        <v>339</v>
      </c>
      <c r="B1" s="16" t="s">
        <v>340</v>
      </c>
      <c r="C1" s="16" t="s">
        <v>2</v>
      </c>
      <c r="D1" s="16" t="str">
        <f>'NWAU per pres ED'!C1</f>
        <v>NWAU per presentation</v>
      </c>
      <c r="E1" s="16" t="s">
        <v>447</v>
      </c>
      <c r="F1" s="16" t="s">
        <v>449</v>
      </c>
      <c r="G1" s="16" t="s">
        <v>452</v>
      </c>
      <c r="I1" s="16" t="s">
        <v>450</v>
      </c>
      <c r="J1" s="16" t="s">
        <v>451</v>
      </c>
      <c r="K1" s="16" t="s">
        <v>458</v>
      </c>
    </row>
    <row r="2" spans="1:11" x14ac:dyDescent="0.45">
      <c r="A2" t="s">
        <v>341</v>
      </c>
      <c r="B2">
        <v>570</v>
      </c>
      <c r="C2" s="1">
        <v>5606</v>
      </c>
      <c r="D2">
        <f>VLOOKUP(A2,'NWAU per pres ED'!$A$2:$C$109,3,FALSE)</f>
        <v>0.48</v>
      </c>
      <c r="E2">
        <f t="shared" ref="E2:E33" si="0">B2*D2</f>
        <v>273.59999999999997</v>
      </c>
      <c r="F2" s="1">
        <f t="shared" ref="F2:F33" si="1">C2*D2</f>
        <v>2690.88</v>
      </c>
      <c r="G2" s="1">
        <f t="shared" ref="G2:G33" si="2">F2*B2</f>
        <v>1533801.6</v>
      </c>
      <c r="H2" s="13">
        <f>C2/NEP!$C$6</f>
        <v>1.0537593984962406</v>
      </c>
      <c r="I2" s="1">
        <f>NEP!$C$6-C2</f>
        <v>-286</v>
      </c>
      <c r="J2" s="1">
        <f>'NWAU per pres ED'!E2-F2</f>
        <v>-137.28000000000065</v>
      </c>
      <c r="K2" s="1">
        <f t="shared" ref="K2:K33" si="3">J2*B2</f>
        <v>-78249.60000000037</v>
      </c>
    </row>
    <row r="3" spans="1:11" x14ac:dyDescent="0.45">
      <c r="A3" t="s">
        <v>342</v>
      </c>
      <c r="B3">
        <v>105</v>
      </c>
      <c r="C3" s="1">
        <v>13167</v>
      </c>
      <c r="D3">
        <f>VLOOKUP(A3,'NWAU per pres ED'!$A$2:$C$109,3,FALSE)</f>
        <v>0.33</v>
      </c>
      <c r="E3">
        <f t="shared" si="0"/>
        <v>34.65</v>
      </c>
      <c r="F3" s="1">
        <f t="shared" si="1"/>
        <v>4345.1100000000006</v>
      </c>
      <c r="G3" s="1">
        <f t="shared" si="2"/>
        <v>456236.55000000005</v>
      </c>
      <c r="H3" s="13">
        <f>C3/NEP!$C$6</f>
        <v>2.4750000000000001</v>
      </c>
      <c r="I3" s="1">
        <f>NEP!$C$6-C3</f>
        <v>-7847</v>
      </c>
      <c r="J3" s="1">
        <f>'NWAU per pres ED'!E3-F3</f>
        <v>-2589.5100000000007</v>
      </c>
      <c r="K3" s="1">
        <f t="shared" si="3"/>
        <v>-271898.55000000005</v>
      </c>
    </row>
    <row r="4" spans="1:11" x14ac:dyDescent="0.45">
      <c r="A4" t="s">
        <v>343</v>
      </c>
      <c r="B4">
        <v>232</v>
      </c>
      <c r="C4" s="1">
        <v>5288</v>
      </c>
      <c r="D4">
        <f>VLOOKUP(A4,'NWAU per pres ED'!$A$2:$C$109,3,FALSE)</f>
        <v>0.36</v>
      </c>
      <c r="E4">
        <f t="shared" si="0"/>
        <v>83.52</v>
      </c>
      <c r="F4" s="1">
        <f t="shared" si="1"/>
        <v>1903.6799999999998</v>
      </c>
      <c r="G4" s="1">
        <f t="shared" si="2"/>
        <v>441653.75999999995</v>
      </c>
      <c r="H4" s="13">
        <f>C4/NEP!$C$6</f>
        <v>0.99398496240601508</v>
      </c>
      <c r="I4" s="1">
        <f>NEP!$C$6-C4</f>
        <v>32</v>
      </c>
      <c r="J4" s="1">
        <f>'NWAU per pres ED'!E4-F4</f>
        <v>11.519999999999982</v>
      </c>
      <c r="K4" s="1">
        <f t="shared" si="3"/>
        <v>2672.6399999999958</v>
      </c>
    </row>
    <row r="5" spans="1:11" x14ac:dyDescent="0.45">
      <c r="A5" t="s">
        <v>344</v>
      </c>
      <c r="B5">
        <v>295</v>
      </c>
      <c r="C5" s="1">
        <v>6502</v>
      </c>
      <c r="D5">
        <f>VLOOKUP(A5,'NWAU per pres ED'!$A$2:$C$109,3,FALSE)</f>
        <v>0.31</v>
      </c>
      <c r="E5">
        <f t="shared" si="0"/>
        <v>91.45</v>
      </c>
      <c r="F5" s="1">
        <f t="shared" si="1"/>
        <v>2015.62</v>
      </c>
      <c r="G5" s="1">
        <f t="shared" si="2"/>
        <v>594607.9</v>
      </c>
      <c r="H5" s="13">
        <f>C5/NEP!$C$6</f>
        <v>1.2221804511278196</v>
      </c>
      <c r="I5" s="1">
        <f>NEP!$C$6-C5</f>
        <v>-1182</v>
      </c>
      <c r="J5" s="1">
        <f>'NWAU per pres ED'!E5-F5</f>
        <v>-366.41999999999985</v>
      </c>
      <c r="K5" s="1">
        <f t="shared" si="3"/>
        <v>-108093.89999999995</v>
      </c>
    </row>
    <row r="6" spans="1:11" x14ac:dyDescent="0.45">
      <c r="A6" t="s">
        <v>345</v>
      </c>
      <c r="B6">
        <v>549</v>
      </c>
      <c r="C6" s="1">
        <v>6223</v>
      </c>
      <c r="D6">
        <f>VLOOKUP(A6,'NWAU per pres ED'!$A$2:$C$109,3,FALSE)</f>
        <v>0.37</v>
      </c>
      <c r="E6">
        <f t="shared" si="0"/>
        <v>203.13</v>
      </c>
      <c r="F6" s="1">
        <f t="shared" si="1"/>
        <v>2302.5099999999998</v>
      </c>
      <c r="G6" s="1">
        <f t="shared" si="2"/>
        <v>1264077.9899999998</v>
      </c>
      <c r="H6" s="13">
        <f>C6/NEP!$C$6</f>
        <v>1.1697368421052632</v>
      </c>
      <c r="I6" s="1">
        <f>NEP!$C$6-C6</f>
        <v>-903</v>
      </c>
      <c r="J6" s="1">
        <f>'NWAU per pres ED'!E6-F6</f>
        <v>-334.11000000000013</v>
      </c>
      <c r="K6" s="1">
        <f t="shared" si="3"/>
        <v>-183426.39000000007</v>
      </c>
    </row>
    <row r="7" spans="1:11" x14ac:dyDescent="0.45">
      <c r="A7" t="s">
        <v>346</v>
      </c>
      <c r="B7">
        <v>104</v>
      </c>
      <c r="C7" s="1">
        <v>7447</v>
      </c>
      <c r="D7">
        <f>VLOOKUP(A7,'NWAU per pres ED'!$A$2:$C$109,3,FALSE)</f>
        <v>0.23</v>
      </c>
      <c r="E7">
        <f t="shared" si="0"/>
        <v>23.92</v>
      </c>
      <c r="F7" s="1">
        <f t="shared" si="1"/>
        <v>1712.8100000000002</v>
      </c>
      <c r="G7" s="1">
        <f t="shared" si="2"/>
        <v>178132.24000000002</v>
      </c>
      <c r="H7" s="13">
        <f>C7/NEP!$C$6</f>
        <v>1.399812030075188</v>
      </c>
      <c r="I7" s="1">
        <f>NEP!$C$6-C7</f>
        <v>-2127</v>
      </c>
      <c r="J7" s="1">
        <f>'NWAU per pres ED'!E7-F7</f>
        <v>-489.21000000000004</v>
      </c>
      <c r="K7" s="1">
        <f t="shared" si="3"/>
        <v>-50877.840000000004</v>
      </c>
    </row>
    <row r="8" spans="1:11" x14ac:dyDescent="0.45">
      <c r="A8" t="s">
        <v>347</v>
      </c>
      <c r="B8" s="2">
        <v>1074</v>
      </c>
      <c r="C8" s="1">
        <v>4410</v>
      </c>
      <c r="D8">
        <f>VLOOKUP(A8,'NWAU per pres ED'!$A$2:$C$109,3,FALSE)</f>
        <v>0.31</v>
      </c>
      <c r="E8">
        <f t="shared" si="0"/>
        <v>332.94</v>
      </c>
      <c r="F8" s="1">
        <f t="shared" si="1"/>
        <v>1367.1</v>
      </c>
      <c r="G8" s="1">
        <f t="shared" si="2"/>
        <v>1468265.4</v>
      </c>
      <c r="H8" s="13">
        <f>C8/NEP!$C$6</f>
        <v>0.82894736842105265</v>
      </c>
      <c r="I8" s="1">
        <f>NEP!$C$6-C8</f>
        <v>910</v>
      </c>
      <c r="J8" s="1">
        <f>'NWAU per pres ED'!E8-F8</f>
        <v>282.10000000000014</v>
      </c>
      <c r="K8" s="1">
        <f t="shared" si="3"/>
        <v>302975.40000000014</v>
      </c>
    </row>
    <row r="9" spans="1:11" x14ac:dyDescent="0.45">
      <c r="A9" t="s">
        <v>348</v>
      </c>
      <c r="B9">
        <v>989</v>
      </c>
      <c r="C9" s="1">
        <v>4577</v>
      </c>
      <c r="D9">
        <f>VLOOKUP(A9,'NWAU per pres ED'!$A$2:$C$109,3,FALSE)</f>
        <v>0.26</v>
      </c>
      <c r="E9">
        <f t="shared" si="0"/>
        <v>257.14</v>
      </c>
      <c r="F9" s="1">
        <f t="shared" si="1"/>
        <v>1190.02</v>
      </c>
      <c r="G9" s="1">
        <f t="shared" si="2"/>
        <v>1176929.78</v>
      </c>
      <c r="H9" s="13">
        <f>C9/NEP!$C$6</f>
        <v>0.86033834586466162</v>
      </c>
      <c r="I9" s="1">
        <f>NEP!$C$6-C9</f>
        <v>743</v>
      </c>
      <c r="J9" s="1">
        <f>'NWAU per pres ED'!E9-F9</f>
        <v>193.17999999999984</v>
      </c>
      <c r="K9" s="1">
        <f t="shared" si="3"/>
        <v>191055.01999999984</v>
      </c>
    </row>
    <row r="10" spans="1:11" x14ac:dyDescent="0.45">
      <c r="A10" t="s">
        <v>349</v>
      </c>
      <c r="B10" s="2">
        <v>1776</v>
      </c>
      <c r="C10" s="1">
        <v>3879</v>
      </c>
      <c r="D10">
        <f>VLOOKUP(A10,'NWAU per pres ED'!$A$2:$C$109,3,FALSE)</f>
        <v>0.26</v>
      </c>
      <c r="E10">
        <f t="shared" si="0"/>
        <v>461.76</v>
      </c>
      <c r="F10" s="1">
        <f t="shared" si="1"/>
        <v>1008.5400000000001</v>
      </c>
      <c r="G10" s="1">
        <f t="shared" si="2"/>
        <v>1791167.04</v>
      </c>
      <c r="H10" s="13">
        <f>C10/NEP!$C$6</f>
        <v>0.72913533834586464</v>
      </c>
      <c r="I10" s="1">
        <f>NEP!$C$6-C10</f>
        <v>1441</v>
      </c>
      <c r="J10" s="1">
        <f>'NWAU per pres ED'!E10-F10</f>
        <v>374.65999999999974</v>
      </c>
      <c r="K10" s="1">
        <f t="shared" si="3"/>
        <v>665396.15999999957</v>
      </c>
    </row>
    <row r="11" spans="1:11" x14ac:dyDescent="0.45">
      <c r="A11" t="s">
        <v>350</v>
      </c>
      <c r="B11" s="2">
        <v>1595</v>
      </c>
      <c r="C11" s="1">
        <v>4130</v>
      </c>
      <c r="D11">
        <f>VLOOKUP(A11,'NWAU per pres ED'!$A$2:$C$109,3,FALSE)</f>
        <v>0.31</v>
      </c>
      <c r="E11">
        <f t="shared" si="0"/>
        <v>494.45</v>
      </c>
      <c r="F11" s="1">
        <f t="shared" si="1"/>
        <v>1280.3</v>
      </c>
      <c r="G11" s="1">
        <f t="shared" si="2"/>
        <v>2042078.5</v>
      </c>
      <c r="H11" s="13">
        <f>C11/NEP!$C$6</f>
        <v>0.77631578947368418</v>
      </c>
      <c r="I11" s="1">
        <f>NEP!$C$6-C11</f>
        <v>1190</v>
      </c>
      <c r="J11" s="1">
        <f>'NWAU per pres ED'!E11-F11</f>
        <v>368.90000000000009</v>
      </c>
      <c r="K11" s="1">
        <f t="shared" si="3"/>
        <v>588395.50000000012</v>
      </c>
    </row>
    <row r="12" spans="1:11" x14ac:dyDescent="0.45">
      <c r="A12" t="s">
        <v>351</v>
      </c>
      <c r="B12">
        <v>161</v>
      </c>
      <c r="C12" s="1">
        <v>13074</v>
      </c>
      <c r="D12">
        <f>VLOOKUP(A12,'NWAU per pres ED'!$A$2:$C$109,3,FALSE)</f>
        <v>0.25</v>
      </c>
      <c r="E12">
        <f t="shared" si="0"/>
        <v>40.25</v>
      </c>
      <c r="F12" s="1">
        <f t="shared" si="1"/>
        <v>3268.5</v>
      </c>
      <c r="G12" s="1">
        <f t="shared" si="2"/>
        <v>526228.5</v>
      </c>
      <c r="H12" s="13">
        <f>C12/NEP!$C$6</f>
        <v>2.4575187969924812</v>
      </c>
      <c r="I12" s="1">
        <f>NEP!$C$6-C12</f>
        <v>-7754</v>
      </c>
      <c r="J12" s="1">
        <f>'NWAU per pres ED'!E12-F12</f>
        <v>-1938.5</v>
      </c>
      <c r="K12" s="1">
        <f t="shared" si="3"/>
        <v>-312098.5</v>
      </c>
    </row>
    <row r="13" spans="1:11" x14ac:dyDescent="0.45">
      <c r="A13" t="s">
        <v>352</v>
      </c>
      <c r="B13" s="2">
        <v>3202</v>
      </c>
      <c r="C13" s="1">
        <v>4235</v>
      </c>
      <c r="D13">
        <f>VLOOKUP(A13,'NWAU per pres ED'!$A$2:$C$109,3,FALSE)</f>
        <v>0.22</v>
      </c>
      <c r="E13">
        <f t="shared" si="0"/>
        <v>704.44</v>
      </c>
      <c r="F13" s="1">
        <f t="shared" si="1"/>
        <v>931.7</v>
      </c>
      <c r="G13" s="1">
        <f t="shared" si="2"/>
        <v>2983303.4000000004</v>
      </c>
      <c r="H13" s="13">
        <f>C13/NEP!$C$6</f>
        <v>0.79605263157894735</v>
      </c>
      <c r="I13" s="1">
        <f>NEP!$C$6-C13</f>
        <v>1085</v>
      </c>
      <c r="J13" s="1">
        <f>'NWAU per pres ED'!E13-F13</f>
        <v>238.70000000000005</v>
      </c>
      <c r="K13" s="1">
        <f t="shared" si="3"/>
        <v>764317.40000000014</v>
      </c>
    </row>
    <row r="14" spans="1:11" x14ac:dyDescent="0.45">
      <c r="A14" t="s">
        <v>353</v>
      </c>
      <c r="B14">
        <v>987</v>
      </c>
      <c r="C14" s="1">
        <v>5098</v>
      </c>
      <c r="D14">
        <f>VLOOKUP(A14,'NWAU per pres ED'!$A$2:$C$109,3,FALSE)</f>
        <v>0.21</v>
      </c>
      <c r="E14">
        <f t="shared" si="0"/>
        <v>207.26999999999998</v>
      </c>
      <c r="F14" s="1">
        <f t="shared" si="1"/>
        <v>1070.58</v>
      </c>
      <c r="G14" s="1">
        <f t="shared" si="2"/>
        <v>1056662.46</v>
      </c>
      <c r="H14" s="13">
        <f>C14/NEP!$C$6</f>
        <v>0.95827067669172927</v>
      </c>
      <c r="I14" s="1">
        <f>NEP!$C$6-C14</f>
        <v>222</v>
      </c>
      <c r="J14" s="1">
        <f>'NWAU per pres ED'!E14-F14</f>
        <v>46.619999999999891</v>
      </c>
      <c r="K14" s="1">
        <f t="shared" si="3"/>
        <v>46013.939999999893</v>
      </c>
    </row>
    <row r="15" spans="1:11" x14ac:dyDescent="0.45">
      <c r="A15" t="s">
        <v>354</v>
      </c>
      <c r="B15" s="2">
        <v>1035</v>
      </c>
      <c r="C15" s="1">
        <v>4636</v>
      </c>
      <c r="D15">
        <f>VLOOKUP(A15,'NWAU per pres ED'!$A$2:$C$109,3,FALSE)</f>
        <v>0.22</v>
      </c>
      <c r="E15">
        <f t="shared" si="0"/>
        <v>227.7</v>
      </c>
      <c r="F15" s="1">
        <f t="shared" si="1"/>
        <v>1019.92</v>
      </c>
      <c r="G15" s="1">
        <f t="shared" si="2"/>
        <v>1055617.2</v>
      </c>
      <c r="H15" s="13">
        <f>C15/NEP!$C$6</f>
        <v>0.87142857142857144</v>
      </c>
      <c r="I15" s="1">
        <f>NEP!$C$6-C15</f>
        <v>684</v>
      </c>
      <c r="J15" s="1">
        <f>'NWAU per pres ED'!E15-F15</f>
        <v>150.48000000000013</v>
      </c>
      <c r="K15" s="1">
        <f t="shared" si="3"/>
        <v>155746.80000000013</v>
      </c>
    </row>
    <row r="16" spans="1:11" x14ac:dyDescent="0.45">
      <c r="A16" t="s">
        <v>355</v>
      </c>
      <c r="B16" s="2">
        <v>2227</v>
      </c>
      <c r="C16" s="1">
        <v>4225</v>
      </c>
      <c r="D16">
        <f>VLOOKUP(A16,'NWAU per pres ED'!$A$2:$C$109,3,FALSE)</f>
        <v>0.21</v>
      </c>
      <c r="E16">
        <f t="shared" si="0"/>
        <v>467.66999999999996</v>
      </c>
      <c r="F16" s="1">
        <f t="shared" si="1"/>
        <v>887.25</v>
      </c>
      <c r="G16" s="1">
        <f t="shared" si="2"/>
        <v>1975905.75</v>
      </c>
      <c r="H16" s="13">
        <f>C16/NEP!$C$6</f>
        <v>0.79417293233082709</v>
      </c>
      <c r="I16" s="1">
        <f>NEP!$C$6-C16</f>
        <v>1095</v>
      </c>
      <c r="J16" s="1">
        <f>'NWAU per pres ED'!E16-F16</f>
        <v>229.95000000000005</v>
      </c>
      <c r="K16" s="1">
        <f t="shared" si="3"/>
        <v>512098.65000000008</v>
      </c>
    </row>
    <row r="17" spans="1:11" x14ac:dyDescent="0.45">
      <c r="A17" t="s">
        <v>356</v>
      </c>
      <c r="B17" s="2">
        <v>2143</v>
      </c>
      <c r="C17" s="1">
        <v>5979</v>
      </c>
      <c r="D17">
        <f>VLOOKUP(A17,'NWAU per pres ED'!$A$2:$C$109,3,FALSE)</f>
        <v>0.21</v>
      </c>
      <c r="E17">
        <f t="shared" si="0"/>
        <v>450.03</v>
      </c>
      <c r="F17" s="1">
        <f t="shared" si="1"/>
        <v>1255.5899999999999</v>
      </c>
      <c r="G17" s="1">
        <f t="shared" si="2"/>
        <v>2690729.3699999996</v>
      </c>
      <c r="H17" s="13">
        <f>C17/NEP!$C$6</f>
        <v>1.1238721804511278</v>
      </c>
      <c r="I17" s="1">
        <f>NEP!$C$6-C17</f>
        <v>-659</v>
      </c>
      <c r="J17" s="1">
        <f>'NWAU per pres ED'!E17-F17</f>
        <v>-138.3900000000001</v>
      </c>
      <c r="K17" s="1">
        <f t="shared" si="3"/>
        <v>-296569.77000000019</v>
      </c>
    </row>
    <row r="18" spans="1:11" x14ac:dyDescent="0.45">
      <c r="A18" t="s">
        <v>357</v>
      </c>
      <c r="B18">
        <v>30</v>
      </c>
      <c r="C18" s="1">
        <v>6971</v>
      </c>
      <c r="D18">
        <f>VLOOKUP(A18,'NWAU per pres ED'!$A$2:$C$109,3,FALSE)</f>
        <v>0.12</v>
      </c>
      <c r="E18">
        <f t="shared" si="0"/>
        <v>3.5999999999999996</v>
      </c>
      <c r="F18" s="1">
        <f t="shared" si="1"/>
        <v>836.52</v>
      </c>
      <c r="G18" s="1">
        <f t="shared" si="2"/>
        <v>25095.599999999999</v>
      </c>
      <c r="H18" s="13">
        <f>C18/NEP!$C$6</f>
        <v>1.3103383458646616</v>
      </c>
      <c r="I18" s="1">
        <f>NEP!$C$6-C18</f>
        <v>-1651</v>
      </c>
      <c r="J18" s="1">
        <f>'NWAU per pres ED'!E18-F18</f>
        <v>-198.12000000000012</v>
      </c>
      <c r="K18" s="1">
        <f t="shared" si="3"/>
        <v>-5943.600000000004</v>
      </c>
    </row>
    <row r="19" spans="1:11" x14ac:dyDescent="0.45">
      <c r="A19" t="s">
        <v>358</v>
      </c>
      <c r="B19" s="2">
        <v>3391</v>
      </c>
      <c r="C19" s="1">
        <v>5181</v>
      </c>
      <c r="D19">
        <f>VLOOKUP(A19,'NWAU per pres ED'!$A$2:$C$109,3,FALSE)</f>
        <v>0.2</v>
      </c>
      <c r="E19">
        <f t="shared" si="0"/>
        <v>678.2</v>
      </c>
      <c r="F19" s="1">
        <f t="shared" si="1"/>
        <v>1036.2</v>
      </c>
      <c r="G19" s="1">
        <f t="shared" si="2"/>
        <v>3513754.2</v>
      </c>
      <c r="H19" s="13">
        <f>C19/NEP!$C$6</f>
        <v>0.97387218045112778</v>
      </c>
      <c r="I19" s="1">
        <f>NEP!$C$6-C19</f>
        <v>139</v>
      </c>
      <c r="J19" s="1">
        <f>'NWAU per pres ED'!E19-F19</f>
        <v>27.800000000000182</v>
      </c>
      <c r="K19" s="1">
        <f t="shared" si="3"/>
        <v>94269.800000000614</v>
      </c>
    </row>
    <row r="20" spans="1:11" x14ac:dyDescent="0.45">
      <c r="A20" t="s">
        <v>359</v>
      </c>
      <c r="B20" s="2">
        <v>2263</v>
      </c>
      <c r="C20" s="1">
        <v>4464</v>
      </c>
      <c r="D20">
        <f>VLOOKUP(A20,'NWAU per pres ED'!$A$2:$C$109,3,FALSE)</f>
        <v>0.19</v>
      </c>
      <c r="E20">
        <f t="shared" si="0"/>
        <v>429.97</v>
      </c>
      <c r="F20" s="1">
        <f t="shared" si="1"/>
        <v>848.16</v>
      </c>
      <c r="G20" s="1">
        <f t="shared" si="2"/>
        <v>1919386.0799999998</v>
      </c>
      <c r="H20" s="13">
        <f>C20/NEP!$C$6</f>
        <v>0.83909774436090223</v>
      </c>
      <c r="I20" s="1">
        <f>NEP!$C$6-C20</f>
        <v>856</v>
      </c>
      <c r="J20" s="1">
        <f>'NWAU per pres ED'!E20-F20</f>
        <v>162.64000000000021</v>
      </c>
      <c r="K20" s="1">
        <f t="shared" si="3"/>
        <v>368054.32000000047</v>
      </c>
    </row>
    <row r="21" spans="1:11" x14ac:dyDescent="0.45">
      <c r="A21" t="s">
        <v>360</v>
      </c>
      <c r="B21">
        <v>560</v>
      </c>
      <c r="C21" s="1">
        <v>12099</v>
      </c>
      <c r="D21">
        <f>VLOOKUP(A21,'NWAU per pres ED'!$A$2:$C$109,3,FALSE)</f>
        <v>0.18</v>
      </c>
      <c r="E21">
        <f t="shared" si="0"/>
        <v>100.8</v>
      </c>
      <c r="F21" s="1">
        <f t="shared" si="1"/>
        <v>2177.8199999999997</v>
      </c>
      <c r="G21" s="1">
        <f t="shared" si="2"/>
        <v>1219579.1999999997</v>
      </c>
      <c r="H21" s="13">
        <f>C21/NEP!$C$6</f>
        <v>2.2742481203007521</v>
      </c>
      <c r="I21" s="1">
        <f>NEP!$C$6-C21</f>
        <v>-6779</v>
      </c>
      <c r="J21" s="1">
        <f>'NWAU per pres ED'!E21-F21</f>
        <v>-1220.2199999999998</v>
      </c>
      <c r="K21" s="1">
        <f t="shared" si="3"/>
        <v>-683323.19999999984</v>
      </c>
    </row>
    <row r="22" spans="1:11" x14ac:dyDescent="0.45">
      <c r="A22" t="s">
        <v>361</v>
      </c>
      <c r="B22" s="2">
        <v>1001</v>
      </c>
      <c r="C22" s="1">
        <v>5115</v>
      </c>
      <c r="D22">
        <f>VLOOKUP(A22,'NWAU per pres ED'!$A$2:$C$109,3,FALSE)</f>
        <v>0.2</v>
      </c>
      <c r="E22">
        <f t="shared" si="0"/>
        <v>200.20000000000002</v>
      </c>
      <c r="F22" s="1">
        <f t="shared" si="1"/>
        <v>1023</v>
      </c>
      <c r="G22" s="1">
        <f t="shared" si="2"/>
        <v>1024023</v>
      </c>
      <c r="H22" s="13">
        <f>C22/NEP!$C$6</f>
        <v>0.9614661654135338</v>
      </c>
      <c r="I22" s="1">
        <f>NEP!$C$6-C22</f>
        <v>205</v>
      </c>
      <c r="J22" s="1">
        <f>'NWAU per pres ED'!E22-F22</f>
        <v>41</v>
      </c>
      <c r="K22" s="1">
        <f t="shared" si="3"/>
        <v>41041</v>
      </c>
    </row>
    <row r="23" spans="1:11" x14ac:dyDescent="0.45">
      <c r="A23" t="s">
        <v>362</v>
      </c>
      <c r="B23" s="2">
        <v>1456</v>
      </c>
      <c r="C23" s="1">
        <v>4500</v>
      </c>
      <c r="D23">
        <f>VLOOKUP(A23,'NWAU per pres ED'!$A$2:$C$109,3,FALSE)</f>
        <v>0.21</v>
      </c>
      <c r="E23">
        <f t="shared" si="0"/>
        <v>305.76</v>
      </c>
      <c r="F23" s="1">
        <f t="shared" si="1"/>
        <v>945</v>
      </c>
      <c r="G23" s="1">
        <f t="shared" si="2"/>
        <v>1375920</v>
      </c>
      <c r="H23" s="13">
        <f>C23/NEP!$C$6</f>
        <v>0.84586466165413532</v>
      </c>
      <c r="I23" s="1">
        <f>NEP!$C$6-C23</f>
        <v>820</v>
      </c>
      <c r="J23" s="1">
        <f>'NWAU per pres ED'!E23-F23</f>
        <v>172.20000000000005</v>
      </c>
      <c r="K23" s="1">
        <f t="shared" si="3"/>
        <v>250723.20000000007</v>
      </c>
    </row>
    <row r="24" spans="1:11" x14ac:dyDescent="0.45">
      <c r="A24" t="s">
        <v>363</v>
      </c>
      <c r="B24" s="2">
        <v>2960</v>
      </c>
      <c r="C24" s="1">
        <v>5073</v>
      </c>
      <c r="D24">
        <f>VLOOKUP(A24,'NWAU per pres ED'!$A$2:$C$109,3,FALSE)</f>
        <v>0.18</v>
      </c>
      <c r="E24">
        <f t="shared" si="0"/>
        <v>532.79999999999995</v>
      </c>
      <c r="F24" s="1">
        <f t="shared" si="1"/>
        <v>913.14</v>
      </c>
      <c r="G24" s="1">
        <f t="shared" si="2"/>
        <v>2702894.4</v>
      </c>
      <c r="H24" s="13">
        <f>C24/NEP!$C$6</f>
        <v>0.95357142857142863</v>
      </c>
      <c r="I24" s="1">
        <f>NEP!$C$6-C24</f>
        <v>247</v>
      </c>
      <c r="J24" s="1">
        <f>'NWAU per pres ED'!E24-F24</f>
        <v>44.459999999999809</v>
      </c>
      <c r="K24" s="1">
        <f t="shared" si="3"/>
        <v>131601.59999999942</v>
      </c>
    </row>
    <row r="25" spans="1:11" x14ac:dyDescent="0.45">
      <c r="A25" t="s">
        <v>364</v>
      </c>
      <c r="B25">
        <v>212</v>
      </c>
      <c r="C25" s="1">
        <v>14985</v>
      </c>
      <c r="D25">
        <f>VLOOKUP(A25,'NWAU per pres ED'!$A$2:$C$109,3,FALSE)</f>
        <v>0.14000000000000001</v>
      </c>
      <c r="E25">
        <f t="shared" si="0"/>
        <v>29.680000000000003</v>
      </c>
      <c r="F25" s="1">
        <f t="shared" si="1"/>
        <v>2097.9</v>
      </c>
      <c r="G25" s="1">
        <f t="shared" si="2"/>
        <v>444754.80000000005</v>
      </c>
      <c r="H25" s="13">
        <f>C25/NEP!$C$6</f>
        <v>2.8167293233082709</v>
      </c>
      <c r="I25" s="1">
        <f>NEP!$C$6-C25</f>
        <v>-9665</v>
      </c>
      <c r="J25" s="1">
        <f>'NWAU per pres ED'!E25-F25</f>
        <v>-1353.1</v>
      </c>
      <c r="K25" s="1">
        <f t="shared" si="3"/>
        <v>-286857.19999999995</v>
      </c>
    </row>
    <row r="26" spans="1:11" x14ac:dyDescent="0.45">
      <c r="A26" t="s">
        <v>365</v>
      </c>
      <c r="B26">
        <v>219</v>
      </c>
      <c r="C26" s="1">
        <v>4528</v>
      </c>
      <c r="D26">
        <f>VLOOKUP(A26,'NWAU per pres ED'!$A$2:$C$109,3,FALSE)</f>
        <v>0.17</v>
      </c>
      <c r="E26">
        <f t="shared" si="0"/>
        <v>37.230000000000004</v>
      </c>
      <c r="F26" s="1">
        <f t="shared" si="1"/>
        <v>769.7600000000001</v>
      </c>
      <c r="G26" s="1">
        <f t="shared" si="2"/>
        <v>168577.44000000003</v>
      </c>
      <c r="H26" s="13">
        <f>C26/NEP!$C$6</f>
        <v>0.85112781954887218</v>
      </c>
      <c r="I26" s="1">
        <f>NEP!$C$6-C26</f>
        <v>792</v>
      </c>
      <c r="J26" s="1">
        <f>'NWAU per pres ED'!E26-F26</f>
        <v>134.6400000000001</v>
      </c>
      <c r="K26" s="1">
        <f t="shared" si="3"/>
        <v>29486.160000000022</v>
      </c>
    </row>
    <row r="27" spans="1:11" x14ac:dyDescent="0.45">
      <c r="A27" t="s">
        <v>366</v>
      </c>
      <c r="B27">
        <v>901</v>
      </c>
      <c r="C27" s="1">
        <v>4979</v>
      </c>
      <c r="D27">
        <f>VLOOKUP(A27,'NWAU per pres ED'!$A$2:$C$109,3,FALSE)</f>
        <v>0.16</v>
      </c>
      <c r="E27">
        <f t="shared" si="0"/>
        <v>144.16</v>
      </c>
      <c r="F27" s="1">
        <f t="shared" si="1"/>
        <v>796.64</v>
      </c>
      <c r="G27" s="1">
        <f t="shared" si="2"/>
        <v>717772.64</v>
      </c>
      <c r="H27" s="13">
        <f>C27/NEP!$C$6</f>
        <v>0.93590225563909779</v>
      </c>
      <c r="I27" s="1">
        <f>NEP!$C$6-C27</f>
        <v>341</v>
      </c>
      <c r="J27" s="1">
        <f>'NWAU per pres ED'!E27-F27</f>
        <v>54.559999999999945</v>
      </c>
      <c r="K27" s="1">
        <f t="shared" si="3"/>
        <v>49158.559999999954</v>
      </c>
    </row>
    <row r="28" spans="1:11" x14ac:dyDescent="0.45">
      <c r="A28" t="s">
        <v>367</v>
      </c>
      <c r="B28" s="2">
        <v>2155</v>
      </c>
      <c r="C28" s="1">
        <v>5566</v>
      </c>
      <c r="D28">
        <f>VLOOKUP(A28,'NWAU per pres ED'!$A$2:$C$109,3,FALSE)</f>
        <v>0.15</v>
      </c>
      <c r="E28">
        <f t="shared" si="0"/>
        <v>323.25</v>
      </c>
      <c r="F28" s="1">
        <f t="shared" si="1"/>
        <v>834.9</v>
      </c>
      <c r="G28" s="1">
        <f t="shared" si="2"/>
        <v>1799209.5</v>
      </c>
      <c r="H28" s="13">
        <f>C28/NEP!$C$6</f>
        <v>1.0462406015037593</v>
      </c>
      <c r="I28" s="1">
        <f>NEP!$C$6-C28</f>
        <v>-246</v>
      </c>
      <c r="J28" s="1">
        <f>'NWAU per pres ED'!E28-F28</f>
        <v>-36.899999999999977</v>
      </c>
      <c r="K28" s="1">
        <f t="shared" si="3"/>
        <v>-79519.499999999956</v>
      </c>
    </row>
    <row r="29" spans="1:11" x14ac:dyDescent="0.45">
      <c r="A29" t="s">
        <v>368</v>
      </c>
      <c r="B29" s="2">
        <v>1080</v>
      </c>
      <c r="C29" s="1">
        <v>4029</v>
      </c>
      <c r="D29">
        <f>VLOOKUP(A29,'NWAU per pres ED'!$A$2:$C$109,3,FALSE)</f>
        <v>0.15</v>
      </c>
      <c r="E29">
        <f t="shared" si="0"/>
        <v>162</v>
      </c>
      <c r="F29" s="1">
        <f t="shared" si="1"/>
        <v>604.35</v>
      </c>
      <c r="G29" s="1">
        <f t="shared" si="2"/>
        <v>652698</v>
      </c>
      <c r="H29" s="13">
        <f>C29/NEP!$C$6</f>
        <v>0.75733082706766919</v>
      </c>
      <c r="I29" s="1">
        <f>NEP!$C$6-C29</f>
        <v>1291</v>
      </c>
      <c r="J29" s="1">
        <f>'NWAU per pres ED'!E29-F29</f>
        <v>193.64999999999998</v>
      </c>
      <c r="K29" s="1">
        <f t="shared" si="3"/>
        <v>209141.99999999997</v>
      </c>
    </row>
    <row r="30" spans="1:11" x14ac:dyDescent="0.45">
      <c r="A30" t="s">
        <v>369</v>
      </c>
      <c r="B30">
        <v>343</v>
      </c>
      <c r="C30" s="1">
        <v>4484</v>
      </c>
      <c r="D30">
        <f>VLOOKUP(A30,'NWAU per pres ED'!$A$2:$C$109,3,FALSE)</f>
        <v>0.15</v>
      </c>
      <c r="E30">
        <f t="shared" si="0"/>
        <v>51.449999999999996</v>
      </c>
      <c r="F30" s="1">
        <f t="shared" si="1"/>
        <v>672.6</v>
      </c>
      <c r="G30" s="1">
        <f t="shared" si="2"/>
        <v>230701.80000000002</v>
      </c>
      <c r="H30" s="13">
        <f>C30/NEP!$C$6</f>
        <v>0.84285714285714286</v>
      </c>
      <c r="I30" s="1">
        <f>NEP!$C$6-C30</f>
        <v>836</v>
      </c>
      <c r="J30" s="1">
        <f>'NWAU per pres ED'!E30-F30</f>
        <v>125.39999999999998</v>
      </c>
      <c r="K30" s="1">
        <f t="shared" si="3"/>
        <v>43012.19999999999</v>
      </c>
    </row>
    <row r="31" spans="1:11" x14ac:dyDescent="0.45">
      <c r="A31" t="s">
        <v>370</v>
      </c>
      <c r="B31">
        <v>57</v>
      </c>
      <c r="C31" s="1">
        <v>5543</v>
      </c>
      <c r="D31">
        <f>VLOOKUP(A31,'NWAU per pres ED'!$A$2:$C$109,3,FALSE)</f>
        <v>0.09</v>
      </c>
      <c r="E31">
        <f t="shared" si="0"/>
        <v>5.13</v>
      </c>
      <c r="F31" s="1">
        <f t="shared" si="1"/>
        <v>498.87</v>
      </c>
      <c r="G31" s="1">
        <f t="shared" si="2"/>
        <v>28435.59</v>
      </c>
      <c r="H31" s="13">
        <f>C31/NEP!$C$6</f>
        <v>1.0419172932330827</v>
      </c>
      <c r="I31" s="1">
        <f>NEP!$C$6-C31</f>
        <v>-223</v>
      </c>
      <c r="J31" s="1">
        <f>'NWAU per pres ED'!E31-F31</f>
        <v>-20.07000000000005</v>
      </c>
      <c r="K31" s="1">
        <f t="shared" si="3"/>
        <v>-1143.990000000003</v>
      </c>
    </row>
    <row r="32" spans="1:11" x14ac:dyDescent="0.45">
      <c r="A32" t="s">
        <v>371</v>
      </c>
      <c r="B32">
        <v>365</v>
      </c>
      <c r="C32" s="1">
        <v>11458</v>
      </c>
      <c r="D32">
        <f>VLOOKUP(A32,'NWAU per pres ED'!$A$2:$C$109,3,FALSE)</f>
        <v>0.33</v>
      </c>
      <c r="E32">
        <f t="shared" si="0"/>
        <v>120.45</v>
      </c>
      <c r="F32" s="1">
        <f t="shared" si="1"/>
        <v>3781.1400000000003</v>
      </c>
      <c r="G32" s="1">
        <f t="shared" si="2"/>
        <v>1380116.1</v>
      </c>
      <c r="H32" s="13">
        <f>C32/NEP!$C$6</f>
        <v>2.1537593984962404</v>
      </c>
      <c r="I32" s="1">
        <f>NEP!$C$6-C32</f>
        <v>-6138</v>
      </c>
      <c r="J32" s="1">
        <f>'NWAU per pres ED'!E32-F32</f>
        <v>-2025.5400000000004</v>
      </c>
      <c r="K32" s="1">
        <f t="shared" si="3"/>
        <v>-739322.10000000021</v>
      </c>
    </row>
    <row r="33" spans="1:11" x14ac:dyDescent="0.45">
      <c r="A33" t="s">
        <v>372</v>
      </c>
      <c r="B33">
        <v>242</v>
      </c>
      <c r="C33" s="1">
        <v>14790</v>
      </c>
      <c r="D33">
        <f>VLOOKUP(A33,'NWAU per pres ED'!$A$2:$C$109,3,FALSE)</f>
        <v>0.24</v>
      </c>
      <c r="E33">
        <f t="shared" si="0"/>
        <v>58.08</v>
      </c>
      <c r="F33" s="1">
        <f t="shared" si="1"/>
        <v>3549.6</v>
      </c>
      <c r="G33" s="1">
        <f t="shared" si="2"/>
        <v>859003.2</v>
      </c>
      <c r="H33" s="13">
        <f>C33/NEP!$C$6</f>
        <v>2.780075187969925</v>
      </c>
      <c r="I33" s="1">
        <f>NEP!$C$6-C33</f>
        <v>-9470</v>
      </c>
      <c r="J33" s="1">
        <f>'NWAU per pres ED'!E33-F33</f>
        <v>-2272.8000000000002</v>
      </c>
      <c r="K33" s="1">
        <f t="shared" si="3"/>
        <v>-550017.60000000009</v>
      </c>
    </row>
    <row r="34" spans="1:11" x14ac:dyDescent="0.45">
      <c r="A34" t="s">
        <v>373</v>
      </c>
      <c r="B34" s="2">
        <v>2432</v>
      </c>
      <c r="C34" s="1">
        <v>5507</v>
      </c>
      <c r="D34">
        <f>VLOOKUP(A34,'NWAU per pres ED'!$A$2:$C$109,3,FALSE)</f>
        <v>0.18</v>
      </c>
      <c r="E34">
        <f t="shared" ref="E34:E65" si="4">B34*D34</f>
        <v>437.76</v>
      </c>
      <c r="F34" s="1">
        <f t="shared" ref="F34:F65" si="5">C34*D34</f>
        <v>991.26</v>
      </c>
      <c r="G34" s="1">
        <f t="shared" ref="G34:G65" si="6">F34*B34</f>
        <v>2410744.3199999998</v>
      </c>
      <c r="H34" s="13">
        <f>C34/NEP!$C$6</f>
        <v>1.0351503759398497</v>
      </c>
      <c r="I34" s="1">
        <f>NEP!$C$6-C34</f>
        <v>-187</v>
      </c>
      <c r="J34" s="1">
        <f>'NWAU per pres ED'!E34-F34</f>
        <v>-33.660000000000082</v>
      </c>
      <c r="K34" s="1">
        <f t="shared" ref="K34:K65" si="7">J34*B34</f>
        <v>-81861.120000000199</v>
      </c>
    </row>
    <row r="35" spans="1:11" x14ac:dyDescent="0.45">
      <c r="A35" t="s">
        <v>374</v>
      </c>
      <c r="B35">
        <v>463</v>
      </c>
      <c r="C35" s="1">
        <v>7090</v>
      </c>
      <c r="D35">
        <f>VLOOKUP(A35,'NWAU per pres ED'!$A$2:$C$109,3,FALSE)</f>
        <v>0.18</v>
      </c>
      <c r="E35">
        <f t="shared" si="4"/>
        <v>83.34</v>
      </c>
      <c r="F35" s="1">
        <f t="shared" si="5"/>
        <v>1276.2</v>
      </c>
      <c r="G35" s="1">
        <f t="shared" si="6"/>
        <v>590880.6</v>
      </c>
      <c r="H35" s="13">
        <f>C35/NEP!$C$6</f>
        <v>1.3327067669172932</v>
      </c>
      <c r="I35" s="1">
        <f>NEP!$C$6-C35</f>
        <v>-1770</v>
      </c>
      <c r="J35" s="1">
        <f>'NWAU per pres ED'!E35-F35</f>
        <v>-318.59999999999991</v>
      </c>
      <c r="K35" s="1">
        <f t="shared" si="7"/>
        <v>-147511.79999999996</v>
      </c>
    </row>
    <row r="36" spans="1:11" x14ac:dyDescent="0.45">
      <c r="A36" t="s">
        <v>375</v>
      </c>
      <c r="B36">
        <v>154</v>
      </c>
      <c r="C36" s="1">
        <v>7328</v>
      </c>
      <c r="D36">
        <f>VLOOKUP(A36,'NWAU per pres ED'!$A$2:$C$109,3,FALSE)</f>
        <v>0.22</v>
      </c>
      <c r="E36">
        <f t="shared" si="4"/>
        <v>33.880000000000003</v>
      </c>
      <c r="F36" s="1">
        <f t="shared" si="5"/>
        <v>1612.16</v>
      </c>
      <c r="G36" s="1">
        <f t="shared" si="6"/>
        <v>248272.64000000001</v>
      </c>
      <c r="H36" s="13">
        <f>C36/NEP!$C$6</f>
        <v>1.3774436090225564</v>
      </c>
      <c r="I36" s="1">
        <f>NEP!$C$6-C36</f>
        <v>-2008</v>
      </c>
      <c r="J36" s="1">
        <f>'NWAU per pres ED'!E36-F36</f>
        <v>-441.76</v>
      </c>
      <c r="K36" s="1">
        <f t="shared" si="7"/>
        <v>-68031.039999999994</v>
      </c>
    </row>
    <row r="37" spans="1:11" x14ac:dyDescent="0.45">
      <c r="A37" t="s">
        <v>376</v>
      </c>
      <c r="B37">
        <v>700</v>
      </c>
      <c r="C37" s="1">
        <v>6547</v>
      </c>
      <c r="D37">
        <f>VLOOKUP(A37,'NWAU per pres ED'!$A$2:$C$109,3,FALSE)</f>
        <v>0.15</v>
      </c>
      <c r="E37">
        <f t="shared" si="4"/>
        <v>105</v>
      </c>
      <c r="F37" s="1">
        <f t="shared" si="5"/>
        <v>982.05</v>
      </c>
      <c r="G37" s="1">
        <f t="shared" si="6"/>
        <v>687435</v>
      </c>
      <c r="H37" s="13">
        <f>C37/NEP!$C$6</f>
        <v>1.2306390977443609</v>
      </c>
      <c r="I37" s="1">
        <f>NEP!$C$6-C37</f>
        <v>-1227</v>
      </c>
      <c r="J37" s="1">
        <f>'NWAU per pres ED'!E37-F37</f>
        <v>-184.04999999999995</v>
      </c>
      <c r="K37" s="1">
        <f t="shared" si="7"/>
        <v>-128834.99999999997</v>
      </c>
    </row>
    <row r="38" spans="1:11" x14ac:dyDescent="0.45">
      <c r="A38" t="s">
        <v>377</v>
      </c>
      <c r="B38" s="2">
        <v>2466</v>
      </c>
      <c r="C38" s="1">
        <v>5701</v>
      </c>
      <c r="D38">
        <f>VLOOKUP(A38,'NWAU per pres ED'!$A$2:$C$109,3,FALSE)</f>
        <v>0.14000000000000001</v>
      </c>
      <c r="E38">
        <f t="shared" si="4"/>
        <v>345.24</v>
      </c>
      <c r="F38" s="1">
        <f t="shared" si="5"/>
        <v>798.1400000000001</v>
      </c>
      <c r="G38" s="1">
        <f t="shared" si="6"/>
        <v>1968213.2400000002</v>
      </c>
      <c r="H38" s="13">
        <f>C38/NEP!$C$6</f>
        <v>1.0716165413533834</v>
      </c>
      <c r="I38" s="1">
        <f>NEP!$C$6-C38</f>
        <v>-381</v>
      </c>
      <c r="J38" s="1">
        <f>'NWAU per pres ED'!E38-F38</f>
        <v>-53.340000000000032</v>
      </c>
      <c r="K38" s="1">
        <f t="shared" si="7"/>
        <v>-131536.44000000009</v>
      </c>
    </row>
    <row r="39" spans="1:11" x14ac:dyDescent="0.45">
      <c r="A39" t="s">
        <v>378</v>
      </c>
      <c r="B39" s="2">
        <v>2592</v>
      </c>
      <c r="C39" s="1">
        <v>6188</v>
      </c>
      <c r="D39">
        <f>VLOOKUP(A39,'NWAU per pres ED'!$A$2:$C$109,3,FALSE)</f>
        <v>0.12</v>
      </c>
      <c r="E39">
        <f t="shared" si="4"/>
        <v>311.03999999999996</v>
      </c>
      <c r="F39" s="1">
        <f t="shared" si="5"/>
        <v>742.56</v>
      </c>
      <c r="G39" s="1">
        <f t="shared" si="6"/>
        <v>1924715.5199999998</v>
      </c>
      <c r="H39" s="13">
        <f>C39/NEP!$C$6</f>
        <v>1.1631578947368422</v>
      </c>
      <c r="I39" s="1">
        <f>NEP!$C$6-C39</f>
        <v>-868</v>
      </c>
      <c r="J39" s="1">
        <f>'NWAU per pres ED'!E39-F39</f>
        <v>-104.15999999999997</v>
      </c>
      <c r="K39" s="1">
        <f t="shared" si="7"/>
        <v>-269982.71999999991</v>
      </c>
    </row>
    <row r="40" spans="1:11" x14ac:dyDescent="0.45">
      <c r="A40" t="s">
        <v>379</v>
      </c>
      <c r="B40">
        <v>910</v>
      </c>
      <c r="C40" s="1">
        <v>5643</v>
      </c>
      <c r="D40">
        <f>VLOOKUP(A40,'NWAU per pres ED'!$A$2:$C$109,3,FALSE)</f>
        <v>0.14000000000000001</v>
      </c>
      <c r="E40">
        <f t="shared" si="4"/>
        <v>127.4</v>
      </c>
      <c r="F40" s="1">
        <f t="shared" si="5"/>
        <v>790.0200000000001</v>
      </c>
      <c r="G40" s="1">
        <f t="shared" si="6"/>
        <v>718918.20000000007</v>
      </c>
      <c r="H40" s="13">
        <f>C40/NEP!$C$6</f>
        <v>1.0607142857142857</v>
      </c>
      <c r="I40" s="1">
        <f>NEP!$C$6-C40</f>
        <v>-323</v>
      </c>
      <c r="J40" s="1">
        <f>'NWAU per pres ED'!E40-F40</f>
        <v>-45.220000000000141</v>
      </c>
      <c r="K40" s="1">
        <f t="shared" si="7"/>
        <v>-41150.200000000128</v>
      </c>
    </row>
    <row r="41" spans="1:11" x14ac:dyDescent="0.45">
      <c r="A41" t="s">
        <v>380</v>
      </c>
      <c r="B41" s="2">
        <v>2557</v>
      </c>
      <c r="C41" s="1">
        <v>6611</v>
      </c>
      <c r="D41">
        <f>VLOOKUP(A41,'NWAU per pres ED'!$A$2:$C$109,3,FALSE)</f>
        <v>0.13</v>
      </c>
      <c r="E41">
        <f t="shared" si="4"/>
        <v>332.41</v>
      </c>
      <c r="F41" s="1">
        <f t="shared" si="5"/>
        <v>859.43000000000006</v>
      </c>
      <c r="G41" s="1">
        <f t="shared" si="6"/>
        <v>2197562.5100000002</v>
      </c>
      <c r="H41" s="13">
        <f>C41/NEP!$C$6</f>
        <v>1.2426691729323309</v>
      </c>
      <c r="I41" s="1">
        <f>NEP!$C$6-C41</f>
        <v>-1291</v>
      </c>
      <c r="J41" s="1">
        <f>'NWAU per pres ED'!E41-F41</f>
        <v>-167.83000000000004</v>
      </c>
      <c r="K41" s="1">
        <f t="shared" si="7"/>
        <v>-429141.31000000011</v>
      </c>
    </row>
    <row r="42" spans="1:11" x14ac:dyDescent="0.45">
      <c r="A42" t="s">
        <v>381</v>
      </c>
      <c r="B42" s="2">
        <v>1480</v>
      </c>
      <c r="C42" s="1">
        <v>6581</v>
      </c>
      <c r="D42">
        <f>VLOOKUP(A42,'NWAU per pres ED'!$A$2:$C$109,3,FALSE)</f>
        <v>0.15</v>
      </c>
      <c r="E42">
        <f t="shared" si="4"/>
        <v>222</v>
      </c>
      <c r="F42" s="1">
        <f t="shared" si="5"/>
        <v>987.15</v>
      </c>
      <c r="G42" s="1">
        <f t="shared" si="6"/>
        <v>1460982</v>
      </c>
      <c r="H42" s="13">
        <f>C42/NEP!$C$6</f>
        <v>1.2370300751879699</v>
      </c>
      <c r="I42" s="1">
        <f>NEP!$C$6-C42</f>
        <v>-1261</v>
      </c>
      <c r="J42" s="1">
        <f>'NWAU per pres ED'!E42-F42</f>
        <v>-189.14999999999998</v>
      </c>
      <c r="K42" s="1">
        <f t="shared" si="7"/>
        <v>-279941.99999999994</v>
      </c>
    </row>
    <row r="43" spans="1:11" x14ac:dyDescent="0.45">
      <c r="A43" t="s">
        <v>382</v>
      </c>
      <c r="B43">
        <v>912</v>
      </c>
      <c r="C43" s="1">
        <v>6975</v>
      </c>
      <c r="D43">
        <f>VLOOKUP(A43,'NWAU per pres ED'!$A$2:$C$109,3,FALSE)</f>
        <v>0.12</v>
      </c>
      <c r="E43">
        <f t="shared" si="4"/>
        <v>109.44</v>
      </c>
      <c r="F43" s="1">
        <f t="shared" si="5"/>
        <v>837</v>
      </c>
      <c r="G43" s="1">
        <f t="shared" si="6"/>
        <v>763344</v>
      </c>
      <c r="H43" s="13">
        <f>C43/NEP!$C$6</f>
        <v>1.3110902255639099</v>
      </c>
      <c r="I43" s="1">
        <f>NEP!$C$6-C43</f>
        <v>-1655</v>
      </c>
      <c r="J43" s="1">
        <f>'NWAU per pres ED'!E43-F43</f>
        <v>-198.60000000000002</v>
      </c>
      <c r="K43" s="1">
        <f t="shared" si="7"/>
        <v>-181123.20000000001</v>
      </c>
    </row>
    <row r="44" spans="1:11" x14ac:dyDescent="0.45">
      <c r="A44" t="s">
        <v>383</v>
      </c>
      <c r="B44" s="2">
        <v>1270</v>
      </c>
      <c r="C44" s="1">
        <v>6731</v>
      </c>
      <c r="D44">
        <f>VLOOKUP(A44,'NWAU per pres ED'!$A$2:$C$109,3,FALSE)</f>
        <v>0.13</v>
      </c>
      <c r="E44">
        <f t="shared" si="4"/>
        <v>165.1</v>
      </c>
      <c r="F44" s="1">
        <f t="shared" si="5"/>
        <v>875.03000000000009</v>
      </c>
      <c r="G44" s="1">
        <f t="shared" si="6"/>
        <v>1111288.1000000001</v>
      </c>
      <c r="H44" s="13">
        <f>C44/NEP!$C$6</f>
        <v>1.2652255639097745</v>
      </c>
      <c r="I44" s="1">
        <f>NEP!$C$6-C44</f>
        <v>-1411</v>
      </c>
      <c r="J44" s="1">
        <f>'NWAU per pres ED'!E44-F44</f>
        <v>-183.43000000000006</v>
      </c>
      <c r="K44" s="1">
        <f t="shared" si="7"/>
        <v>-232956.10000000009</v>
      </c>
    </row>
    <row r="45" spans="1:11" x14ac:dyDescent="0.45">
      <c r="A45" t="s">
        <v>384</v>
      </c>
      <c r="B45" s="2">
        <v>2428</v>
      </c>
      <c r="C45" s="1">
        <v>6017</v>
      </c>
      <c r="D45">
        <f>VLOOKUP(A45,'NWAU per pres ED'!$A$2:$C$109,3,FALSE)</f>
        <v>0.11</v>
      </c>
      <c r="E45">
        <f t="shared" si="4"/>
        <v>267.08</v>
      </c>
      <c r="F45" s="1">
        <f t="shared" si="5"/>
        <v>661.87</v>
      </c>
      <c r="G45" s="1">
        <f t="shared" si="6"/>
        <v>1607020.36</v>
      </c>
      <c r="H45" s="13">
        <f>C45/NEP!$C$6</f>
        <v>1.1310150375939849</v>
      </c>
      <c r="I45" s="1">
        <f>NEP!$C$6-C45</f>
        <v>-697</v>
      </c>
      <c r="J45" s="1">
        <f>'NWAU per pres ED'!E45-F45</f>
        <v>-76.670000000000073</v>
      </c>
      <c r="K45" s="1">
        <f t="shared" si="7"/>
        <v>-186154.76000000018</v>
      </c>
    </row>
    <row r="46" spans="1:11" x14ac:dyDescent="0.45">
      <c r="A46" t="s">
        <v>385</v>
      </c>
      <c r="B46" s="2">
        <v>4020</v>
      </c>
      <c r="C46" s="1">
        <v>5535</v>
      </c>
      <c r="D46">
        <f>VLOOKUP(A46,'NWAU per pres ED'!$A$2:$C$109,3,FALSE)</f>
        <v>0.08</v>
      </c>
      <c r="E46">
        <f t="shared" si="4"/>
        <v>321.60000000000002</v>
      </c>
      <c r="F46" s="1">
        <f t="shared" si="5"/>
        <v>442.8</v>
      </c>
      <c r="G46" s="1">
        <f t="shared" si="6"/>
        <v>1780056</v>
      </c>
      <c r="H46" s="13">
        <f>C46/NEP!$C$6</f>
        <v>1.0404135338345866</v>
      </c>
      <c r="I46" s="1">
        <f>NEP!$C$6-C46</f>
        <v>-215</v>
      </c>
      <c r="J46" s="1">
        <f>'NWAU per pres ED'!E46-F46</f>
        <v>-17.199999999999932</v>
      </c>
      <c r="K46" s="1">
        <f t="shared" si="7"/>
        <v>-69143.999999999724</v>
      </c>
    </row>
    <row r="47" spans="1:11" x14ac:dyDescent="0.45">
      <c r="A47" t="s">
        <v>386</v>
      </c>
      <c r="B47">
        <v>326</v>
      </c>
      <c r="C47" s="1">
        <v>5577</v>
      </c>
      <c r="D47">
        <f>VLOOKUP(A47,'NWAU per pres ED'!$A$2:$C$109,3,FALSE)</f>
        <v>0.1</v>
      </c>
      <c r="E47">
        <f t="shared" si="4"/>
        <v>32.6</v>
      </c>
      <c r="F47" s="1">
        <f t="shared" si="5"/>
        <v>557.70000000000005</v>
      </c>
      <c r="G47" s="1">
        <f t="shared" si="6"/>
        <v>181810.2</v>
      </c>
      <c r="H47" s="13">
        <f>C47/NEP!$C$6</f>
        <v>1.0483082706766917</v>
      </c>
      <c r="I47" s="1">
        <f>NEP!$C$6-C47</f>
        <v>-257</v>
      </c>
      <c r="J47" s="1">
        <f>'NWAU per pres ED'!E47-F47</f>
        <v>-25.700000000000045</v>
      </c>
      <c r="K47" s="1">
        <f t="shared" si="7"/>
        <v>-8378.2000000000153</v>
      </c>
    </row>
    <row r="48" spans="1:11" x14ac:dyDescent="0.45">
      <c r="A48" t="s">
        <v>387</v>
      </c>
      <c r="B48">
        <v>537</v>
      </c>
      <c r="C48" s="1">
        <v>5832</v>
      </c>
      <c r="D48">
        <f>VLOOKUP(A48,'NWAU per pres ED'!$A$2:$C$109,3,FALSE)</f>
        <v>0.1</v>
      </c>
      <c r="E48">
        <f t="shared" si="4"/>
        <v>53.7</v>
      </c>
      <c r="F48" s="1">
        <f t="shared" si="5"/>
        <v>583.20000000000005</v>
      </c>
      <c r="G48" s="1">
        <f t="shared" si="6"/>
        <v>313178.40000000002</v>
      </c>
      <c r="H48" s="13">
        <f>C48/NEP!$C$6</f>
        <v>1.0962406015037593</v>
      </c>
      <c r="I48" s="1">
        <f>NEP!$C$6-C48</f>
        <v>-512</v>
      </c>
      <c r="J48" s="1">
        <f>'NWAU per pres ED'!E48-F48</f>
        <v>-51.200000000000045</v>
      </c>
      <c r="K48" s="1">
        <f t="shared" si="7"/>
        <v>-27494.400000000023</v>
      </c>
    </row>
    <row r="49" spans="1:11" x14ac:dyDescent="0.45">
      <c r="A49" t="s">
        <v>388</v>
      </c>
      <c r="B49" s="2">
        <v>1252</v>
      </c>
      <c r="C49" s="1">
        <v>6290</v>
      </c>
      <c r="D49">
        <f>VLOOKUP(A49,'NWAU per pres ED'!$A$2:$C$109,3,FALSE)</f>
        <v>0.1</v>
      </c>
      <c r="E49">
        <f t="shared" si="4"/>
        <v>125.2</v>
      </c>
      <c r="F49" s="1">
        <f t="shared" si="5"/>
        <v>629</v>
      </c>
      <c r="G49" s="1">
        <f t="shared" si="6"/>
        <v>787508</v>
      </c>
      <c r="H49" s="13">
        <f>C49/NEP!$C$6</f>
        <v>1.1823308270676691</v>
      </c>
      <c r="I49" s="1">
        <f>NEP!$C$6-C49</f>
        <v>-970</v>
      </c>
      <c r="J49" s="1">
        <f>'NWAU per pres ED'!E49-F49</f>
        <v>-97</v>
      </c>
      <c r="K49" s="1">
        <f t="shared" si="7"/>
        <v>-121444</v>
      </c>
    </row>
    <row r="50" spans="1:11" x14ac:dyDescent="0.45">
      <c r="A50" t="s">
        <v>389</v>
      </c>
      <c r="B50" s="2">
        <v>1348</v>
      </c>
      <c r="C50" s="1">
        <v>5722</v>
      </c>
      <c r="D50">
        <f>VLOOKUP(A50,'NWAU per pres ED'!$A$2:$C$109,3,FALSE)</f>
        <v>0.09</v>
      </c>
      <c r="E50">
        <f t="shared" si="4"/>
        <v>121.32</v>
      </c>
      <c r="F50" s="1">
        <f t="shared" si="5"/>
        <v>514.98</v>
      </c>
      <c r="G50" s="1">
        <f t="shared" si="6"/>
        <v>694193.04</v>
      </c>
      <c r="H50" s="13">
        <f>C50/NEP!$C$6</f>
        <v>1.0755639097744361</v>
      </c>
      <c r="I50" s="1">
        <f>NEP!$C$6-C50</f>
        <v>-402</v>
      </c>
      <c r="J50" s="1">
        <f>'NWAU per pres ED'!E50-F50</f>
        <v>-36.180000000000064</v>
      </c>
      <c r="K50" s="1">
        <f t="shared" si="7"/>
        <v>-48770.640000000087</v>
      </c>
    </row>
    <row r="51" spans="1:11" x14ac:dyDescent="0.45">
      <c r="A51" t="s">
        <v>390</v>
      </c>
      <c r="B51">
        <v>712</v>
      </c>
      <c r="C51" s="1">
        <v>5590</v>
      </c>
      <c r="D51">
        <f>VLOOKUP(A51,'NWAU per pres ED'!$A$2:$C$109,3,FALSE)</f>
        <v>7.0000000000000007E-2</v>
      </c>
      <c r="E51">
        <f t="shared" si="4"/>
        <v>49.84</v>
      </c>
      <c r="F51" s="1">
        <f t="shared" si="5"/>
        <v>391.3</v>
      </c>
      <c r="G51" s="1">
        <f t="shared" si="6"/>
        <v>278605.60000000003</v>
      </c>
      <c r="H51" s="13">
        <f>C51/NEP!$C$6</f>
        <v>1.0507518796992481</v>
      </c>
      <c r="I51" s="1">
        <f>NEP!$C$6-C51</f>
        <v>-270</v>
      </c>
      <c r="J51" s="1">
        <f>'NWAU per pres ED'!E51-F51</f>
        <v>-18.89999999999992</v>
      </c>
      <c r="K51" s="1">
        <f t="shared" si="7"/>
        <v>-13456.799999999943</v>
      </c>
    </row>
    <row r="52" spans="1:11" x14ac:dyDescent="0.45">
      <c r="A52" t="s">
        <v>391</v>
      </c>
      <c r="B52">
        <v>518</v>
      </c>
      <c r="C52" s="1">
        <v>5378</v>
      </c>
      <c r="D52">
        <f>VLOOKUP(A52,'NWAU per pres ED'!$A$2:$C$109,3,FALSE)</f>
        <v>7.0000000000000007E-2</v>
      </c>
      <c r="E52">
        <f t="shared" si="4"/>
        <v>36.260000000000005</v>
      </c>
      <c r="F52" s="1">
        <f t="shared" si="5"/>
        <v>376.46000000000004</v>
      </c>
      <c r="G52" s="1">
        <f t="shared" si="6"/>
        <v>195006.28000000003</v>
      </c>
      <c r="H52" s="13">
        <f>C52/NEP!$C$6</f>
        <v>1.0109022556390976</v>
      </c>
      <c r="I52" s="1">
        <f>NEP!$C$6-C52</f>
        <v>-58</v>
      </c>
      <c r="J52" s="1">
        <f>'NWAU per pres ED'!E52-F52</f>
        <v>-4.0599999999999454</v>
      </c>
      <c r="K52" s="1">
        <f t="shared" si="7"/>
        <v>-2103.0799999999717</v>
      </c>
    </row>
    <row r="53" spans="1:11" x14ac:dyDescent="0.45">
      <c r="A53" t="s">
        <v>392</v>
      </c>
      <c r="B53" s="2">
        <v>1078</v>
      </c>
      <c r="C53" s="1">
        <v>4929</v>
      </c>
      <c r="D53">
        <f>VLOOKUP(A53,'NWAU per pres ED'!$A$2:$C$109,3,FALSE)</f>
        <v>0.08</v>
      </c>
      <c r="E53">
        <f t="shared" si="4"/>
        <v>86.24</v>
      </c>
      <c r="F53" s="1">
        <f t="shared" si="5"/>
        <v>394.32</v>
      </c>
      <c r="G53" s="1">
        <f t="shared" si="6"/>
        <v>425076.96</v>
      </c>
      <c r="H53" s="13">
        <f>C53/NEP!$C$6</f>
        <v>0.92650375939849627</v>
      </c>
      <c r="I53" s="1">
        <f>NEP!$C$6-C53</f>
        <v>391</v>
      </c>
      <c r="J53" s="1">
        <f>'NWAU per pres ED'!E53-F53</f>
        <v>31.279999999999973</v>
      </c>
      <c r="K53" s="1">
        <f t="shared" si="7"/>
        <v>33719.839999999967</v>
      </c>
    </row>
    <row r="54" spans="1:11" x14ac:dyDescent="0.45">
      <c r="A54" t="s">
        <v>393</v>
      </c>
      <c r="B54" s="2">
        <v>1510</v>
      </c>
      <c r="C54" s="1">
        <v>6527</v>
      </c>
      <c r="D54">
        <f>VLOOKUP(A54,'NWAU per pres ED'!$A$2:$C$109,3,FALSE)</f>
        <v>0.09</v>
      </c>
      <c r="E54">
        <f t="shared" si="4"/>
        <v>135.9</v>
      </c>
      <c r="F54" s="1">
        <f t="shared" si="5"/>
        <v>587.42999999999995</v>
      </c>
      <c r="G54" s="1">
        <f t="shared" si="6"/>
        <v>887019.29999999993</v>
      </c>
      <c r="H54" s="13">
        <f>C54/NEP!$C$6</f>
        <v>1.2268796992481203</v>
      </c>
      <c r="I54" s="1">
        <f>NEP!$C$6-C54</f>
        <v>-1207</v>
      </c>
      <c r="J54" s="1">
        <f>'NWAU per pres ED'!E54-F54</f>
        <v>-108.62999999999994</v>
      </c>
      <c r="K54" s="1">
        <f t="shared" si="7"/>
        <v>-164031.2999999999</v>
      </c>
    </row>
    <row r="55" spans="1:11" x14ac:dyDescent="0.45">
      <c r="A55" t="s">
        <v>553</v>
      </c>
      <c r="B55">
        <v>44</v>
      </c>
      <c r="C55" s="1">
        <v>14755</v>
      </c>
      <c r="D55">
        <f>VLOOKUP(A55,'NWAU per pres ED'!$A$2:$C$109,3,FALSE)</f>
        <v>7.0000000000000007E-2</v>
      </c>
      <c r="E55">
        <f t="shared" si="4"/>
        <v>3.08</v>
      </c>
      <c r="F55" s="1">
        <f t="shared" si="5"/>
        <v>1032.8500000000001</v>
      </c>
      <c r="G55" s="1">
        <f t="shared" si="6"/>
        <v>45445.400000000009</v>
      </c>
      <c r="H55" s="13">
        <f>C55/NEP!$C$6</f>
        <v>2.7734962406015038</v>
      </c>
      <c r="I55" s="1">
        <f>NEP!$C$6-C55</f>
        <v>-9435</v>
      </c>
      <c r="J55" s="1">
        <f>'NWAU per pres ED'!E55-F55</f>
        <v>-660.45</v>
      </c>
      <c r="K55" s="1">
        <f t="shared" si="7"/>
        <v>-29059.800000000003</v>
      </c>
    </row>
    <row r="56" spans="1:11" x14ac:dyDescent="0.45">
      <c r="A56" t="s">
        <v>394</v>
      </c>
      <c r="B56">
        <v>520</v>
      </c>
      <c r="C56" s="1">
        <v>4249</v>
      </c>
      <c r="D56">
        <f>VLOOKUP(A56,'NWAU per pres ED'!$A$2:$C$109,3,FALSE)</f>
        <v>7.0000000000000007E-2</v>
      </c>
      <c r="E56">
        <f t="shared" si="4"/>
        <v>36.400000000000006</v>
      </c>
      <c r="F56" s="1">
        <f t="shared" si="5"/>
        <v>297.43</v>
      </c>
      <c r="G56" s="1">
        <f t="shared" si="6"/>
        <v>154663.6</v>
      </c>
      <c r="H56" s="13">
        <f>C56/NEP!$C$6</f>
        <v>0.79868421052631577</v>
      </c>
      <c r="I56" s="1">
        <f>NEP!$C$6-C56</f>
        <v>1071</v>
      </c>
      <c r="J56" s="1">
        <f>'NWAU per pres ED'!E56-F56</f>
        <v>74.970000000000027</v>
      </c>
      <c r="K56" s="1">
        <f t="shared" si="7"/>
        <v>38984.400000000016</v>
      </c>
    </row>
    <row r="57" spans="1:11" x14ac:dyDescent="0.45">
      <c r="A57" t="s">
        <v>395</v>
      </c>
      <c r="B57">
        <v>524</v>
      </c>
      <c r="C57" s="1">
        <v>4302</v>
      </c>
      <c r="D57">
        <f>VLOOKUP(A57,'NWAU per pres ED'!$A$2:$C$109,3,FALSE)</f>
        <v>0.05</v>
      </c>
      <c r="E57">
        <f t="shared" si="4"/>
        <v>26.200000000000003</v>
      </c>
      <c r="F57" s="1">
        <f t="shared" si="5"/>
        <v>215.10000000000002</v>
      </c>
      <c r="G57" s="1">
        <f t="shared" si="6"/>
        <v>112712.40000000001</v>
      </c>
      <c r="H57" s="13">
        <f>C57/NEP!$C$6</f>
        <v>0.80864661654135339</v>
      </c>
      <c r="I57" s="1">
        <f>NEP!$C$6-C57</f>
        <v>1018</v>
      </c>
      <c r="J57" s="1">
        <f>'NWAU per pres ED'!E57-F57</f>
        <v>50.900000000000034</v>
      </c>
      <c r="K57" s="1">
        <f t="shared" si="7"/>
        <v>26671.600000000017</v>
      </c>
    </row>
    <row r="58" spans="1:11" x14ac:dyDescent="0.45">
      <c r="A58" t="s">
        <v>396</v>
      </c>
      <c r="B58">
        <v>86</v>
      </c>
      <c r="C58" s="1">
        <v>6123</v>
      </c>
      <c r="D58">
        <f>VLOOKUP(A58,'NWAU per pres ED'!$A$2:$C$109,3,FALSE)</f>
        <v>7.0000000000000007E-2</v>
      </c>
      <c r="E58">
        <f t="shared" si="4"/>
        <v>6.0200000000000005</v>
      </c>
      <c r="F58" s="1">
        <f t="shared" si="5"/>
        <v>428.61</v>
      </c>
      <c r="G58" s="1">
        <f t="shared" si="6"/>
        <v>36860.46</v>
      </c>
      <c r="H58" s="13">
        <f>C58/NEP!$C$6</f>
        <v>1.1509398496240602</v>
      </c>
      <c r="I58" s="1">
        <f>NEP!$C$6-C58</f>
        <v>-803</v>
      </c>
      <c r="J58" s="1">
        <f>'NWAU per pres ED'!E58-F58</f>
        <v>-56.20999999999998</v>
      </c>
      <c r="K58" s="1">
        <f t="shared" si="7"/>
        <v>-4834.0599999999986</v>
      </c>
    </row>
    <row r="59" spans="1:11" x14ac:dyDescent="0.45">
      <c r="A59" t="s">
        <v>397</v>
      </c>
      <c r="B59" s="2">
        <v>3469</v>
      </c>
      <c r="C59" s="1">
        <v>6965</v>
      </c>
      <c r="D59">
        <f>VLOOKUP(A59,'NWAU per pres ED'!$A$2:$C$109,3,FALSE)</f>
        <v>0.04</v>
      </c>
      <c r="E59">
        <f t="shared" si="4"/>
        <v>138.76</v>
      </c>
      <c r="F59" s="1">
        <f t="shared" si="5"/>
        <v>278.60000000000002</v>
      </c>
      <c r="G59" s="1">
        <f t="shared" si="6"/>
        <v>966463.4</v>
      </c>
      <c r="H59" s="13">
        <f>C59/NEP!$C$6</f>
        <v>1.3092105263157894</v>
      </c>
      <c r="I59" s="1">
        <f>NEP!$C$6-C59</f>
        <v>-1645</v>
      </c>
      <c r="J59" s="1">
        <f>'NWAU per pres ED'!E59-F59</f>
        <v>-65.80000000000004</v>
      </c>
      <c r="K59" s="1">
        <f t="shared" si="7"/>
        <v>-228260.20000000013</v>
      </c>
    </row>
    <row r="60" spans="1:11" x14ac:dyDescent="0.45">
      <c r="A60" t="s">
        <v>398</v>
      </c>
      <c r="B60">
        <v>50</v>
      </c>
      <c r="C60" s="1">
        <v>3782</v>
      </c>
      <c r="D60">
        <f>VLOOKUP(A60,'NWAU per pres ED'!$A$2:$C$109,3,FALSE)</f>
        <v>0.38</v>
      </c>
      <c r="E60">
        <f t="shared" si="4"/>
        <v>19</v>
      </c>
      <c r="F60" s="1">
        <f t="shared" si="5"/>
        <v>1437.16</v>
      </c>
      <c r="G60" s="1">
        <f t="shared" si="6"/>
        <v>71858</v>
      </c>
      <c r="H60" s="13">
        <f>C60/NEP!$C$6</f>
        <v>0.7109022556390977</v>
      </c>
      <c r="I60" s="1">
        <f>NEP!$C$6-C60</f>
        <v>1538</v>
      </c>
      <c r="J60" s="1">
        <f>'NWAU per pres ED'!E60-F60</f>
        <v>584.43999999999983</v>
      </c>
      <c r="K60" s="1">
        <f t="shared" si="7"/>
        <v>29221.999999999993</v>
      </c>
    </row>
    <row r="61" spans="1:11" x14ac:dyDescent="0.45">
      <c r="A61" t="s">
        <v>554</v>
      </c>
      <c r="B61">
        <v>35</v>
      </c>
      <c r="C61" s="1">
        <v>9238</v>
      </c>
      <c r="D61">
        <f>VLOOKUP(A61,'NWAU per pres ED'!$A$2:$C$109,3,FALSE)</f>
        <v>0.31</v>
      </c>
      <c r="E61">
        <f t="shared" si="4"/>
        <v>10.85</v>
      </c>
      <c r="F61" s="1">
        <f t="shared" si="5"/>
        <v>2863.78</v>
      </c>
      <c r="G61" s="1">
        <f t="shared" si="6"/>
        <v>100232.3</v>
      </c>
      <c r="H61" s="13">
        <f>C61/NEP!$C$6</f>
        <v>1.7364661654135338</v>
      </c>
      <c r="I61" s="1">
        <f>NEP!$C$6-C61</f>
        <v>-3918</v>
      </c>
      <c r="J61" s="1">
        <f>'NWAU per pres ED'!E61-F61</f>
        <v>-1214.5800000000002</v>
      </c>
      <c r="K61" s="1">
        <f t="shared" si="7"/>
        <v>-42510.3</v>
      </c>
    </row>
    <row r="62" spans="1:11" x14ac:dyDescent="0.45">
      <c r="A62" t="s">
        <v>399</v>
      </c>
      <c r="B62">
        <v>58</v>
      </c>
      <c r="C62" s="1">
        <v>6187</v>
      </c>
      <c r="D62">
        <f>VLOOKUP(A62,'NWAU per pres ED'!$A$2:$C$109,3,FALSE)</f>
        <v>0.14000000000000001</v>
      </c>
      <c r="E62">
        <f t="shared" si="4"/>
        <v>8.120000000000001</v>
      </c>
      <c r="F62" s="1">
        <f t="shared" si="5"/>
        <v>866.18000000000006</v>
      </c>
      <c r="G62" s="1">
        <f t="shared" si="6"/>
        <v>50238.44</v>
      </c>
      <c r="H62" s="13">
        <f>C62/NEP!$C$6</f>
        <v>1.16296992481203</v>
      </c>
      <c r="I62" s="1">
        <f>NEP!$C$6-C62</f>
        <v>-867</v>
      </c>
      <c r="J62" s="1">
        <f>'NWAU per pres ED'!E62-F62</f>
        <v>-121.37999999999988</v>
      </c>
      <c r="K62" s="1">
        <f t="shared" si="7"/>
        <v>-7040.0399999999936</v>
      </c>
    </row>
    <row r="63" spans="1:11" x14ac:dyDescent="0.45">
      <c r="A63" t="s">
        <v>400</v>
      </c>
      <c r="B63">
        <v>43</v>
      </c>
      <c r="C63" s="1">
        <v>6337</v>
      </c>
      <c r="D63">
        <f>VLOOKUP(A63,'NWAU per pres ED'!$A$2:$C$109,3,FALSE)</f>
        <v>7.0000000000000007E-2</v>
      </c>
      <c r="E63">
        <f t="shared" si="4"/>
        <v>3.0100000000000002</v>
      </c>
      <c r="F63" s="1">
        <f t="shared" si="5"/>
        <v>443.59000000000003</v>
      </c>
      <c r="G63" s="1">
        <f t="shared" si="6"/>
        <v>19074.370000000003</v>
      </c>
      <c r="H63" s="13">
        <f>C63/NEP!$C$6</f>
        <v>1.1911654135338345</v>
      </c>
      <c r="I63" s="1">
        <f>NEP!$C$6-C63</f>
        <v>-1017</v>
      </c>
      <c r="J63" s="1">
        <f>'NWAU per pres ED'!E63-F63</f>
        <v>-71.19</v>
      </c>
      <c r="K63" s="1">
        <f t="shared" si="7"/>
        <v>-3061.17</v>
      </c>
    </row>
    <row r="64" spans="1:11" x14ac:dyDescent="0.45">
      <c r="A64" t="s">
        <v>401</v>
      </c>
      <c r="B64">
        <v>35</v>
      </c>
      <c r="C64" s="1">
        <v>11660</v>
      </c>
      <c r="D64">
        <f>VLOOKUP(A64,'NWAU per pres ED'!$A$2:$C$109,3,FALSE)</f>
        <v>0.42</v>
      </c>
      <c r="E64">
        <f t="shared" si="4"/>
        <v>14.7</v>
      </c>
      <c r="F64" s="1">
        <f t="shared" si="5"/>
        <v>4897.2</v>
      </c>
      <c r="G64" s="1">
        <f t="shared" si="6"/>
        <v>171402</v>
      </c>
      <c r="H64" s="13">
        <f>C64/NEP!$C$6</f>
        <v>2.1917293233082709</v>
      </c>
      <c r="I64" s="1">
        <f>NEP!$C$6-C64</f>
        <v>-6340</v>
      </c>
      <c r="J64" s="1">
        <f>'NWAU per pres ED'!E64-F64</f>
        <v>-2662.7999999999997</v>
      </c>
      <c r="K64" s="1">
        <f t="shared" si="7"/>
        <v>-93197.999999999985</v>
      </c>
    </row>
    <row r="65" spans="1:11" x14ac:dyDescent="0.45">
      <c r="A65" t="s">
        <v>402</v>
      </c>
      <c r="B65">
        <v>906</v>
      </c>
      <c r="C65" s="1">
        <v>4444</v>
      </c>
      <c r="D65">
        <f>VLOOKUP(A65,'NWAU per pres ED'!$A$2:$C$109,3,FALSE)</f>
        <v>0.28000000000000003</v>
      </c>
      <c r="E65">
        <f t="shared" si="4"/>
        <v>253.68000000000004</v>
      </c>
      <c r="F65" s="1">
        <f t="shared" si="5"/>
        <v>1244.3200000000002</v>
      </c>
      <c r="G65" s="1">
        <f t="shared" si="6"/>
        <v>1127353.9200000002</v>
      </c>
      <c r="H65" s="13">
        <f>C65/NEP!$C$6</f>
        <v>0.8353383458646616</v>
      </c>
      <c r="I65" s="1">
        <f>NEP!$C$6-C65</f>
        <v>876</v>
      </c>
      <c r="J65" s="1">
        <f>'NWAU per pres ED'!E65-F65</f>
        <v>245.27999999999997</v>
      </c>
      <c r="K65" s="1">
        <f t="shared" si="7"/>
        <v>222223.67999999996</v>
      </c>
    </row>
    <row r="66" spans="1:11" x14ac:dyDescent="0.45">
      <c r="A66" t="s">
        <v>403</v>
      </c>
      <c r="B66">
        <v>387</v>
      </c>
      <c r="C66" s="1">
        <v>5179</v>
      </c>
      <c r="D66">
        <f>VLOOKUP(A66,'NWAU per pres ED'!$A$2:$C$109,3,FALSE)</f>
        <v>0.25</v>
      </c>
      <c r="E66">
        <f t="shared" ref="E66:E97" si="8">B66*D66</f>
        <v>96.75</v>
      </c>
      <c r="F66" s="1">
        <f t="shared" ref="F66:F97" si="9">C66*D66</f>
        <v>1294.75</v>
      </c>
      <c r="G66" s="1">
        <f t="shared" ref="G66:G97" si="10">F66*B66</f>
        <v>501068.25</v>
      </c>
      <c r="H66" s="13">
        <f>C66/NEP!$C$6</f>
        <v>0.97349624060150375</v>
      </c>
      <c r="I66" s="1">
        <f>NEP!$C$6-C66</f>
        <v>141</v>
      </c>
      <c r="J66" s="1">
        <f>'NWAU per pres ED'!E66-F66</f>
        <v>35.25</v>
      </c>
      <c r="K66" s="1">
        <f t="shared" ref="K66:K97" si="11">J66*B66</f>
        <v>13641.75</v>
      </c>
    </row>
    <row r="67" spans="1:11" x14ac:dyDescent="0.45">
      <c r="A67" t="s">
        <v>404</v>
      </c>
      <c r="B67">
        <v>363</v>
      </c>
      <c r="C67" s="1">
        <v>9806</v>
      </c>
      <c r="D67">
        <f>VLOOKUP(A67,'NWAU per pres ED'!$A$2:$C$109,3,FALSE)</f>
        <v>0.26</v>
      </c>
      <c r="E67">
        <f t="shared" si="8"/>
        <v>94.38000000000001</v>
      </c>
      <c r="F67" s="1">
        <f t="shared" si="9"/>
        <v>2549.56</v>
      </c>
      <c r="G67" s="1">
        <f t="shared" si="10"/>
        <v>925490.28</v>
      </c>
      <c r="H67" s="13">
        <f>C67/NEP!$C$6</f>
        <v>1.8432330827067669</v>
      </c>
      <c r="I67" s="1">
        <f>NEP!$C$6-C67</f>
        <v>-4486</v>
      </c>
      <c r="J67" s="1">
        <f>'NWAU per pres ED'!E67-F67</f>
        <v>-1166.3599999999999</v>
      </c>
      <c r="K67" s="1">
        <f t="shared" si="11"/>
        <v>-423388.67999999993</v>
      </c>
    </row>
    <row r="68" spans="1:11" x14ac:dyDescent="0.45">
      <c r="A68" t="s">
        <v>405</v>
      </c>
      <c r="B68">
        <v>678</v>
      </c>
      <c r="C68" s="1">
        <v>4879</v>
      </c>
      <c r="D68">
        <f>VLOOKUP(A68,'NWAU per pres ED'!$A$2:$C$109,3,FALSE)</f>
        <v>0.15</v>
      </c>
      <c r="E68">
        <f t="shared" si="8"/>
        <v>101.7</v>
      </c>
      <c r="F68" s="1">
        <f t="shared" si="9"/>
        <v>731.85</v>
      </c>
      <c r="G68" s="1">
        <f t="shared" si="10"/>
        <v>496194.3</v>
      </c>
      <c r="H68" s="13">
        <f>C68/NEP!$C$6</f>
        <v>0.91710526315789476</v>
      </c>
      <c r="I68" s="1">
        <f>NEP!$C$6-C68</f>
        <v>441</v>
      </c>
      <c r="J68" s="1">
        <f>'NWAU per pres ED'!E68-F68</f>
        <v>66.149999999999977</v>
      </c>
      <c r="K68" s="1">
        <f t="shared" si="11"/>
        <v>44849.699999999983</v>
      </c>
    </row>
    <row r="69" spans="1:11" x14ac:dyDescent="0.45">
      <c r="A69" t="s">
        <v>406</v>
      </c>
      <c r="B69">
        <v>599</v>
      </c>
      <c r="C69" s="1">
        <v>4112</v>
      </c>
      <c r="D69">
        <f>VLOOKUP(A69,'NWAU per pres ED'!$A$2:$C$109,3,FALSE)</f>
        <v>0.22</v>
      </c>
      <c r="E69">
        <f t="shared" si="8"/>
        <v>131.78</v>
      </c>
      <c r="F69" s="1">
        <f t="shared" si="9"/>
        <v>904.64</v>
      </c>
      <c r="G69" s="1">
        <f t="shared" si="10"/>
        <v>541879.36</v>
      </c>
      <c r="H69" s="13">
        <f>C69/NEP!$C$6</f>
        <v>0.77293233082706769</v>
      </c>
      <c r="I69" s="1">
        <f>NEP!$C$6-C69</f>
        <v>1208</v>
      </c>
      <c r="J69" s="1">
        <f>'NWAU per pres ED'!E69-F69</f>
        <v>265.75999999999988</v>
      </c>
      <c r="K69" s="1">
        <f t="shared" si="11"/>
        <v>159190.23999999993</v>
      </c>
    </row>
    <row r="70" spans="1:11" x14ac:dyDescent="0.45">
      <c r="A70" t="s">
        <v>407</v>
      </c>
      <c r="B70" s="2">
        <v>2345</v>
      </c>
      <c r="C70" s="1">
        <v>11196</v>
      </c>
      <c r="D70">
        <f>VLOOKUP(A70,'NWAU per pres ED'!$A$2:$C$109,3,FALSE)</f>
        <v>0.2</v>
      </c>
      <c r="E70">
        <f t="shared" si="8"/>
        <v>469</v>
      </c>
      <c r="F70" s="1">
        <f t="shared" si="9"/>
        <v>2239.2000000000003</v>
      </c>
      <c r="G70" s="1">
        <f t="shared" si="10"/>
        <v>5250924.0000000009</v>
      </c>
      <c r="H70" s="13">
        <f>C70/NEP!$C$6</f>
        <v>2.1045112781954889</v>
      </c>
      <c r="I70" s="1">
        <f>NEP!$C$6-C70</f>
        <v>-5876</v>
      </c>
      <c r="J70" s="1">
        <f>'NWAU per pres ED'!E70-F70</f>
        <v>-1175.2000000000003</v>
      </c>
      <c r="K70" s="1">
        <f t="shared" si="11"/>
        <v>-2755844.0000000005</v>
      </c>
    </row>
    <row r="71" spans="1:11" x14ac:dyDescent="0.45">
      <c r="A71" t="s">
        <v>408</v>
      </c>
      <c r="B71">
        <v>375</v>
      </c>
      <c r="C71" s="1">
        <v>4435</v>
      </c>
      <c r="D71">
        <f>VLOOKUP(A71,'NWAU per pres ED'!$A$2:$C$109,3,FALSE)</f>
        <v>0.17</v>
      </c>
      <c r="E71">
        <f t="shared" si="8"/>
        <v>63.750000000000007</v>
      </c>
      <c r="F71" s="1">
        <f t="shared" si="9"/>
        <v>753.95</v>
      </c>
      <c r="G71" s="1">
        <f t="shared" si="10"/>
        <v>282731.25</v>
      </c>
      <c r="H71" s="13">
        <f>C71/NEP!$C$6</f>
        <v>0.83364661654135341</v>
      </c>
      <c r="I71" s="1">
        <f>NEP!$C$6-C71</f>
        <v>885</v>
      </c>
      <c r="J71" s="1">
        <f>'NWAU per pres ED'!E71-F71</f>
        <v>150.45000000000016</v>
      </c>
      <c r="K71" s="1">
        <f t="shared" si="11"/>
        <v>56418.750000000058</v>
      </c>
    </row>
    <row r="72" spans="1:11" x14ac:dyDescent="0.45">
      <c r="A72" t="s">
        <v>409</v>
      </c>
      <c r="B72">
        <v>227</v>
      </c>
      <c r="C72" s="1">
        <v>4702</v>
      </c>
      <c r="D72">
        <f>VLOOKUP(A72,'NWAU per pres ED'!$A$2:$C$109,3,FALSE)</f>
        <v>0.13</v>
      </c>
      <c r="E72">
        <f t="shared" si="8"/>
        <v>29.51</v>
      </c>
      <c r="F72" s="1">
        <f t="shared" si="9"/>
        <v>611.26</v>
      </c>
      <c r="G72" s="1">
        <f t="shared" si="10"/>
        <v>138756.01999999999</v>
      </c>
      <c r="H72" s="13">
        <f>C72/NEP!$C$6</f>
        <v>0.88383458646616542</v>
      </c>
      <c r="I72" s="1">
        <f>NEP!$C$6-C72</f>
        <v>618</v>
      </c>
      <c r="J72" s="1">
        <f>'NWAU per pres ED'!E72-F72</f>
        <v>80.340000000000032</v>
      </c>
      <c r="K72" s="1">
        <f t="shared" si="11"/>
        <v>18237.180000000008</v>
      </c>
    </row>
    <row r="73" spans="1:11" x14ac:dyDescent="0.45">
      <c r="A73" t="s">
        <v>410</v>
      </c>
      <c r="B73">
        <v>243</v>
      </c>
      <c r="C73" s="1">
        <v>5146</v>
      </c>
      <c r="D73">
        <f>VLOOKUP(A73,'NWAU per pres ED'!$A$2:$C$109,3,FALSE)</f>
        <v>0.17</v>
      </c>
      <c r="E73">
        <f t="shared" si="8"/>
        <v>41.31</v>
      </c>
      <c r="F73" s="1">
        <f t="shared" si="9"/>
        <v>874.82</v>
      </c>
      <c r="G73" s="1">
        <f t="shared" si="10"/>
        <v>212581.26</v>
      </c>
      <c r="H73" s="13">
        <f>C73/NEP!$C$6</f>
        <v>0.96729323308270676</v>
      </c>
      <c r="I73" s="1">
        <f>NEP!$C$6-C73</f>
        <v>174</v>
      </c>
      <c r="J73" s="1">
        <f>'NWAU per pres ED'!E73-F73</f>
        <v>29.580000000000041</v>
      </c>
      <c r="K73" s="1">
        <f t="shared" si="11"/>
        <v>7187.9400000000096</v>
      </c>
    </row>
    <row r="74" spans="1:11" x14ac:dyDescent="0.45">
      <c r="A74" t="s">
        <v>411</v>
      </c>
      <c r="B74">
        <v>34</v>
      </c>
      <c r="C74" s="1">
        <v>7301</v>
      </c>
      <c r="D74">
        <f>VLOOKUP(A74,'NWAU per pres ED'!$A$2:$C$109,3,FALSE)</f>
        <v>0.14000000000000001</v>
      </c>
      <c r="E74">
        <f t="shared" si="8"/>
        <v>4.7600000000000007</v>
      </c>
      <c r="F74" s="1">
        <f t="shared" si="9"/>
        <v>1022.1400000000001</v>
      </c>
      <c r="G74" s="1">
        <f t="shared" si="10"/>
        <v>34752.76</v>
      </c>
      <c r="H74" s="13">
        <f>C74/NEP!$C$6</f>
        <v>1.3723684210526317</v>
      </c>
      <c r="I74" s="1">
        <f>NEP!$C$6-C74</f>
        <v>-1981</v>
      </c>
      <c r="J74" s="1">
        <f>'NWAU per pres ED'!E74-F74</f>
        <v>-277.33999999999992</v>
      </c>
      <c r="K74" s="1">
        <f t="shared" si="11"/>
        <v>-9429.5599999999977</v>
      </c>
    </row>
    <row r="75" spans="1:11" x14ac:dyDescent="0.45">
      <c r="A75" t="s">
        <v>412</v>
      </c>
      <c r="B75">
        <v>798</v>
      </c>
      <c r="C75" s="1">
        <v>12602</v>
      </c>
      <c r="D75">
        <f>VLOOKUP(A75,'NWAU per pres ED'!$A$2:$C$109,3,FALSE)</f>
        <v>0.17</v>
      </c>
      <c r="E75">
        <f t="shared" si="8"/>
        <v>135.66</v>
      </c>
      <c r="F75" s="1">
        <f t="shared" si="9"/>
        <v>2142.34</v>
      </c>
      <c r="G75" s="1">
        <f t="shared" si="10"/>
        <v>1709587.32</v>
      </c>
      <c r="H75" s="13">
        <f>C75/NEP!$C$6</f>
        <v>2.3687969924812031</v>
      </c>
      <c r="I75" s="1">
        <f>NEP!$C$6-C75</f>
        <v>-7282</v>
      </c>
      <c r="J75" s="1">
        <f>'NWAU per pres ED'!E75-F75</f>
        <v>-1237.94</v>
      </c>
      <c r="K75" s="1">
        <f t="shared" si="11"/>
        <v>-987876.12</v>
      </c>
    </row>
    <row r="76" spans="1:11" x14ac:dyDescent="0.45">
      <c r="A76" t="s">
        <v>413</v>
      </c>
      <c r="B76">
        <v>95</v>
      </c>
      <c r="C76" s="1">
        <v>5480</v>
      </c>
      <c r="D76">
        <f>VLOOKUP(A76,'NWAU per pres ED'!$A$2:$C$109,3,FALSE)</f>
        <v>0.12</v>
      </c>
      <c r="E76">
        <f t="shared" si="8"/>
        <v>11.4</v>
      </c>
      <c r="F76" s="1">
        <f t="shared" si="9"/>
        <v>657.6</v>
      </c>
      <c r="G76" s="1">
        <f t="shared" si="10"/>
        <v>62472</v>
      </c>
      <c r="H76" s="13">
        <f>C76/NEP!$C$6</f>
        <v>1.0300751879699248</v>
      </c>
      <c r="I76" s="1">
        <f>NEP!$C$6-C76</f>
        <v>-160</v>
      </c>
      <c r="J76" s="1">
        <f>'NWAU per pres ED'!E76-F76</f>
        <v>-19.200000000000045</v>
      </c>
      <c r="K76" s="1">
        <f t="shared" si="11"/>
        <v>-1824.0000000000043</v>
      </c>
    </row>
    <row r="77" spans="1:11" x14ac:dyDescent="0.45">
      <c r="A77" t="s">
        <v>414</v>
      </c>
      <c r="B77">
        <v>49</v>
      </c>
      <c r="C77" s="1">
        <v>3034</v>
      </c>
      <c r="D77">
        <f>VLOOKUP(A77,'NWAU per pres ED'!$A$2:$C$109,3,FALSE)</f>
        <v>0.1</v>
      </c>
      <c r="E77">
        <f t="shared" si="8"/>
        <v>4.9000000000000004</v>
      </c>
      <c r="F77" s="1">
        <f t="shared" si="9"/>
        <v>303.40000000000003</v>
      </c>
      <c r="G77" s="1">
        <f t="shared" si="10"/>
        <v>14866.600000000002</v>
      </c>
      <c r="H77" s="13">
        <f>C77/NEP!$C$6</f>
        <v>0.5703007518796992</v>
      </c>
      <c r="I77" s="1">
        <f>NEP!$C$6-C77</f>
        <v>2286</v>
      </c>
      <c r="J77" s="1">
        <f>'NWAU per pres ED'!E77-F77</f>
        <v>228.60000000000008</v>
      </c>
      <c r="K77" s="1">
        <f t="shared" si="11"/>
        <v>11201.400000000003</v>
      </c>
    </row>
    <row r="78" spans="1:11" x14ac:dyDescent="0.45">
      <c r="A78" t="s">
        <v>415</v>
      </c>
      <c r="B78">
        <v>374</v>
      </c>
      <c r="C78" s="1">
        <v>6360</v>
      </c>
      <c r="D78">
        <f>VLOOKUP(A78,'NWAU per pres ED'!$A$2:$C$109,3,FALSE)</f>
        <v>0.17</v>
      </c>
      <c r="E78">
        <f t="shared" si="8"/>
        <v>63.580000000000005</v>
      </c>
      <c r="F78" s="1">
        <f t="shared" si="9"/>
        <v>1081.2</v>
      </c>
      <c r="G78" s="1">
        <f t="shared" si="10"/>
        <v>404368.8</v>
      </c>
      <c r="H78" s="13">
        <f>C78/NEP!$C$6</f>
        <v>1.1954887218045114</v>
      </c>
      <c r="I78" s="1">
        <f>NEP!$C$6-C78</f>
        <v>-1040</v>
      </c>
      <c r="J78" s="1">
        <f>'NWAU per pres ED'!E78-F78</f>
        <v>-176.79999999999995</v>
      </c>
      <c r="K78" s="1">
        <f t="shared" si="11"/>
        <v>-66123.199999999983</v>
      </c>
    </row>
    <row r="79" spans="1:11" x14ac:dyDescent="0.45">
      <c r="A79" t="s">
        <v>416</v>
      </c>
      <c r="B79">
        <v>134</v>
      </c>
      <c r="C79" s="1">
        <v>5357</v>
      </c>
      <c r="D79">
        <f>VLOOKUP(A79,'NWAU per pres ED'!$A$2:$C$109,3,FALSE)</f>
        <v>0.19</v>
      </c>
      <c r="E79">
        <f t="shared" si="8"/>
        <v>25.46</v>
      </c>
      <c r="F79" s="1">
        <f t="shared" si="9"/>
        <v>1017.83</v>
      </c>
      <c r="G79" s="1">
        <f t="shared" si="10"/>
        <v>136389.22</v>
      </c>
      <c r="H79" s="13">
        <f>C79/NEP!$C$6</f>
        <v>1.0069548872180452</v>
      </c>
      <c r="I79" s="1">
        <f>NEP!$C$6-C79</f>
        <v>-37</v>
      </c>
      <c r="J79" s="1">
        <f>'NWAU per pres ED'!E79-F79</f>
        <v>-7.0299999999999727</v>
      </c>
      <c r="K79" s="1">
        <f t="shared" si="11"/>
        <v>-942.01999999999634</v>
      </c>
    </row>
    <row r="80" spans="1:11" x14ac:dyDescent="0.45">
      <c r="A80" t="s">
        <v>417</v>
      </c>
      <c r="B80">
        <v>381</v>
      </c>
      <c r="C80" s="1">
        <v>6897</v>
      </c>
      <c r="D80">
        <f>VLOOKUP(A80,'NWAU per pres ED'!$A$2:$C$109,3,FALSE)</f>
        <v>0.18</v>
      </c>
      <c r="E80">
        <f t="shared" si="8"/>
        <v>68.58</v>
      </c>
      <c r="F80" s="1">
        <f t="shared" si="9"/>
        <v>1241.46</v>
      </c>
      <c r="G80" s="1">
        <f t="shared" si="10"/>
        <v>472996.26</v>
      </c>
      <c r="H80" s="13">
        <f>C80/NEP!$C$6</f>
        <v>1.2964285714285715</v>
      </c>
      <c r="I80" s="1">
        <f>NEP!$C$6-C80</f>
        <v>-1577</v>
      </c>
      <c r="J80" s="1">
        <f>'NWAU per pres ED'!E80-F80</f>
        <v>-283.86000000000013</v>
      </c>
      <c r="K80" s="1">
        <f t="shared" si="11"/>
        <v>-108150.66000000005</v>
      </c>
    </row>
    <row r="81" spans="1:11" x14ac:dyDescent="0.45">
      <c r="A81" t="s">
        <v>418</v>
      </c>
      <c r="B81">
        <v>387</v>
      </c>
      <c r="C81" s="1">
        <v>5097</v>
      </c>
      <c r="D81">
        <f>VLOOKUP(A81,'NWAU per pres ED'!$A$2:$C$109,3,FALSE)</f>
        <v>0.22</v>
      </c>
      <c r="E81">
        <f t="shared" si="8"/>
        <v>85.14</v>
      </c>
      <c r="F81" s="1">
        <f t="shared" si="9"/>
        <v>1121.3399999999999</v>
      </c>
      <c r="G81" s="1">
        <f t="shared" si="10"/>
        <v>433958.57999999996</v>
      </c>
      <c r="H81" s="13">
        <f>C81/NEP!$C$6</f>
        <v>0.95808270676691731</v>
      </c>
      <c r="I81" s="1">
        <f>NEP!$C$6-C81</f>
        <v>223</v>
      </c>
      <c r="J81" s="1">
        <f>'NWAU per pres ED'!E81-F81</f>
        <v>49.059999999999945</v>
      </c>
      <c r="K81" s="1">
        <f t="shared" si="11"/>
        <v>18986.219999999979</v>
      </c>
    </row>
    <row r="82" spans="1:11" x14ac:dyDescent="0.45">
      <c r="A82" t="s">
        <v>419</v>
      </c>
      <c r="B82">
        <v>113</v>
      </c>
      <c r="C82" s="1">
        <v>7696</v>
      </c>
      <c r="D82">
        <f>VLOOKUP(A82,'NWAU per pres ED'!$A$2:$C$109,3,FALSE)</f>
        <v>0.17</v>
      </c>
      <c r="E82">
        <f t="shared" si="8"/>
        <v>19.21</v>
      </c>
      <c r="F82" s="1">
        <f t="shared" si="9"/>
        <v>1308.3200000000002</v>
      </c>
      <c r="G82" s="1">
        <f t="shared" si="10"/>
        <v>147840.16000000003</v>
      </c>
      <c r="H82" s="13">
        <f>C82/NEP!$C$6</f>
        <v>1.4466165413533834</v>
      </c>
      <c r="I82" s="1">
        <f>NEP!$C$6-C82</f>
        <v>-2376</v>
      </c>
      <c r="J82" s="1">
        <f>'NWAU per pres ED'!E82-F82</f>
        <v>-403.92000000000007</v>
      </c>
      <c r="K82" s="1">
        <f t="shared" si="11"/>
        <v>-45642.960000000006</v>
      </c>
    </row>
    <row r="83" spans="1:11" x14ac:dyDescent="0.45">
      <c r="A83" t="s">
        <v>420</v>
      </c>
      <c r="B83">
        <v>124</v>
      </c>
      <c r="C83" s="1">
        <v>15881</v>
      </c>
      <c r="D83">
        <f>VLOOKUP(A83,'NWAU per pres ED'!$A$2:$C$109,3,FALSE)</f>
        <v>0.2</v>
      </c>
      <c r="E83">
        <f t="shared" si="8"/>
        <v>24.8</v>
      </c>
      <c r="F83" s="1">
        <f t="shared" si="9"/>
        <v>3176.2000000000003</v>
      </c>
      <c r="G83" s="1">
        <f t="shared" si="10"/>
        <v>393848.80000000005</v>
      </c>
      <c r="H83" s="13">
        <f>C83/NEP!$C$6</f>
        <v>2.9851503759398494</v>
      </c>
      <c r="I83" s="1">
        <f>NEP!$C$6-C83</f>
        <v>-10561</v>
      </c>
      <c r="J83" s="1">
        <f>'NWAU per pres ED'!E83-F83</f>
        <v>-2112.2000000000003</v>
      </c>
      <c r="K83" s="1">
        <f t="shared" si="11"/>
        <v>-261912.80000000005</v>
      </c>
    </row>
    <row r="84" spans="1:11" x14ac:dyDescent="0.45">
      <c r="A84" t="s">
        <v>421</v>
      </c>
      <c r="B84">
        <v>397</v>
      </c>
      <c r="C84" s="1">
        <v>9016</v>
      </c>
      <c r="D84">
        <f>VLOOKUP(A84,'NWAU per pres ED'!$A$2:$C$109,3,FALSE)</f>
        <v>0.14000000000000001</v>
      </c>
      <c r="E84">
        <f t="shared" si="8"/>
        <v>55.580000000000005</v>
      </c>
      <c r="F84" s="1">
        <f t="shared" si="9"/>
        <v>1262.24</v>
      </c>
      <c r="G84" s="1">
        <f t="shared" si="10"/>
        <v>501109.28</v>
      </c>
      <c r="H84" s="13">
        <f>C84/NEP!$C$6</f>
        <v>1.6947368421052631</v>
      </c>
      <c r="I84" s="1">
        <f>NEP!$C$6-C84</f>
        <v>-3696</v>
      </c>
      <c r="J84" s="1">
        <f>'NWAU per pres ED'!E84-F84</f>
        <v>-517.43999999999994</v>
      </c>
      <c r="K84" s="1">
        <f t="shared" si="11"/>
        <v>-205423.67999999996</v>
      </c>
    </row>
    <row r="85" spans="1:11" x14ac:dyDescent="0.45">
      <c r="A85" t="s">
        <v>422</v>
      </c>
      <c r="B85">
        <v>449</v>
      </c>
      <c r="C85" s="1">
        <v>19902</v>
      </c>
      <c r="D85">
        <f>VLOOKUP(A85,'NWAU per pres ED'!$A$2:$C$109,3,FALSE)</f>
        <v>0.17</v>
      </c>
      <c r="E85">
        <f t="shared" si="8"/>
        <v>76.330000000000013</v>
      </c>
      <c r="F85" s="1">
        <f t="shared" si="9"/>
        <v>3383.34</v>
      </c>
      <c r="G85" s="1">
        <f t="shared" si="10"/>
        <v>1519119.6600000001</v>
      </c>
      <c r="H85" s="13">
        <f>C85/NEP!$C$6</f>
        <v>3.7409774436090224</v>
      </c>
      <c r="I85" s="1">
        <f>NEP!$C$6-C85</f>
        <v>-14582</v>
      </c>
      <c r="J85" s="1">
        <f>'NWAU per pres ED'!E85-F85</f>
        <v>-2478.94</v>
      </c>
      <c r="K85" s="1">
        <f t="shared" si="11"/>
        <v>-1113044.06</v>
      </c>
    </row>
    <row r="86" spans="1:11" x14ac:dyDescent="0.45">
      <c r="A86" t="s">
        <v>423</v>
      </c>
      <c r="B86">
        <v>565</v>
      </c>
      <c r="C86" s="1">
        <v>5194</v>
      </c>
      <c r="D86">
        <f>VLOOKUP(A86,'NWAU per pres ED'!$A$2:$C$109,3,FALSE)</f>
        <v>0.09</v>
      </c>
      <c r="E86">
        <f t="shared" si="8"/>
        <v>50.85</v>
      </c>
      <c r="F86" s="1">
        <f t="shared" si="9"/>
        <v>467.46</v>
      </c>
      <c r="G86" s="1">
        <f t="shared" si="10"/>
        <v>264114.89999999997</v>
      </c>
      <c r="H86" s="13">
        <f>C86/NEP!$C$6</f>
        <v>0.97631578947368425</v>
      </c>
      <c r="I86" s="1">
        <f>NEP!$C$6-C86</f>
        <v>126</v>
      </c>
      <c r="J86" s="1">
        <f>'NWAU per pres ED'!E86-F86</f>
        <v>11.340000000000032</v>
      </c>
      <c r="K86" s="1">
        <f t="shared" si="11"/>
        <v>6407.1000000000176</v>
      </c>
    </row>
    <row r="87" spans="1:11" x14ac:dyDescent="0.45">
      <c r="A87" t="s">
        <v>424</v>
      </c>
      <c r="B87">
        <v>360</v>
      </c>
      <c r="C87" s="1">
        <v>7624</v>
      </c>
      <c r="D87">
        <f>VLOOKUP(A87,'NWAU per pres ED'!$A$2:$C$109,3,FALSE)</f>
        <v>0.11</v>
      </c>
      <c r="E87">
        <f t="shared" si="8"/>
        <v>39.6</v>
      </c>
      <c r="F87" s="1">
        <f t="shared" si="9"/>
        <v>838.64</v>
      </c>
      <c r="G87" s="1">
        <f t="shared" si="10"/>
        <v>301910.40000000002</v>
      </c>
      <c r="H87" s="13">
        <f>C87/NEP!$C$6</f>
        <v>1.4330827067669174</v>
      </c>
      <c r="I87" s="1">
        <f>NEP!$C$6-C87</f>
        <v>-2304</v>
      </c>
      <c r="J87" s="1">
        <f>'NWAU per pres ED'!E87-F87</f>
        <v>-253.43999999999994</v>
      </c>
      <c r="K87" s="1">
        <f t="shared" si="11"/>
        <v>-91238.39999999998</v>
      </c>
    </row>
    <row r="88" spans="1:11" x14ac:dyDescent="0.45">
      <c r="A88" t="s">
        <v>425</v>
      </c>
      <c r="B88" s="2">
        <v>1011</v>
      </c>
      <c r="C88" s="1">
        <v>15569</v>
      </c>
      <c r="D88">
        <f>VLOOKUP(A88,'NWAU per pres ED'!$A$2:$C$109,3,FALSE)</f>
        <v>0.15</v>
      </c>
      <c r="E88">
        <f t="shared" si="8"/>
        <v>151.65</v>
      </c>
      <c r="F88" s="1">
        <f t="shared" si="9"/>
        <v>2335.35</v>
      </c>
      <c r="G88" s="1">
        <f t="shared" si="10"/>
        <v>2361038.85</v>
      </c>
      <c r="H88" s="13">
        <f>C88/NEP!$C$6</f>
        <v>2.9265037593984964</v>
      </c>
      <c r="I88" s="1">
        <f>NEP!$C$6-C88</f>
        <v>-10249</v>
      </c>
      <c r="J88" s="1">
        <f>'NWAU per pres ED'!E88-F88</f>
        <v>-1537.35</v>
      </c>
      <c r="K88" s="1">
        <f t="shared" si="11"/>
        <v>-1554260.8499999999</v>
      </c>
    </row>
    <row r="89" spans="1:11" x14ac:dyDescent="0.45">
      <c r="A89" t="s">
        <v>426</v>
      </c>
      <c r="B89">
        <v>249</v>
      </c>
      <c r="C89" s="1">
        <v>10141</v>
      </c>
      <c r="D89">
        <f>VLOOKUP(A89,'NWAU per pres ED'!$A$2:$C$109,3,FALSE)</f>
        <v>0.08</v>
      </c>
      <c r="E89">
        <f t="shared" si="8"/>
        <v>19.920000000000002</v>
      </c>
      <c r="F89" s="1">
        <f t="shared" si="9"/>
        <v>811.28</v>
      </c>
      <c r="G89" s="1">
        <f t="shared" si="10"/>
        <v>202008.72</v>
      </c>
      <c r="H89" s="13">
        <f>C89/NEP!$C$6</f>
        <v>1.906203007518797</v>
      </c>
      <c r="I89" s="1">
        <f>NEP!$C$6-C89</f>
        <v>-4821</v>
      </c>
      <c r="J89" s="1">
        <f>'NWAU per pres ED'!E89-F89</f>
        <v>-385.67999999999995</v>
      </c>
      <c r="K89" s="1">
        <f t="shared" si="11"/>
        <v>-96034.319999999992</v>
      </c>
    </row>
    <row r="90" spans="1:11" x14ac:dyDescent="0.45">
      <c r="A90" t="s">
        <v>427</v>
      </c>
      <c r="B90">
        <v>226</v>
      </c>
      <c r="C90" s="1">
        <v>22695</v>
      </c>
      <c r="D90">
        <f>VLOOKUP(A90,'NWAU per pres ED'!$A$2:$C$109,3,FALSE)</f>
        <v>0.12</v>
      </c>
      <c r="E90">
        <f t="shared" si="8"/>
        <v>27.119999999999997</v>
      </c>
      <c r="F90" s="1">
        <f t="shared" si="9"/>
        <v>2723.4</v>
      </c>
      <c r="G90" s="1">
        <f t="shared" si="10"/>
        <v>615488.4</v>
      </c>
      <c r="H90" s="13">
        <f>C90/NEP!$C$6</f>
        <v>4.2659774436090228</v>
      </c>
      <c r="I90" s="1">
        <f>NEP!$C$6-C90</f>
        <v>-17375</v>
      </c>
      <c r="J90" s="1">
        <f>'NWAU per pres ED'!E90-F90</f>
        <v>-2085</v>
      </c>
      <c r="K90" s="1">
        <f t="shared" si="11"/>
        <v>-471210</v>
      </c>
    </row>
    <row r="91" spans="1:11" x14ac:dyDescent="0.45">
      <c r="A91" t="s">
        <v>428</v>
      </c>
      <c r="B91">
        <v>379</v>
      </c>
      <c r="C91" s="1">
        <v>6715</v>
      </c>
      <c r="D91">
        <f>VLOOKUP(A91,'NWAU per pres ED'!$A$2:$C$109,3,FALSE)</f>
        <v>0.09</v>
      </c>
      <c r="E91">
        <f t="shared" si="8"/>
        <v>34.11</v>
      </c>
      <c r="F91" s="1">
        <f t="shared" si="9"/>
        <v>604.35</v>
      </c>
      <c r="G91" s="1">
        <f t="shared" si="10"/>
        <v>229048.65</v>
      </c>
      <c r="H91" s="13">
        <f>C91/NEP!$C$6</f>
        <v>1.262218045112782</v>
      </c>
      <c r="I91" s="1">
        <f>NEP!$C$6-C91</f>
        <v>-1395</v>
      </c>
      <c r="J91" s="1">
        <f>'NWAU per pres ED'!E91-F91</f>
        <v>-125.55000000000007</v>
      </c>
      <c r="K91" s="1">
        <f t="shared" si="11"/>
        <v>-47583.450000000026</v>
      </c>
    </row>
    <row r="92" spans="1:11" x14ac:dyDescent="0.45">
      <c r="A92" t="s">
        <v>429</v>
      </c>
      <c r="B92">
        <v>226</v>
      </c>
      <c r="C92" s="1">
        <v>7038</v>
      </c>
      <c r="D92">
        <f>VLOOKUP(A92,'NWAU per pres ED'!$A$2:$C$109,3,FALSE)</f>
        <v>0.08</v>
      </c>
      <c r="E92">
        <f t="shared" si="8"/>
        <v>18.080000000000002</v>
      </c>
      <c r="F92" s="1">
        <f t="shared" si="9"/>
        <v>563.04</v>
      </c>
      <c r="G92" s="1">
        <f t="shared" si="10"/>
        <v>127247.03999999999</v>
      </c>
      <c r="H92" s="13">
        <f>C92/NEP!$C$6</f>
        <v>1.3229323308270677</v>
      </c>
      <c r="I92" s="1">
        <f>NEP!$C$6-C92</f>
        <v>-1718</v>
      </c>
      <c r="J92" s="1">
        <f>'NWAU per pres ED'!E92-F92</f>
        <v>-137.43999999999994</v>
      </c>
      <c r="K92" s="1">
        <f t="shared" si="11"/>
        <v>-31061.439999999988</v>
      </c>
    </row>
    <row r="93" spans="1:11" x14ac:dyDescent="0.45">
      <c r="A93" t="s">
        <v>430</v>
      </c>
      <c r="B93">
        <v>121</v>
      </c>
      <c r="C93" s="1">
        <v>5299</v>
      </c>
      <c r="D93">
        <f>VLOOKUP(A93,'NWAU per pres ED'!$A$2:$C$109,3,FALSE)</f>
        <v>0.1</v>
      </c>
      <c r="E93">
        <f t="shared" si="8"/>
        <v>12.100000000000001</v>
      </c>
      <c r="F93" s="1">
        <f t="shared" si="9"/>
        <v>529.9</v>
      </c>
      <c r="G93" s="1">
        <f t="shared" si="10"/>
        <v>64117.899999999994</v>
      </c>
      <c r="H93" s="13">
        <f>C93/NEP!$C$6</f>
        <v>0.99605263157894741</v>
      </c>
      <c r="I93" s="1">
        <f>NEP!$C$6-C93</f>
        <v>21</v>
      </c>
      <c r="J93" s="1">
        <f>'NWAU per pres ED'!E93-F93</f>
        <v>2.1000000000001364</v>
      </c>
      <c r="K93" s="1">
        <f t="shared" si="11"/>
        <v>254.10000000001651</v>
      </c>
    </row>
    <row r="94" spans="1:11" x14ac:dyDescent="0.45">
      <c r="A94" t="s">
        <v>431</v>
      </c>
      <c r="B94">
        <v>535</v>
      </c>
      <c r="C94" s="1">
        <v>17609</v>
      </c>
      <c r="D94">
        <f>VLOOKUP(A94,'NWAU per pres ED'!$A$2:$C$109,3,FALSE)</f>
        <v>0.11</v>
      </c>
      <c r="E94">
        <f t="shared" si="8"/>
        <v>58.85</v>
      </c>
      <c r="F94" s="1">
        <f t="shared" si="9"/>
        <v>1936.99</v>
      </c>
      <c r="G94" s="1">
        <f t="shared" si="10"/>
        <v>1036289.65</v>
      </c>
      <c r="H94" s="13">
        <f>C94/NEP!$C$6</f>
        <v>3.3099624060150377</v>
      </c>
      <c r="I94" s="1">
        <f>NEP!$C$6-C94</f>
        <v>-12289</v>
      </c>
      <c r="J94" s="1">
        <f>'NWAU per pres ED'!E94-F94</f>
        <v>-1351.79</v>
      </c>
      <c r="K94" s="1">
        <f t="shared" si="11"/>
        <v>-723207.65</v>
      </c>
    </row>
    <row r="95" spans="1:11" x14ac:dyDescent="0.45">
      <c r="A95" t="s">
        <v>432</v>
      </c>
      <c r="B95">
        <v>36</v>
      </c>
      <c r="C95" s="1">
        <v>4523</v>
      </c>
      <c r="D95">
        <f>VLOOKUP(A95,'NWAU per pres ED'!$A$2:$C$109,3,FALSE)</f>
        <v>0.08</v>
      </c>
      <c r="E95">
        <f t="shared" si="8"/>
        <v>2.88</v>
      </c>
      <c r="F95" s="1">
        <f t="shared" si="9"/>
        <v>361.84000000000003</v>
      </c>
      <c r="G95" s="1">
        <f t="shared" si="10"/>
        <v>13026.240000000002</v>
      </c>
      <c r="H95" s="13">
        <f>C95/NEP!$C$6</f>
        <v>0.85018796992481205</v>
      </c>
      <c r="I95" s="1">
        <f>NEP!$C$6-C95</f>
        <v>797</v>
      </c>
      <c r="J95" s="1">
        <f>'NWAU per pres ED'!E95-F95</f>
        <v>63.759999999999934</v>
      </c>
      <c r="K95" s="1">
        <f t="shared" si="11"/>
        <v>2295.3599999999979</v>
      </c>
    </row>
    <row r="96" spans="1:11" x14ac:dyDescent="0.45">
      <c r="A96" t="s">
        <v>433</v>
      </c>
      <c r="B96">
        <v>70</v>
      </c>
      <c r="C96" s="1">
        <v>4778</v>
      </c>
      <c r="D96">
        <f>VLOOKUP(A96,'NWAU per pres ED'!$A$2:$C$109,3,FALSE)</f>
        <v>7.0000000000000007E-2</v>
      </c>
      <c r="E96">
        <f t="shared" si="8"/>
        <v>4.9000000000000004</v>
      </c>
      <c r="F96" s="1">
        <f t="shared" si="9"/>
        <v>334.46000000000004</v>
      </c>
      <c r="G96" s="1">
        <f t="shared" si="10"/>
        <v>23412.200000000004</v>
      </c>
      <c r="H96" s="13">
        <f>C96/NEP!$C$6</f>
        <v>0.89812030075187965</v>
      </c>
      <c r="I96" s="1">
        <f>NEP!$C$6-C96</f>
        <v>542</v>
      </c>
      <c r="J96" s="1">
        <f>'NWAU per pres ED'!E96-F96</f>
        <v>37.94</v>
      </c>
      <c r="K96" s="1">
        <f t="shared" si="11"/>
        <v>2655.7999999999997</v>
      </c>
    </row>
    <row r="97" spans="1:11" x14ac:dyDescent="0.45">
      <c r="A97" t="s">
        <v>434</v>
      </c>
      <c r="B97">
        <v>160</v>
      </c>
      <c r="C97" s="1">
        <v>5311</v>
      </c>
      <c r="D97">
        <f>VLOOKUP(A97,'NWAU per pres ED'!$A$2:$C$109,3,FALSE)</f>
        <v>0.05</v>
      </c>
      <c r="E97">
        <f t="shared" si="8"/>
        <v>8</v>
      </c>
      <c r="F97" s="1">
        <f t="shared" si="9"/>
        <v>265.55</v>
      </c>
      <c r="G97" s="1">
        <f t="shared" si="10"/>
        <v>42488</v>
      </c>
      <c r="H97" s="13">
        <f>C97/NEP!$C$6</f>
        <v>0.9983082706766917</v>
      </c>
      <c r="I97" s="1">
        <f>NEP!$C$6-C97</f>
        <v>9</v>
      </c>
      <c r="J97" s="1">
        <f>'NWAU per pres ED'!E97-F97</f>
        <v>0.44999999999998863</v>
      </c>
      <c r="K97" s="1">
        <f t="shared" si="11"/>
        <v>71.999999999998181</v>
      </c>
    </row>
    <row r="98" spans="1:11" x14ac:dyDescent="0.45">
      <c r="A98" t="s">
        <v>435</v>
      </c>
      <c r="B98">
        <v>315</v>
      </c>
      <c r="C98" s="1">
        <v>4371</v>
      </c>
      <c r="D98">
        <f>VLOOKUP(A98,'NWAU per pres ED'!$A$2:$C$109,3,FALSE)</f>
        <v>7.0000000000000007E-2</v>
      </c>
      <c r="E98">
        <f t="shared" ref="E98:E129" si="12">B98*D98</f>
        <v>22.05</v>
      </c>
      <c r="F98" s="1">
        <f t="shared" ref="F98:F105" si="13">C98*D98</f>
        <v>305.97000000000003</v>
      </c>
      <c r="G98" s="1">
        <f t="shared" ref="G98:G129" si="14">F98*B98</f>
        <v>96380.55</v>
      </c>
      <c r="H98" s="13">
        <f>C98/NEP!$C$6</f>
        <v>0.82161654135338347</v>
      </c>
      <c r="I98" s="1">
        <f>NEP!$C$6-C98</f>
        <v>949</v>
      </c>
      <c r="J98" s="1">
        <f>'NWAU per pres ED'!E98-F98</f>
        <v>66.42999999999995</v>
      </c>
      <c r="K98" s="1">
        <f t="shared" ref="K98:K129" si="15">J98*B98</f>
        <v>20925.449999999983</v>
      </c>
    </row>
    <row r="99" spans="1:11" x14ac:dyDescent="0.45">
      <c r="A99" t="s">
        <v>436</v>
      </c>
      <c r="B99">
        <v>38</v>
      </c>
      <c r="C99" s="1">
        <v>5870</v>
      </c>
      <c r="D99">
        <f>VLOOKUP(A99,'NWAU per pres ED'!$A$2:$C$109,3,FALSE)</f>
        <v>7.0000000000000007E-2</v>
      </c>
      <c r="E99">
        <f t="shared" si="12"/>
        <v>2.66</v>
      </c>
      <c r="F99" s="1">
        <f t="shared" si="13"/>
        <v>410.90000000000003</v>
      </c>
      <c r="G99" s="1">
        <f t="shared" si="14"/>
        <v>15614.2</v>
      </c>
      <c r="H99" s="13">
        <f>C99/NEP!$C$6</f>
        <v>1.1033834586466165</v>
      </c>
      <c r="I99" s="1">
        <f>NEP!$C$6-C99</f>
        <v>-550</v>
      </c>
      <c r="J99" s="1">
        <f>'NWAU per pres ED'!E99-F99</f>
        <v>-38.5</v>
      </c>
      <c r="K99" s="1">
        <f t="shared" si="15"/>
        <v>-1463</v>
      </c>
    </row>
    <row r="100" spans="1:11" x14ac:dyDescent="0.45">
      <c r="A100" t="s">
        <v>437</v>
      </c>
      <c r="B100">
        <v>33</v>
      </c>
      <c r="C100" s="1">
        <v>24157</v>
      </c>
      <c r="D100">
        <f>VLOOKUP(A100,'NWAU per pres ED'!$A$2:$C$109,3,FALSE)</f>
        <v>0.08</v>
      </c>
      <c r="E100">
        <f t="shared" si="12"/>
        <v>2.64</v>
      </c>
      <c r="F100" s="1">
        <f t="shared" si="13"/>
        <v>1932.56</v>
      </c>
      <c r="G100" s="1">
        <f t="shared" si="14"/>
        <v>63774.479999999996</v>
      </c>
      <c r="H100" s="13">
        <f>C100/NEP!$C$6</f>
        <v>4.5407894736842103</v>
      </c>
      <c r="I100" s="1">
        <f>NEP!$C$6-C100</f>
        <v>-18837</v>
      </c>
      <c r="J100" s="1">
        <f>'NWAU per pres ED'!E100-F100</f>
        <v>-1506.96</v>
      </c>
      <c r="K100" s="1">
        <f t="shared" si="15"/>
        <v>-49729.68</v>
      </c>
    </row>
    <row r="101" spans="1:11" x14ac:dyDescent="0.45">
      <c r="A101" t="s">
        <v>438</v>
      </c>
      <c r="B101">
        <v>88</v>
      </c>
      <c r="C101" s="1">
        <v>6529</v>
      </c>
      <c r="D101">
        <f>VLOOKUP(A101,'NWAU per pres ED'!$A$2:$C$109,3,FALSE)</f>
        <v>0.3</v>
      </c>
      <c r="E101">
        <f t="shared" si="12"/>
        <v>26.4</v>
      </c>
      <c r="F101" s="1">
        <f t="shared" si="13"/>
        <v>1958.6999999999998</v>
      </c>
      <c r="G101" s="1">
        <f t="shared" si="14"/>
        <v>172365.59999999998</v>
      </c>
      <c r="H101" s="13">
        <f>C101/NEP!$C$6</f>
        <v>1.2272556390977443</v>
      </c>
      <c r="I101" s="1">
        <f>NEP!$C$6-C101</f>
        <v>-1209</v>
      </c>
      <c r="J101" s="1">
        <f>'NWAU per pres ED'!E101-F101</f>
        <v>-362.69999999999982</v>
      </c>
      <c r="K101" s="1">
        <f t="shared" si="15"/>
        <v>-31917.599999999984</v>
      </c>
    </row>
    <row r="102" spans="1:11" x14ac:dyDescent="0.45">
      <c r="A102" t="s">
        <v>439</v>
      </c>
      <c r="B102">
        <v>40</v>
      </c>
      <c r="C102" s="1">
        <v>10145</v>
      </c>
      <c r="D102">
        <f>VLOOKUP(A102,'NWAU per pres ED'!$A$2:$C$109,3,FALSE)</f>
        <v>0.22</v>
      </c>
      <c r="E102">
        <f t="shared" si="12"/>
        <v>8.8000000000000007</v>
      </c>
      <c r="F102" s="1">
        <f t="shared" si="13"/>
        <v>2231.9</v>
      </c>
      <c r="G102" s="1">
        <f t="shared" si="14"/>
        <v>89276</v>
      </c>
      <c r="H102" s="13">
        <f>C102/NEP!$C$6</f>
        <v>1.9069548872180451</v>
      </c>
      <c r="I102" s="1">
        <f>NEP!$C$6-C102</f>
        <v>-4825</v>
      </c>
      <c r="J102" s="1">
        <f>'NWAU per pres ED'!E102-F102</f>
        <v>-1061.5</v>
      </c>
      <c r="K102" s="1">
        <f t="shared" si="15"/>
        <v>-42460</v>
      </c>
    </row>
    <row r="103" spans="1:11" x14ac:dyDescent="0.45">
      <c r="A103" t="s">
        <v>440</v>
      </c>
      <c r="B103">
        <v>104</v>
      </c>
      <c r="C103" s="1">
        <v>9562</v>
      </c>
      <c r="D103">
        <f>VLOOKUP(A103,'NWAU per pres ED'!$A$2:$C$109,3,FALSE)</f>
        <v>0.17</v>
      </c>
      <c r="E103">
        <f t="shared" si="12"/>
        <v>17.68</v>
      </c>
      <c r="F103" s="1">
        <f t="shared" si="13"/>
        <v>1625.5400000000002</v>
      </c>
      <c r="G103" s="1">
        <f t="shared" si="14"/>
        <v>169056.16000000003</v>
      </c>
      <c r="H103" s="13">
        <f>C103/NEP!$C$6</f>
        <v>1.7973684210526315</v>
      </c>
      <c r="I103" s="1">
        <f>NEP!$C$6-C103</f>
        <v>-4242</v>
      </c>
      <c r="J103" s="1">
        <f>'NWAU per pres ED'!E103-F103</f>
        <v>-721.14000000000033</v>
      </c>
      <c r="K103" s="1">
        <f t="shared" si="15"/>
        <v>-74998.560000000027</v>
      </c>
    </row>
    <row r="104" spans="1:11" x14ac:dyDescent="0.45">
      <c r="A104" t="s">
        <v>441</v>
      </c>
      <c r="B104">
        <v>258</v>
      </c>
      <c r="C104" s="1">
        <v>8440</v>
      </c>
      <c r="D104">
        <f>VLOOKUP(A104,'NWAU per pres ED'!$A$2:$C$109,3,FALSE)</f>
        <v>0.11</v>
      </c>
      <c r="E104">
        <f t="shared" si="12"/>
        <v>28.38</v>
      </c>
      <c r="F104" s="1">
        <f t="shared" si="13"/>
        <v>928.4</v>
      </c>
      <c r="G104" s="1">
        <f t="shared" si="14"/>
        <v>239527.19999999998</v>
      </c>
      <c r="H104" s="13">
        <f>C104/NEP!$C$6</f>
        <v>1.5864661654135339</v>
      </c>
      <c r="I104" s="1">
        <f>NEP!$C$6-C104</f>
        <v>-3120</v>
      </c>
      <c r="J104" s="1">
        <f>'NWAU per pres ED'!E104-F104</f>
        <v>-343.19999999999993</v>
      </c>
      <c r="K104" s="1">
        <f t="shared" si="15"/>
        <v>-88545.599999999977</v>
      </c>
    </row>
    <row r="105" spans="1:11" x14ac:dyDescent="0.45">
      <c r="A105" t="s">
        <v>442</v>
      </c>
      <c r="B105">
        <v>177</v>
      </c>
      <c r="C105" s="1">
        <v>8754</v>
      </c>
      <c r="D105">
        <f>VLOOKUP(A105,'NWAU per pres ED'!$A$2:$C$109,3,FALSE)</f>
        <v>0.08</v>
      </c>
      <c r="E105">
        <f t="shared" si="12"/>
        <v>14.16</v>
      </c>
      <c r="F105" s="1">
        <f t="shared" si="13"/>
        <v>700.32</v>
      </c>
      <c r="G105" s="1">
        <f t="shared" si="14"/>
        <v>123956.64000000001</v>
      </c>
      <c r="H105" s="13">
        <f>C105/NEP!$C$6</f>
        <v>1.6454887218045113</v>
      </c>
      <c r="I105" s="1">
        <f>NEP!$C$6-C105</f>
        <v>-3434</v>
      </c>
      <c r="J105" s="1">
        <f>'NWAU per pres ED'!E105-F105</f>
        <v>-274.72000000000008</v>
      </c>
      <c r="K105" s="1">
        <f t="shared" si="15"/>
        <v>-48625.440000000017</v>
      </c>
    </row>
    <row r="106" spans="1:11" x14ac:dyDescent="0.45">
      <c r="C106" s="1"/>
      <c r="F106" s="1"/>
      <c r="G106" s="1"/>
      <c r="H106" s="1"/>
      <c r="I106" s="1"/>
      <c r="J106" s="1"/>
      <c r="K106" s="1"/>
    </row>
    <row r="107" spans="1:11" x14ac:dyDescent="0.45">
      <c r="C107" s="1"/>
      <c r="D107" s="28">
        <f>SUMPRODUCT(D2:D105,$B$2:$B$105)/SUM($B$2:$B$105)</f>
        <v>0.164709994354829</v>
      </c>
      <c r="F107" s="1"/>
      <c r="G107" s="1"/>
      <c r="H107" s="28">
        <f>SUMPRODUCT(H2:H105,$B$2:$B$105)/SUM($B$2:$B$105)</f>
        <v>1.175202579547828</v>
      </c>
      <c r="I107" s="1"/>
      <c r="J107" s="1"/>
      <c r="K107" s="1"/>
    </row>
    <row r="108" spans="1:11" x14ac:dyDescent="0.45">
      <c r="C108" s="1"/>
      <c r="F108" s="1"/>
      <c r="G108" s="1"/>
      <c r="H108" s="1"/>
      <c r="I108" s="1"/>
      <c r="J108" s="1"/>
      <c r="K108" s="1"/>
    </row>
    <row r="109" spans="1:11" x14ac:dyDescent="0.45">
      <c r="C109" s="1"/>
      <c r="F109" s="1"/>
      <c r="G109" s="1"/>
      <c r="H109" s="1"/>
      <c r="I109" s="1"/>
      <c r="J109" s="1"/>
      <c r="K109" s="1"/>
    </row>
    <row r="112" spans="1:11" x14ac:dyDescent="0.45">
      <c r="J112" s="1"/>
    </row>
    <row r="113" spans="11:11" x14ac:dyDescent="0.45">
      <c r="K1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F109"/>
  <sheetViews>
    <sheetView workbookViewId="0">
      <selection activeCell="B2" sqref="B2"/>
    </sheetView>
  </sheetViews>
  <sheetFormatPr defaultRowHeight="14.25" x14ac:dyDescent="0.45"/>
  <cols>
    <col min="1" max="1" width="92.06640625" customWidth="1"/>
    <col min="2" max="6" width="15.265625" customWidth="1"/>
  </cols>
  <sheetData>
    <row r="1" spans="1:6" s="16" customFormat="1" ht="28.5" customHeight="1" x14ac:dyDescent="0.45">
      <c r="A1" s="16" t="s">
        <v>339</v>
      </c>
      <c r="B1" s="16" t="s">
        <v>340</v>
      </c>
      <c r="C1" s="16" t="s">
        <v>446</v>
      </c>
      <c r="D1" s="16" t="s">
        <v>447</v>
      </c>
      <c r="E1" s="16" t="s">
        <v>448</v>
      </c>
      <c r="F1" s="16" t="s">
        <v>453</v>
      </c>
    </row>
    <row r="2" spans="1:6" x14ac:dyDescent="0.45">
      <c r="A2" t="s">
        <v>341</v>
      </c>
      <c r="B2">
        <v>570</v>
      </c>
      <c r="C2">
        <v>0.48</v>
      </c>
      <c r="D2">
        <f>C2*B2</f>
        <v>273.59999999999997</v>
      </c>
      <c r="E2" s="17">
        <f>F2/B2</f>
        <v>2553.5999999999995</v>
      </c>
      <c r="F2" s="17">
        <f>D2*NEP!$C$6</f>
        <v>1455551.9999999998</v>
      </c>
    </row>
    <row r="3" spans="1:6" x14ac:dyDescent="0.45">
      <c r="A3" t="s">
        <v>342</v>
      </c>
      <c r="B3">
        <v>105</v>
      </c>
      <c r="C3">
        <v>0.33</v>
      </c>
      <c r="D3">
        <f t="shared" ref="D3:D66" si="0">C3*B3</f>
        <v>34.65</v>
      </c>
      <c r="E3" s="17">
        <f t="shared" ref="E3:E66" si="1">F3/B3</f>
        <v>1755.6</v>
      </c>
      <c r="F3" s="17">
        <f>D3*NEP!$C$6</f>
        <v>184338</v>
      </c>
    </row>
    <row r="4" spans="1:6" x14ac:dyDescent="0.45">
      <c r="A4" t="s">
        <v>343</v>
      </c>
      <c r="B4">
        <v>232</v>
      </c>
      <c r="C4">
        <v>0.36</v>
      </c>
      <c r="D4">
        <f t="shared" si="0"/>
        <v>83.52</v>
      </c>
      <c r="E4" s="17">
        <f t="shared" si="1"/>
        <v>1915.1999999999998</v>
      </c>
      <c r="F4" s="17">
        <f>D4*NEP!$C$6</f>
        <v>444326.39999999997</v>
      </c>
    </row>
    <row r="5" spans="1:6" x14ac:dyDescent="0.45">
      <c r="A5" t="s">
        <v>344</v>
      </c>
      <c r="B5">
        <v>295</v>
      </c>
      <c r="C5">
        <v>0.31</v>
      </c>
      <c r="D5">
        <f t="shared" si="0"/>
        <v>91.45</v>
      </c>
      <c r="E5" s="17">
        <f t="shared" si="1"/>
        <v>1649.2</v>
      </c>
      <c r="F5" s="17">
        <f>D5*NEP!$C$6</f>
        <v>486514</v>
      </c>
    </row>
    <row r="6" spans="1:6" x14ac:dyDescent="0.45">
      <c r="A6" t="s">
        <v>345</v>
      </c>
      <c r="B6">
        <v>549</v>
      </c>
      <c r="C6">
        <v>0.37</v>
      </c>
      <c r="D6">
        <f t="shared" si="0"/>
        <v>203.13</v>
      </c>
      <c r="E6" s="17">
        <f t="shared" si="1"/>
        <v>1968.3999999999996</v>
      </c>
      <c r="F6" s="17">
        <f>D6*NEP!$C$6</f>
        <v>1080651.5999999999</v>
      </c>
    </row>
    <row r="7" spans="1:6" x14ac:dyDescent="0.45">
      <c r="A7" t="s">
        <v>346</v>
      </c>
      <c r="B7">
        <v>104</v>
      </c>
      <c r="C7">
        <v>0.23</v>
      </c>
      <c r="D7">
        <f t="shared" si="0"/>
        <v>23.92</v>
      </c>
      <c r="E7" s="17">
        <f t="shared" si="1"/>
        <v>1223.6000000000001</v>
      </c>
      <c r="F7" s="17">
        <f>D7*NEP!$C$6</f>
        <v>127254.40000000001</v>
      </c>
    </row>
    <row r="8" spans="1:6" x14ac:dyDescent="0.45">
      <c r="A8" t="s">
        <v>347</v>
      </c>
      <c r="B8" s="2">
        <v>1074</v>
      </c>
      <c r="C8">
        <v>0.31</v>
      </c>
      <c r="D8">
        <f t="shared" si="0"/>
        <v>332.94</v>
      </c>
      <c r="E8" s="17">
        <f t="shared" si="1"/>
        <v>1649.2</v>
      </c>
      <c r="F8" s="17">
        <f>D8*NEP!$C$6</f>
        <v>1771240.8</v>
      </c>
    </row>
    <row r="9" spans="1:6" x14ac:dyDescent="0.45">
      <c r="A9" t="s">
        <v>348</v>
      </c>
      <c r="B9">
        <v>989</v>
      </c>
      <c r="C9">
        <v>0.26</v>
      </c>
      <c r="D9">
        <f t="shared" si="0"/>
        <v>257.14</v>
      </c>
      <c r="E9" s="17">
        <f t="shared" si="1"/>
        <v>1383.1999999999998</v>
      </c>
      <c r="F9" s="17">
        <f>D9*NEP!$C$6</f>
        <v>1367984.7999999998</v>
      </c>
    </row>
    <row r="10" spans="1:6" x14ac:dyDescent="0.45">
      <c r="A10" t="s">
        <v>349</v>
      </c>
      <c r="B10" s="2">
        <v>1776</v>
      </c>
      <c r="C10">
        <v>0.26</v>
      </c>
      <c r="D10">
        <f t="shared" si="0"/>
        <v>461.76</v>
      </c>
      <c r="E10" s="17">
        <f t="shared" si="1"/>
        <v>1383.1999999999998</v>
      </c>
      <c r="F10" s="17">
        <f>D10*NEP!$C$6</f>
        <v>2456563.1999999997</v>
      </c>
    </row>
    <row r="11" spans="1:6" x14ac:dyDescent="0.45">
      <c r="A11" t="s">
        <v>350</v>
      </c>
      <c r="B11" s="2">
        <v>1595</v>
      </c>
      <c r="C11">
        <v>0.31</v>
      </c>
      <c r="D11">
        <f t="shared" si="0"/>
        <v>494.45</v>
      </c>
      <c r="E11" s="17">
        <f t="shared" si="1"/>
        <v>1649.2</v>
      </c>
      <c r="F11" s="17">
        <f>D11*NEP!$C$6</f>
        <v>2630474</v>
      </c>
    </row>
    <row r="12" spans="1:6" x14ac:dyDescent="0.45">
      <c r="A12" t="s">
        <v>351</v>
      </c>
      <c r="B12">
        <v>161</v>
      </c>
      <c r="C12">
        <v>0.25</v>
      </c>
      <c r="D12">
        <f t="shared" si="0"/>
        <v>40.25</v>
      </c>
      <c r="E12" s="17">
        <f t="shared" si="1"/>
        <v>1330</v>
      </c>
      <c r="F12" s="17">
        <f>D12*NEP!$C$6</f>
        <v>214130</v>
      </c>
    </row>
    <row r="13" spans="1:6" x14ac:dyDescent="0.45">
      <c r="A13" t="s">
        <v>352</v>
      </c>
      <c r="B13" s="2">
        <v>3202</v>
      </c>
      <c r="C13">
        <v>0.22</v>
      </c>
      <c r="D13">
        <f t="shared" si="0"/>
        <v>704.44</v>
      </c>
      <c r="E13" s="17">
        <f t="shared" si="1"/>
        <v>1170.4000000000001</v>
      </c>
      <c r="F13" s="17">
        <f>D13*NEP!$C$6</f>
        <v>3747620.8000000003</v>
      </c>
    </row>
    <row r="14" spans="1:6" x14ac:dyDescent="0.45">
      <c r="A14" t="s">
        <v>353</v>
      </c>
      <c r="B14">
        <v>987</v>
      </c>
      <c r="C14">
        <v>0.21</v>
      </c>
      <c r="D14">
        <f t="shared" si="0"/>
        <v>207.26999999999998</v>
      </c>
      <c r="E14" s="17">
        <f t="shared" si="1"/>
        <v>1117.1999999999998</v>
      </c>
      <c r="F14" s="17">
        <f>D14*NEP!$C$6</f>
        <v>1102676.3999999999</v>
      </c>
    </row>
    <row r="15" spans="1:6" x14ac:dyDescent="0.45">
      <c r="A15" t="s">
        <v>354</v>
      </c>
      <c r="B15" s="2">
        <v>1035</v>
      </c>
      <c r="C15">
        <v>0.22</v>
      </c>
      <c r="D15">
        <f t="shared" si="0"/>
        <v>227.7</v>
      </c>
      <c r="E15" s="17">
        <f t="shared" si="1"/>
        <v>1170.4000000000001</v>
      </c>
      <c r="F15" s="17">
        <f>D15*NEP!$C$6</f>
        <v>1211364</v>
      </c>
    </row>
    <row r="16" spans="1:6" x14ac:dyDescent="0.45">
      <c r="A16" t="s">
        <v>355</v>
      </c>
      <c r="B16" s="2">
        <v>2227</v>
      </c>
      <c r="C16">
        <v>0.21</v>
      </c>
      <c r="D16">
        <f t="shared" si="0"/>
        <v>467.66999999999996</v>
      </c>
      <c r="E16" s="17">
        <f t="shared" si="1"/>
        <v>1117.2</v>
      </c>
      <c r="F16" s="17">
        <f>D16*NEP!$C$6</f>
        <v>2488004.4</v>
      </c>
    </row>
    <row r="17" spans="1:6" x14ac:dyDescent="0.45">
      <c r="A17" t="s">
        <v>356</v>
      </c>
      <c r="B17" s="2">
        <v>2143</v>
      </c>
      <c r="C17">
        <v>0.21</v>
      </c>
      <c r="D17">
        <f t="shared" si="0"/>
        <v>450.03</v>
      </c>
      <c r="E17" s="17">
        <f t="shared" si="1"/>
        <v>1117.1999999999998</v>
      </c>
      <c r="F17" s="17">
        <f>D17*NEP!$C$6</f>
        <v>2394159.5999999996</v>
      </c>
    </row>
    <row r="18" spans="1:6" x14ac:dyDescent="0.45">
      <c r="A18" t="s">
        <v>357</v>
      </c>
      <c r="B18">
        <v>30</v>
      </c>
      <c r="C18">
        <v>0.12</v>
      </c>
      <c r="D18">
        <f t="shared" si="0"/>
        <v>3.5999999999999996</v>
      </c>
      <c r="E18" s="17">
        <f t="shared" si="1"/>
        <v>638.39999999999986</v>
      </c>
      <c r="F18" s="17">
        <f>D18*NEP!$C$6</f>
        <v>19151.999999999996</v>
      </c>
    </row>
    <row r="19" spans="1:6" x14ac:dyDescent="0.45">
      <c r="A19" t="s">
        <v>358</v>
      </c>
      <c r="B19" s="2">
        <v>3391</v>
      </c>
      <c r="C19">
        <v>0.2</v>
      </c>
      <c r="D19">
        <f t="shared" si="0"/>
        <v>678.2</v>
      </c>
      <c r="E19" s="17">
        <f t="shared" si="1"/>
        <v>1064.0000000000002</v>
      </c>
      <c r="F19" s="17">
        <f>D19*NEP!$C$6</f>
        <v>3608024.0000000005</v>
      </c>
    </row>
    <row r="20" spans="1:6" x14ac:dyDescent="0.45">
      <c r="A20" t="s">
        <v>359</v>
      </c>
      <c r="B20" s="2">
        <v>2263</v>
      </c>
      <c r="C20">
        <v>0.19</v>
      </c>
      <c r="D20">
        <f t="shared" si="0"/>
        <v>429.97</v>
      </c>
      <c r="E20" s="17">
        <f t="shared" si="1"/>
        <v>1010.8000000000002</v>
      </c>
      <c r="F20" s="17">
        <f>D20*NEP!$C$6</f>
        <v>2287440.4000000004</v>
      </c>
    </row>
    <row r="21" spans="1:6" x14ac:dyDescent="0.45">
      <c r="A21" t="s">
        <v>360</v>
      </c>
      <c r="B21">
        <v>560</v>
      </c>
      <c r="C21">
        <v>0.18</v>
      </c>
      <c r="D21">
        <f t="shared" si="0"/>
        <v>100.8</v>
      </c>
      <c r="E21" s="17">
        <f t="shared" si="1"/>
        <v>957.6</v>
      </c>
      <c r="F21" s="17">
        <f>D21*NEP!$C$6</f>
        <v>536256</v>
      </c>
    </row>
    <row r="22" spans="1:6" x14ac:dyDescent="0.45">
      <c r="A22" t="s">
        <v>361</v>
      </c>
      <c r="B22" s="2">
        <v>1001</v>
      </c>
      <c r="C22">
        <v>0.2</v>
      </c>
      <c r="D22">
        <f t="shared" si="0"/>
        <v>200.20000000000002</v>
      </c>
      <c r="E22" s="17">
        <f t="shared" si="1"/>
        <v>1064</v>
      </c>
      <c r="F22" s="17">
        <f>D22*NEP!$C$6</f>
        <v>1065064</v>
      </c>
    </row>
    <row r="23" spans="1:6" x14ac:dyDescent="0.45">
      <c r="A23" t="s">
        <v>362</v>
      </c>
      <c r="B23" s="2">
        <v>1456</v>
      </c>
      <c r="C23">
        <v>0.21</v>
      </c>
      <c r="D23">
        <f t="shared" si="0"/>
        <v>305.76</v>
      </c>
      <c r="E23" s="17">
        <f t="shared" si="1"/>
        <v>1117.2</v>
      </c>
      <c r="F23" s="17">
        <f>D23*NEP!$C$6</f>
        <v>1626643.2</v>
      </c>
    </row>
    <row r="24" spans="1:6" x14ac:dyDescent="0.45">
      <c r="A24" t="s">
        <v>363</v>
      </c>
      <c r="B24" s="2">
        <v>2960</v>
      </c>
      <c r="C24">
        <v>0.18</v>
      </c>
      <c r="D24">
        <f t="shared" si="0"/>
        <v>532.79999999999995</v>
      </c>
      <c r="E24" s="17">
        <f t="shared" si="1"/>
        <v>957.5999999999998</v>
      </c>
      <c r="F24" s="17">
        <f>D24*NEP!$C$6</f>
        <v>2834495.9999999995</v>
      </c>
    </row>
    <row r="25" spans="1:6" x14ac:dyDescent="0.45">
      <c r="A25" t="s">
        <v>364</v>
      </c>
      <c r="B25">
        <v>212</v>
      </c>
      <c r="C25">
        <v>0.14000000000000001</v>
      </c>
      <c r="D25">
        <f t="shared" si="0"/>
        <v>29.680000000000003</v>
      </c>
      <c r="E25" s="17">
        <f t="shared" si="1"/>
        <v>744.80000000000007</v>
      </c>
      <c r="F25" s="17">
        <f>D25*NEP!$C$6</f>
        <v>157897.60000000001</v>
      </c>
    </row>
    <row r="26" spans="1:6" x14ac:dyDescent="0.45">
      <c r="A26" t="s">
        <v>365</v>
      </c>
      <c r="B26">
        <v>219</v>
      </c>
      <c r="C26">
        <v>0.17</v>
      </c>
      <c r="D26">
        <f t="shared" si="0"/>
        <v>37.230000000000004</v>
      </c>
      <c r="E26" s="17">
        <f t="shared" si="1"/>
        <v>904.4000000000002</v>
      </c>
      <c r="F26" s="17">
        <f>D26*NEP!$C$6</f>
        <v>198063.60000000003</v>
      </c>
    </row>
    <row r="27" spans="1:6" x14ac:dyDescent="0.45">
      <c r="A27" t="s">
        <v>366</v>
      </c>
      <c r="B27">
        <v>901</v>
      </c>
      <c r="C27">
        <v>0.16</v>
      </c>
      <c r="D27">
        <f t="shared" si="0"/>
        <v>144.16</v>
      </c>
      <c r="E27" s="17">
        <f t="shared" si="1"/>
        <v>851.19999999999993</v>
      </c>
      <c r="F27" s="17">
        <f>D27*NEP!$C$6</f>
        <v>766931.2</v>
      </c>
    </row>
    <row r="28" spans="1:6" x14ac:dyDescent="0.45">
      <c r="A28" t="s">
        <v>367</v>
      </c>
      <c r="B28" s="2">
        <v>2155</v>
      </c>
      <c r="C28">
        <v>0.15</v>
      </c>
      <c r="D28">
        <f t="shared" si="0"/>
        <v>323.25</v>
      </c>
      <c r="E28" s="17">
        <f t="shared" si="1"/>
        <v>798</v>
      </c>
      <c r="F28" s="17">
        <f>D28*NEP!$C$6</f>
        <v>1719690</v>
      </c>
    </row>
    <row r="29" spans="1:6" x14ac:dyDescent="0.45">
      <c r="A29" t="s">
        <v>368</v>
      </c>
      <c r="B29" s="2">
        <v>1080</v>
      </c>
      <c r="C29">
        <v>0.15</v>
      </c>
      <c r="D29">
        <f t="shared" si="0"/>
        <v>162</v>
      </c>
      <c r="E29" s="17">
        <f t="shared" si="1"/>
        <v>798</v>
      </c>
      <c r="F29" s="17">
        <f>D29*NEP!$C$6</f>
        <v>861840</v>
      </c>
    </row>
    <row r="30" spans="1:6" x14ac:dyDescent="0.45">
      <c r="A30" t="s">
        <v>369</v>
      </c>
      <c r="B30">
        <v>343</v>
      </c>
      <c r="C30">
        <v>0.15</v>
      </c>
      <c r="D30">
        <f t="shared" si="0"/>
        <v>51.449999999999996</v>
      </c>
      <c r="E30" s="17">
        <f t="shared" si="1"/>
        <v>798</v>
      </c>
      <c r="F30" s="17">
        <f>D30*NEP!$C$6</f>
        <v>273714</v>
      </c>
    </row>
    <row r="31" spans="1:6" x14ac:dyDescent="0.45">
      <c r="A31" t="s">
        <v>370</v>
      </c>
      <c r="B31">
        <v>57</v>
      </c>
      <c r="C31">
        <v>0.09</v>
      </c>
      <c r="D31">
        <f t="shared" si="0"/>
        <v>5.13</v>
      </c>
      <c r="E31" s="17">
        <f t="shared" si="1"/>
        <v>478.79999999999995</v>
      </c>
      <c r="F31" s="17">
        <f>D31*NEP!$C$6</f>
        <v>27291.599999999999</v>
      </c>
    </row>
    <row r="32" spans="1:6" x14ac:dyDescent="0.45">
      <c r="A32" t="s">
        <v>371</v>
      </c>
      <c r="B32">
        <v>365</v>
      </c>
      <c r="C32">
        <v>0.33</v>
      </c>
      <c r="D32">
        <f t="shared" si="0"/>
        <v>120.45</v>
      </c>
      <c r="E32" s="17">
        <f t="shared" si="1"/>
        <v>1755.6</v>
      </c>
      <c r="F32" s="17">
        <f>D32*NEP!$C$6</f>
        <v>640794</v>
      </c>
    </row>
    <row r="33" spans="1:6" x14ac:dyDescent="0.45">
      <c r="A33" t="s">
        <v>372</v>
      </c>
      <c r="B33">
        <v>242</v>
      </c>
      <c r="C33">
        <v>0.24</v>
      </c>
      <c r="D33">
        <f t="shared" si="0"/>
        <v>58.08</v>
      </c>
      <c r="E33" s="17">
        <f t="shared" si="1"/>
        <v>1276.8</v>
      </c>
      <c r="F33" s="17">
        <f>D33*NEP!$C$6</f>
        <v>308985.59999999998</v>
      </c>
    </row>
    <row r="34" spans="1:6" x14ac:dyDescent="0.45">
      <c r="A34" t="s">
        <v>373</v>
      </c>
      <c r="B34" s="2">
        <v>2432</v>
      </c>
      <c r="C34">
        <v>0.18</v>
      </c>
      <c r="D34">
        <f t="shared" si="0"/>
        <v>437.76</v>
      </c>
      <c r="E34" s="17">
        <f t="shared" si="1"/>
        <v>957.59999999999991</v>
      </c>
      <c r="F34" s="17">
        <f>D34*NEP!$C$6</f>
        <v>2328883.1999999997</v>
      </c>
    </row>
    <row r="35" spans="1:6" x14ac:dyDescent="0.45">
      <c r="A35" t="s">
        <v>374</v>
      </c>
      <c r="B35">
        <v>463</v>
      </c>
      <c r="C35">
        <v>0.18</v>
      </c>
      <c r="D35">
        <f t="shared" si="0"/>
        <v>83.34</v>
      </c>
      <c r="E35" s="17">
        <f t="shared" si="1"/>
        <v>957.60000000000014</v>
      </c>
      <c r="F35" s="17">
        <f>D35*NEP!$C$6</f>
        <v>443368.80000000005</v>
      </c>
    </row>
    <row r="36" spans="1:6" x14ac:dyDescent="0.45">
      <c r="A36" t="s">
        <v>375</v>
      </c>
      <c r="B36">
        <v>154</v>
      </c>
      <c r="C36">
        <v>0.22</v>
      </c>
      <c r="D36">
        <f t="shared" si="0"/>
        <v>33.880000000000003</v>
      </c>
      <c r="E36" s="17">
        <f t="shared" si="1"/>
        <v>1170.4000000000001</v>
      </c>
      <c r="F36" s="17">
        <f>D36*NEP!$C$6</f>
        <v>180241.6</v>
      </c>
    </row>
    <row r="37" spans="1:6" x14ac:dyDescent="0.45">
      <c r="A37" t="s">
        <v>376</v>
      </c>
      <c r="B37">
        <v>700</v>
      </c>
      <c r="C37">
        <v>0.15</v>
      </c>
      <c r="D37">
        <f t="shared" si="0"/>
        <v>105</v>
      </c>
      <c r="E37" s="17">
        <f t="shared" si="1"/>
        <v>798</v>
      </c>
      <c r="F37" s="17">
        <f>D37*NEP!$C$6</f>
        <v>558600</v>
      </c>
    </row>
    <row r="38" spans="1:6" x14ac:dyDescent="0.45">
      <c r="A38" t="s">
        <v>377</v>
      </c>
      <c r="B38" s="2">
        <v>2466</v>
      </c>
      <c r="C38">
        <v>0.14000000000000001</v>
      </c>
      <c r="D38">
        <f t="shared" si="0"/>
        <v>345.24</v>
      </c>
      <c r="E38" s="17">
        <f t="shared" si="1"/>
        <v>744.80000000000007</v>
      </c>
      <c r="F38" s="17">
        <f>D38*NEP!$C$6</f>
        <v>1836676.8</v>
      </c>
    </row>
    <row r="39" spans="1:6" x14ac:dyDescent="0.45">
      <c r="A39" t="s">
        <v>378</v>
      </c>
      <c r="B39" s="2">
        <v>2592</v>
      </c>
      <c r="C39">
        <v>0.12</v>
      </c>
      <c r="D39">
        <f t="shared" si="0"/>
        <v>311.03999999999996</v>
      </c>
      <c r="E39" s="17">
        <f t="shared" si="1"/>
        <v>638.4</v>
      </c>
      <c r="F39" s="17">
        <f>D39*NEP!$C$6</f>
        <v>1654732.7999999998</v>
      </c>
    </row>
    <row r="40" spans="1:6" x14ac:dyDescent="0.45">
      <c r="A40" t="s">
        <v>379</v>
      </c>
      <c r="B40">
        <v>910</v>
      </c>
      <c r="C40">
        <v>0.14000000000000001</v>
      </c>
      <c r="D40">
        <f t="shared" si="0"/>
        <v>127.4</v>
      </c>
      <c r="E40" s="17">
        <f t="shared" si="1"/>
        <v>744.8</v>
      </c>
      <c r="F40" s="17">
        <f>D40*NEP!$C$6</f>
        <v>677768</v>
      </c>
    </row>
    <row r="41" spans="1:6" x14ac:dyDescent="0.45">
      <c r="A41" t="s">
        <v>380</v>
      </c>
      <c r="B41" s="2">
        <v>2557</v>
      </c>
      <c r="C41">
        <v>0.13</v>
      </c>
      <c r="D41">
        <f t="shared" si="0"/>
        <v>332.41</v>
      </c>
      <c r="E41" s="17">
        <f t="shared" si="1"/>
        <v>691.6</v>
      </c>
      <c r="F41" s="17">
        <f>D41*NEP!$C$6</f>
        <v>1768421.2000000002</v>
      </c>
    </row>
    <row r="42" spans="1:6" x14ac:dyDescent="0.45">
      <c r="A42" t="s">
        <v>381</v>
      </c>
      <c r="B42" s="2">
        <v>1480</v>
      </c>
      <c r="C42">
        <v>0.15</v>
      </c>
      <c r="D42">
        <f t="shared" si="0"/>
        <v>222</v>
      </c>
      <c r="E42" s="17">
        <f t="shared" si="1"/>
        <v>798</v>
      </c>
      <c r="F42" s="17">
        <f>D42*NEP!$C$6</f>
        <v>1181040</v>
      </c>
    </row>
    <row r="43" spans="1:6" x14ac:dyDescent="0.45">
      <c r="A43" t="s">
        <v>382</v>
      </c>
      <c r="B43">
        <v>912</v>
      </c>
      <c r="C43">
        <v>0.12</v>
      </c>
      <c r="D43">
        <f t="shared" si="0"/>
        <v>109.44</v>
      </c>
      <c r="E43" s="17">
        <f t="shared" si="1"/>
        <v>638.4</v>
      </c>
      <c r="F43" s="17">
        <f>D43*NEP!$C$6</f>
        <v>582220.79999999993</v>
      </c>
    </row>
    <row r="44" spans="1:6" x14ac:dyDescent="0.45">
      <c r="A44" t="s">
        <v>383</v>
      </c>
      <c r="B44" s="2">
        <v>1270</v>
      </c>
      <c r="C44">
        <v>0.13</v>
      </c>
      <c r="D44">
        <f t="shared" si="0"/>
        <v>165.1</v>
      </c>
      <c r="E44" s="17">
        <f t="shared" si="1"/>
        <v>691.6</v>
      </c>
      <c r="F44" s="17">
        <f>D44*NEP!$C$6</f>
        <v>878332</v>
      </c>
    </row>
    <row r="45" spans="1:6" x14ac:dyDescent="0.45">
      <c r="A45" t="s">
        <v>384</v>
      </c>
      <c r="B45" s="2">
        <v>2428</v>
      </c>
      <c r="C45">
        <v>0.11</v>
      </c>
      <c r="D45">
        <f t="shared" si="0"/>
        <v>267.08</v>
      </c>
      <c r="E45" s="17">
        <f t="shared" si="1"/>
        <v>585.19999999999993</v>
      </c>
      <c r="F45" s="17">
        <f>D45*NEP!$C$6</f>
        <v>1420865.5999999999</v>
      </c>
    </row>
    <row r="46" spans="1:6" x14ac:dyDescent="0.45">
      <c r="A46" t="s">
        <v>385</v>
      </c>
      <c r="B46" s="2">
        <v>4020</v>
      </c>
      <c r="C46">
        <v>0.08</v>
      </c>
      <c r="D46">
        <f t="shared" si="0"/>
        <v>321.60000000000002</v>
      </c>
      <c r="E46" s="17">
        <f t="shared" si="1"/>
        <v>425.60000000000008</v>
      </c>
      <c r="F46" s="17">
        <f>D46*NEP!$C$6</f>
        <v>1710912.0000000002</v>
      </c>
    </row>
    <row r="47" spans="1:6" x14ac:dyDescent="0.45">
      <c r="A47" t="s">
        <v>386</v>
      </c>
      <c r="B47">
        <v>326</v>
      </c>
      <c r="C47">
        <v>0.1</v>
      </c>
      <c r="D47">
        <f t="shared" si="0"/>
        <v>32.6</v>
      </c>
      <c r="E47" s="17">
        <f t="shared" si="1"/>
        <v>532</v>
      </c>
      <c r="F47" s="17">
        <f>D47*NEP!$C$6</f>
        <v>173432</v>
      </c>
    </row>
    <row r="48" spans="1:6" x14ac:dyDescent="0.45">
      <c r="A48" t="s">
        <v>387</v>
      </c>
      <c r="B48">
        <v>537</v>
      </c>
      <c r="C48">
        <v>0.1</v>
      </c>
      <c r="D48">
        <f t="shared" si="0"/>
        <v>53.7</v>
      </c>
      <c r="E48" s="17">
        <f t="shared" si="1"/>
        <v>532</v>
      </c>
      <c r="F48" s="17">
        <f>D48*NEP!$C$6</f>
        <v>285684</v>
      </c>
    </row>
    <row r="49" spans="1:6" x14ac:dyDescent="0.45">
      <c r="A49" t="s">
        <v>388</v>
      </c>
      <c r="B49" s="2">
        <v>1252</v>
      </c>
      <c r="C49">
        <v>0.1</v>
      </c>
      <c r="D49">
        <f t="shared" si="0"/>
        <v>125.2</v>
      </c>
      <c r="E49" s="17">
        <f t="shared" si="1"/>
        <v>532</v>
      </c>
      <c r="F49" s="17">
        <f>D49*NEP!$C$6</f>
        <v>666064</v>
      </c>
    </row>
    <row r="50" spans="1:6" x14ac:dyDescent="0.45">
      <c r="A50" t="s">
        <v>389</v>
      </c>
      <c r="B50" s="2">
        <v>1348</v>
      </c>
      <c r="C50">
        <v>0.09</v>
      </c>
      <c r="D50">
        <f t="shared" si="0"/>
        <v>121.32</v>
      </c>
      <c r="E50" s="17">
        <f t="shared" si="1"/>
        <v>478.79999999999995</v>
      </c>
      <c r="F50" s="17">
        <f>D50*NEP!$C$6</f>
        <v>645422.39999999991</v>
      </c>
    </row>
    <row r="51" spans="1:6" x14ac:dyDescent="0.45">
      <c r="A51" t="s">
        <v>390</v>
      </c>
      <c r="B51">
        <v>712</v>
      </c>
      <c r="C51">
        <v>7.0000000000000007E-2</v>
      </c>
      <c r="D51">
        <f t="shared" si="0"/>
        <v>49.84</v>
      </c>
      <c r="E51" s="17">
        <f t="shared" si="1"/>
        <v>372.40000000000009</v>
      </c>
      <c r="F51" s="17">
        <f>D51*NEP!$C$6</f>
        <v>265148.80000000005</v>
      </c>
    </row>
    <row r="52" spans="1:6" x14ac:dyDescent="0.45">
      <c r="A52" t="s">
        <v>391</v>
      </c>
      <c r="B52">
        <v>518</v>
      </c>
      <c r="C52">
        <v>7.0000000000000007E-2</v>
      </c>
      <c r="D52">
        <f t="shared" si="0"/>
        <v>36.260000000000005</v>
      </c>
      <c r="E52" s="17">
        <f t="shared" si="1"/>
        <v>372.40000000000009</v>
      </c>
      <c r="F52" s="17">
        <f>D52*NEP!$C$6</f>
        <v>192903.20000000004</v>
      </c>
    </row>
    <row r="53" spans="1:6" x14ac:dyDescent="0.45">
      <c r="A53" t="s">
        <v>392</v>
      </c>
      <c r="B53" s="2">
        <v>1078</v>
      </c>
      <c r="C53">
        <v>0.08</v>
      </c>
      <c r="D53">
        <f t="shared" si="0"/>
        <v>86.24</v>
      </c>
      <c r="E53" s="17">
        <f t="shared" si="1"/>
        <v>425.59999999999997</v>
      </c>
      <c r="F53" s="17">
        <f>D53*NEP!$C$6</f>
        <v>458796.79999999999</v>
      </c>
    </row>
    <row r="54" spans="1:6" x14ac:dyDescent="0.45">
      <c r="A54" t="s">
        <v>393</v>
      </c>
      <c r="B54" s="2">
        <v>1510</v>
      </c>
      <c r="C54">
        <v>0.09</v>
      </c>
      <c r="D54">
        <f t="shared" si="0"/>
        <v>135.9</v>
      </c>
      <c r="E54" s="17">
        <f t="shared" si="1"/>
        <v>478.8</v>
      </c>
      <c r="F54" s="17">
        <f>D54*NEP!$C$6</f>
        <v>722988</v>
      </c>
    </row>
    <row r="55" spans="1:6" x14ac:dyDescent="0.45">
      <c r="A55" t="s">
        <v>553</v>
      </c>
      <c r="B55">
        <v>44</v>
      </c>
      <c r="C55">
        <v>7.0000000000000007E-2</v>
      </c>
      <c r="D55">
        <f t="shared" si="0"/>
        <v>3.08</v>
      </c>
      <c r="E55" s="17">
        <f t="shared" si="1"/>
        <v>372.40000000000003</v>
      </c>
      <c r="F55" s="17">
        <f>D55*NEP!$C$6</f>
        <v>16385.600000000002</v>
      </c>
    </row>
    <row r="56" spans="1:6" x14ac:dyDescent="0.45">
      <c r="A56" t="s">
        <v>394</v>
      </c>
      <c r="B56">
        <v>520</v>
      </c>
      <c r="C56">
        <v>7.0000000000000007E-2</v>
      </c>
      <c r="D56">
        <f t="shared" si="0"/>
        <v>36.400000000000006</v>
      </c>
      <c r="E56" s="17">
        <f t="shared" si="1"/>
        <v>372.40000000000003</v>
      </c>
      <c r="F56" s="17">
        <f>D56*NEP!$C$6</f>
        <v>193648.00000000003</v>
      </c>
    </row>
    <row r="57" spans="1:6" x14ac:dyDescent="0.45">
      <c r="A57" t="s">
        <v>395</v>
      </c>
      <c r="B57">
        <v>524</v>
      </c>
      <c r="C57">
        <v>0.05</v>
      </c>
      <c r="D57">
        <f t="shared" si="0"/>
        <v>26.200000000000003</v>
      </c>
      <c r="E57" s="17">
        <f t="shared" si="1"/>
        <v>266.00000000000006</v>
      </c>
      <c r="F57" s="17">
        <f>D57*NEP!$C$6</f>
        <v>139384.00000000003</v>
      </c>
    </row>
    <row r="58" spans="1:6" x14ac:dyDescent="0.45">
      <c r="A58" t="s">
        <v>396</v>
      </c>
      <c r="B58">
        <v>86</v>
      </c>
      <c r="C58">
        <v>7.0000000000000007E-2</v>
      </c>
      <c r="D58">
        <f t="shared" si="0"/>
        <v>6.0200000000000005</v>
      </c>
      <c r="E58" s="17">
        <f t="shared" si="1"/>
        <v>372.40000000000003</v>
      </c>
      <c r="F58" s="17">
        <f>D58*NEP!$C$6</f>
        <v>32026.400000000001</v>
      </c>
    </row>
    <row r="59" spans="1:6" x14ac:dyDescent="0.45">
      <c r="A59" t="s">
        <v>397</v>
      </c>
      <c r="B59" s="2">
        <v>3469</v>
      </c>
      <c r="C59">
        <v>0.04</v>
      </c>
      <c r="D59">
        <f t="shared" si="0"/>
        <v>138.76</v>
      </c>
      <c r="E59" s="17">
        <f t="shared" si="1"/>
        <v>212.79999999999998</v>
      </c>
      <c r="F59" s="17">
        <f>D59*NEP!$C$6</f>
        <v>738203.2</v>
      </c>
    </row>
    <row r="60" spans="1:6" x14ac:dyDescent="0.45">
      <c r="A60" t="s">
        <v>398</v>
      </c>
      <c r="B60">
        <v>50</v>
      </c>
      <c r="C60">
        <v>0.38</v>
      </c>
      <c r="D60">
        <f t="shared" si="0"/>
        <v>19</v>
      </c>
      <c r="E60" s="17">
        <f t="shared" si="1"/>
        <v>2021.6</v>
      </c>
      <c r="F60" s="17">
        <f>D60*NEP!$C$6</f>
        <v>101080</v>
      </c>
    </row>
    <row r="61" spans="1:6" x14ac:dyDescent="0.45">
      <c r="A61" t="s">
        <v>554</v>
      </c>
      <c r="B61">
        <v>35</v>
      </c>
      <c r="C61">
        <v>0.31</v>
      </c>
      <c r="D61">
        <f t="shared" si="0"/>
        <v>10.85</v>
      </c>
      <c r="E61" s="17">
        <f t="shared" si="1"/>
        <v>1649.2</v>
      </c>
      <c r="F61" s="17">
        <f>D61*NEP!$C$6</f>
        <v>57722</v>
      </c>
    </row>
    <row r="62" spans="1:6" x14ac:dyDescent="0.45">
      <c r="A62" t="s">
        <v>399</v>
      </c>
      <c r="B62">
        <v>58</v>
      </c>
      <c r="C62">
        <v>0.14000000000000001</v>
      </c>
      <c r="D62">
        <f t="shared" si="0"/>
        <v>8.120000000000001</v>
      </c>
      <c r="E62" s="17">
        <f t="shared" si="1"/>
        <v>744.80000000000018</v>
      </c>
      <c r="F62" s="17">
        <f>D62*NEP!$C$6</f>
        <v>43198.400000000009</v>
      </c>
    </row>
    <row r="63" spans="1:6" x14ac:dyDescent="0.45">
      <c r="A63" t="s">
        <v>400</v>
      </c>
      <c r="B63">
        <v>43</v>
      </c>
      <c r="C63">
        <v>7.0000000000000007E-2</v>
      </c>
      <c r="D63">
        <f t="shared" si="0"/>
        <v>3.0100000000000002</v>
      </c>
      <c r="E63" s="17">
        <f t="shared" si="1"/>
        <v>372.40000000000003</v>
      </c>
      <c r="F63" s="17">
        <f>D63*NEP!$C$6</f>
        <v>16013.2</v>
      </c>
    </row>
    <row r="64" spans="1:6" x14ac:dyDescent="0.45">
      <c r="A64" t="s">
        <v>401</v>
      </c>
      <c r="B64">
        <v>35</v>
      </c>
      <c r="C64">
        <v>0.42</v>
      </c>
      <c r="D64">
        <f t="shared" si="0"/>
        <v>14.7</v>
      </c>
      <c r="E64" s="17">
        <f t="shared" si="1"/>
        <v>2234.4</v>
      </c>
      <c r="F64" s="17">
        <f>D64*NEP!$C$6</f>
        <v>78204</v>
      </c>
    </row>
    <row r="65" spans="1:6" x14ac:dyDescent="0.45">
      <c r="A65" t="s">
        <v>402</v>
      </c>
      <c r="B65">
        <v>906</v>
      </c>
      <c r="C65">
        <v>0.28000000000000003</v>
      </c>
      <c r="D65">
        <f t="shared" si="0"/>
        <v>253.68000000000004</v>
      </c>
      <c r="E65" s="17">
        <f t="shared" si="1"/>
        <v>1489.6000000000001</v>
      </c>
      <c r="F65" s="17">
        <f>D65*NEP!$C$6</f>
        <v>1349577.6</v>
      </c>
    </row>
    <row r="66" spans="1:6" x14ac:dyDescent="0.45">
      <c r="A66" t="s">
        <v>403</v>
      </c>
      <c r="B66">
        <v>387</v>
      </c>
      <c r="C66">
        <v>0.25</v>
      </c>
      <c r="D66">
        <f t="shared" si="0"/>
        <v>96.75</v>
      </c>
      <c r="E66" s="17">
        <f t="shared" si="1"/>
        <v>1330</v>
      </c>
      <c r="F66" s="17">
        <f>D66*NEP!$C$6</f>
        <v>514710</v>
      </c>
    </row>
    <row r="67" spans="1:6" x14ac:dyDescent="0.45">
      <c r="A67" t="s">
        <v>404</v>
      </c>
      <c r="B67">
        <v>363</v>
      </c>
      <c r="C67">
        <v>0.26</v>
      </c>
      <c r="D67">
        <f t="shared" ref="D67:D105" si="2">C67*B67</f>
        <v>94.38000000000001</v>
      </c>
      <c r="E67" s="17">
        <f t="shared" ref="E67:E105" si="3">F67/B67</f>
        <v>1383.2</v>
      </c>
      <c r="F67" s="17">
        <f>D67*NEP!$C$6</f>
        <v>502101.60000000003</v>
      </c>
    </row>
    <row r="68" spans="1:6" x14ac:dyDescent="0.45">
      <c r="A68" t="s">
        <v>405</v>
      </c>
      <c r="B68">
        <v>678</v>
      </c>
      <c r="C68">
        <v>0.15</v>
      </c>
      <c r="D68">
        <f t="shared" si="2"/>
        <v>101.7</v>
      </c>
      <c r="E68" s="17">
        <f t="shared" si="3"/>
        <v>798</v>
      </c>
      <c r="F68" s="17">
        <f>D68*NEP!$C$6</f>
        <v>541044</v>
      </c>
    </row>
    <row r="69" spans="1:6" x14ac:dyDescent="0.45">
      <c r="A69" t="s">
        <v>406</v>
      </c>
      <c r="B69">
        <v>599</v>
      </c>
      <c r="C69">
        <v>0.22</v>
      </c>
      <c r="D69">
        <f t="shared" si="2"/>
        <v>131.78</v>
      </c>
      <c r="E69" s="17">
        <f t="shared" si="3"/>
        <v>1170.3999999999999</v>
      </c>
      <c r="F69" s="17">
        <f>D69*NEP!$C$6</f>
        <v>701069.6</v>
      </c>
    </row>
    <row r="70" spans="1:6" x14ac:dyDescent="0.45">
      <c r="A70" t="s">
        <v>407</v>
      </c>
      <c r="B70" s="2">
        <v>2345</v>
      </c>
      <c r="C70">
        <v>0.2</v>
      </c>
      <c r="D70">
        <f t="shared" si="2"/>
        <v>469</v>
      </c>
      <c r="E70" s="17">
        <f t="shared" si="3"/>
        <v>1064</v>
      </c>
      <c r="F70" s="17">
        <f>D70*NEP!$C$6</f>
        <v>2495080</v>
      </c>
    </row>
    <row r="71" spans="1:6" x14ac:dyDescent="0.45">
      <c r="A71" t="s">
        <v>408</v>
      </c>
      <c r="B71">
        <v>375</v>
      </c>
      <c r="C71">
        <v>0.17</v>
      </c>
      <c r="D71">
        <f t="shared" si="2"/>
        <v>63.750000000000007</v>
      </c>
      <c r="E71" s="17">
        <f t="shared" si="3"/>
        <v>904.4000000000002</v>
      </c>
      <c r="F71" s="17">
        <f>D71*NEP!$C$6</f>
        <v>339150.00000000006</v>
      </c>
    </row>
    <row r="72" spans="1:6" x14ac:dyDescent="0.45">
      <c r="A72" t="s">
        <v>409</v>
      </c>
      <c r="B72">
        <v>227</v>
      </c>
      <c r="C72">
        <v>0.13</v>
      </c>
      <c r="D72">
        <f t="shared" si="2"/>
        <v>29.51</v>
      </c>
      <c r="E72" s="17">
        <f t="shared" si="3"/>
        <v>691.6</v>
      </c>
      <c r="F72" s="17">
        <f>D72*NEP!$C$6</f>
        <v>156993.20000000001</v>
      </c>
    </row>
    <row r="73" spans="1:6" x14ac:dyDescent="0.45">
      <c r="A73" t="s">
        <v>410</v>
      </c>
      <c r="B73">
        <v>243</v>
      </c>
      <c r="C73">
        <v>0.17</v>
      </c>
      <c r="D73">
        <f t="shared" si="2"/>
        <v>41.31</v>
      </c>
      <c r="E73" s="17">
        <f t="shared" si="3"/>
        <v>904.40000000000009</v>
      </c>
      <c r="F73" s="17">
        <f>D73*NEP!$C$6</f>
        <v>219769.2</v>
      </c>
    </row>
    <row r="74" spans="1:6" x14ac:dyDescent="0.45">
      <c r="A74" t="s">
        <v>411</v>
      </c>
      <c r="B74">
        <v>34</v>
      </c>
      <c r="C74">
        <v>0.14000000000000001</v>
      </c>
      <c r="D74">
        <f t="shared" si="2"/>
        <v>4.7600000000000007</v>
      </c>
      <c r="E74" s="17">
        <f t="shared" si="3"/>
        <v>744.80000000000018</v>
      </c>
      <c r="F74" s="17">
        <f>D74*NEP!$C$6</f>
        <v>25323.200000000004</v>
      </c>
    </row>
    <row r="75" spans="1:6" x14ac:dyDescent="0.45">
      <c r="A75" t="s">
        <v>412</v>
      </c>
      <c r="B75">
        <v>798</v>
      </c>
      <c r="C75">
        <v>0.17</v>
      </c>
      <c r="D75">
        <f t="shared" si="2"/>
        <v>135.66</v>
      </c>
      <c r="E75" s="17">
        <f t="shared" si="3"/>
        <v>904.4</v>
      </c>
      <c r="F75" s="17">
        <f>D75*NEP!$C$6</f>
        <v>721711.2</v>
      </c>
    </row>
    <row r="76" spans="1:6" x14ac:dyDescent="0.45">
      <c r="A76" t="s">
        <v>413</v>
      </c>
      <c r="B76">
        <v>95</v>
      </c>
      <c r="C76">
        <v>0.12</v>
      </c>
      <c r="D76">
        <f t="shared" si="2"/>
        <v>11.4</v>
      </c>
      <c r="E76" s="17">
        <f t="shared" si="3"/>
        <v>638.4</v>
      </c>
      <c r="F76" s="17">
        <f>D76*NEP!$C$6</f>
        <v>60648</v>
      </c>
    </row>
    <row r="77" spans="1:6" x14ac:dyDescent="0.45">
      <c r="A77" t="s">
        <v>414</v>
      </c>
      <c r="B77">
        <v>49</v>
      </c>
      <c r="C77">
        <v>0.1</v>
      </c>
      <c r="D77">
        <f t="shared" si="2"/>
        <v>4.9000000000000004</v>
      </c>
      <c r="E77" s="17">
        <f t="shared" si="3"/>
        <v>532.00000000000011</v>
      </c>
      <c r="F77" s="17">
        <f>D77*NEP!$C$6</f>
        <v>26068.000000000004</v>
      </c>
    </row>
    <row r="78" spans="1:6" x14ac:dyDescent="0.45">
      <c r="A78" t="s">
        <v>415</v>
      </c>
      <c r="B78">
        <v>374</v>
      </c>
      <c r="C78">
        <v>0.17</v>
      </c>
      <c r="D78">
        <f t="shared" si="2"/>
        <v>63.580000000000005</v>
      </c>
      <c r="E78" s="17">
        <f t="shared" si="3"/>
        <v>904.40000000000009</v>
      </c>
      <c r="F78" s="17">
        <f>D78*NEP!$C$6</f>
        <v>338245.60000000003</v>
      </c>
    </row>
    <row r="79" spans="1:6" x14ac:dyDescent="0.45">
      <c r="A79" t="s">
        <v>416</v>
      </c>
      <c r="B79">
        <v>134</v>
      </c>
      <c r="C79">
        <v>0.19</v>
      </c>
      <c r="D79">
        <f t="shared" si="2"/>
        <v>25.46</v>
      </c>
      <c r="E79" s="17">
        <f t="shared" si="3"/>
        <v>1010.8000000000001</v>
      </c>
      <c r="F79" s="17">
        <f>D79*NEP!$C$6</f>
        <v>135447.20000000001</v>
      </c>
    </row>
    <row r="80" spans="1:6" x14ac:dyDescent="0.45">
      <c r="A80" t="s">
        <v>417</v>
      </c>
      <c r="B80">
        <v>381</v>
      </c>
      <c r="C80">
        <v>0.18</v>
      </c>
      <c r="D80">
        <f t="shared" si="2"/>
        <v>68.58</v>
      </c>
      <c r="E80" s="17">
        <f t="shared" si="3"/>
        <v>957.59999999999991</v>
      </c>
      <c r="F80" s="17">
        <f>D80*NEP!$C$6</f>
        <v>364845.6</v>
      </c>
    </row>
    <row r="81" spans="1:6" x14ac:dyDescent="0.45">
      <c r="A81" t="s">
        <v>418</v>
      </c>
      <c r="B81">
        <v>387</v>
      </c>
      <c r="C81">
        <v>0.22</v>
      </c>
      <c r="D81">
        <f t="shared" si="2"/>
        <v>85.14</v>
      </c>
      <c r="E81" s="17">
        <f t="shared" si="3"/>
        <v>1170.3999999999999</v>
      </c>
      <c r="F81" s="17">
        <f>D81*NEP!$C$6</f>
        <v>452944.8</v>
      </c>
    </row>
    <row r="82" spans="1:6" x14ac:dyDescent="0.45">
      <c r="A82" t="s">
        <v>419</v>
      </c>
      <c r="B82">
        <v>113</v>
      </c>
      <c r="C82">
        <v>0.17</v>
      </c>
      <c r="D82">
        <f t="shared" si="2"/>
        <v>19.21</v>
      </c>
      <c r="E82" s="17">
        <f t="shared" si="3"/>
        <v>904.40000000000009</v>
      </c>
      <c r="F82" s="17">
        <f>D82*NEP!$C$6</f>
        <v>102197.20000000001</v>
      </c>
    </row>
    <row r="83" spans="1:6" x14ac:dyDescent="0.45">
      <c r="A83" t="s">
        <v>420</v>
      </c>
      <c r="B83">
        <v>124</v>
      </c>
      <c r="C83">
        <v>0.2</v>
      </c>
      <c r="D83">
        <f t="shared" si="2"/>
        <v>24.8</v>
      </c>
      <c r="E83" s="17">
        <f t="shared" si="3"/>
        <v>1064</v>
      </c>
      <c r="F83" s="17">
        <f>D83*NEP!$C$6</f>
        <v>131936</v>
      </c>
    </row>
    <row r="84" spans="1:6" x14ac:dyDescent="0.45">
      <c r="A84" t="s">
        <v>421</v>
      </c>
      <c r="B84">
        <v>397</v>
      </c>
      <c r="C84">
        <v>0.14000000000000001</v>
      </c>
      <c r="D84">
        <f t="shared" si="2"/>
        <v>55.580000000000005</v>
      </c>
      <c r="E84" s="17">
        <f t="shared" si="3"/>
        <v>744.80000000000007</v>
      </c>
      <c r="F84" s="17">
        <f>D84*NEP!$C$6</f>
        <v>295685.60000000003</v>
      </c>
    </row>
    <row r="85" spans="1:6" x14ac:dyDescent="0.45">
      <c r="A85" t="s">
        <v>422</v>
      </c>
      <c r="B85">
        <v>449</v>
      </c>
      <c r="C85">
        <v>0.17</v>
      </c>
      <c r="D85">
        <f t="shared" si="2"/>
        <v>76.330000000000013</v>
      </c>
      <c r="E85" s="17">
        <f t="shared" si="3"/>
        <v>904.4000000000002</v>
      </c>
      <c r="F85" s="17">
        <f>D85*NEP!$C$6</f>
        <v>406075.60000000009</v>
      </c>
    </row>
    <row r="86" spans="1:6" x14ac:dyDescent="0.45">
      <c r="A86" t="s">
        <v>423</v>
      </c>
      <c r="B86">
        <v>565</v>
      </c>
      <c r="C86">
        <v>0.09</v>
      </c>
      <c r="D86">
        <f t="shared" si="2"/>
        <v>50.85</v>
      </c>
      <c r="E86" s="17">
        <f t="shared" si="3"/>
        <v>478.8</v>
      </c>
      <c r="F86" s="17">
        <f>D86*NEP!$C$6</f>
        <v>270522</v>
      </c>
    </row>
    <row r="87" spans="1:6" x14ac:dyDescent="0.45">
      <c r="A87" t="s">
        <v>424</v>
      </c>
      <c r="B87">
        <v>360</v>
      </c>
      <c r="C87">
        <v>0.11</v>
      </c>
      <c r="D87">
        <f t="shared" si="2"/>
        <v>39.6</v>
      </c>
      <c r="E87" s="17">
        <f t="shared" si="3"/>
        <v>585.20000000000005</v>
      </c>
      <c r="F87" s="17">
        <f>D87*NEP!$C$6</f>
        <v>210672</v>
      </c>
    </row>
    <row r="88" spans="1:6" x14ac:dyDescent="0.45">
      <c r="A88" t="s">
        <v>425</v>
      </c>
      <c r="B88" s="2">
        <v>1011</v>
      </c>
      <c r="C88">
        <v>0.15</v>
      </c>
      <c r="D88">
        <f t="shared" si="2"/>
        <v>151.65</v>
      </c>
      <c r="E88" s="17">
        <f t="shared" si="3"/>
        <v>798</v>
      </c>
      <c r="F88" s="17">
        <f>D88*NEP!$C$6</f>
        <v>806778</v>
      </c>
    </row>
    <row r="89" spans="1:6" x14ac:dyDescent="0.45">
      <c r="A89" t="s">
        <v>426</v>
      </c>
      <c r="B89">
        <v>249</v>
      </c>
      <c r="C89">
        <v>0.08</v>
      </c>
      <c r="D89">
        <f t="shared" si="2"/>
        <v>19.920000000000002</v>
      </c>
      <c r="E89" s="17">
        <f t="shared" si="3"/>
        <v>425.6</v>
      </c>
      <c r="F89" s="17">
        <f>D89*NEP!$C$6</f>
        <v>105974.40000000001</v>
      </c>
    </row>
    <row r="90" spans="1:6" x14ac:dyDescent="0.45">
      <c r="A90" t="s">
        <v>427</v>
      </c>
      <c r="B90">
        <v>226</v>
      </c>
      <c r="C90">
        <v>0.12</v>
      </c>
      <c r="D90">
        <f t="shared" si="2"/>
        <v>27.119999999999997</v>
      </c>
      <c r="E90" s="17">
        <f t="shared" si="3"/>
        <v>638.4</v>
      </c>
      <c r="F90" s="17">
        <f>D90*NEP!$C$6</f>
        <v>144278.39999999999</v>
      </c>
    </row>
    <row r="91" spans="1:6" x14ac:dyDescent="0.45">
      <c r="A91" t="s">
        <v>428</v>
      </c>
      <c r="B91">
        <v>379</v>
      </c>
      <c r="C91">
        <v>0.09</v>
      </c>
      <c r="D91">
        <f t="shared" si="2"/>
        <v>34.11</v>
      </c>
      <c r="E91" s="17">
        <f t="shared" si="3"/>
        <v>478.79999999999995</v>
      </c>
      <c r="F91" s="17">
        <f>D91*NEP!$C$6</f>
        <v>181465.19999999998</v>
      </c>
    </row>
    <row r="92" spans="1:6" x14ac:dyDescent="0.45">
      <c r="A92" t="s">
        <v>429</v>
      </c>
      <c r="B92">
        <v>226</v>
      </c>
      <c r="C92">
        <v>0.08</v>
      </c>
      <c r="D92">
        <f t="shared" si="2"/>
        <v>18.080000000000002</v>
      </c>
      <c r="E92" s="17">
        <f t="shared" si="3"/>
        <v>425.6</v>
      </c>
      <c r="F92" s="17">
        <f>D92*NEP!$C$6</f>
        <v>96185.600000000006</v>
      </c>
    </row>
    <row r="93" spans="1:6" x14ac:dyDescent="0.45">
      <c r="A93" t="s">
        <v>430</v>
      </c>
      <c r="B93">
        <v>121</v>
      </c>
      <c r="C93">
        <v>0.1</v>
      </c>
      <c r="D93">
        <f t="shared" si="2"/>
        <v>12.100000000000001</v>
      </c>
      <c r="E93" s="17">
        <f t="shared" si="3"/>
        <v>532.00000000000011</v>
      </c>
      <c r="F93" s="17">
        <f>D93*NEP!$C$6</f>
        <v>64372.000000000007</v>
      </c>
    </row>
    <row r="94" spans="1:6" x14ac:dyDescent="0.45">
      <c r="A94" t="s">
        <v>431</v>
      </c>
      <c r="B94">
        <v>535</v>
      </c>
      <c r="C94">
        <v>0.11</v>
      </c>
      <c r="D94">
        <f t="shared" si="2"/>
        <v>58.85</v>
      </c>
      <c r="E94" s="17">
        <f t="shared" si="3"/>
        <v>585.20000000000005</v>
      </c>
      <c r="F94" s="17">
        <f>D94*NEP!$C$6</f>
        <v>313082</v>
      </c>
    </row>
    <row r="95" spans="1:6" x14ac:dyDescent="0.45">
      <c r="A95" t="s">
        <v>432</v>
      </c>
      <c r="B95">
        <v>36</v>
      </c>
      <c r="C95">
        <v>0.08</v>
      </c>
      <c r="D95">
        <f t="shared" si="2"/>
        <v>2.88</v>
      </c>
      <c r="E95" s="17">
        <f t="shared" si="3"/>
        <v>425.59999999999997</v>
      </c>
      <c r="F95" s="17">
        <f>D95*NEP!$C$6</f>
        <v>15321.599999999999</v>
      </c>
    </row>
    <row r="96" spans="1:6" x14ac:dyDescent="0.45">
      <c r="A96" t="s">
        <v>433</v>
      </c>
      <c r="B96">
        <v>70</v>
      </c>
      <c r="C96">
        <v>7.0000000000000007E-2</v>
      </c>
      <c r="D96">
        <f t="shared" si="2"/>
        <v>4.9000000000000004</v>
      </c>
      <c r="E96" s="17">
        <f t="shared" si="3"/>
        <v>372.40000000000003</v>
      </c>
      <c r="F96" s="17">
        <f>D96*NEP!$C$6</f>
        <v>26068.000000000004</v>
      </c>
    </row>
    <row r="97" spans="1:6" x14ac:dyDescent="0.45">
      <c r="A97" t="s">
        <v>434</v>
      </c>
      <c r="B97">
        <v>160</v>
      </c>
      <c r="C97">
        <v>0.05</v>
      </c>
      <c r="D97">
        <f t="shared" si="2"/>
        <v>8</v>
      </c>
      <c r="E97" s="17">
        <f t="shared" si="3"/>
        <v>266</v>
      </c>
      <c r="F97" s="17">
        <f>D97*NEP!$C$6</f>
        <v>42560</v>
      </c>
    </row>
    <row r="98" spans="1:6" x14ac:dyDescent="0.45">
      <c r="A98" t="s">
        <v>435</v>
      </c>
      <c r="B98">
        <v>315</v>
      </c>
      <c r="C98">
        <v>7.0000000000000007E-2</v>
      </c>
      <c r="D98">
        <f t="shared" si="2"/>
        <v>22.05</v>
      </c>
      <c r="E98" s="17">
        <f t="shared" si="3"/>
        <v>372.4</v>
      </c>
      <c r="F98" s="17">
        <f>D98*NEP!$C$6</f>
        <v>117306</v>
      </c>
    </row>
    <row r="99" spans="1:6" x14ac:dyDescent="0.45">
      <c r="A99" t="s">
        <v>436</v>
      </c>
      <c r="B99">
        <v>38</v>
      </c>
      <c r="C99">
        <v>7.0000000000000007E-2</v>
      </c>
      <c r="D99">
        <f t="shared" si="2"/>
        <v>2.66</v>
      </c>
      <c r="E99" s="17">
        <f t="shared" si="3"/>
        <v>372.40000000000003</v>
      </c>
      <c r="F99" s="17">
        <f>D99*NEP!$C$6</f>
        <v>14151.2</v>
      </c>
    </row>
    <row r="100" spans="1:6" x14ac:dyDescent="0.45">
      <c r="A100" t="s">
        <v>437</v>
      </c>
      <c r="B100">
        <v>33</v>
      </c>
      <c r="C100">
        <v>0.08</v>
      </c>
      <c r="D100">
        <f t="shared" si="2"/>
        <v>2.64</v>
      </c>
      <c r="E100" s="17">
        <f t="shared" si="3"/>
        <v>425.6</v>
      </c>
      <c r="F100" s="17">
        <f>D100*NEP!$C$6</f>
        <v>14044.800000000001</v>
      </c>
    </row>
    <row r="101" spans="1:6" x14ac:dyDescent="0.45">
      <c r="A101" t="s">
        <v>438</v>
      </c>
      <c r="B101">
        <v>88</v>
      </c>
      <c r="C101">
        <v>0.3</v>
      </c>
      <c r="D101">
        <f t="shared" si="2"/>
        <v>26.4</v>
      </c>
      <c r="E101" s="17">
        <f t="shared" si="3"/>
        <v>1596</v>
      </c>
      <c r="F101" s="17">
        <f>D101*NEP!$C$6</f>
        <v>140448</v>
      </c>
    </row>
    <row r="102" spans="1:6" x14ac:dyDescent="0.45">
      <c r="A102" t="s">
        <v>439</v>
      </c>
      <c r="B102">
        <v>40</v>
      </c>
      <c r="C102">
        <v>0.22</v>
      </c>
      <c r="D102">
        <f t="shared" si="2"/>
        <v>8.8000000000000007</v>
      </c>
      <c r="E102" s="17">
        <f t="shared" si="3"/>
        <v>1170.4000000000001</v>
      </c>
      <c r="F102" s="17">
        <f>D102*NEP!$C$6</f>
        <v>46816.000000000007</v>
      </c>
    </row>
    <row r="103" spans="1:6" x14ac:dyDescent="0.45">
      <c r="A103" t="s">
        <v>440</v>
      </c>
      <c r="B103">
        <v>104</v>
      </c>
      <c r="C103">
        <v>0.17</v>
      </c>
      <c r="D103">
        <f t="shared" si="2"/>
        <v>17.68</v>
      </c>
      <c r="E103" s="17">
        <f t="shared" si="3"/>
        <v>904.39999999999986</v>
      </c>
      <c r="F103" s="17">
        <f>D103*NEP!$C$6</f>
        <v>94057.599999999991</v>
      </c>
    </row>
    <row r="104" spans="1:6" x14ac:dyDescent="0.45">
      <c r="A104" t="s">
        <v>441</v>
      </c>
      <c r="B104">
        <v>258</v>
      </c>
      <c r="C104">
        <v>0.11</v>
      </c>
      <c r="D104">
        <f t="shared" si="2"/>
        <v>28.38</v>
      </c>
      <c r="E104" s="17">
        <f t="shared" si="3"/>
        <v>585.20000000000005</v>
      </c>
      <c r="F104" s="17">
        <f>D104*NEP!$C$6</f>
        <v>150981.6</v>
      </c>
    </row>
    <row r="105" spans="1:6" x14ac:dyDescent="0.45">
      <c r="A105" t="s">
        <v>442</v>
      </c>
      <c r="B105">
        <v>177</v>
      </c>
      <c r="C105">
        <v>0.08</v>
      </c>
      <c r="D105">
        <f t="shared" si="2"/>
        <v>14.16</v>
      </c>
      <c r="E105" s="17">
        <f t="shared" si="3"/>
        <v>425.59999999999997</v>
      </c>
      <c r="F105" s="17">
        <f>D105*NEP!$C$6</f>
        <v>75331.199999999997</v>
      </c>
    </row>
    <row r="106" spans="1:6" x14ac:dyDescent="0.45">
      <c r="E106" s="17"/>
      <c r="F106" s="17"/>
    </row>
    <row r="107" spans="1:6" x14ac:dyDescent="0.45">
      <c r="E107" s="17"/>
      <c r="F107" s="17"/>
    </row>
    <row r="108" spans="1:6" x14ac:dyDescent="0.45">
      <c r="E108" s="17"/>
      <c r="F108" s="17"/>
    </row>
    <row r="109" spans="1:6" x14ac:dyDescent="0.45">
      <c r="E109" s="17"/>
      <c r="F109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K416"/>
  <sheetViews>
    <sheetView zoomScale="85" zoomScaleNormal="85" workbookViewId="0">
      <selection activeCell="H2" sqref="H2"/>
    </sheetView>
  </sheetViews>
  <sheetFormatPr defaultRowHeight="14.25" x14ac:dyDescent="0.45"/>
  <cols>
    <col min="1" max="1" width="92.06640625" customWidth="1"/>
    <col min="2" max="11" width="15.265625" customWidth="1"/>
  </cols>
  <sheetData>
    <row r="1" spans="1:11" s="16" customFormat="1" ht="28.5" customHeight="1" x14ac:dyDescent="0.45">
      <c r="A1" s="16" t="s">
        <v>0</v>
      </c>
      <c r="B1" s="16" t="s">
        <v>1</v>
      </c>
      <c r="C1" s="16" t="s">
        <v>2</v>
      </c>
      <c r="D1" s="16" t="s">
        <v>445</v>
      </c>
      <c r="E1" s="16" t="s">
        <v>447</v>
      </c>
      <c r="F1" s="16" t="s">
        <v>461</v>
      </c>
      <c r="G1" s="16" t="s">
        <v>452</v>
      </c>
      <c r="I1" s="16" t="s">
        <v>450</v>
      </c>
      <c r="J1" s="16" t="s">
        <v>463</v>
      </c>
      <c r="K1" s="16" t="s">
        <v>458</v>
      </c>
    </row>
    <row r="2" spans="1:11" x14ac:dyDescent="0.45">
      <c r="A2" t="s">
        <v>468</v>
      </c>
      <c r="B2">
        <v>44</v>
      </c>
      <c r="C2" s="1">
        <v>5666</v>
      </c>
      <c r="D2" s="13">
        <f>VLOOKUP(A2,'NWAU per episode Acute Adm'!$A$2:$C$414,3,FALSE)</f>
        <v>34.28</v>
      </c>
      <c r="E2" s="13">
        <f>D2*B2</f>
        <v>1508.3200000000002</v>
      </c>
      <c r="F2" s="15">
        <f>C2*D2</f>
        <v>194230.48</v>
      </c>
      <c r="G2" s="15">
        <f>F2*B2</f>
        <v>8546141.120000001</v>
      </c>
      <c r="H2" s="13">
        <f>C2/NEP!$C$6</f>
        <v>1.0650375939849623</v>
      </c>
      <c r="I2" s="1">
        <f>NEP!$C$6-C2</f>
        <v>-346</v>
      </c>
      <c r="J2" s="1">
        <f>'NWAU per episode Acute Adm'!E2-F2</f>
        <v>-11860.879999999976</v>
      </c>
      <c r="K2" s="1">
        <f>J2*B2</f>
        <v>-521878.71999999892</v>
      </c>
    </row>
    <row r="3" spans="1:11" x14ac:dyDescent="0.45">
      <c r="A3" t="s">
        <v>3</v>
      </c>
      <c r="B3">
        <v>79</v>
      </c>
      <c r="C3" s="1">
        <v>5397</v>
      </c>
      <c r="D3" s="13">
        <f>VLOOKUP(A3,'NWAU per episode Acute Adm'!$A$2:$C$414,3,FALSE)</f>
        <v>20.54</v>
      </c>
      <c r="E3" s="13">
        <f t="shared" ref="E3:E66" si="0">D3*B3</f>
        <v>1622.6599999999999</v>
      </c>
      <c r="F3" s="15">
        <f t="shared" ref="F3:F66" si="1">C3*D3</f>
        <v>110854.37999999999</v>
      </c>
      <c r="G3" s="15">
        <f t="shared" ref="G3:G66" si="2">F3*B3</f>
        <v>8757496.0199999996</v>
      </c>
      <c r="H3" s="13">
        <f>C3/NEP!$C$6</f>
        <v>1.0144736842105264</v>
      </c>
      <c r="I3" s="1">
        <f>NEP!$C$6-C3</f>
        <v>-77</v>
      </c>
      <c r="J3" s="1">
        <f>'NWAU per episode Acute Adm'!E3-F3</f>
        <v>-1581.5800000000017</v>
      </c>
      <c r="K3" s="1">
        <f t="shared" ref="K3:K66" si="3">J3*B3</f>
        <v>-124944.82000000014</v>
      </c>
    </row>
    <row r="4" spans="1:11" x14ac:dyDescent="0.45">
      <c r="A4" t="s">
        <v>4</v>
      </c>
      <c r="B4">
        <v>50</v>
      </c>
      <c r="C4" s="1">
        <v>5168</v>
      </c>
      <c r="D4" s="13">
        <f>VLOOKUP(A4,'NWAU per episode Acute Adm'!$A$2:$C$414,3,FALSE)</f>
        <v>14.87</v>
      </c>
      <c r="E4" s="13">
        <f t="shared" si="0"/>
        <v>743.5</v>
      </c>
      <c r="F4" s="15">
        <f t="shared" si="1"/>
        <v>76848.159999999989</v>
      </c>
      <c r="G4" s="15">
        <f t="shared" si="2"/>
        <v>3842407.9999999995</v>
      </c>
      <c r="H4" s="13">
        <f>C4/NEP!$C$6</f>
        <v>0.97142857142857142</v>
      </c>
      <c r="I4" s="1">
        <f>NEP!$C$6-C4</f>
        <v>152</v>
      </c>
      <c r="J4" s="1">
        <f>'NWAU per episode Acute Adm'!E4-F4</f>
        <v>2260.2400000000052</v>
      </c>
      <c r="K4" s="1">
        <f t="shared" si="3"/>
        <v>113012.00000000026</v>
      </c>
    </row>
    <row r="5" spans="1:11" x14ac:dyDescent="0.45">
      <c r="A5" t="s">
        <v>469</v>
      </c>
      <c r="B5">
        <v>38</v>
      </c>
      <c r="C5" s="1">
        <v>5848</v>
      </c>
      <c r="D5" s="13">
        <f>VLOOKUP(A5,'NWAU per episode Acute Adm'!$A$2:$C$414,3,FALSE)</f>
        <v>14.01</v>
      </c>
      <c r="E5" s="13">
        <f t="shared" si="0"/>
        <v>532.38</v>
      </c>
      <c r="F5" s="15">
        <f t="shared" si="1"/>
        <v>81930.48</v>
      </c>
      <c r="G5" s="15">
        <f t="shared" si="2"/>
        <v>3113358.2399999998</v>
      </c>
      <c r="H5" s="13">
        <f>C5/NEP!$C$6</f>
        <v>1.0992481203007518</v>
      </c>
      <c r="I5" s="1">
        <f>NEP!$C$6-C5</f>
        <v>-528</v>
      </c>
      <c r="J5" s="1">
        <f>'NWAU per episode Acute Adm'!E5-F5</f>
        <v>-7397.2799999999988</v>
      </c>
      <c r="K5" s="1">
        <f t="shared" si="3"/>
        <v>-281096.63999999996</v>
      </c>
    </row>
    <row r="6" spans="1:11" x14ac:dyDescent="0.45">
      <c r="A6" t="s">
        <v>5</v>
      </c>
      <c r="B6">
        <v>105</v>
      </c>
      <c r="C6" s="1">
        <v>5716</v>
      </c>
      <c r="D6" s="13">
        <f>VLOOKUP(A6,'NWAU per episode Acute Adm'!$A$2:$C$414,3,FALSE)</f>
        <v>12.86</v>
      </c>
      <c r="E6" s="13">
        <f t="shared" si="0"/>
        <v>1350.3</v>
      </c>
      <c r="F6" s="15">
        <f t="shared" si="1"/>
        <v>73507.759999999995</v>
      </c>
      <c r="G6" s="15">
        <f t="shared" si="2"/>
        <v>7718314.7999999998</v>
      </c>
      <c r="H6" s="13">
        <f>C6/NEP!$C$6</f>
        <v>1.0744360902255639</v>
      </c>
      <c r="I6" s="1">
        <f>NEP!$C$6-C6</f>
        <v>-396</v>
      </c>
      <c r="J6" s="1">
        <f>'NWAU per episode Acute Adm'!E6-F6</f>
        <v>-5092.5599999999977</v>
      </c>
      <c r="K6" s="1">
        <f t="shared" si="3"/>
        <v>-534718.79999999981</v>
      </c>
    </row>
    <row r="7" spans="1:11" x14ac:dyDescent="0.45">
      <c r="A7" t="s">
        <v>6</v>
      </c>
      <c r="B7">
        <v>208</v>
      </c>
      <c r="C7" s="1">
        <v>6643</v>
      </c>
      <c r="D7" s="13">
        <f>VLOOKUP(A7,'NWAU per episode Acute Adm'!$A$2:$C$414,3,FALSE)</f>
        <v>6.76</v>
      </c>
      <c r="E7" s="13">
        <f t="shared" si="0"/>
        <v>1406.08</v>
      </c>
      <c r="F7" s="15">
        <f t="shared" si="1"/>
        <v>44906.68</v>
      </c>
      <c r="G7" s="15">
        <f t="shared" si="2"/>
        <v>9340589.4399999995</v>
      </c>
      <c r="H7" s="13">
        <f>C7/NEP!$C$6</f>
        <v>1.2486842105263158</v>
      </c>
      <c r="I7" s="1">
        <f>NEP!$C$6-C7</f>
        <v>-1323</v>
      </c>
      <c r="J7" s="1">
        <f>'NWAU per episode Acute Adm'!E7-F7</f>
        <v>-8943.4800000000032</v>
      </c>
      <c r="K7" s="1">
        <f t="shared" si="3"/>
        <v>-1860243.8400000008</v>
      </c>
    </row>
    <row r="8" spans="1:11" x14ac:dyDescent="0.45">
      <c r="A8" t="s">
        <v>7</v>
      </c>
      <c r="B8">
        <v>297</v>
      </c>
      <c r="C8" s="1">
        <v>6950</v>
      </c>
      <c r="D8" s="13">
        <f>VLOOKUP(A8,'NWAU per episode Acute Adm'!$A$2:$C$414,3,FALSE)</f>
        <v>4.3600000000000003</v>
      </c>
      <c r="E8" s="13">
        <f t="shared" si="0"/>
        <v>1294.92</v>
      </c>
      <c r="F8" s="15">
        <f t="shared" si="1"/>
        <v>30302.000000000004</v>
      </c>
      <c r="G8" s="15">
        <f t="shared" si="2"/>
        <v>8999694.0000000019</v>
      </c>
      <c r="H8" s="13">
        <f>C8/NEP!$C$6</f>
        <v>1.3063909774436091</v>
      </c>
      <c r="I8" s="1">
        <f>NEP!$C$6-C8</f>
        <v>-1630</v>
      </c>
      <c r="J8" s="1">
        <f>'NWAU per episode Acute Adm'!E8-F8</f>
        <v>-7106.8000000000029</v>
      </c>
      <c r="K8" s="1">
        <f t="shared" si="3"/>
        <v>-2110719.600000001</v>
      </c>
    </row>
    <row r="9" spans="1:11" x14ac:dyDescent="0.45">
      <c r="A9" t="s">
        <v>8</v>
      </c>
      <c r="B9">
        <v>53</v>
      </c>
      <c r="C9" s="1">
        <v>8150</v>
      </c>
      <c r="D9" s="13">
        <f>VLOOKUP(A9,'NWAU per episode Acute Adm'!$A$2:$C$414,3,FALSE)</f>
        <v>2.78</v>
      </c>
      <c r="E9" s="13">
        <f t="shared" si="0"/>
        <v>147.34</v>
      </c>
      <c r="F9" s="15">
        <f t="shared" si="1"/>
        <v>22657</v>
      </c>
      <c r="G9" s="15">
        <f t="shared" si="2"/>
        <v>1200821</v>
      </c>
      <c r="H9" s="13">
        <f>C9/NEP!$C$6</f>
        <v>1.5319548872180451</v>
      </c>
      <c r="I9" s="1">
        <f>NEP!$C$6-C9</f>
        <v>-2830</v>
      </c>
      <c r="J9" s="1">
        <f>'NWAU per episode Acute Adm'!E9-F9</f>
        <v>-7867.4</v>
      </c>
      <c r="K9" s="1">
        <f t="shared" si="3"/>
        <v>-416972.19999999995</v>
      </c>
    </row>
    <row r="10" spans="1:11" x14ac:dyDescent="0.45">
      <c r="A10" t="s">
        <v>470</v>
      </c>
      <c r="B10">
        <v>31</v>
      </c>
      <c r="C10" s="1">
        <v>9335</v>
      </c>
      <c r="D10" s="13">
        <f>VLOOKUP(A10,'NWAU per episode Acute Adm'!$A$2:$C$414,3,FALSE)</f>
        <v>3.14</v>
      </c>
      <c r="E10" s="13">
        <f t="shared" si="0"/>
        <v>97.34</v>
      </c>
      <c r="F10" s="15">
        <f t="shared" si="1"/>
        <v>29311.9</v>
      </c>
      <c r="G10" s="15">
        <f t="shared" si="2"/>
        <v>908668.9</v>
      </c>
      <c r="H10" s="13">
        <f>C10/NEP!$C$6</f>
        <v>1.7546992481203008</v>
      </c>
      <c r="I10" s="1">
        <f>NEP!$C$6-C10</f>
        <v>-4015</v>
      </c>
      <c r="J10" s="1">
        <f>'NWAU per episode Acute Adm'!E10-F10</f>
        <v>-12607.099999999999</v>
      </c>
      <c r="K10" s="1">
        <f t="shared" si="3"/>
        <v>-390820.1</v>
      </c>
    </row>
    <row r="11" spans="1:11" x14ac:dyDescent="0.45">
      <c r="A11" t="s">
        <v>9</v>
      </c>
      <c r="B11">
        <v>129</v>
      </c>
      <c r="C11" s="1">
        <v>7022</v>
      </c>
      <c r="D11" s="13">
        <f>VLOOKUP(A11,'NWAU per episode Acute Adm'!$A$2:$C$414,3,FALSE)</f>
        <v>0.44</v>
      </c>
      <c r="E11" s="13">
        <f t="shared" si="0"/>
        <v>56.76</v>
      </c>
      <c r="F11" s="15">
        <f t="shared" si="1"/>
        <v>3089.68</v>
      </c>
      <c r="G11" s="15">
        <f t="shared" si="2"/>
        <v>398568.72</v>
      </c>
      <c r="H11" s="13">
        <f>C11/NEP!$C$6</f>
        <v>1.3199248120300753</v>
      </c>
      <c r="I11" s="1">
        <f>NEP!$C$6-C11</f>
        <v>-1702</v>
      </c>
      <c r="J11" s="1">
        <f>'NWAU per episode Acute Adm'!E11-F11</f>
        <v>-748.87999999999965</v>
      </c>
      <c r="K11" s="1">
        <f t="shared" si="3"/>
        <v>-96605.51999999996</v>
      </c>
    </row>
    <row r="12" spans="1:11" x14ac:dyDescent="0.45">
      <c r="A12" t="s">
        <v>471</v>
      </c>
      <c r="B12">
        <v>57</v>
      </c>
      <c r="C12" s="1">
        <v>8035</v>
      </c>
      <c r="D12" s="13">
        <f>VLOOKUP(A12,'NWAU per episode Acute Adm'!$A$2:$C$414,3,FALSE)</f>
        <v>1.1200000000000001</v>
      </c>
      <c r="E12" s="13">
        <f t="shared" si="0"/>
        <v>63.84</v>
      </c>
      <c r="F12" s="15">
        <f t="shared" si="1"/>
        <v>8999.2000000000007</v>
      </c>
      <c r="G12" s="15">
        <f t="shared" si="2"/>
        <v>512954.4</v>
      </c>
      <c r="H12" s="13">
        <f>C12/NEP!$C$6</f>
        <v>1.5103383458646618</v>
      </c>
      <c r="I12" s="1">
        <f>NEP!$C$6-C12</f>
        <v>-2715</v>
      </c>
      <c r="J12" s="1">
        <f>'NWAU per episode Acute Adm'!E12-F12</f>
        <v>-3040.8</v>
      </c>
      <c r="K12" s="1">
        <f t="shared" si="3"/>
        <v>-173325.6</v>
      </c>
    </row>
    <row r="13" spans="1:11" x14ac:dyDescent="0.45">
      <c r="A13" t="s">
        <v>10</v>
      </c>
      <c r="B13">
        <v>66</v>
      </c>
      <c r="C13" s="1">
        <v>8068</v>
      </c>
      <c r="D13" s="13">
        <f>VLOOKUP(A13,'NWAU per episode Acute Adm'!$A$2:$C$414,3,FALSE)</f>
        <v>1.0900000000000001</v>
      </c>
      <c r="E13" s="13">
        <f t="shared" si="0"/>
        <v>71.940000000000012</v>
      </c>
      <c r="F13" s="15">
        <f t="shared" si="1"/>
        <v>8794.1200000000008</v>
      </c>
      <c r="G13" s="15">
        <f t="shared" si="2"/>
        <v>580411.92000000004</v>
      </c>
      <c r="H13" s="13">
        <f>C13/NEP!$C$6</f>
        <v>1.5165413533834586</v>
      </c>
      <c r="I13" s="1">
        <f>NEP!$C$6-C13</f>
        <v>-2748</v>
      </c>
      <c r="J13" s="1">
        <f>'NWAU per episode Acute Adm'!E13-F13</f>
        <v>-2995.3199999999997</v>
      </c>
      <c r="K13" s="1">
        <f t="shared" si="3"/>
        <v>-197691.12</v>
      </c>
    </row>
    <row r="14" spans="1:11" x14ac:dyDescent="0.45">
      <c r="A14" t="s">
        <v>472</v>
      </c>
      <c r="B14">
        <v>32</v>
      </c>
      <c r="C14" s="1">
        <v>6807</v>
      </c>
      <c r="D14" s="13">
        <f>VLOOKUP(A14,'NWAU per episode Acute Adm'!$A$2:$C$414,3,FALSE)</f>
        <v>0.13</v>
      </c>
      <c r="E14" s="13">
        <f t="shared" si="0"/>
        <v>4.16</v>
      </c>
      <c r="F14" s="15">
        <f t="shared" si="1"/>
        <v>884.91000000000008</v>
      </c>
      <c r="G14" s="15">
        <f t="shared" si="2"/>
        <v>28317.120000000003</v>
      </c>
      <c r="H14" s="13">
        <f>C14/NEP!$C$6</f>
        <v>1.2795112781954887</v>
      </c>
      <c r="I14" s="1">
        <f>NEP!$C$6-C14</f>
        <v>-1487</v>
      </c>
      <c r="J14" s="1">
        <f>'NWAU per episode Acute Adm'!E14-F14</f>
        <v>-193.31000000000006</v>
      </c>
      <c r="K14" s="1">
        <f t="shared" si="3"/>
        <v>-6185.9200000000019</v>
      </c>
    </row>
    <row r="15" spans="1:11" x14ac:dyDescent="0.45">
      <c r="A15" t="s">
        <v>473</v>
      </c>
      <c r="B15">
        <v>44</v>
      </c>
      <c r="C15" s="1">
        <v>5118</v>
      </c>
      <c r="D15" s="13">
        <f>VLOOKUP(A15,'NWAU per episode Acute Adm'!$A$2:$C$414,3,FALSE)</f>
        <v>0.3</v>
      </c>
      <c r="E15" s="13">
        <f t="shared" si="0"/>
        <v>13.2</v>
      </c>
      <c r="F15" s="15">
        <f t="shared" si="1"/>
        <v>1535.3999999999999</v>
      </c>
      <c r="G15" s="15">
        <f t="shared" si="2"/>
        <v>67557.599999999991</v>
      </c>
      <c r="H15" s="13">
        <f>C15/NEP!$C$6</f>
        <v>0.9620300751879699</v>
      </c>
      <c r="I15" s="1">
        <f>NEP!$C$6-C15</f>
        <v>202</v>
      </c>
      <c r="J15" s="1">
        <f>'NWAU per episode Acute Adm'!E15-F15</f>
        <v>60.600000000000136</v>
      </c>
      <c r="K15" s="1">
        <f t="shared" si="3"/>
        <v>2666.400000000006</v>
      </c>
    </row>
    <row r="16" spans="1:11" x14ac:dyDescent="0.45">
      <c r="A16" t="s">
        <v>11</v>
      </c>
      <c r="B16">
        <v>232</v>
      </c>
      <c r="C16" s="1">
        <v>8513</v>
      </c>
      <c r="D16" s="13">
        <f>VLOOKUP(A16,'NWAU per episode Acute Adm'!$A$2:$C$414,3,FALSE)</f>
        <v>2.76</v>
      </c>
      <c r="E16" s="13">
        <f t="shared" si="0"/>
        <v>640.31999999999994</v>
      </c>
      <c r="F16" s="15">
        <f t="shared" si="1"/>
        <v>23495.879999999997</v>
      </c>
      <c r="G16" s="15">
        <f t="shared" si="2"/>
        <v>5451044.1599999992</v>
      </c>
      <c r="H16" s="13">
        <f>C16/NEP!$C$6</f>
        <v>1.600187969924812</v>
      </c>
      <c r="I16" s="1">
        <f>NEP!$C$6-C16</f>
        <v>-3193</v>
      </c>
      <c r="J16" s="1">
        <f>'NWAU per episode Acute Adm'!E16-F16</f>
        <v>-8812.68</v>
      </c>
      <c r="K16" s="1">
        <f t="shared" si="3"/>
        <v>-2044541.76</v>
      </c>
    </row>
    <row r="17" spans="1:11" x14ac:dyDescent="0.45">
      <c r="A17" t="s">
        <v>12</v>
      </c>
      <c r="B17">
        <v>148</v>
      </c>
      <c r="C17" s="1">
        <v>9871</v>
      </c>
      <c r="D17" s="13">
        <f>VLOOKUP(A17,'NWAU per episode Acute Adm'!$A$2:$C$414,3,FALSE)</f>
        <v>1.39</v>
      </c>
      <c r="E17" s="13">
        <f t="shared" si="0"/>
        <v>205.72</v>
      </c>
      <c r="F17" s="15">
        <f t="shared" si="1"/>
        <v>13720.689999999999</v>
      </c>
      <c r="G17" s="15">
        <f t="shared" si="2"/>
        <v>2030662.1199999999</v>
      </c>
      <c r="H17" s="13">
        <f>C17/NEP!$C$6</f>
        <v>1.8554511278195489</v>
      </c>
      <c r="I17" s="1">
        <f>NEP!$C$6-C17</f>
        <v>-4551</v>
      </c>
      <c r="J17" s="1">
        <f>'NWAU per episode Acute Adm'!E17-F17</f>
        <v>-6325.8899999999994</v>
      </c>
      <c r="K17" s="1">
        <f t="shared" si="3"/>
        <v>-936231.72</v>
      </c>
    </row>
    <row r="18" spans="1:11" x14ac:dyDescent="0.45">
      <c r="A18" t="s">
        <v>13</v>
      </c>
      <c r="B18">
        <v>118</v>
      </c>
      <c r="C18" s="1">
        <v>8064</v>
      </c>
      <c r="D18" s="13">
        <f>VLOOKUP(A18,'NWAU per episode Acute Adm'!$A$2:$C$414,3,FALSE)</f>
        <v>2.08</v>
      </c>
      <c r="E18" s="13">
        <f t="shared" si="0"/>
        <v>245.44</v>
      </c>
      <c r="F18" s="15">
        <f t="shared" si="1"/>
        <v>16773.12</v>
      </c>
      <c r="G18" s="15">
        <f t="shared" si="2"/>
        <v>1979228.1599999999</v>
      </c>
      <c r="H18" s="13">
        <f>C18/NEP!$C$6</f>
        <v>1.5157894736842106</v>
      </c>
      <c r="I18" s="1">
        <f>NEP!$C$6-C18</f>
        <v>-2744</v>
      </c>
      <c r="J18" s="1">
        <f>'NWAU per episode Acute Adm'!E18-F18</f>
        <v>-5707.5199999999986</v>
      </c>
      <c r="K18" s="1">
        <f t="shared" si="3"/>
        <v>-673487.35999999987</v>
      </c>
    </row>
    <row r="19" spans="1:11" x14ac:dyDescent="0.45">
      <c r="A19" t="s">
        <v>14</v>
      </c>
      <c r="B19">
        <v>106</v>
      </c>
      <c r="C19" s="1">
        <v>8849</v>
      </c>
      <c r="D19" s="13">
        <f>VLOOKUP(A19,'NWAU per episode Acute Adm'!$A$2:$C$414,3,FALSE)</f>
        <v>0.69</v>
      </c>
      <c r="E19" s="13">
        <f t="shared" si="0"/>
        <v>73.14</v>
      </c>
      <c r="F19" s="15">
        <f t="shared" si="1"/>
        <v>6105.8099999999995</v>
      </c>
      <c r="G19" s="15">
        <f t="shared" si="2"/>
        <v>647215.86</v>
      </c>
      <c r="H19" s="13">
        <f>C19/NEP!$C$6</f>
        <v>1.6633458646616541</v>
      </c>
      <c r="I19" s="1">
        <f>NEP!$C$6-C19</f>
        <v>-3529</v>
      </c>
      <c r="J19" s="1">
        <f>'NWAU per episode Acute Adm'!E19-F19</f>
        <v>-2435.0099999999998</v>
      </c>
      <c r="K19" s="1">
        <f t="shared" si="3"/>
        <v>-258111.05999999997</v>
      </c>
    </row>
    <row r="20" spans="1:11" x14ac:dyDescent="0.45">
      <c r="A20" t="s">
        <v>474</v>
      </c>
      <c r="B20">
        <v>47</v>
      </c>
      <c r="C20" s="1">
        <v>6827</v>
      </c>
      <c r="D20" s="13">
        <f>VLOOKUP(A20,'NWAU per episode Acute Adm'!$A$2:$C$414,3,FALSE)</f>
        <v>2.99</v>
      </c>
      <c r="E20" s="13">
        <f t="shared" si="0"/>
        <v>140.53</v>
      </c>
      <c r="F20" s="15">
        <f t="shared" si="1"/>
        <v>20412.730000000003</v>
      </c>
      <c r="G20" s="15">
        <f t="shared" si="2"/>
        <v>959398.31000000017</v>
      </c>
      <c r="H20" s="13">
        <f>C20/NEP!$C$6</f>
        <v>1.2832706766917292</v>
      </c>
      <c r="I20" s="1">
        <f>NEP!$C$6-C20</f>
        <v>-1507</v>
      </c>
      <c r="J20" s="1">
        <f>'NWAU per episode Acute Adm'!E20-F20</f>
        <v>-4505.9300000000039</v>
      </c>
      <c r="K20" s="1">
        <f t="shared" si="3"/>
        <v>-211778.7100000002</v>
      </c>
    </row>
    <row r="21" spans="1:11" x14ac:dyDescent="0.45">
      <c r="A21" t="s">
        <v>15</v>
      </c>
      <c r="B21">
        <v>100</v>
      </c>
      <c r="C21" s="1">
        <v>8613</v>
      </c>
      <c r="D21" s="13">
        <f>VLOOKUP(A21,'NWAU per episode Acute Adm'!$A$2:$C$414,3,FALSE)</f>
        <v>1.1000000000000001</v>
      </c>
      <c r="E21" s="13">
        <f t="shared" si="0"/>
        <v>110.00000000000001</v>
      </c>
      <c r="F21" s="15">
        <f t="shared" si="1"/>
        <v>9474.3000000000011</v>
      </c>
      <c r="G21" s="15">
        <f t="shared" si="2"/>
        <v>947430.00000000012</v>
      </c>
      <c r="H21" s="13">
        <f>C21/NEP!$C$6</f>
        <v>1.6189849624060151</v>
      </c>
      <c r="I21" s="1">
        <f>NEP!$C$6-C21</f>
        <v>-3293</v>
      </c>
      <c r="J21" s="1">
        <f>'NWAU per episode Acute Adm'!E21-F21</f>
        <v>-3622.3</v>
      </c>
      <c r="K21" s="1">
        <f t="shared" si="3"/>
        <v>-362230</v>
      </c>
    </row>
    <row r="22" spans="1:11" x14ac:dyDescent="0.45">
      <c r="A22" t="s">
        <v>16</v>
      </c>
      <c r="B22">
        <v>74</v>
      </c>
      <c r="C22" s="1">
        <v>6802</v>
      </c>
      <c r="D22" s="13">
        <f>VLOOKUP(A22,'NWAU per episode Acute Adm'!$A$2:$C$414,3,FALSE)</f>
        <v>3.37</v>
      </c>
      <c r="E22" s="13">
        <f t="shared" si="0"/>
        <v>249.38</v>
      </c>
      <c r="F22" s="15">
        <f t="shared" si="1"/>
        <v>22922.74</v>
      </c>
      <c r="G22" s="15">
        <f t="shared" si="2"/>
        <v>1696282.76</v>
      </c>
      <c r="H22" s="13">
        <f>C22/NEP!$C$6</f>
        <v>1.2785714285714285</v>
      </c>
      <c r="I22" s="1">
        <f>NEP!$C$6-C22</f>
        <v>-1482</v>
      </c>
      <c r="J22" s="1">
        <f>'NWAU per episode Acute Adm'!E22-F22</f>
        <v>-4994.3400000000038</v>
      </c>
      <c r="K22" s="1">
        <f t="shared" si="3"/>
        <v>-369581.16000000027</v>
      </c>
    </row>
    <row r="23" spans="1:11" x14ac:dyDescent="0.45">
      <c r="A23" t="s">
        <v>17</v>
      </c>
      <c r="B23">
        <v>88</v>
      </c>
      <c r="C23" s="1">
        <v>9690</v>
      </c>
      <c r="D23" s="13">
        <f>VLOOKUP(A23,'NWAU per episode Acute Adm'!$A$2:$C$414,3,FALSE)</f>
        <v>0.99</v>
      </c>
      <c r="E23" s="13">
        <f t="shared" si="0"/>
        <v>87.12</v>
      </c>
      <c r="F23" s="15">
        <f t="shared" si="1"/>
        <v>9593.1</v>
      </c>
      <c r="G23" s="15">
        <f t="shared" si="2"/>
        <v>844192.8</v>
      </c>
      <c r="H23" s="13">
        <f>C23/NEP!$C$6</f>
        <v>1.8214285714285714</v>
      </c>
      <c r="I23" s="1">
        <f>NEP!$C$6-C23</f>
        <v>-4370</v>
      </c>
      <c r="J23" s="1">
        <f>'NWAU per episode Acute Adm'!E23-F23</f>
        <v>-4326.3</v>
      </c>
      <c r="K23" s="1">
        <f t="shared" si="3"/>
        <v>-380714.4</v>
      </c>
    </row>
    <row r="24" spans="1:11" x14ac:dyDescent="0.45">
      <c r="A24" t="s">
        <v>475</v>
      </c>
      <c r="B24">
        <v>130</v>
      </c>
      <c r="C24" s="1">
        <v>8524</v>
      </c>
      <c r="D24" s="13">
        <f>VLOOKUP(A24,'NWAU per episode Acute Adm'!$A$2:$C$414,3,FALSE)</f>
        <v>0.25</v>
      </c>
      <c r="E24" s="13">
        <f t="shared" si="0"/>
        <v>32.5</v>
      </c>
      <c r="F24" s="15">
        <f t="shared" si="1"/>
        <v>2131</v>
      </c>
      <c r="G24" s="15">
        <f t="shared" si="2"/>
        <v>277030</v>
      </c>
      <c r="H24" s="13">
        <f>C24/NEP!$C$6</f>
        <v>1.6022556390977443</v>
      </c>
      <c r="I24" s="1">
        <f>NEP!$C$6-C24</f>
        <v>-3204</v>
      </c>
      <c r="J24" s="1">
        <f>'NWAU per episode Acute Adm'!E24-F24</f>
        <v>-801</v>
      </c>
      <c r="K24" s="1">
        <f t="shared" si="3"/>
        <v>-104130</v>
      </c>
    </row>
    <row r="25" spans="1:11" x14ac:dyDescent="0.45">
      <c r="A25" t="s">
        <v>18</v>
      </c>
      <c r="B25">
        <v>49</v>
      </c>
      <c r="C25" s="1">
        <v>8559</v>
      </c>
      <c r="D25" s="13">
        <f>VLOOKUP(A25,'NWAU per episode Acute Adm'!$A$2:$C$414,3,FALSE)</f>
        <v>1.01</v>
      </c>
      <c r="E25" s="13">
        <f t="shared" si="0"/>
        <v>49.49</v>
      </c>
      <c r="F25" s="15">
        <f t="shared" si="1"/>
        <v>8644.59</v>
      </c>
      <c r="G25" s="15">
        <f t="shared" si="2"/>
        <v>423584.91000000003</v>
      </c>
      <c r="H25" s="13">
        <f>C25/NEP!$C$6</f>
        <v>1.6088345864661655</v>
      </c>
      <c r="I25" s="1">
        <f>NEP!$C$6-C25</f>
        <v>-3239</v>
      </c>
      <c r="J25" s="1">
        <f>'NWAU per episode Acute Adm'!E25-F25</f>
        <v>-3271.3900000000003</v>
      </c>
      <c r="K25" s="1">
        <f t="shared" si="3"/>
        <v>-160298.11000000002</v>
      </c>
    </row>
    <row r="26" spans="1:11" x14ac:dyDescent="0.45">
      <c r="A26" t="s">
        <v>19</v>
      </c>
      <c r="B26">
        <v>486</v>
      </c>
      <c r="C26" s="1">
        <v>29049</v>
      </c>
      <c r="D26" s="13">
        <f>VLOOKUP(A26,'NWAU per episode Acute Adm'!$A$2:$C$414,3,FALSE)</f>
        <v>0.25</v>
      </c>
      <c r="E26" s="13">
        <f t="shared" si="0"/>
        <v>121.5</v>
      </c>
      <c r="F26" s="15">
        <f t="shared" si="1"/>
        <v>7262.25</v>
      </c>
      <c r="G26" s="15">
        <f t="shared" si="2"/>
        <v>3529453.5</v>
      </c>
      <c r="H26" s="13">
        <f>C26/NEP!$C$6</f>
        <v>5.4603383458646615</v>
      </c>
      <c r="I26" s="1">
        <f>NEP!$C$6-C26</f>
        <v>-23729</v>
      </c>
      <c r="J26" s="1">
        <f>'NWAU per episode Acute Adm'!E26-F26</f>
        <v>-5932.25</v>
      </c>
      <c r="K26" s="1">
        <f t="shared" si="3"/>
        <v>-2883073.5</v>
      </c>
    </row>
    <row r="27" spans="1:11" x14ac:dyDescent="0.45">
      <c r="A27" t="s">
        <v>20</v>
      </c>
      <c r="B27">
        <v>184</v>
      </c>
      <c r="C27" s="1">
        <v>4343</v>
      </c>
      <c r="D27" s="13">
        <f>VLOOKUP(A27,'NWAU per episode Acute Adm'!$A$2:$C$414,3,FALSE)</f>
        <v>0.44</v>
      </c>
      <c r="E27" s="13">
        <f t="shared" si="0"/>
        <v>80.959999999999994</v>
      </c>
      <c r="F27" s="15">
        <f t="shared" si="1"/>
        <v>1910.92</v>
      </c>
      <c r="G27" s="15">
        <f t="shared" si="2"/>
        <v>351609.28</v>
      </c>
      <c r="H27" s="13">
        <f>C27/NEP!$C$6</f>
        <v>0.81635338345864661</v>
      </c>
      <c r="I27" s="1">
        <f>NEP!$C$6-C27</f>
        <v>977</v>
      </c>
      <c r="J27" s="1">
        <f>'NWAU per episode Acute Adm'!E27-F27</f>
        <v>429.87999999999965</v>
      </c>
      <c r="K27" s="1">
        <f t="shared" si="3"/>
        <v>79097.91999999994</v>
      </c>
    </row>
    <row r="28" spans="1:11" x14ac:dyDescent="0.45">
      <c r="A28" t="s">
        <v>21</v>
      </c>
      <c r="B28">
        <v>175</v>
      </c>
      <c r="C28" s="1">
        <v>8575</v>
      </c>
      <c r="D28" s="13">
        <f>VLOOKUP(A28,'NWAU per episode Acute Adm'!$A$2:$C$414,3,FALSE)</f>
        <v>3.65</v>
      </c>
      <c r="E28" s="13">
        <f t="shared" si="0"/>
        <v>638.75</v>
      </c>
      <c r="F28" s="15">
        <f t="shared" si="1"/>
        <v>31298.75</v>
      </c>
      <c r="G28" s="15">
        <f t="shared" si="2"/>
        <v>5477281.25</v>
      </c>
      <c r="H28" s="13">
        <f>C28/NEP!$C$6</f>
        <v>1.611842105263158</v>
      </c>
      <c r="I28" s="1">
        <f>NEP!$C$6-C28</f>
        <v>-3255</v>
      </c>
      <c r="J28" s="1">
        <f>'NWAU per episode Acute Adm'!E28-F28</f>
        <v>-11880.75</v>
      </c>
      <c r="K28" s="1">
        <f t="shared" si="3"/>
        <v>-2079131.25</v>
      </c>
    </row>
    <row r="29" spans="1:11" x14ac:dyDescent="0.45">
      <c r="A29" t="s">
        <v>22</v>
      </c>
      <c r="B29">
        <v>279</v>
      </c>
      <c r="C29" s="1">
        <v>7304</v>
      </c>
      <c r="D29" s="13">
        <f>VLOOKUP(A29,'NWAU per episode Acute Adm'!$A$2:$C$414,3,FALSE)</f>
        <v>1.77</v>
      </c>
      <c r="E29" s="13">
        <f t="shared" si="0"/>
        <v>493.83</v>
      </c>
      <c r="F29" s="15">
        <f t="shared" si="1"/>
        <v>12928.08</v>
      </c>
      <c r="G29" s="15">
        <f t="shared" si="2"/>
        <v>3606934.32</v>
      </c>
      <c r="H29" s="13">
        <f>C29/NEP!$C$6</f>
        <v>1.3729323308270676</v>
      </c>
      <c r="I29" s="1">
        <f>NEP!$C$6-C29</f>
        <v>-1984</v>
      </c>
      <c r="J29" s="1">
        <f>'NWAU per episode Acute Adm'!E29-F29</f>
        <v>-3511.6800000000003</v>
      </c>
      <c r="K29" s="1">
        <f t="shared" si="3"/>
        <v>-979758.72000000009</v>
      </c>
    </row>
    <row r="30" spans="1:11" x14ac:dyDescent="0.45">
      <c r="A30" t="s">
        <v>23</v>
      </c>
      <c r="B30">
        <v>455</v>
      </c>
      <c r="C30" s="1">
        <v>8320</v>
      </c>
      <c r="D30" s="13">
        <f>VLOOKUP(A30,'NWAU per episode Acute Adm'!$A$2:$C$414,3,FALSE)</f>
        <v>0.92</v>
      </c>
      <c r="E30" s="13">
        <f t="shared" si="0"/>
        <v>418.6</v>
      </c>
      <c r="F30" s="15">
        <f t="shared" si="1"/>
        <v>7654.4000000000005</v>
      </c>
      <c r="G30" s="15">
        <f t="shared" si="2"/>
        <v>3482752.0000000005</v>
      </c>
      <c r="H30" s="13">
        <f>C30/NEP!$C$6</f>
        <v>1.5639097744360901</v>
      </c>
      <c r="I30" s="1">
        <f>NEP!$C$6-C30</f>
        <v>-3000</v>
      </c>
      <c r="J30" s="1">
        <f>'NWAU per episode Acute Adm'!E30-F30</f>
        <v>-2760.0000000000009</v>
      </c>
      <c r="K30" s="1">
        <f t="shared" si="3"/>
        <v>-1255800.0000000005</v>
      </c>
    </row>
    <row r="31" spans="1:11" x14ac:dyDescent="0.45">
      <c r="A31" t="s">
        <v>476</v>
      </c>
      <c r="B31">
        <v>115</v>
      </c>
      <c r="C31" s="1">
        <v>17273</v>
      </c>
      <c r="D31" s="13">
        <f>VLOOKUP(A31,'NWAU per episode Acute Adm'!$A$2:$C$414,3,FALSE)</f>
        <v>0.52</v>
      </c>
      <c r="E31" s="13">
        <f t="shared" si="0"/>
        <v>59.800000000000004</v>
      </c>
      <c r="F31" s="15">
        <f t="shared" si="1"/>
        <v>8981.9600000000009</v>
      </c>
      <c r="G31" s="15">
        <f t="shared" si="2"/>
        <v>1032925.4000000001</v>
      </c>
      <c r="H31" s="13">
        <f>C31/NEP!$C$6</f>
        <v>3.2468045112781954</v>
      </c>
      <c r="I31" s="1">
        <f>NEP!$C$6-C31</f>
        <v>-11953</v>
      </c>
      <c r="J31" s="1">
        <f>'NWAU per episode Acute Adm'!E31-F31</f>
        <v>-6215.5600000000013</v>
      </c>
      <c r="K31" s="1">
        <f t="shared" si="3"/>
        <v>-714789.40000000014</v>
      </c>
    </row>
    <row r="32" spans="1:11" x14ac:dyDescent="0.45">
      <c r="A32" t="s">
        <v>24</v>
      </c>
      <c r="B32">
        <v>158</v>
      </c>
      <c r="C32" s="1">
        <v>9582</v>
      </c>
      <c r="D32" s="13">
        <f>VLOOKUP(A32,'NWAU per episode Acute Adm'!$A$2:$C$414,3,FALSE)</f>
        <v>1.36</v>
      </c>
      <c r="E32" s="13">
        <f t="shared" si="0"/>
        <v>214.88000000000002</v>
      </c>
      <c r="F32" s="15">
        <f t="shared" si="1"/>
        <v>13031.52</v>
      </c>
      <c r="G32" s="15">
        <f t="shared" si="2"/>
        <v>2058980.1600000001</v>
      </c>
      <c r="H32" s="13">
        <f>C32/NEP!$C$6</f>
        <v>1.8011278195488722</v>
      </c>
      <c r="I32" s="1">
        <f>NEP!$C$6-C32</f>
        <v>-4262</v>
      </c>
      <c r="J32" s="1">
        <f>'NWAU per episode Acute Adm'!E32-F32</f>
        <v>-5796.32</v>
      </c>
      <c r="K32" s="1">
        <f t="shared" si="3"/>
        <v>-915818.55999999994</v>
      </c>
    </row>
    <row r="33" spans="1:11" x14ac:dyDescent="0.45">
      <c r="A33" t="s">
        <v>25</v>
      </c>
      <c r="B33">
        <v>358</v>
      </c>
      <c r="C33" s="1">
        <v>8875</v>
      </c>
      <c r="D33" s="13">
        <f>VLOOKUP(A33,'NWAU per episode Acute Adm'!$A$2:$C$414,3,FALSE)</f>
        <v>0.2</v>
      </c>
      <c r="E33" s="13">
        <f t="shared" si="0"/>
        <v>71.600000000000009</v>
      </c>
      <c r="F33" s="15">
        <f t="shared" si="1"/>
        <v>1775</v>
      </c>
      <c r="G33" s="15">
        <f t="shared" si="2"/>
        <v>635450</v>
      </c>
      <c r="H33" s="13">
        <f>C33/NEP!$C$6</f>
        <v>1.6682330827067668</v>
      </c>
      <c r="I33" s="1">
        <f>NEP!$C$6-C33</f>
        <v>-3555</v>
      </c>
      <c r="J33" s="1">
        <f>'NWAU per episode Acute Adm'!E33-F33</f>
        <v>-710.99999999999977</v>
      </c>
      <c r="K33" s="1">
        <f t="shared" si="3"/>
        <v>-254537.99999999991</v>
      </c>
    </row>
    <row r="34" spans="1:11" x14ac:dyDescent="0.45">
      <c r="A34" t="s">
        <v>477</v>
      </c>
      <c r="B34">
        <v>48</v>
      </c>
      <c r="C34" s="1">
        <v>9942</v>
      </c>
      <c r="D34" s="13">
        <f>VLOOKUP(A34,'NWAU per episode Acute Adm'!$A$2:$C$414,3,FALSE)</f>
        <v>3.25</v>
      </c>
      <c r="E34" s="13">
        <f t="shared" si="0"/>
        <v>156</v>
      </c>
      <c r="F34" s="15">
        <f t="shared" si="1"/>
        <v>32311.5</v>
      </c>
      <c r="G34" s="15">
        <f t="shared" si="2"/>
        <v>1550952</v>
      </c>
      <c r="H34" s="13">
        <f>C34/NEP!$C$6</f>
        <v>1.8687969924812029</v>
      </c>
      <c r="I34" s="1">
        <f>NEP!$C$6-C34</f>
        <v>-4622</v>
      </c>
      <c r="J34" s="1">
        <f>'NWAU per episode Acute Adm'!E34-F34</f>
        <v>-15021.5</v>
      </c>
      <c r="K34" s="1">
        <f t="shared" si="3"/>
        <v>-721032</v>
      </c>
    </row>
    <row r="35" spans="1:11" x14ac:dyDescent="0.45">
      <c r="A35" t="s">
        <v>478</v>
      </c>
      <c r="B35">
        <v>47</v>
      </c>
      <c r="C35" s="1">
        <v>7448</v>
      </c>
      <c r="D35" s="13">
        <f>VLOOKUP(A35,'NWAU per episode Acute Adm'!$A$2:$C$414,3,FALSE)</f>
        <v>0.56000000000000005</v>
      </c>
      <c r="E35" s="13">
        <f t="shared" si="0"/>
        <v>26.320000000000004</v>
      </c>
      <c r="F35" s="15">
        <f t="shared" si="1"/>
        <v>4170.88</v>
      </c>
      <c r="G35" s="15">
        <f t="shared" si="2"/>
        <v>196031.36000000002</v>
      </c>
      <c r="H35" s="13">
        <f>C35/NEP!$C$6</f>
        <v>1.4</v>
      </c>
      <c r="I35" s="1">
        <f>NEP!$C$6-C35</f>
        <v>-2128</v>
      </c>
      <c r="J35" s="1">
        <f>'NWAU per episode Acute Adm'!E35-F35</f>
        <v>-1191.6799999999998</v>
      </c>
      <c r="K35" s="1">
        <f t="shared" si="3"/>
        <v>-56008.959999999992</v>
      </c>
    </row>
    <row r="36" spans="1:11" x14ac:dyDescent="0.45">
      <c r="A36" t="s">
        <v>26</v>
      </c>
      <c r="B36">
        <v>37</v>
      </c>
      <c r="C36" s="1">
        <v>3916</v>
      </c>
      <c r="D36" s="13">
        <f>VLOOKUP(A36,'NWAU per episode Acute Adm'!$A$2:$C$414,3,FALSE)</f>
        <v>0.35</v>
      </c>
      <c r="E36" s="13">
        <f t="shared" si="0"/>
        <v>12.95</v>
      </c>
      <c r="F36" s="15">
        <f t="shared" si="1"/>
        <v>1370.6</v>
      </c>
      <c r="G36" s="15">
        <f t="shared" si="2"/>
        <v>50712.2</v>
      </c>
      <c r="H36" s="13">
        <f>C36/NEP!$C$6</f>
        <v>0.73609022556390979</v>
      </c>
      <c r="I36" s="1">
        <f>NEP!$C$6-C36</f>
        <v>1404</v>
      </c>
      <c r="J36" s="1">
        <f>'NWAU per episode Acute Adm'!E36-F36</f>
        <v>491.40000000000009</v>
      </c>
      <c r="K36" s="1">
        <f t="shared" si="3"/>
        <v>18181.800000000003</v>
      </c>
    </row>
    <row r="37" spans="1:11" x14ac:dyDescent="0.45">
      <c r="A37" t="s">
        <v>27</v>
      </c>
      <c r="B37">
        <v>208</v>
      </c>
      <c r="C37" s="1">
        <v>8242</v>
      </c>
      <c r="D37" s="13">
        <f>VLOOKUP(A37,'NWAU per episode Acute Adm'!$A$2:$C$414,3,FALSE)</f>
        <v>1.42</v>
      </c>
      <c r="E37" s="13">
        <f t="shared" si="0"/>
        <v>295.36</v>
      </c>
      <c r="F37" s="15">
        <f t="shared" si="1"/>
        <v>11703.64</v>
      </c>
      <c r="G37" s="15">
        <f t="shared" si="2"/>
        <v>2434357.12</v>
      </c>
      <c r="H37" s="13">
        <f>C37/NEP!$C$6</f>
        <v>1.549248120300752</v>
      </c>
      <c r="I37" s="1">
        <f>NEP!$C$6-C37</f>
        <v>-2922</v>
      </c>
      <c r="J37" s="1">
        <f>'NWAU per episode Acute Adm'!E37-F37</f>
        <v>-4149.2399999999989</v>
      </c>
      <c r="K37" s="1">
        <f t="shared" si="3"/>
        <v>-863041.91999999981</v>
      </c>
    </row>
    <row r="38" spans="1:11" x14ac:dyDescent="0.45">
      <c r="A38" t="s">
        <v>28</v>
      </c>
      <c r="B38">
        <v>360</v>
      </c>
      <c r="C38" s="1">
        <v>7262</v>
      </c>
      <c r="D38" s="13">
        <f>VLOOKUP(A38,'NWAU per episode Acute Adm'!$A$2:$C$414,3,FALSE)</f>
        <v>0.37</v>
      </c>
      <c r="E38" s="13">
        <f t="shared" si="0"/>
        <v>133.19999999999999</v>
      </c>
      <c r="F38" s="15">
        <f t="shared" si="1"/>
        <v>2686.94</v>
      </c>
      <c r="G38" s="15">
        <f t="shared" si="2"/>
        <v>967298.4</v>
      </c>
      <c r="H38" s="13">
        <f>C38/NEP!$C$6</f>
        <v>1.3650375939849624</v>
      </c>
      <c r="I38" s="1">
        <f>NEP!$C$6-C38</f>
        <v>-1942</v>
      </c>
      <c r="J38" s="1">
        <f>'NWAU per episode Acute Adm'!E38-F38</f>
        <v>-718.54000000000042</v>
      </c>
      <c r="K38" s="1">
        <f t="shared" si="3"/>
        <v>-258674.40000000014</v>
      </c>
    </row>
    <row r="39" spans="1:11" x14ac:dyDescent="0.45">
      <c r="A39" t="s">
        <v>29</v>
      </c>
      <c r="B39">
        <v>129</v>
      </c>
      <c r="C39" s="1">
        <v>8425</v>
      </c>
      <c r="D39" s="13">
        <f>VLOOKUP(A39,'NWAU per episode Acute Adm'!$A$2:$C$414,3,FALSE)</f>
        <v>0.6</v>
      </c>
      <c r="E39" s="13">
        <f t="shared" si="0"/>
        <v>77.399999999999991</v>
      </c>
      <c r="F39" s="15">
        <f t="shared" si="1"/>
        <v>5055</v>
      </c>
      <c r="G39" s="15">
        <f t="shared" si="2"/>
        <v>652095</v>
      </c>
      <c r="H39" s="13">
        <f>C39/NEP!$C$6</f>
        <v>1.5836466165413534</v>
      </c>
      <c r="I39" s="1">
        <f>NEP!$C$6-C39</f>
        <v>-3105</v>
      </c>
      <c r="J39" s="1">
        <f>'NWAU per episode Acute Adm'!E39-F39</f>
        <v>-1863.0000000000005</v>
      </c>
      <c r="K39" s="1">
        <f t="shared" si="3"/>
        <v>-240327.00000000006</v>
      </c>
    </row>
    <row r="40" spans="1:11" x14ac:dyDescent="0.45">
      <c r="A40" t="s">
        <v>30</v>
      </c>
      <c r="B40">
        <v>571</v>
      </c>
      <c r="C40" s="1">
        <v>8164</v>
      </c>
      <c r="D40" s="13">
        <f>VLOOKUP(A40,'NWAU per episode Acute Adm'!$A$2:$C$414,3,FALSE)</f>
        <v>0.19</v>
      </c>
      <c r="E40" s="13">
        <f t="shared" si="0"/>
        <v>108.49</v>
      </c>
      <c r="F40" s="15">
        <f t="shared" si="1"/>
        <v>1551.16</v>
      </c>
      <c r="G40" s="15">
        <f t="shared" si="2"/>
        <v>885712.3600000001</v>
      </c>
      <c r="H40" s="13">
        <f>C40/NEP!$C$6</f>
        <v>1.5345864661654136</v>
      </c>
      <c r="I40" s="1">
        <f>NEP!$C$6-C40</f>
        <v>-2844</v>
      </c>
      <c r="J40" s="1">
        <f>'NWAU per episode Acute Adm'!E40-F40</f>
        <v>-540.36000000000024</v>
      </c>
      <c r="K40" s="1">
        <f t="shared" si="3"/>
        <v>-308545.56000000011</v>
      </c>
    </row>
    <row r="41" spans="1:11" x14ac:dyDescent="0.45">
      <c r="A41" t="s">
        <v>31</v>
      </c>
      <c r="B41">
        <v>82</v>
      </c>
      <c r="C41" s="1">
        <v>7756</v>
      </c>
      <c r="D41" s="13">
        <f>VLOOKUP(A41,'NWAU per episode Acute Adm'!$A$2:$C$414,3,FALSE)</f>
        <v>2.67</v>
      </c>
      <c r="E41" s="13">
        <f t="shared" si="0"/>
        <v>218.94</v>
      </c>
      <c r="F41" s="15">
        <f t="shared" si="1"/>
        <v>20708.52</v>
      </c>
      <c r="G41" s="15">
        <f t="shared" si="2"/>
        <v>1698098.6400000001</v>
      </c>
      <c r="H41" s="13">
        <f>C41/NEP!$C$6</f>
        <v>1.4578947368421054</v>
      </c>
      <c r="I41" s="1">
        <f>NEP!$C$6-C41</f>
        <v>-2436</v>
      </c>
      <c r="J41" s="1">
        <f>'NWAU per episode Acute Adm'!E41-F41</f>
        <v>-6504.119999999999</v>
      </c>
      <c r="K41" s="1">
        <f t="shared" si="3"/>
        <v>-533337.84</v>
      </c>
    </row>
    <row r="42" spans="1:11" x14ac:dyDescent="0.45">
      <c r="A42" t="s">
        <v>32</v>
      </c>
      <c r="B42">
        <v>128</v>
      </c>
      <c r="C42" s="1">
        <v>7138</v>
      </c>
      <c r="D42" s="13">
        <f>VLOOKUP(A42,'NWAU per episode Acute Adm'!$A$2:$C$414,3,FALSE)</f>
        <v>0.91</v>
      </c>
      <c r="E42" s="13">
        <f t="shared" si="0"/>
        <v>116.48</v>
      </c>
      <c r="F42" s="15">
        <f t="shared" si="1"/>
        <v>6495.58</v>
      </c>
      <c r="G42" s="15">
        <f t="shared" si="2"/>
        <v>831434.23999999999</v>
      </c>
      <c r="H42" s="13">
        <f>C42/NEP!$C$6</f>
        <v>1.3417293233082708</v>
      </c>
      <c r="I42" s="1">
        <f>NEP!$C$6-C42</f>
        <v>-1818</v>
      </c>
      <c r="J42" s="1">
        <f>'NWAU per episode Acute Adm'!E42-F42</f>
        <v>-1654.38</v>
      </c>
      <c r="K42" s="1">
        <f t="shared" si="3"/>
        <v>-211760.64000000001</v>
      </c>
    </row>
    <row r="43" spans="1:11" x14ac:dyDescent="0.45">
      <c r="A43" t="s">
        <v>479</v>
      </c>
      <c r="B43">
        <v>30</v>
      </c>
      <c r="C43" s="1">
        <v>6616</v>
      </c>
      <c r="D43" s="13">
        <f>VLOOKUP(A43,'NWAU per episode Acute Adm'!$A$2:$C$414,3,FALSE)</f>
        <v>0.39</v>
      </c>
      <c r="E43" s="13">
        <f t="shared" si="0"/>
        <v>11.700000000000001</v>
      </c>
      <c r="F43" s="15">
        <f t="shared" si="1"/>
        <v>2580.2400000000002</v>
      </c>
      <c r="G43" s="15">
        <f t="shared" si="2"/>
        <v>77407.200000000012</v>
      </c>
      <c r="H43" s="13">
        <f>C43/NEP!$C$6</f>
        <v>1.2436090225563909</v>
      </c>
      <c r="I43" s="1">
        <f>NEP!$C$6-C43</f>
        <v>-1296</v>
      </c>
      <c r="J43" s="1">
        <f>'NWAU per episode Acute Adm'!E43-F43</f>
        <v>-505.44000000000005</v>
      </c>
      <c r="K43" s="1">
        <f t="shared" si="3"/>
        <v>-15163.2</v>
      </c>
    </row>
    <row r="44" spans="1:11" x14ac:dyDescent="0.45">
      <c r="A44" t="s">
        <v>33</v>
      </c>
      <c r="B44">
        <v>49</v>
      </c>
      <c r="C44" s="1">
        <v>8129</v>
      </c>
      <c r="D44" s="13">
        <f>VLOOKUP(A44,'NWAU per episode Acute Adm'!$A$2:$C$414,3,FALSE)</f>
        <v>0.79</v>
      </c>
      <c r="E44" s="13">
        <f t="shared" si="0"/>
        <v>38.71</v>
      </c>
      <c r="F44" s="15">
        <f t="shared" si="1"/>
        <v>6421.91</v>
      </c>
      <c r="G44" s="15">
        <f t="shared" si="2"/>
        <v>314673.58999999997</v>
      </c>
      <c r="H44" s="13">
        <f>C44/NEP!$C$6</f>
        <v>1.5280075187969926</v>
      </c>
      <c r="I44" s="1">
        <f>NEP!$C$6-C44</f>
        <v>-2809</v>
      </c>
      <c r="J44" s="1">
        <f>'NWAU per episode Acute Adm'!E44-F44</f>
        <v>-2219.1099999999997</v>
      </c>
      <c r="K44" s="1">
        <f t="shared" si="3"/>
        <v>-108736.38999999998</v>
      </c>
    </row>
    <row r="45" spans="1:11" x14ac:dyDescent="0.45">
      <c r="A45" t="s">
        <v>34</v>
      </c>
      <c r="B45">
        <v>246</v>
      </c>
      <c r="C45" s="1">
        <v>7603</v>
      </c>
      <c r="D45" s="13">
        <f>VLOOKUP(A45,'NWAU per episode Acute Adm'!$A$2:$C$414,3,FALSE)</f>
        <v>0.17</v>
      </c>
      <c r="E45" s="13">
        <f t="shared" si="0"/>
        <v>41.82</v>
      </c>
      <c r="F45" s="15">
        <f t="shared" si="1"/>
        <v>1292.51</v>
      </c>
      <c r="G45" s="15">
        <f t="shared" si="2"/>
        <v>317957.46000000002</v>
      </c>
      <c r="H45" s="13">
        <f>C45/NEP!$C$6</f>
        <v>1.4291353383458647</v>
      </c>
      <c r="I45" s="1">
        <f>NEP!$C$6-C45</f>
        <v>-2283</v>
      </c>
      <c r="J45" s="1">
        <f>'NWAU per episode Acute Adm'!E45-F45</f>
        <v>-388.11</v>
      </c>
      <c r="K45" s="1">
        <f t="shared" si="3"/>
        <v>-95475.06</v>
      </c>
    </row>
    <row r="46" spans="1:11" x14ac:dyDescent="0.45">
      <c r="A46" t="s">
        <v>35</v>
      </c>
      <c r="B46">
        <v>315</v>
      </c>
      <c r="C46" s="1">
        <v>8496</v>
      </c>
      <c r="D46" s="13">
        <f>VLOOKUP(A46,'NWAU per episode Acute Adm'!$A$2:$C$414,3,FALSE)</f>
        <v>1.46</v>
      </c>
      <c r="E46" s="13">
        <f t="shared" si="0"/>
        <v>459.9</v>
      </c>
      <c r="F46" s="15">
        <f t="shared" si="1"/>
        <v>12404.16</v>
      </c>
      <c r="G46" s="15">
        <f t="shared" si="2"/>
        <v>3907310.4</v>
      </c>
      <c r="H46" s="13">
        <f>C46/NEP!$C$6</f>
        <v>1.5969924812030074</v>
      </c>
      <c r="I46" s="1">
        <f>NEP!$C$6-C46</f>
        <v>-3176</v>
      </c>
      <c r="J46" s="1">
        <f>'NWAU per episode Acute Adm'!E46-F46</f>
        <v>-4636.96</v>
      </c>
      <c r="K46" s="1">
        <f t="shared" si="3"/>
        <v>-1460642.4</v>
      </c>
    </row>
    <row r="47" spans="1:11" x14ac:dyDescent="0.45">
      <c r="A47" t="s">
        <v>36</v>
      </c>
      <c r="B47">
        <v>357</v>
      </c>
      <c r="C47" s="1">
        <v>7008</v>
      </c>
      <c r="D47" s="13">
        <f>VLOOKUP(A47,'NWAU per episode Acute Adm'!$A$2:$C$414,3,FALSE)</f>
        <v>0.47</v>
      </c>
      <c r="E47" s="13">
        <f t="shared" si="0"/>
        <v>167.79</v>
      </c>
      <c r="F47" s="15">
        <f t="shared" si="1"/>
        <v>3293.7599999999998</v>
      </c>
      <c r="G47" s="15">
        <f t="shared" si="2"/>
        <v>1175872.3199999998</v>
      </c>
      <c r="H47" s="13">
        <f>C47/NEP!$C$6</f>
        <v>1.3172932330827067</v>
      </c>
      <c r="I47" s="1">
        <f>NEP!$C$6-C47</f>
        <v>-1688</v>
      </c>
      <c r="J47" s="1">
        <f>'NWAU per episode Acute Adm'!E47-F47</f>
        <v>-793.36000000000013</v>
      </c>
      <c r="K47" s="1">
        <f t="shared" si="3"/>
        <v>-283229.52</v>
      </c>
    </row>
    <row r="48" spans="1:11" x14ac:dyDescent="0.45">
      <c r="A48" t="s">
        <v>37</v>
      </c>
      <c r="B48">
        <v>305</v>
      </c>
      <c r="C48" s="1">
        <v>12384</v>
      </c>
      <c r="D48" s="13">
        <f>VLOOKUP(A48,'NWAU per episode Acute Adm'!$A$2:$C$414,3,FALSE)</f>
        <v>0.89</v>
      </c>
      <c r="E48" s="13">
        <f t="shared" si="0"/>
        <v>271.45</v>
      </c>
      <c r="F48" s="15">
        <f t="shared" si="1"/>
        <v>11021.76</v>
      </c>
      <c r="G48" s="15">
        <f t="shared" si="2"/>
        <v>3361636.8000000003</v>
      </c>
      <c r="H48" s="13">
        <f>C48/NEP!$C$6</f>
        <v>2.3278195488721805</v>
      </c>
      <c r="I48" s="1">
        <f>NEP!$C$6-C48</f>
        <v>-7064</v>
      </c>
      <c r="J48" s="1">
        <f>'NWAU per episode Acute Adm'!E48-F48</f>
        <v>-6286.96</v>
      </c>
      <c r="K48" s="1">
        <f t="shared" si="3"/>
        <v>-1917522.8</v>
      </c>
    </row>
    <row r="49" spans="1:11" x14ac:dyDescent="0.45">
      <c r="A49" t="s">
        <v>38</v>
      </c>
      <c r="B49">
        <v>173</v>
      </c>
      <c r="C49" s="1">
        <v>21153</v>
      </c>
      <c r="D49" s="13">
        <f>VLOOKUP(A49,'NWAU per episode Acute Adm'!$A$2:$C$414,3,FALSE)</f>
        <v>0.28999999999999998</v>
      </c>
      <c r="E49" s="13">
        <f t="shared" si="0"/>
        <v>50.169999999999995</v>
      </c>
      <c r="F49" s="15">
        <f t="shared" si="1"/>
        <v>6134.37</v>
      </c>
      <c r="G49" s="15">
        <f t="shared" si="2"/>
        <v>1061246.01</v>
      </c>
      <c r="H49" s="13">
        <f>C49/NEP!$C$6</f>
        <v>3.9761278195488723</v>
      </c>
      <c r="I49" s="1">
        <f>NEP!$C$6-C49</f>
        <v>-15833</v>
      </c>
      <c r="J49" s="1">
        <f>'NWAU per episode Acute Adm'!E49-F49</f>
        <v>-4591.57</v>
      </c>
      <c r="K49" s="1">
        <f t="shared" si="3"/>
        <v>-794341.61</v>
      </c>
    </row>
    <row r="50" spans="1:11" x14ac:dyDescent="0.45">
      <c r="A50" t="s">
        <v>39</v>
      </c>
      <c r="B50">
        <v>38</v>
      </c>
      <c r="C50" s="1">
        <v>6072</v>
      </c>
      <c r="D50" s="13">
        <f>VLOOKUP(A50,'NWAU per episode Acute Adm'!$A$2:$C$414,3,FALSE)</f>
        <v>1.28</v>
      </c>
      <c r="E50" s="13">
        <f t="shared" si="0"/>
        <v>48.64</v>
      </c>
      <c r="F50" s="15">
        <f t="shared" si="1"/>
        <v>7772.16</v>
      </c>
      <c r="G50" s="15">
        <f t="shared" si="2"/>
        <v>295342.08000000002</v>
      </c>
      <c r="H50" s="13">
        <f>C50/NEP!$C$6</f>
        <v>1.1413533834586467</v>
      </c>
      <c r="I50" s="1">
        <f>NEP!$C$6-C50</f>
        <v>-752</v>
      </c>
      <c r="J50" s="1">
        <f>'NWAU per episode Acute Adm'!E50-F50</f>
        <v>-962.55999999999949</v>
      </c>
      <c r="K50" s="1">
        <f t="shared" si="3"/>
        <v>-36577.279999999984</v>
      </c>
    </row>
    <row r="51" spans="1:11" x14ac:dyDescent="0.45">
      <c r="A51" t="s">
        <v>40</v>
      </c>
      <c r="B51">
        <v>81</v>
      </c>
      <c r="C51" s="1">
        <v>12182</v>
      </c>
      <c r="D51" s="13">
        <f>VLOOKUP(A51,'NWAU per episode Acute Adm'!$A$2:$C$414,3,FALSE)</f>
        <v>0.72</v>
      </c>
      <c r="E51" s="13">
        <f t="shared" si="0"/>
        <v>58.32</v>
      </c>
      <c r="F51" s="15">
        <f t="shared" si="1"/>
        <v>8771.0399999999991</v>
      </c>
      <c r="G51" s="15">
        <f t="shared" si="2"/>
        <v>710454.23999999987</v>
      </c>
      <c r="H51" s="13">
        <f>C51/NEP!$C$6</f>
        <v>2.2898496240601505</v>
      </c>
      <c r="I51" s="1">
        <f>NEP!$C$6-C51</f>
        <v>-6862</v>
      </c>
      <c r="J51" s="1">
        <f>'NWAU per episode Acute Adm'!E51-F51</f>
        <v>-4940.6399999999994</v>
      </c>
      <c r="K51" s="1">
        <f t="shared" si="3"/>
        <v>-400191.83999999997</v>
      </c>
    </row>
    <row r="52" spans="1:11" x14ac:dyDescent="0.45">
      <c r="A52" t="s">
        <v>41</v>
      </c>
      <c r="B52">
        <v>38</v>
      </c>
      <c r="C52" s="1">
        <v>8249</v>
      </c>
      <c r="D52" s="13">
        <f>VLOOKUP(A52,'NWAU per episode Acute Adm'!$A$2:$C$414,3,FALSE)</f>
        <v>0.62</v>
      </c>
      <c r="E52" s="13">
        <f t="shared" si="0"/>
        <v>23.56</v>
      </c>
      <c r="F52" s="15">
        <f t="shared" si="1"/>
        <v>5114.38</v>
      </c>
      <c r="G52" s="15">
        <f t="shared" si="2"/>
        <v>194346.44</v>
      </c>
      <c r="H52" s="13">
        <f>C52/NEP!$C$6</f>
        <v>1.5505639097744361</v>
      </c>
      <c r="I52" s="1">
        <f>NEP!$C$6-C52</f>
        <v>-2929</v>
      </c>
      <c r="J52" s="1">
        <f>'NWAU per episode Acute Adm'!E52-F52</f>
        <v>-1815.98</v>
      </c>
      <c r="K52" s="1">
        <f t="shared" si="3"/>
        <v>-69007.240000000005</v>
      </c>
    </row>
    <row r="53" spans="1:11" x14ac:dyDescent="0.45">
      <c r="A53" t="s">
        <v>42</v>
      </c>
      <c r="B53">
        <v>110</v>
      </c>
      <c r="C53" s="1">
        <v>9172</v>
      </c>
      <c r="D53" s="13">
        <f>VLOOKUP(A53,'NWAU per episode Acute Adm'!$A$2:$C$414,3,FALSE)</f>
        <v>0.72</v>
      </c>
      <c r="E53" s="13">
        <f t="shared" si="0"/>
        <v>79.2</v>
      </c>
      <c r="F53" s="15">
        <f t="shared" si="1"/>
        <v>6603.84</v>
      </c>
      <c r="G53" s="15">
        <f t="shared" si="2"/>
        <v>726422.4</v>
      </c>
      <c r="H53" s="13">
        <f>C53/NEP!$C$6</f>
        <v>1.7240601503759398</v>
      </c>
      <c r="I53" s="1">
        <f>NEP!$C$6-C53</f>
        <v>-3852</v>
      </c>
      <c r="J53" s="1">
        <f>'NWAU per episode Acute Adm'!E53-F53</f>
        <v>-2773.44</v>
      </c>
      <c r="K53" s="1">
        <f t="shared" si="3"/>
        <v>-305078.40000000002</v>
      </c>
    </row>
    <row r="54" spans="1:11" x14ac:dyDescent="0.45">
      <c r="A54" t="s">
        <v>43</v>
      </c>
      <c r="B54">
        <v>495</v>
      </c>
      <c r="C54" s="1">
        <v>7840</v>
      </c>
      <c r="D54" s="13">
        <f>VLOOKUP(A54,'NWAU per episode Acute Adm'!$A$2:$C$414,3,FALSE)</f>
        <v>0.53</v>
      </c>
      <c r="E54" s="13">
        <f t="shared" si="0"/>
        <v>262.35000000000002</v>
      </c>
      <c r="F54" s="15">
        <f t="shared" si="1"/>
        <v>4155.2</v>
      </c>
      <c r="G54" s="15">
        <f t="shared" si="2"/>
        <v>2056824</v>
      </c>
      <c r="H54" s="13">
        <f>C54/NEP!$C$6</f>
        <v>1.4736842105263157</v>
      </c>
      <c r="I54" s="1">
        <f>NEP!$C$6-C54</f>
        <v>-2520</v>
      </c>
      <c r="J54" s="1">
        <f>'NWAU per episode Acute Adm'!E54-F54</f>
        <v>-1335.5999999999995</v>
      </c>
      <c r="K54" s="1">
        <f t="shared" si="3"/>
        <v>-661121.99999999977</v>
      </c>
    </row>
    <row r="55" spans="1:11" x14ac:dyDescent="0.45">
      <c r="A55" t="s">
        <v>480</v>
      </c>
      <c r="B55">
        <v>44</v>
      </c>
      <c r="C55" s="1">
        <v>8293</v>
      </c>
      <c r="D55" s="13">
        <f>VLOOKUP(A55,'NWAU per episode Acute Adm'!$A$2:$C$414,3,FALSE)</f>
        <v>0.82</v>
      </c>
      <c r="E55" s="13">
        <f t="shared" si="0"/>
        <v>36.08</v>
      </c>
      <c r="F55" s="15">
        <f t="shared" si="1"/>
        <v>6800.2599999999993</v>
      </c>
      <c r="G55" s="15">
        <f t="shared" si="2"/>
        <v>299211.43999999994</v>
      </c>
      <c r="H55" s="13">
        <f>C55/NEP!$C$6</f>
        <v>1.5588345864661655</v>
      </c>
      <c r="I55" s="1">
        <f>NEP!$C$6-C55</f>
        <v>-2973</v>
      </c>
      <c r="J55" s="1">
        <f>'NWAU per episode Acute Adm'!E55-F55</f>
        <v>-2437.8599999999997</v>
      </c>
      <c r="K55" s="1">
        <f t="shared" si="3"/>
        <v>-107265.83999999998</v>
      </c>
    </row>
    <row r="56" spans="1:11" x14ac:dyDescent="0.45">
      <c r="A56" t="s">
        <v>481</v>
      </c>
      <c r="B56">
        <v>48</v>
      </c>
      <c r="C56" s="1">
        <v>10501</v>
      </c>
      <c r="D56" s="13">
        <f>VLOOKUP(A56,'NWAU per episode Acute Adm'!$A$2:$C$414,3,FALSE)</f>
        <v>0.32</v>
      </c>
      <c r="E56" s="13">
        <f t="shared" si="0"/>
        <v>15.36</v>
      </c>
      <c r="F56" s="15">
        <f t="shared" si="1"/>
        <v>3360.32</v>
      </c>
      <c r="G56" s="15">
        <f t="shared" si="2"/>
        <v>161295.36000000002</v>
      </c>
      <c r="H56" s="13">
        <f>C56/NEP!$C$6</f>
        <v>1.9738721804511279</v>
      </c>
      <c r="I56" s="1">
        <f>NEP!$C$6-C56</f>
        <v>-5181</v>
      </c>
      <c r="J56" s="1">
        <f>'NWAU per episode Acute Adm'!E56-F56</f>
        <v>-1657.9200000000003</v>
      </c>
      <c r="K56" s="1">
        <f t="shared" si="3"/>
        <v>-79580.160000000018</v>
      </c>
    </row>
    <row r="57" spans="1:11" x14ac:dyDescent="0.45">
      <c r="A57" t="s">
        <v>44</v>
      </c>
      <c r="B57">
        <v>80</v>
      </c>
      <c r="C57" s="1">
        <v>7577</v>
      </c>
      <c r="D57" s="13">
        <f>VLOOKUP(A57,'NWAU per episode Acute Adm'!$A$2:$C$414,3,FALSE)</f>
        <v>0.2</v>
      </c>
      <c r="E57" s="13">
        <f t="shared" si="0"/>
        <v>16</v>
      </c>
      <c r="F57" s="15">
        <f t="shared" si="1"/>
        <v>1515.4</v>
      </c>
      <c r="G57" s="15">
        <f t="shared" si="2"/>
        <v>121232</v>
      </c>
      <c r="H57" s="13">
        <f>C57/NEP!$C$6</f>
        <v>1.424248120300752</v>
      </c>
      <c r="I57" s="1">
        <f>NEP!$C$6-C57</f>
        <v>-2257</v>
      </c>
      <c r="J57" s="1">
        <f>'NWAU per episode Acute Adm'!E57-F57</f>
        <v>-451.40000000000009</v>
      </c>
      <c r="K57" s="1">
        <f t="shared" si="3"/>
        <v>-36112.000000000007</v>
      </c>
    </row>
    <row r="58" spans="1:11" x14ac:dyDescent="0.45">
      <c r="A58" t="s">
        <v>482</v>
      </c>
      <c r="B58">
        <v>39</v>
      </c>
      <c r="C58" s="1">
        <v>9795</v>
      </c>
      <c r="D58" s="13">
        <f>VLOOKUP(A58,'NWAU per episode Acute Adm'!$A$2:$C$414,3,FALSE)</f>
        <v>0.97</v>
      </c>
      <c r="E58" s="13">
        <f t="shared" si="0"/>
        <v>37.83</v>
      </c>
      <c r="F58" s="15">
        <f t="shared" si="1"/>
        <v>9501.15</v>
      </c>
      <c r="G58" s="15">
        <f t="shared" si="2"/>
        <v>370544.85</v>
      </c>
      <c r="H58" s="13">
        <f>C58/NEP!$C$6</f>
        <v>1.8411654135338347</v>
      </c>
      <c r="I58" s="1">
        <f>NEP!$C$6-C58</f>
        <v>-4475</v>
      </c>
      <c r="J58" s="1">
        <f>'NWAU per episode Acute Adm'!E58-F58</f>
        <v>-4340.75</v>
      </c>
      <c r="K58" s="1">
        <f t="shared" si="3"/>
        <v>-169289.25</v>
      </c>
    </row>
    <row r="59" spans="1:11" x14ac:dyDescent="0.45">
      <c r="A59" t="s">
        <v>45</v>
      </c>
      <c r="B59">
        <v>105</v>
      </c>
      <c r="C59" s="1">
        <v>6569</v>
      </c>
      <c r="D59" s="13">
        <f>VLOOKUP(A59,'NWAU per episode Acute Adm'!$A$2:$C$414,3,FALSE)</f>
        <v>0.28999999999999998</v>
      </c>
      <c r="E59" s="13">
        <f t="shared" si="0"/>
        <v>30.45</v>
      </c>
      <c r="F59" s="15">
        <f t="shared" si="1"/>
        <v>1905.0099999999998</v>
      </c>
      <c r="G59" s="15">
        <f t="shared" si="2"/>
        <v>200026.05</v>
      </c>
      <c r="H59" s="13">
        <f>C59/NEP!$C$6</f>
        <v>1.2347744360902255</v>
      </c>
      <c r="I59" s="1">
        <f>NEP!$C$6-C59</f>
        <v>-1249</v>
      </c>
      <c r="J59" s="1">
        <f>'NWAU per episode Acute Adm'!E59-F59</f>
        <v>-362.20999999999981</v>
      </c>
      <c r="K59" s="1">
        <f t="shared" si="3"/>
        <v>-38032.049999999981</v>
      </c>
    </row>
    <row r="60" spans="1:11" x14ac:dyDescent="0.45">
      <c r="A60" t="s">
        <v>483</v>
      </c>
      <c r="B60">
        <v>30</v>
      </c>
      <c r="C60" s="1">
        <v>6461</v>
      </c>
      <c r="D60" s="13">
        <f>VLOOKUP(A60,'NWAU per episode Acute Adm'!$A$2:$C$414,3,FALSE)</f>
        <v>9.18</v>
      </c>
      <c r="E60" s="13">
        <f t="shared" si="0"/>
        <v>275.39999999999998</v>
      </c>
      <c r="F60" s="15">
        <f t="shared" si="1"/>
        <v>59311.979999999996</v>
      </c>
      <c r="G60" s="15">
        <f t="shared" si="2"/>
        <v>1779359.4</v>
      </c>
      <c r="H60" s="13">
        <f>C60/NEP!$C$6</f>
        <v>1.2144736842105264</v>
      </c>
      <c r="I60" s="1">
        <f>NEP!$C$6-C60</f>
        <v>-1141</v>
      </c>
      <c r="J60" s="1">
        <f>'NWAU per episode Acute Adm'!E60-F60</f>
        <v>-10474.380000000005</v>
      </c>
      <c r="K60" s="1">
        <f t="shared" si="3"/>
        <v>-314231.40000000014</v>
      </c>
    </row>
    <row r="61" spans="1:11" x14ac:dyDescent="0.45">
      <c r="A61" t="s">
        <v>484</v>
      </c>
      <c r="B61">
        <v>40</v>
      </c>
      <c r="C61" s="1">
        <v>8151</v>
      </c>
      <c r="D61" s="13">
        <f>VLOOKUP(A61,'NWAU per episode Acute Adm'!$A$2:$C$414,3,FALSE)</f>
        <v>2.06</v>
      </c>
      <c r="E61" s="13">
        <f t="shared" si="0"/>
        <v>82.4</v>
      </c>
      <c r="F61" s="15">
        <f t="shared" si="1"/>
        <v>16791.060000000001</v>
      </c>
      <c r="G61" s="15">
        <f t="shared" si="2"/>
        <v>671642.4</v>
      </c>
      <c r="H61" s="13">
        <f>C61/NEP!$C$6</f>
        <v>1.5321428571428573</v>
      </c>
      <c r="I61" s="1">
        <f>NEP!$C$6-C61</f>
        <v>-2831</v>
      </c>
      <c r="J61" s="1">
        <f>'NWAU per episode Acute Adm'!E61-F61</f>
        <v>-5831.8600000000006</v>
      </c>
      <c r="K61" s="1">
        <f t="shared" si="3"/>
        <v>-233274.40000000002</v>
      </c>
    </row>
    <row r="62" spans="1:11" x14ac:dyDescent="0.45">
      <c r="A62" t="s">
        <v>485</v>
      </c>
      <c r="B62">
        <v>138</v>
      </c>
      <c r="C62" s="1">
        <v>7608</v>
      </c>
      <c r="D62" s="13">
        <f>VLOOKUP(A62,'NWAU per episode Acute Adm'!$A$2:$C$414,3,FALSE)</f>
        <v>1.94</v>
      </c>
      <c r="E62" s="13">
        <f t="shared" si="0"/>
        <v>267.71999999999997</v>
      </c>
      <c r="F62" s="15">
        <f t="shared" si="1"/>
        <v>14759.52</v>
      </c>
      <c r="G62" s="15">
        <f t="shared" si="2"/>
        <v>2036813.76</v>
      </c>
      <c r="H62" s="13">
        <f>C62/NEP!$C$6</f>
        <v>1.4300751879699247</v>
      </c>
      <c r="I62" s="1">
        <f>NEP!$C$6-C62</f>
        <v>-2288</v>
      </c>
      <c r="J62" s="1">
        <f>'NWAU per episode Acute Adm'!E62-F62</f>
        <v>-4438.7200000000012</v>
      </c>
      <c r="K62" s="1">
        <f t="shared" si="3"/>
        <v>-612543.3600000001</v>
      </c>
    </row>
    <row r="63" spans="1:11" x14ac:dyDescent="0.45">
      <c r="A63" t="s">
        <v>486</v>
      </c>
      <c r="B63">
        <v>34</v>
      </c>
      <c r="C63" s="1">
        <v>7594</v>
      </c>
      <c r="D63" s="13">
        <f>VLOOKUP(A63,'NWAU per episode Acute Adm'!$A$2:$C$414,3,FALSE)</f>
        <v>2.4500000000000002</v>
      </c>
      <c r="E63" s="13">
        <f t="shared" si="0"/>
        <v>83.300000000000011</v>
      </c>
      <c r="F63" s="15">
        <f t="shared" si="1"/>
        <v>18605.300000000003</v>
      </c>
      <c r="G63" s="15">
        <f t="shared" si="2"/>
        <v>632580.20000000007</v>
      </c>
      <c r="H63" s="13">
        <f>C63/NEP!$C$6</f>
        <v>1.4274436090225564</v>
      </c>
      <c r="I63" s="1">
        <f>NEP!$C$6-C63</f>
        <v>-2274</v>
      </c>
      <c r="J63" s="1">
        <f>'NWAU per episode Acute Adm'!E63-F63</f>
        <v>-5571.3000000000011</v>
      </c>
      <c r="K63" s="1">
        <f t="shared" si="3"/>
        <v>-189424.20000000004</v>
      </c>
    </row>
    <row r="64" spans="1:11" x14ac:dyDescent="0.45">
      <c r="A64" t="s">
        <v>46</v>
      </c>
      <c r="B64">
        <v>66</v>
      </c>
      <c r="C64" s="1">
        <v>8437</v>
      </c>
      <c r="D64" s="13">
        <f>VLOOKUP(A64,'NWAU per episode Acute Adm'!$A$2:$C$414,3,FALSE)</f>
        <v>1.37</v>
      </c>
      <c r="E64" s="13">
        <f t="shared" si="0"/>
        <v>90.42</v>
      </c>
      <c r="F64" s="15">
        <f t="shared" si="1"/>
        <v>11558.69</v>
      </c>
      <c r="G64" s="15">
        <f t="shared" si="2"/>
        <v>762873.54</v>
      </c>
      <c r="H64" s="13">
        <f>C64/NEP!$C$6</f>
        <v>1.5859022556390978</v>
      </c>
      <c r="I64" s="1">
        <f>NEP!$C$6-C64</f>
        <v>-3117</v>
      </c>
      <c r="J64" s="1">
        <f>'NWAU per episode Acute Adm'!E64-F64</f>
        <v>-4270.29</v>
      </c>
      <c r="K64" s="1">
        <f t="shared" si="3"/>
        <v>-281839.14</v>
      </c>
    </row>
    <row r="65" spans="1:11" x14ac:dyDescent="0.45">
      <c r="A65" t="s">
        <v>47</v>
      </c>
      <c r="B65">
        <v>63</v>
      </c>
      <c r="C65" s="1">
        <v>8799</v>
      </c>
      <c r="D65" s="13">
        <f>VLOOKUP(A65,'NWAU per episode Acute Adm'!$A$2:$C$414,3,FALSE)</f>
        <v>1.25</v>
      </c>
      <c r="E65" s="13">
        <f t="shared" si="0"/>
        <v>78.75</v>
      </c>
      <c r="F65" s="15">
        <f t="shared" si="1"/>
        <v>10998.75</v>
      </c>
      <c r="G65" s="15">
        <f t="shared" si="2"/>
        <v>692921.25</v>
      </c>
      <c r="H65" s="13">
        <f>C65/NEP!$C$6</f>
        <v>1.6539473684210526</v>
      </c>
      <c r="I65" s="1">
        <f>NEP!$C$6-C65</f>
        <v>-3479</v>
      </c>
      <c r="J65" s="1">
        <f>'NWAU per episode Acute Adm'!E65-F65</f>
        <v>-4348.75</v>
      </c>
      <c r="K65" s="1">
        <f t="shared" si="3"/>
        <v>-273971.25</v>
      </c>
    </row>
    <row r="66" spans="1:11" x14ac:dyDescent="0.45">
      <c r="A66" t="s">
        <v>48</v>
      </c>
      <c r="B66">
        <v>121</v>
      </c>
      <c r="C66" s="1">
        <v>6623</v>
      </c>
      <c r="D66" s="13">
        <f>VLOOKUP(A66,'NWAU per episode Acute Adm'!$A$2:$C$414,3,FALSE)</f>
        <v>0.89</v>
      </c>
      <c r="E66" s="13">
        <f t="shared" si="0"/>
        <v>107.69</v>
      </c>
      <c r="F66" s="15">
        <f t="shared" si="1"/>
        <v>5894.47</v>
      </c>
      <c r="G66" s="15">
        <f t="shared" si="2"/>
        <v>713230.87</v>
      </c>
      <c r="H66" s="13">
        <f>C66/NEP!$C$6</f>
        <v>1.2449248120300751</v>
      </c>
      <c r="I66" s="1">
        <f>NEP!$C$6-C66</f>
        <v>-1303</v>
      </c>
      <c r="J66" s="1">
        <f>'NWAU per episode Acute Adm'!E66-F66</f>
        <v>-1159.670000000001</v>
      </c>
      <c r="K66" s="1">
        <f t="shared" si="3"/>
        <v>-140320.07000000012</v>
      </c>
    </row>
    <row r="67" spans="1:11" x14ac:dyDescent="0.45">
      <c r="A67" t="s">
        <v>49</v>
      </c>
      <c r="B67">
        <v>110</v>
      </c>
      <c r="C67" s="1">
        <v>8210</v>
      </c>
      <c r="D67" s="13">
        <f>VLOOKUP(A67,'NWAU per episode Acute Adm'!$A$2:$C$414,3,FALSE)</f>
        <v>0.84</v>
      </c>
      <c r="E67" s="13">
        <f t="shared" ref="E67:E130" si="4">D67*B67</f>
        <v>92.399999999999991</v>
      </c>
      <c r="F67" s="15">
        <f t="shared" ref="F67:F130" si="5">C67*D67</f>
        <v>6896.4</v>
      </c>
      <c r="G67" s="15">
        <f t="shared" ref="G67:G130" si="6">F67*B67</f>
        <v>758604</v>
      </c>
      <c r="H67" s="13">
        <f>C67/NEP!$C$6</f>
        <v>1.5432330827067668</v>
      </c>
      <c r="I67" s="1">
        <f>NEP!$C$6-C67</f>
        <v>-2890</v>
      </c>
      <c r="J67" s="1">
        <f>'NWAU per episode Acute Adm'!E67-F67</f>
        <v>-2427.6000000000004</v>
      </c>
      <c r="K67" s="1">
        <f t="shared" ref="K67:K130" si="7">J67*B67</f>
        <v>-267036.00000000006</v>
      </c>
    </row>
    <row r="68" spans="1:11" x14ac:dyDescent="0.45">
      <c r="A68" t="s">
        <v>487</v>
      </c>
      <c r="B68">
        <v>90</v>
      </c>
      <c r="C68" s="1">
        <v>7098</v>
      </c>
      <c r="D68" s="13">
        <f>VLOOKUP(A68,'NWAU per episode Acute Adm'!$A$2:$C$414,3,FALSE)</f>
        <v>2.4700000000000002</v>
      </c>
      <c r="E68" s="13">
        <f t="shared" si="4"/>
        <v>222.3</v>
      </c>
      <c r="F68" s="15">
        <f t="shared" si="5"/>
        <v>17532.060000000001</v>
      </c>
      <c r="G68" s="15">
        <f t="shared" si="6"/>
        <v>1577885.4000000001</v>
      </c>
      <c r="H68" s="13">
        <f>C68/NEP!$C$6</f>
        <v>1.3342105263157895</v>
      </c>
      <c r="I68" s="1">
        <f>NEP!$C$6-C68</f>
        <v>-1778</v>
      </c>
      <c r="J68" s="1">
        <f>'NWAU per episode Acute Adm'!E68-F68</f>
        <v>-4391.6600000000017</v>
      </c>
      <c r="K68" s="1">
        <f t="shared" si="7"/>
        <v>-395249.40000000014</v>
      </c>
    </row>
    <row r="69" spans="1:11" x14ac:dyDescent="0.45">
      <c r="A69" t="s">
        <v>50</v>
      </c>
      <c r="B69">
        <v>76</v>
      </c>
      <c r="C69" s="1">
        <v>8462</v>
      </c>
      <c r="D69" s="13">
        <f>VLOOKUP(A69,'NWAU per episode Acute Adm'!$A$2:$C$414,3,FALSE)</f>
        <v>0.74</v>
      </c>
      <c r="E69" s="13">
        <f t="shared" si="4"/>
        <v>56.24</v>
      </c>
      <c r="F69" s="15">
        <f t="shared" si="5"/>
        <v>6261.88</v>
      </c>
      <c r="G69" s="15">
        <f t="shared" si="6"/>
        <v>475902.88</v>
      </c>
      <c r="H69" s="13">
        <f>C69/NEP!$C$6</f>
        <v>1.5906015037593986</v>
      </c>
      <c r="I69" s="1">
        <f>NEP!$C$6-C69</f>
        <v>-3142</v>
      </c>
      <c r="J69" s="1">
        <f>'NWAU per episode Acute Adm'!E69-F69</f>
        <v>-2325.0800000000004</v>
      </c>
      <c r="K69" s="1">
        <f t="shared" si="7"/>
        <v>-176706.08000000002</v>
      </c>
    </row>
    <row r="70" spans="1:11" x14ac:dyDescent="0.45">
      <c r="A70" t="s">
        <v>51</v>
      </c>
      <c r="B70">
        <v>96</v>
      </c>
      <c r="C70" s="1">
        <v>8613</v>
      </c>
      <c r="D70" s="13">
        <f>VLOOKUP(A70,'NWAU per episode Acute Adm'!$A$2:$C$414,3,FALSE)</f>
        <v>1.05</v>
      </c>
      <c r="E70" s="13">
        <f t="shared" si="4"/>
        <v>100.80000000000001</v>
      </c>
      <c r="F70" s="15">
        <f t="shared" si="5"/>
        <v>9043.65</v>
      </c>
      <c r="G70" s="15">
        <f t="shared" si="6"/>
        <v>868190.39999999991</v>
      </c>
      <c r="H70" s="13">
        <f>C70/NEP!$C$6</f>
        <v>1.6189849624060151</v>
      </c>
      <c r="I70" s="1">
        <f>NEP!$C$6-C70</f>
        <v>-3293</v>
      </c>
      <c r="J70" s="1">
        <f>'NWAU per episode Acute Adm'!E70-F70</f>
        <v>-3457.6499999999987</v>
      </c>
      <c r="K70" s="1">
        <f t="shared" si="7"/>
        <v>-331934.39999999991</v>
      </c>
    </row>
    <row r="71" spans="1:11" x14ac:dyDescent="0.45">
      <c r="A71" t="s">
        <v>488</v>
      </c>
      <c r="B71">
        <v>63</v>
      </c>
      <c r="C71" s="1">
        <v>9952</v>
      </c>
      <c r="D71" s="13">
        <f>VLOOKUP(A71,'NWAU per episode Acute Adm'!$A$2:$C$414,3,FALSE)</f>
        <v>0.7</v>
      </c>
      <c r="E71" s="13">
        <f t="shared" si="4"/>
        <v>44.099999999999994</v>
      </c>
      <c r="F71" s="15">
        <f t="shared" si="5"/>
        <v>6966.4</v>
      </c>
      <c r="G71" s="15">
        <f t="shared" si="6"/>
        <v>438883.19999999995</v>
      </c>
      <c r="H71" s="13">
        <f>C71/NEP!$C$6</f>
        <v>1.8706766917293234</v>
      </c>
      <c r="I71" s="1">
        <f>NEP!$C$6-C71</f>
        <v>-4632</v>
      </c>
      <c r="J71" s="1">
        <f>'NWAU per episode Acute Adm'!E71-F71</f>
        <v>-3242.4</v>
      </c>
      <c r="K71" s="1">
        <f t="shared" si="7"/>
        <v>-204271.2</v>
      </c>
    </row>
    <row r="72" spans="1:11" x14ac:dyDescent="0.45">
      <c r="A72" t="s">
        <v>52</v>
      </c>
      <c r="B72">
        <v>95</v>
      </c>
      <c r="C72" s="1">
        <v>10518</v>
      </c>
      <c r="D72" s="13">
        <f>VLOOKUP(A72,'NWAU per episode Acute Adm'!$A$2:$C$414,3,FALSE)</f>
        <v>0.53</v>
      </c>
      <c r="E72" s="13">
        <f t="shared" si="4"/>
        <v>50.35</v>
      </c>
      <c r="F72" s="15">
        <f t="shared" si="5"/>
        <v>5574.54</v>
      </c>
      <c r="G72" s="15">
        <f t="shared" si="6"/>
        <v>529581.30000000005</v>
      </c>
      <c r="H72" s="13">
        <f>C72/NEP!$C$6</f>
        <v>1.9770676691729323</v>
      </c>
      <c r="I72" s="1">
        <f>NEP!$C$6-C72</f>
        <v>-5198</v>
      </c>
      <c r="J72" s="1">
        <f>'NWAU per episode Acute Adm'!E72-F72</f>
        <v>-2754.94</v>
      </c>
      <c r="K72" s="1">
        <f t="shared" si="7"/>
        <v>-261719.30000000002</v>
      </c>
    </row>
    <row r="73" spans="1:11" x14ac:dyDescent="0.45">
      <c r="A73" t="s">
        <v>53</v>
      </c>
      <c r="B73">
        <v>339</v>
      </c>
      <c r="C73" s="1">
        <v>7772</v>
      </c>
      <c r="D73" s="13">
        <f>VLOOKUP(A73,'NWAU per episode Acute Adm'!$A$2:$C$414,3,FALSE)</f>
        <v>0.23</v>
      </c>
      <c r="E73" s="13">
        <f t="shared" si="4"/>
        <v>77.97</v>
      </c>
      <c r="F73" s="15">
        <f t="shared" si="5"/>
        <v>1787.5600000000002</v>
      </c>
      <c r="G73" s="15">
        <f t="shared" si="6"/>
        <v>605982.84000000008</v>
      </c>
      <c r="H73" s="13">
        <f>C73/NEP!$C$6</f>
        <v>1.4609022556390978</v>
      </c>
      <c r="I73" s="1">
        <f>NEP!$C$6-C73</f>
        <v>-2452</v>
      </c>
      <c r="J73" s="1">
        <f>'NWAU per episode Acute Adm'!E73-F73</f>
        <v>-563.96000000000026</v>
      </c>
      <c r="K73" s="1">
        <f t="shared" si="7"/>
        <v>-191182.44000000009</v>
      </c>
    </row>
    <row r="74" spans="1:11" x14ac:dyDescent="0.45">
      <c r="A74" t="s">
        <v>54</v>
      </c>
      <c r="B74">
        <v>132</v>
      </c>
      <c r="C74" s="1">
        <v>9021</v>
      </c>
      <c r="D74" s="13">
        <f>VLOOKUP(A74,'NWAU per episode Acute Adm'!$A$2:$C$414,3,FALSE)</f>
        <v>0.26</v>
      </c>
      <c r="E74" s="13">
        <f t="shared" si="4"/>
        <v>34.32</v>
      </c>
      <c r="F74" s="15">
        <f t="shared" si="5"/>
        <v>2345.46</v>
      </c>
      <c r="G74" s="15">
        <f t="shared" si="6"/>
        <v>309600.72000000003</v>
      </c>
      <c r="H74" s="13">
        <f>C74/NEP!$C$6</f>
        <v>1.6956766917293233</v>
      </c>
      <c r="I74" s="1">
        <f>NEP!$C$6-C74</f>
        <v>-3701</v>
      </c>
      <c r="J74" s="1">
        <f>'NWAU per episode Acute Adm'!E74-F74</f>
        <v>-962.26</v>
      </c>
      <c r="K74" s="1">
        <f t="shared" si="7"/>
        <v>-127018.31999999999</v>
      </c>
    </row>
    <row r="75" spans="1:11" x14ac:dyDescent="0.45">
      <c r="A75" t="s">
        <v>55</v>
      </c>
      <c r="B75">
        <v>55</v>
      </c>
      <c r="C75" s="1">
        <v>9170</v>
      </c>
      <c r="D75" s="13">
        <f>VLOOKUP(A75,'NWAU per episode Acute Adm'!$A$2:$C$414,3,FALSE)</f>
        <v>0.91</v>
      </c>
      <c r="E75" s="13">
        <f t="shared" si="4"/>
        <v>50.050000000000004</v>
      </c>
      <c r="F75" s="15">
        <f t="shared" si="5"/>
        <v>8344.7000000000007</v>
      </c>
      <c r="G75" s="15">
        <f t="shared" si="6"/>
        <v>458958.50000000006</v>
      </c>
      <c r="H75" s="13">
        <f>C75/NEP!$C$6</f>
        <v>1.7236842105263157</v>
      </c>
      <c r="I75" s="1">
        <f>NEP!$C$6-C75</f>
        <v>-3850</v>
      </c>
      <c r="J75" s="1">
        <f>'NWAU per episode Acute Adm'!E75-F75</f>
        <v>-3503.5000000000009</v>
      </c>
      <c r="K75" s="1">
        <f t="shared" si="7"/>
        <v>-192692.50000000006</v>
      </c>
    </row>
    <row r="76" spans="1:11" x14ac:dyDescent="0.45">
      <c r="A76" t="s">
        <v>56</v>
      </c>
      <c r="B76">
        <v>195</v>
      </c>
      <c r="C76" s="1">
        <v>8238</v>
      </c>
      <c r="D76" s="13">
        <f>VLOOKUP(A76,'NWAU per episode Acute Adm'!$A$2:$C$414,3,FALSE)</f>
        <v>0.26</v>
      </c>
      <c r="E76" s="13">
        <f t="shared" si="4"/>
        <v>50.7</v>
      </c>
      <c r="F76" s="15">
        <f t="shared" si="5"/>
        <v>2141.88</v>
      </c>
      <c r="G76" s="15">
        <f t="shared" si="6"/>
        <v>417666.60000000003</v>
      </c>
      <c r="H76" s="13">
        <f>C76/NEP!$C$6</f>
        <v>1.5484962406015037</v>
      </c>
      <c r="I76" s="1">
        <f>NEP!$C$6-C76</f>
        <v>-2918</v>
      </c>
      <c r="J76" s="1">
        <f>'NWAU per episode Acute Adm'!E76-F76</f>
        <v>-758.68000000000006</v>
      </c>
      <c r="K76" s="1">
        <f t="shared" si="7"/>
        <v>-147942.6</v>
      </c>
    </row>
    <row r="77" spans="1:11" x14ac:dyDescent="0.45">
      <c r="A77" t="s">
        <v>57</v>
      </c>
      <c r="B77">
        <v>54</v>
      </c>
      <c r="C77" s="1">
        <v>6386</v>
      </c>
      <c r="D77" s="13">
        <f>VLOOKUP(A77,'NWAU per episode Acute Adm'!$A$2:$C$414,3,FALSE)</f>
        <v>0.26</v>
      </c>
      <c r="E77" s="13">
        <f t="shared" si="4"/>
        <v>14.040000000000001</v>
      </c>
      <c r="F77" s="15">
        <f t="shared" si="5"/>
        <v>1660.3600000000001</v>
      </c>
      <c r="G77" s="15">
        <f t="shared" si="6"/>
        <v>89659.44</v>
      </c>
      <c r="H77" s="13">
        <f>C77/NEP!$C$6</f>
        <v>1.2003759398496241</v>
      </c>
      <c r="I77" s="1">
        <f>NEP!$C$6-C77</f>
        <v>-1066</v>
      </c>
      <c r="J77" s="1">
        <f>'NWAU per episode Acute Adm'!E77-F77</f>
        <v>-277.16000000000008</v>
      </c>
      <c r="K77" s="1">
        <f t="shared" si="7"/>
        <v>-14966.640000000005</v>
      </c>
    </row>
    <row r="78" spans="1:11" x14ac:dyDescent="0.45">
      <c r="A78" t="s">
        <v>58</v>
      </c>
      <c r="B78">
        <v>95</v>
      </c>
      <c r="C78" s="1">
        <v>7923</v>
      </c>
      <c r="D78" s="13">
        <f>VLOOKUP(A78,'NWAU per episode Acute Adm'!$A$2:$C$414,3,FALSE)</f>
        <v>0.83</v>
      </c>
      <c r="E78" s="13">
        <f t="shared" si="4"/>
        <v>78.849999999999994</v>
      </c>
      <c r="F78" s="15">
        <f t="shared" si="5"/>
        <v>6576.0899999999992</v>
      </c>
      <c r="G78" s="15">
        <f t="shared" si="6"/>
        <v>624728.54999999993</v>
      </c>
      <c r="H78" s="13">
        <f>C78/NEP!$C$6</f>
        <v>1.4892857142857143</v>
      </c>
      <c r="I78" s="1">
        <f>NEP!$C$6-C78</f>
        <v>-2603</v>
      </c>
      <c r="J78" s="1">
        <f>'NWAU per episode Acute Adm'!E78-F78</f>
        <v>-2160.4899999999998</v>
      </c>
      <c r="K78" s="1">
        <f t="shared" si="7"/>
        <v>-205246.55</v>
      </c>
    </row>
    <row r="79" spans="1:11" x14ac:dyDescent="0.45">
      <c r="A79" t="s">
        <v>59</v>
      </c>
      <c r="B79">
        <v>231</v>
      </c>
      <c r="C79" s="1">
        <v>9385</v>
      </c>
      <c r="D79" s="13">
        <f>VLOOKUP(A79,'NWAU per episode Acute Adm'!$A$2:$C$414,3,FALSE)</f>
        <v>0.27</v>
      </c>
      <c r="E79" s="13">
        <f t="shared" si="4"/>
        <v>62.370000000000005</v>
      </c>
      <c r="F79" s="15">
        <f t="shared" si="5"/>
        <v>2533.9500000000003</v>
      </c>
      <c r="G79" s="15">
        <f t="shared" si="6"/>
        <v>585342.45000000007</v>
      </c>
      <c r="H79" s="13">
        <f>C79/NEP!$C$6</f>
        <v>1.7640977443609023</v>
      </c>
      <c r="I79" s="1">
        <f>NEP!$C$6-C79</f>
        <v>-4065</v>
      </c>
      <c r="J79" s="1">
        <f>'NWAU per episode Acute Adm'!E79-F79</f>
        <v>-1097.5500000000002</v>
      </c>
      <c r="K79" s="1">
        <f t="shared" si="7"/>
        <v>-253534.05000000005</v>
      </c>
    </row>
    <row r="80" spans="1:11" x14ac:dyDescent="0.45">
      <c r="A80" t="s">
        <v>60</v>
      </c>
      <c r="B80">
        <v>39</v>
      </c>
      <c r="C80" s="1">
        <v>9565</v>
      </c>
      <c r="D80" s="13">
        <f>VLOOKUP(A80,'NWAU per episode Acute Adm'!$A$2:$C$414,3,FALSE)</f>
        <v>1.02</v>
      </c>
      <c r="E80" s="13">
        <f t="shared" si="4"/>
        <v>39.78</v>
      </c>
      <c r="F80" s="15">
        <f t="shared" si="5"/>
        <v>9756.2999999999993</v>
      </c>
      <c r="G80" s="15">
        <f t="shared" si="6"/>
        <v>380495.69999999995</v>
      </c>
      <c r="H80" s="13">
        <f>C80/NEP!$C$6</f>
        <v>1.7979323308270676</v>
      </c>
      <c r="I80" s="1">
        <f>NEP!$C$6-C80</f>
        <v>-4245</v>
      </c>
      <c r="J80" s="1">
        <f>'NWAU per episode Acute Adm'!E80-F80</f>
        <v>-4329.8999999999987</v>
      </c>
      <c r="K80" s="1">
        <f t="shared" si="7"/>
        <v>-168866.09999999995</v>
      </c>
    </row>
    <row r="81" spans="1:11" x14ac:dyDescent="0.45">
      <c r="A81" t="s">
        <v>61</v>
      </c>
      <c r="B81">
        <v>823</v>
      </c>
      <c r="C81" s="1">
        <v>4950</v>
      </c>
      <c r="D81" s="13">
        <f>VLOOKUP(A81,'NWAU per episode Acute Adm'!$A$2:$C$414,3,FALSE)</f>
        <v>0.24</v>
      </c>
      <c r="E81" s="13">
        <f t="shared" si="4"/>
        <v>197.51999999999998</v>
      </c>
      <c r="F81" s="15">
        <f t="shared" si="5"/>
        <v>1188</v>
      </c>
      <c r="G81" s="15">
        <f t="shared" si="6"/>
        <v>977724</v>
      </c>
      <c r="H81" s="13">
        <f>C81/NEP!$C$6</f>
        <v>0.93045112781954886</v>
      </c>
      <c r="I81" s="1">
        <f>NEP!$C$6-C81</f>
        <v>370</v>
      </c>
      <c r="J81" s="1">
        <f>'NWAU per episode Acute Adm'!E81-F81</f>
        <v>88.799999999999955</v>
      </c>
      <c r="K81" s="1">
        <f t="shared" si="7"/>
        <v>73082.399999999965</v>
      </c>
    </row>
    <row r="82" spans="1:11" x14ac:dyDescent="0.45">
      <c r="A82" t="s">
        <v>489</v>
      </c>
      <c r="B82">
        <v>72</v>
      </c>
      <c r="C82" s="1">
        <v>6669</v>
      </c>
      <c r="D82" s="13">
        <f>VLOOKUP(A82,'NWAU per episode Acute Adm'!$A$2:$C$414,3,FALSE)</f>
        <v>5.98</v>
      </c>
      <c r="E82" s="13">
        <f t="shared" si="4"/>
        <v>430.56000000000006</v>
      </c>
      <c r="F82" s="15">
        <f t="shared" si="5"/>
        <v>39880.620000000003</v>
      </c>
      <c r="G82" s="15">
        <f t="shared" si="6"/>
        <v>2871404.64</v>
      </c>
      <c r="H82" s="13">
        <f>C82/NEP!$C$6</f>
        <v>1.2535714285714286</v>
      </c>
      <c r="I82" s="1">
        <f>NEP!$C$6-C82</f>
        <v>-1349</v>
      </c>
      <c r="J82" s="1">
        <f>'NWAU per episode Acute Adm'!E82-F82</f>
        <v>-8067.02</v>
      </c>
      <c r="K82" s="1">
        <f t="shared" si="7"/>
        <v>-580825.44000000006</v>
      </c>
    </row>
    <row r="83" spans="1:11" x14ac:dyDescent="0.45">
      <c r="A83" t="s">
        <v>62</v>
      </c>
      <c r="B83">
        <v>106</v>
      </c>
      <c r="C83" s="1">
        <v>6511</v>
      </c>
      <c r="D83" s="13">
        <f>VLOOKUP(A83,'NWAU per episode Acute Adm'!$A$2:$C$414,3,FALSE)</f>
        <v>4.05</v>
      </c>
      <c r="E83" s="13">
        <f t="shared" si="4"/>
        <v>429.29999999999995</v>
      </c>
      <c r="F83" s="15">
        <f t="shared" si="5"/>
        <v>26369.55</v>
      </c>
      <c r="G83" s="15">
        <f t="shared" si="6"/>
        <v>2795172.3</v>
      </c>
      <c r="H83" s="13">
        <f>C83/NEP!$C$6</f>
        <v>1.2238721804511279</v>
      </c>
      <c r="I83" s="1">
        <f>NEP!$C$6-C83</f>
        <v>-1191</v>
      </c>
      <c r="J83" s="1">
        <f>'NWAU per episode Acute Adm'!E83-F83</f>
        <v>-4823.5500000000029</v>
      </c>
      <c r="K83" s="1">
        <f t="shared" si="7"/>
        <v>-511296.30000000028</v>
      </c>
    </row>
    <row r="84" spans="1:11" x14ac:dyDescent="0.45">
      <c r="A84" t="s">
        <v>490</v>
      </c>
      <c r="B84">
        <v>44</v>
      </c>
      <c r="C84" s="1">
        <v>5766</v>
      </c>
      <c r="D84" s="13">
        <f>VLOOKUP(A84,'NWAU per episode Acute Adm'!$A$2:$C$414,3,FALSE)</f>
        <v>5.19</v>
      </c>
      <c r="E84" s="13">
        <f t="shared" si="4"/>
        <v>228.36</v>
      </c>
      <c r="F84" s="15">
        <f t="shared" si="5"/>
        <v>29925.54</v>
      </c>
      <c r="G84" s="15">
        <f t="shared" si="6"/>
        <v>1316723.76</v>
      </c>
      <c r="H84" s="13">
        <f>C84/NEP!$C$6</f>
        <v>1.0838345864661654</v>
      </c>
      <c r="I84" s="1">
        <f>NEP!$C$6-C84</f>
        <v>-446</v>
      </c>
      <c r="J84" s="1">
        <f>'NWAU per episode Acute Adm'!E84-F84</f>
        <v>-2314.739999999998</v>
      </c>
      <c r="K84" s="1">
        <f t="shared" si="7"/>
        <v>-101848.55999999991</v>
      </c>
    </row>
    <row r="85" spans="1:11" x14ac:dyDescent="0.45">
      <c r="A85" t="s">
        <v>63</v>
      </c>
      <c r="B85">
        <v>48</v>
      </c>
      <c r="C85" s="1">
        <v>7134</v>
      </c>
      <c r="D85" s="13">
        <f>VLOOKUP(A85,'NWAU per episode Acute Adm'!$A$2:$C$414,3,FALSE)</f>
        <v>2.15</v>
      </c>
      <c r="E85" s="13">
        <f t="shared" si="4"/>
        <v>103.19999999999999</v>
      </c>
      <c r="F85" s="15">
        <f t="shared" si="5"/>
        <v>15338.099999999999</v>
      </c>
      <c r="G85" s="15">
        <f t="shared" si="6"/>
        <v>736228.79999999993</v>
      </c>
      <c r="H85" s="13">
        <f>C85/NEP!$C$6</f>
        <v>1.3409774436090225</v>
      </c>
      <c r="I85" s="1">
        <f>NEP!$C$6-C85</f>
        <v>-1814</v>
      </c>
      <c r="J85" s="1">
        <f>'NWAU per episode Acute Adm'!E85-F85</f>
        <v>-3900.1000000000004</v>
      </c>
      <c r="K85" s="1">
        <f t="shared" si="7"/>
        <v>-187204.80000000002</v>
      </c>
    </row>
    <row r="86" spans="1:11" x14ac:dyDescent="0.45">
      <c r="A86" t="s">
        <v>64</v>
      </c>
      <c r="B86">
        <v>37</v>
      </c>
      <c r="C86" s="1">
        <v>5836</v>
      </c>
      <c r="D86" s="13">
        <f>VLOOKUP(A86,'NWAU per episode Acute Adm'!$A$2:$C$414,3,FALSE)</f>
        <v>7.53</v>
      </c>
      <c r="E86" s="13">
        <f t="shared" si="4"/>
        <v>278.61</v>
      </c>
      <c r="F86" s="15">
        <f t="shared" si="5"/>
        <v>43945.08</v>
      </c>
      <c r="G86" s="15">
        <f t="shared" si="6"/>
        <v>1625967.96</v>
      </c>
      <c r="H86" s="13">
        <f>C86/NEP!$C$6</f>
        <v>1.0969924812030074</v>
      </c>
      <c r="I86" s="1">
        <f>NEP!$C$6-C86</f>
        <v>-516</v>
      </c>
      <c r="J86" s="1">
        <f>'NWAU per episode Acute Adm'!E86-F86</f>
        <v>-3885.4799999999959</v>
      </c>
      <c r="K86" s="1">
        <f t="shared" si="7"/>
        <v>-143762.75999999983</v>
      </c>
    </row>
    <row r="87" spans="1:11" x14ac:dyDescent="0.45">
      <c r="A87" t="s">
        <v>65</v>
      </c>
      <c r="B87">
        <v>70</v>
      </c>
      <c r="C87" s="1">
        <v>6946</v>
      </c>
      <c r="D87" s="13">
        <f>VLOOKUP(A87,'NWAU per episode Acute Adm'!$A$2:$C$414,3,FALSE)</f>
        <v>3.66</v>
      </c>
      <c r="E87" s="13">
        <f t="shared" si="4"/>
        <v>256.2</v>
      </c>
      <c r="F87" s="15">
        <f t="shared" si="5"/>
        <v>25422.36</v>
      </c>
      <c r="G87" s="15">
        <f t="shared" si="6"/>
        <v>1779565.2</v>
      </c>
      <c r="H87" s="13">
        <f>C87/NEP!$C$6</f>
        <v>1.3056390977443608</v>
      </c>
      <c r="I87" s="1">
        <f>NEP!$C$6-C87</f>
        <v>-1626</v>
      </c>
      <c r="J87" s="1">
        <f>'NWAU per episode Acute Adm'!E87-F87</f>
        <v>-5951.16</v>
      </c>
      <c r="K87" s="1">
        <f t="shared" si="7"/>
        <v>-416581.2</v>
      </c>
    </row>
    <row r="88" spans="1:11" x14ac:dyDescent="0.45">
      <c r="A88" t="s">
        <v>66</v>
      </c>
      <c r="B88">
        <v>63</v>
      </c>
      <c r="C88" s="1">
        <v>8393</v>
      </c>
      <c r="D88" s="13">
        <f>VLOOKUP(A88,'NWAU per episode Acute Adm'!$A$2:$C$414,3,FALSE)</f>
        <v>4.3</v>
      </c>
      <c r="E88" s="13">
        <f t="shared" si="4"/>
        <v>270.89999999999998</v>
      </c>
      <c r="F88" s="15">
        <f t="shared" si="5"/>
        <v>36089.9</v>
      </c>
      <c r="G88" s="15">
        <f t="shared" si="6"/>
        <v>2273663.7000000002</v>
      </c>
      <c r="H88" s="13">
        <f>C88/NEP!$C$6</f>
        <v>1.5776315789473685</v>
      </c>
      <c r="I88" s="1">
        <f>NEP!$C$6-C88</f>
        <v>-3073</v>
      </c>
      <c r="J88" s="1">
        <f>'NWAU per episode Acute Adm'!E88-F88</f>
        <v>-13213.900000000005</v>
      </c>
      <c r="K88" s="1">
        <f t="shared" si="7"/>
        <v>-832475.7000000003</v>
      </c>
    </row>
    <row r="89" spans="1:11" x14ac:dyDescent="0.45">
      <c r="A89" t="s">
        <v>67</v>
      </c>
      <c r="B89">
        <v>55</v>
      </c>
      <c r="C89" s="1">
        <v>7413</v>
      </c>
      <c r="D89" s="13">
        <f>VLOOKUP(A89,'NWAU per episode Acute Adm'!$A$2:$C$414,3,FALSE)</f>
        <v>2</v>
      </c>
      <c r="E89" s="13">
        <f t="shared" si="4"/>
        <v>110</v>
      </c>
      <c r="F89" s="15">
        <f t="shared" si="5"/>
        <v>14826</v>
      </c>
      <c r="G89" s="15">
        <f t="shared" si="6"/>
        <v>815430</v>
      </c>
      <c r="H89" s="13">
        <f>C89/NEP!$C$6</f>
        <v>1.3934210526315789</v>
      </c>
      <c r="I89" s="1">
        <f>NEP!$C$6-C89</f>
        <v>-2093</v>
      </c>
      <c r="J89" s="1">
        <f>'NWAU per episode Acute Adm'!E89-F89</f>
        <v>-4186</v>
      </c>
      <c r="K89" s="1">
        <f t="shared" si="7"/>
        <v>-230230</v>
      </c>
    </row>
    <row r="90" spans="1:11" x14ac:dyDescent="0.45">
      <c r="A90" t="s">
        <v>68</v>
      </c>
      <c r="B90">
        <v>54</v>
      </c>
      <c r="C90" s="1">
        <v>8766</v>
      </c>
      <c r="D90" s="13">
        <f>VLOOKUP(A90,'NWAU per episode Acute Adm'!$A$2:$C$414,3,FALSE)</f>
        <v>1.1399999999999999</v>
      </c>
      <c r="E90" s="13">
        <f t="shared" si="4"/>
        <v>61.559999999999995</v>
      </c>
      <c r="F90" s="15">
        <f t="shared" si="5"/>
        <v>9993.24</v>
      </c>
      <c r="G90" s="15">
        <f t="shared" si="6"/>
        <v>539634.96</v>
      </c>
      <c r="H90" s="13">
        <f>C90/NEP!$C$6</f>
        <v>1.6477443609022557</v>
      </c>
      <c r="I90" s="1">
        <f>NEP!$C$6-C90</f>
        <v>-3446</v>
      </c>
      <c r="J90" s="1">
        <f>'NWAU per episode Acute Adm'!E90-F90</f>
        <v>-3928.4400000000005</v>
      </c>
      <c r="K90" s="1">
        <f t="shared" si="7"/>
        <v>-212135.76000000004</v>
      </c>
    </row>
    <row r="91" spans="1:11" x14ac:dyDescent="0.45">
      <c r="A91" t="s">
        <v>491</v>
      </c>
      <c r="B91">
        <v>41</v>
      </c>
      <c r="C91" s="1">
        <v>6129</v>
      </c>
      <c r="D91" s="13">
        <f>VLOOKUP(A91,'NWAU per episode Acute Adm'!$A$2:$C$414,3,FALSE)</f>
        <v>5</v>
      </c>
      <c r="E91" s="13">
        <f t="shared" si="4"/>
        <v>205</v>
      </c>
      <c r="F91" s="15">
        <f t="shared" si="5"/>
        <v>30645</v>
      </c>
      <c r="G91" s="15">
        <f t="shared" si="6"/>
        <v>1256445</v>
      </c>
      <c r="H91" s="13">
        <f>C91/NEP!$C$6</f>
        <v>1.1520676691729324</v>
      </c>
      <c r="I91" s="1">
        <f>NEP!$C$6-C91</f>
        <v>-809</v>
      </c>
      <c r="J91" s="1">
        <f>'NWAU per episode Acute Adm'!E91-F91</f>
        <v>-4045</v>
      </c>
      <c r="K91" s="1">
        <f t="shared" si="7"/>
        <v>-165845</v>
      </c>
    </row>
    <row r="92" spans="1:11" x14ac:dyDescent="0.45">
      <c r="A92" t="s">
        <v>492</v>
      </c>
      <c r="B92">
        <v>94</v>
      </c>
      <c r="C92" s="1">
        <v>6738</v>
      </c>
      <c r="D92" s="13">
        <f>VLOOKUP(A92,'NWAU per episode Acute Adm'!$A$2:$C$414,3,FALSE)</f>
        <v>3.16</v>
      </c>
      <c r="E92" s="13">
        <f t="shared" si="4"/>
        <v>297.04000000000002</v>
      </c>
      <c r="F92" s="15">
        <f t="shared" si="5"/>
        <v>21292.080000000002</v>
      </c>
      <c r="G92" s="15">
        <f t="shared" si="6"/>
        <v>2001455.5200000003</v>
      </c>
      <c r="H92" s="13">
        <f>C92/NEP!$C$6</f>
        <v>1.2665413533834586</v>
      </c>
      <c r="I92" s="1">
        <f>NEP!$C$6-C92</f>
        <v>-1418</v>
      </c>
      <c r="J92" s="1">
        <f>'NWAU per episode Acute Adm'!E92-F92</f>
        <v>-4480.880000000001</v>
      </c>
      <c r="K92" s="1">
        <f t="shared" si="7"/>
        <v>-421202.72000000009</v>
      </c>
    </row>
    <row r="93" spans="1:11" x14ac:dyDescent="0.45">
      <c r="A93" t="s">
        <v>69</v>
      </c>
      <c r="B93">
        <v>124</v>
      </c>
      <c r="C93" s="1">
        <v>7218</v>
      </c>
      <c r="D93" s="13">
        <f>VLOOKUP(A93,'NWAU per episode Acute Adm'!$A$2:$C$414,3,FALSE)</f>
        <v>1.82</v>
      </c>
      <c r="E93" s="13">
        <f t="shared" si="4"/>
        <v>225.68</v>
      </c>
      <c r="F93" s="15">
        <f t="shared" si="5"/>
        <v>13136.76</v>
      </c>
      <c r="G93" s="15">
        <f t="shared" si="6"/>
        <v>1628958.24</v>
      </c>
      <c r="H93" s="13">
        <f>C93/NEP!$C$6</f>
        <v>1.3567669172932331</v>
      </c>
      <c r="I93" s="1">
        <f>NEP!$C$6-C93</f>
        <v>-1898</v>
      </c>
      <c r="J93" s="1">
        <f>'NWAU per episode Acute Adm'!E93-F93</f>
        <v>-3454.3599999999988</v>
      </c>
      <c r="K93" s="1">
        <f t="shared" si="7"/>
        <v>-428340.63999999984</v>
      </c>
    </row>
    <row r="94" spans="1:11" x14ac:dyDescent="0.45">
      <c r="A94" t="s">
        <v>70</v>
      </c>
      <c r="B94">
        <v>109</v>
      </c>
      <c r="C94" s="1">
        <v>8246</v>
      </c>
      <c r="D94" s="13">
        <f>VLOOKUP(A94,'NWAU per episode Acute Adm'!$A$2:$C$414,3,FALSE)</f>
        <v>0.64</v>
      </c>
      <c r="E94" s="13">
        <f t="shared" si="4"/>
        <v>69.760000000000005</v>
      </c>
      <c r="F94" s="15">
        <f t="shared" si="5"/>
        <v>5277.4400000000005</v>
      </c>
      <c r="G94" s="15">
        <f t="shared" si="6"/>
        <v>575240.96000000008</v>
      </c>
      <c r="H94" s="13">
        <f>C94/NEP!$C$6</f>
        <v>1.55</v>
      </c>
      <c r="I94" s="1">
        <f>NEP!$C$6-C94</f>
        <v>-2926</v>
      </c>
      <c r="J94" s="1">
        <f>'NWAU per episode Acute Adm'!E94-F94</f>
        <v>-1872.6400000000003</v>
      </c>
      <c r="K94" s="1">
        <f t="shared" si="7"/>
        <v>-204117.76000000004</v>
      </c>
    </row>
    <row r="95" spans="1:11" x14ac:dyDescent="0.45">
      <c r="A95" t="s">
        <v>71</v>
      </c>
      <c r="B95">
        <v>791</v>
      </c>
      <c r="C95" s="1">
        <v>7915</v>
      </c>
      <c r="D95" s="13">
        <f>VLOOKUP(A95,'NWAU per episode Acute Adm'!$A$2:$C$414,3,FALSE)</f>
        <v>1.64</v>
      </c>
      <c r="E95" s="13">
        <f t="shared" si="4"/>
        <v>1297.24</v>
      </c>
      <c r="F95" s="15">
        <f t="shared" si="5"/>
        <v>12980.599999999999</v>
      </c>
      <c r="G95" s="15">
        <f t="shared" si="6"/>
        <v>10267654.6</v>
      </c>
      <c r="H95" s="13">
        <f>C95/NEP!$C$6</f>
        <v>1.487781954887218</v>
      </c>
      <c r="I95" s="1">
        <f>NEP!$C$6-C95</f>
        <v>-2595</v>
      </c>
      <c r="J95" s="1">
        <f>'NWAU per episode Acute Adm'!E95-F95</f>
        <v>-4255.7999999999993</v>
      </c>
      <c r="K95" s="1">
        <f t="shared" si="7"/>
        <v>-3366337.7999999993</v>
      </c>
    </row>
    <row r="96" spans="1:11" x14ac:dyDescent="0.45">
      <c r="A96" t="s">
        <v>72</v>
      </c>
      <c r="B96">
        <v>537</v>
      </c>
      <c r="C96" s="1">
        <v>8398</v>
      </c>
      <c r="D96" s="13">
        <f>VLOOKUP(A96,'NWAU per episode Acute Adm'!$A$2:$C$414,3,FALSE)</f>
        <v>0.68</v>
      </c>
      <c r="E96" s="13">
        <f t="shared" si="4"/>
        <v>365.16</v>
      </c>
      <c r="F96" s="15">
        <f t="shared" si="5"/>
        <v>5710.64</v>
      </c>
      <c r="G96" s="15">
        <f t="shared" si="6"/>
        <v>3066613.68</v>
      </c>
      <c r="H96" s="13">
        <f>C96/NEP!$C$6</f>
        <v>1.5785714285714285</v>
      </c>
      <c r="I96" s="1">
        <f>NEP!$C$6-C96</f>
        <v>-3078</v>
      </c>
      <c r="J96" s="1">
        <f>'NWAU per episode Acute Adm'!E96-F96</f>
        <v>-2093.04</v>
      </c>
      <c r="K96" s="1">
        <f t="shared" si="7"/>
        <v>-1123962.48</v>
      </c>
    </row>
    <row r="97" spans="1:11" x14ac:dyDescent="0.45">
      <c r="A97" t="s">
        <v>73</v>
      </c>
      <c r="B97">
        <v>42</v>
      </c>
      <c r="C97" s="1">
        <v>7028</v>
      </c>
      <c r="D97" s="13">
        <f>VLOOKUP(A97,'NWAU per episode Acute Adm'!$A$2:$C$414,3,FALSE)</f>
        <v>2.42</v>
      </c>
      <c r="E97" s="13">
        <f t="shared" si="4"/>
        <v>101.64</v>
      </c>
      <c r="F97" s="15">
        <f t="shared" si="5"/>
        <v>17007.759999999998</v>
      </c>
      <c r="G97" s="15">
        <f t="shared" si="6"/>
        <v>714325.91999999993</v>
      </c>
      <c r="H97" s="13">
        <f>C97/NEP!$C$6</f>
        <v>1.3210526315789475</v>
      </c>
      <c r="I97" s="1">
        <f>NEP!$C$6-C97</f>
        <v>-1708</v>
      </c>
      <c r="J97" s="1">
        <f>'NWAU per episode Acute Adm'!E97-F97</f>
        <v>-4133.3599999999969</v>
      </c>
      <c r="K97" s="1">
        <f t="shared" si="7"/>
        <v>-173601.11999999988</v>
      </c>
    </row>
    <row r="98" spans="1:11" x14ac:dyDescent="0.45">
      <c r="A98" t="s">
        <v>74</v>
      </c>
      <c r="B98">
        <v>265</v>
      </c>
      <c r="C98" s="1">
        <v>8003</v>
      </c>
      <c r="D98" s="13">
        <f>VLOOKUP(A98,'NWAU per episode Acute Adm'!$A$2:$C$414,3,FALSE)</f>
        <v>1.46</v>
      </c>
      <c r="E98" s="13">
        <f t="shared" si="4"/>
        <v>386.9</v>
      </c>
      <c r="F98" s="15">
        <f t="shared" si="5"/>
        <v>11684.38</v>
      </c>
      <c r="G98" s="15">
        <f t="shared" si="6"/>
        <v>3096360.6999999997</v>
      </c>
      <c r="H98" s="13">
        <f>C98/NEP!$C$6</f>
        <v>1.5043233082706766</v>
      </c>
      <c r="I98" s="1">
        <f>NEP!$C$6-C98</f>
        <v>-2683</v>
      </c>
      <c r="J98" s="1">
        <f>'NWAU per episode Acute Adm'!E98-F98</f>
        <v>-3917.1800000000003</v>
      </c>
      <c r="K98" s="1">
        <f t="shared" si="7"/>
        <v>-1038052.7000000001</v>
      </c>
    </row>
    <row r="99" spans="1:11" x14ac:dyDescent="0.45">
      <c r="A99" t="s">
        <v>75</v>
      </c>
      <c r="B99">
        <v>297</v>
      </c>
      <c r="C99" s="1">
        <v>7788</v>
      </c>
      <c r="D99" s="13">
        <f>VLOOKUP(A99,'NWAU per episode Acute Adm'!$A$2:$C$414,3,FALSE)</f>
        <v>0.64</v>
      </c>
      <c r="E99" s="13">
        <f t="shared" si="4"/>
        <v>190.08</v>
      </c>
      <c r="F99" s="15">
        <f t="shared" si="5"/>
        <v>4984.32</v>
      </c>
      <c r="G99" s="15">
        <f t="shared" si="6"/>
        <v>1480343.0399999998</v>
      </c>
      <c r="H99" s="13">
        <f>C99/NEP!$C$6</f>
        <v>1.4639097744360903</v>
      </c>
      <c r="I99" s="1">
        <f>NEP!$C$6-C99</f>
        <v>-2468</v>
      </c>
      <c r="J99" s="1">
        <f>'NWAU per episode Acute Adm'!E99-F99</f>
        <v>-1579.5199999999995</v>
      </c>
      <c r="K99" s="1">
        <f t="shared" si="7"/>
        <v>-469117.43999999989</v>
      </c>
    </row>
    <row r="100" spans="1:11" x14ac:dyDescent="0.45">
      <c r="A100" t="s">
        <v>76</v>
      </c>
      <c r="B100">
        <v>68</v>
      </c>
      <c r="C100" s="1">
        <v>9958</v>
      </c>
      <c r="D100" s="13">
        <f>VLOOKUP(A100,'NWAU per episode Acute Adm'!$A$2:$C$414,3,FALSE)</f>
        <v>1.75</v>
      </c>
      <c r="E100" s="13">
        <f t="shared" si="4"/>
        <v>119</v>
      </c>
      <c r="F100" s="15">
        <f t="shared" si="5"/>
        <v>17426.5</v>
      </c>
      <c r="G100" s="15">
        <f t="shared" si="6"/>
        <v>1185002</v>
      </c>
      <c r="H100" s="13">
        <f>C100/NEP!$C$6</f>
        <v>1.8718045112781956</v>
      </c>
      <c r="I100" s="1">
        <f>NEP!$C$6-C100</f>
        <v>-4638</v>
      </c>
      <c r="J100" s="1">
        <f>'NWAU per episode Acute Adm'!E100-F100</f>
        <v>-8116.5</v>
      </c>
      <c r="K100" s="1">
        <f t="shared" si="7"/>
        <v>-551922</v>
      </c>
    </row>
    <row r="101" spans="1:11" x14ac:dyDescent="0.45">
      <c r="A101" t="s">
        <v>77</v>
      </c>
      <c r="B101">
        <v>84</v>
      </c>
      <c r="C101" s="1">
        <v>10171</v>
      </c>
      <c r="D101" s="13">
        <f>VLOOKUP(A101,'NWAU per episode Acute Adm'!$A$2:$C$414,3,FALSE)</f>
        <v>0.56000000000000005</v>
      </c>
      <c r="E101" s="13">
        <f t="shared" si="4"/>
        <v>47.040000000000006</v>
      </c>
      <c r="F101" s="15">
        <f t="shared" si="5"/>
        <v>5695.76</v>
      </c>
      <c r="G101" s="15">
        <f t="shared" si="6"/>
        <v>478443.84</v>
      </c>
      <c r="H101" s="13">
        <f>C101/NEP!$C$6</f>
        <v>1.9118421052631578</v>
      </c>
      <c r="I101" s="1">
        <f>NEP!$C$6-C101</f>
        <v>-4851</v>
      </c>
      <c r="J101" s="1">
        <f>'NWAU per episode Acute Adm'!E101-F101</f>
        <v>-2716.5599999999995</v>
      </c>
      <c r="K101" s="1">
        <f t="shared" si="7"/>
        <v>-228191.03999999995</v>
      </c>
    </row>
    <row r="102" spans="1:11" x14ac:dyDescent="0.45">
      <c r="A102" t="s">
        <v>78</v>
      </c>
      <c r="B102">
        <v>86</v>
      </c>
      <c r="C102" s="1">
        <v>7047</v>
      </c>
      <c r="D102" s="13">
        <f>VLOOKUP(A102,'NWAU per episode Acute Adm'!$A$2:$C$414,3,FALSE)</f>
        <v>0.66</v>
      </c>
      <c r="E102" s="13">
        <f t="shared" si="4"/>
        <v>56.760000000000005</v>
      </c>
      <c r="F102" s="15">
        <f t="shared" si="5"/>
        <v>4651.0200000000004</v>
      </c>
      <c r="G102" s="15">
        <f t="shared" si="6"/>
        <v>399987.72000000003</v>
      </c>
      <c r="H102" s="13">
        <f>C102/NEP!$C$6</f>
        <v>1.324624060150376</v>
      </c>
      <c r="I102" s="1">
        <f>NEP!$C$6-C102</f>
        <v>-1727</v>
      </c>
      <c r="J102" s="1">
        <f>'NWAU per episode Acute Adm'!E102-F102</f>
        <v>-1139.8200000000002</v>
      </c>
      <c r="K102" s="1">
        <f t="shared" si="7"/>
        <v>-98024.520000000019</v>
      </c>
    </row>
    <row r="103" spans="1:11" x14ac:dyDescent="0.45">
      <c r="A103" t="s">
        <v>79</v>
      </c>
      <c r="B103">
        <v>231</v>
      </c>
      <c r="C103" s="1">
        <v>5857</v>
      </c>
      <c r="D103" s="13">
        <f>VLOOKUP(A103,'NWAU per episode Acute Adm'!$A$2:$C$414,3,FALSE)</f>
        <v>0.25</v>
      </c>
      <c r="E103" s="13">
        <f t="shared" si="4"/>
        <v>57.75</v>
      </c>
      <c r="F103" s="15">
        <f t="shared" si="5"/>
        <v>1464.25</v>
      </c>
      <c r="G103" s="15">
        <f t="shared" si="6"/>
        <v>338241.75</v>
      </c>
      <c r="H103" s="13">
        <f>C103/NEP!$C$6</f>
        <v>1.1009398496240601</v>
      </c>
      <c r="I103" s="1">
        <f>NEP!$C$6-C103</f>
        <v>-537</v>
      </c>
      <c r="J103" s="1">
        <f>'NWAU per episode Acute Adm'!E103-F103</f>
        <v>-134.25</v>
      </c>
      <c r="K103" s="1">
        <f t="shared" si="7"/>
        <v>-31011.75</v>
      </c>
    </row>
    <row r="104" spans="1:11" x14ac:dyDescent="0.45">
      <c r="A104" t="s">
        <v>493</v>
      </c>
      <c r="B104">
        <v>39</v>
      </c>
      <c r="C104" s="1">
        <v>9383</v>
      </c>
      <c r="D104" s="13">
        <f>VLOOKUP(A104,'NWAU per episode Acute Adm'!$A$2:$C$414,3,FALSE)</f>
        <v>1.86</v>
      </c>
      <c r="E104" s="13">
        <f t="shared" si="4"/>
        <v>72.540000000000006</v>
      </c>
      <c r="F104" s="15">
        <f t="shared" si="5"/>
        <v>17452.38</v>
      </c>
      <c r="G104" s="15">
        <f t="shared" si="6"/>
        <v>680642.82000000007</v>
      </c>
      <c r="H104" s="13">
        <f>C104/NEP!$C$6</f>
        <v>1.7637218045112781</v>
      </c>
      <c r="I104" s="1">
        <f>NEP!$C$6-C104</f>
        <v>-4063</v>
      </c>
      <c r="J104" s="1">
        <f>'NWAU per episode Acute Adm'!E104-F104</f>
        <v>-7557.18</v>
      </c>
      <c r="K104" s="1">
        <f t="shared" si="7"/>
        <v>-294730.02</v>
      </c>
    </row>
    <row r="105" spans="1:11" x14ac:dyDescent="0.45">
      <c r="A105" t="s">
        <v>80</v>
      </c>
      <c r="B105">
        <v>52</v>
      </c>
      <c r="C105" s="1">
        <v>8064</v>
      </c>
      <c r="D105" s="13">
        <f>VLOOKUP(A105,'NWAU per episode Acute Adm'!$A$2:$C$414,3,FALSE)</f>
        <v>0.67</v>
      </c>
      <c r="E105" s="13">
        <f t="shared" si="4"/>
        <v>34.840000000000003</v>
      </c>
      <c r="F105" s="15">
        <f t="shared" si="5"/>
        <v>5402.88</v>
      </c>
      <c r="G105" s="15">
        <f t="shared" si="6"/>
        <v>280949.76000000001</v>
      </c>
      <c r="H105" s="13">
        <f>C105/NEP!$C$6</f>
        <v>1.5157894736842106</v>
      </c>
      <c r="I105" s="1">
        <f>NEP!$C$6-C105</f>
        <v>-2744</v>
      </c>
      <c r="J105" s="1">
        <f>'NWAU per episode Acute Adm'!E105-F105</f>
        <v>-1838.4799999999996</v>
      </c>
      <c r="K105" s="1">
        <f t="shared" si="7"/>
        <v>-95600.959999999977</v>
      </c>
    </row>
    <row r="106" spans="1:11" x14ac:dyDescent="0.45">
      <c r="A106" t="s">
        <v>81</v>
      </c>
      <c r="B106">
        <v>78</v>
      </c>
      <c r="C106" s="1">
        <v>7956</v>
      </c>
      <c r="D106" s="13">
        <f>VLOOKUP(A106,'NWAU per episode Acute Adm'!$A$2:$C$414,3,FALSE)</f>
        <v>1.17</v>
      </c>
      <c r="E106" s="13">
        <f t="shared" si="4"/>
        <v>91.259999999999991</v>
      </c>
      <c r="F106" s="15">
        <f t="shared" si="5"/>
        <v>9308.5199999999986</v>
      </c>
      <c r="G106" s="15">
        <f t="shared" si="6"/>
        <v>726064.55999999994</v>
      </c>
      <c r="H106" s="13">
        <f>C106/NEP!$C$6</f>
        <v>1.4954887218045112</v>
      </c>
      <c r="I106" s="1">
        <f>NEP!$C$6-C106</f>
        <v>-2636</v>
      </c>
      <c r="J106" s="1">
        <f>'NWAU per episode Acute Adm'!E106-F106</f>
        <v>-3084.119999999999</v>
      </c>
      <c r="K106" s="1">
        <f t="shared" si="7"/>
        <v>-240561.35999999993</v>
      </c>
    </row>
    <row r="107" spans="1:11" x14ac:dyDescent="0.45">
      <c r="A107" t="s">
        <v>82</v>
      </c>
      <c r="B107">
        <v>107</v>
      </c>
      <c r="C107" s="1">
        <v>9062</v>
      </c>
      <c r="D107" s="13">
        <f>VLOOKUP(A107,'NWAU per episode Acute Adm'!$A$2:$C$414,3,FALSE)</f>
        <v>0.32</v>
      </c>
      <c r="E107" s="13">
        <f t="shared" si="4"/>
        <v>34.24</v>
      </c>
      <c r="F107" s="15">
        <f t="shared" si="5"/>
        <v>2899.84</v>
      </c>
      <c r="G107" s="15">
        <f t="shared" si="6"/>
        <v>310282.88</v>
      </c>
      <c r="H107" s="13">
        <f>C107/NEP!$C$6</f>
        <v>1.7033834586466166</v>
      </c>
      <c r="I107" s="1">
        <f>NEP!$C$6-C107</f>
        <v>-3742</v>
      </c>
      <c r="J107" s="1">
        <f>'NWAU per episode Acute Adm'!E107-F107</f>
        <v>-1197.44</v>
      </c>
      <c r="K107" s="1">
        <f t="shared" si="7"/>
        <v>-128126.08</v>
      </c>
    </row>
    <row r="108" spans="1:11" x14ac:dyDescent="0.45">
      <c r="A108" t="s">
        <v>83</v>
      </c>
      <c r="B108">
        <v>77</v>
      </c>
      <c r="C108" s="1">
        <v>7990</v>
      </c>
      <c r="D108" s="13">
        <f>VLOOKUP(A108,'NWAU per episode Acute Adm'!$A$2:$C$414,3,FALSE)</f>
        <v>2.62</v>
      </c>
      <c r="E108" s="13">
        <f t="shared" si="4"/>
        <v>201.74</v>
      </c>
      <c r="F108" s="15">
        <f t="shared" si="5"/>
        <v>20933.8</v>
      </c>
      <c r="G108" s="15">
        <f t="shared" si="6"/>
        <v>1611902.5999999999</v>
      </c>
      <c r="H108" s="13">
        <f>C108/NEP!$C$6</f>
        <v>1.5018796992481203</v>
      </c>
      <c r="I108" s="1">
        <f>NEP!$C$6-C108</f>
        <v>-2670</v>
      </c>
      <c r="J108" s="1">
        <f>'NWAU per episode Acute Adm'!E108-F108</f>
        <v>-6995.3999999999978</v>
      </c>
      <c r="K108" s="1">
        <f t="shared" si="7"/>
        <v>-538645.79999999981</v>
      </c>
    </row>
    <row r="109" spans="1:11" x14ac:dyDescent="0.45">
      <c r="A109" t="s">
        <v>84</v>
      </c>
      <c r="B109">
        <v>151</v>
      </c>
      <c r="C109" s="1">
        <v>8058</v>
      </c>
      <c r="D109" s="13">
        <f>VLOOKUP(A109,'NWAU per episode Acute Adm'!$A$2:$C$414,3,FALSE)</f>
        <v>0.75</v>
      </c>
      <c r="E109" s="13">
        <f t="shared" si="4"/>
        <v>113.25</v>
      </c>
      <c r="F109" s="15">
        <f t="shared" si="5"/>
        <v>6043.5</v>
      </c>
      <c r="G109" s="15">
        <f t="shared" si="6"/>
        <v>912568.5</v>
      </c>
      <c r="H109" s="13">
        <f>C109/NEP!$C$6</f>
        <v>1.5146616541353384</v>
      </c>
      <c r="I109" s="1">
        <f>NEP!$C$6-C109</f>
        <v>-2738</v>
      </c>
      <c r="J109" s="1">
        <f>'NWAU per episode Acute Adm'!E109-F109</f>
        <v>-2053.5</v>
      </c>
      <c r="K109" s="1">
        <f t="shared" si="7"/>
        <v>-310078.5</v>
      </c>
    </row>
    <row r="110" spans="1:11" x14ac:dyDescent="0.45">
      <c r="A110" t="s">
        <v>85</v>
      </c>
      <c r="B110">
        <v>30</v>
      </c>
      <c r="C110" s="1">
        <v>9481</v>
      </c>
      <c r="D110" s="13">
        <f>VLOOKUP(A110,'NWAU per episode Acute Adm'!$A$2:$C$414,3,FALSE)</f>
        <v>1.41</v>
      </c>
      <c r="E110" s="13">
        <f t="shared" si="4"/>
        <v>42.3</v>
      </c>
      <c r="F110" s="15">
        <f t="shared" si="5"/>
        <v>13368.21</v>
      </c>
      <c r="G110" s="15">
        <f t="shared" si="6"/>
        <v>401046.3</v>
      </c>
      <c r="H110" s="13">
        <f>C110/NEP!$C$6</f>
        <v>1.7821428571428573</v>
      </c>
      <c r="I110" s="1">
        <f>NEP!$C$6-C110</f>
        <v>-4161</v>
      </c>
      <c r="J110" s="1">
        <f>'NWAU per episode Acute Adm'!E110-F110</f>
        <v>-5867.01</v>
      </c>
      <c r="K110" s="1">
        <f t="shared" si="7"/>
        <v>-176010.30000000002</v>
      </c>
    </row>
    <row r="111" spans="1:11" x14ac:dyDescent="0.45">
      <c r="A111" t="s">
        <v>86</v>
      </c>
      <c r="B111">
        <v>39</v>
      </c>
      <c r="C111" s="1">
        <v>7853</v>
      </c>
      <c r="D111" s="13">
        <f>VLOOKUP(A111,'NWAU per episode Acute Adm'!$A$2:$C$414,3,FALSE)</f>
        <v>0.53</v>
      </c>
      <c r="E111" s="13">
        <f t="shared" si="4"/>
        <v>20.67</v>
      </c>
      <c r="F111" s="15">
        <f t="shared" si="5"/>
        <v>4162.09</v>
      </c>
      <c r="G111" s="15">
        <f t="shared" si="6"/>
        <v>162321.51</v>
      </c>
      <c r="H111" s="13">
        <f>C111/NEP!$C$6</f>
        <v>1.4761278195488723</v>
      </c>
      <c r="I111" s="1">
        <f>NEP!$C$6-C111</f>
        <v>-2533</v>
      </c>
      <c r="J111" s="1">
        <f>'NWAU per episode Acute Adm'!E111-F111</f>
        <v>-1342.4899999999998</v>
      </c>
      <c r="K111" s="1">
        <f t="shared" si="7"/>
        <v>-52357.109999999993</v>
      </c>
    </row>
    <row r="112" spans="1:11" x14ac:dyDescent="0.45">
      <c r="A112" t="s">
        <v>87</v>
      </c>
      <c r="B112">
        <v>35</v>
      </c>
      <c r="C112" s="1">
        <v>9754</v>
      </c>
      <c r="D112" s="13">
        <f>VLOOKUP(A112,'NWAU per episode Acute Adm'!$A$2:$C$414,3,FALSE)</f>
        <v>1.56</v>
      </c>
      <c r="E112" s="13">
        <f t="shared" si="4"/>
        <v>54.6</v>
      </c>
      <c r="F112" s="15">
        <f t="shared" si="5"/>
        <v>15216.24</v>
      </c>
      <c r="G112" s="15">
        <f t="shared" si="6"/>
        <v>532568.4</v>
      </c>
      <c r="H112" s="13">
        <f>C112/NEP!$C$6</f>
        <v>1.8334586466165415</v>
      </c>
      <c r="I112" s="1">
        <f>NEP!$C$6-C112</f>
        <v>-4434</v>
      </c>
      <c r="J112" s="1">
        <f>'NWAU per episode Acute Adm'!E112-F112</f>
        <v>-6917.0399999999991</v>
      </c>
      <c r="K112" s="1">
        <f t="shared" si="7"/>
        <v>-242096.39999999997</v>
      </c>
    </row>
    <row r="113" spans="1:11" x14ac:dyDescent="0.45">
      <c r="A113" t="s">
        <v>494</v>
      </c>
      <c r="B113">
        <v>66</v>
      </c>
      <c r="C113" s="1">
        <v>8873</v>
      </c>
      <c r="D113" s="13">
        <f>VLOOKUP(A113,'NWAU per episode Acute Adm'!$A$2:$C$414,3,FALSE)</f>
        <v>0.46</v>
      </c>
      <c r="E113" s="13">
        <f t="shared" si="4"/>
        <v>30.360000000000003</v>
      </c>
      <c r="F113" s="15">
        <f t="shared" si="5"/>
        <v>4081.5800000000004</v>
      </c>
      <c r="G113" s="15">
        <f t="shared" si="6"/>
        <v>269384.28000000003</v>
      </c>
      <c r="H113" s="13">
        <f>C113/NEP!$C$6</f>
        <v>1.6678571428571429</v>
      </c>
      <c r="I113" s="1">
        <f>NEP!$C$6-C113</f>
        <v>-3553</v>
      </c>
      <c r="J113" s="1">
        <f>'NWAU per episode Acute Adm'!E113-F113</f>
        <v>-1634.38</v>
      </c>
      <c r="K113" s="1">
        <f t="shared" si="7"/>
        <v>-107869.08</v>
      </c>
    </row>
    <row r="114" spans="1:11" x14ac:dyDescent="0.45">
      <c r="A114" t="s">
        <v>88</v>
      </c>
      <c r="B114">
        <v>119</v>
      </c>
      <c r="C114" s="1">
        <v>10100</v>
      </c>
      <c r="D114" s="13">
        <f>VLOOKUP(A114,'NWAU per episode Acute Adm'!$A$2:$C$414,3,FALSE)</f>
        <v>1.07</v>
      </c>
      <c r="E114" s="13">
        <f t="shared" si="4"/>
        <v>127.33000000000001</v>
      </c>
      <c r="F114" s="15">
        <f t="shared" si="5"/>
        <v>10807</v>
      </c>
      <c r="G114" s="15">
        <f t="shared" si="6"/>
        <v>1286033</v>
      </c>
      <c r="H114" s="13">
        <f>C114/NEP!$C$6</f>
        <v>1.8984962406015038</v>
      </c>
      <c r="I114" s="1">
        <f>NEP!$C$6-C114</f>
        <v>-4780</v>
      </c>
      <c r="J114" s="1">
        <f>'NWAU per episode Acute Adm'!E114-F114</f>
        <v>-5114.5999999999995</v>
      </c>
      <c r="K114" s="1">
        <f t="shared" si="7"/>
        <v>-608637.39999999991</v>
      </c>
    </row>
    <row r="115" spans="1:11" x14ac:dyDescent="0.45">
      <c r="A115" t="s">
        <v>89</v>
      </c>
      <c r="B115">
        <v>160</v>
      </c>
      <c r="C115" s="1">
        <v>8126</v>
      </c>
      <c r="D115" s="13">
        <f>VLOOKUP(A115,'NWAU per episode Acute Adm'!$A$2:$C$414,3,FALSE)</f>
        <v>0.35</v>
      </c>
      <c r="E115" s="13">
        <f t="shared" si="4"/>
        <v>56</v>
      </c>
      <c r="F115" s="15">
        <f t="shared" si="5"/>
        <v>2844.1</v>
      </c>
      <c r="G115" s="15">
        <f t="shared" si="6"/>
        <v>455056</v>
      </c>
      <c r="H115" s="13">
        <f>C115/NEP!$C$6</f>
        <v>1.5274436090225565</v>
      </c>
      <c r="I115" s="1">
        <f>NEP!$C$6-C115</f>
        <v>-2806</v>
      </c>
      <c r="J115" s="1">
        <f>'NWAU per episode Acute Adm'!E115-F115</f>
        <v>-982.09999999999991</v>
      </c>
      <c r="K115" s="1">
        <f t="shared" si="7"/>
        <v>-157136</v>
      </c>
    </row>
    <row r="116" spans="1:11" x14ac:dyDescent="0.45">
      <c r="A116" t="s">
        <v>495</v>
      </c>
      <c r="B116">
        <v>32</v>
      </c>
      <c r="C116" s="1">
        <v>7781</v>
      </c>
      <c r="D116" s="13">
        <f>VLOOKUP(A116,'NWAU per episode Acute Adm'!$A$2:$C$414,3,FALSE)</f>
        <v>0.98</v>
      </c>
      <c r="E116" s="13">
        <f t="shared" si="4"/>
        <v>31.36</v>
      </c>
      <c r="F116" s="15">
        <f t="shared" si="5"/>
        <v>7625.38</v>
      </c>
      <c r="G116" s="15">
        <f t="shared" si="6"/>
        <v>244012.16</v>
      </c>
      <c r="H116" s="13">
        <f>C116/NEP!$C$6</f>
        <v>1.4625939849624061</v>
      </c>
      <c r="I116" s="1">
        <f>NEP!$C$6-C116</f>
        <v>-2461</v>
      </c>
      <c r="J116" s="1">
        <f>'NWAU per episode Acute Adm'!E116-F116</f>
        <v>-2411.7800000000007</v>
      </c>
      <c r="K116" s="1">
        <f t="shared" si="7"/>
        <v>-77176.960000000021</v>
      </c>
    </row>
    <row r="117" spans="1:11" x14ac:dyDescent="0.45">
      <c r="A117" t="s">
        <v>496</v>
      </c>
      <c r="B117">
        <v>31</v>
      </c>
      <c r="C117" s="1">
        <v>7376</v>
      </c>
      <c r="D117" s="13">
        <f>VLOOKUP(A117,'NWAU per episode Acute Adm'!$A$2:$C$414,3,FALSE)</f>
        <v>7.97</v>
      </c>
      <c r="E117" s="13">
        <f t="shared" si="4"/>
        <v>247.07</v>
      </c>
      <c r="F117" s="15">
        <f t="shared" si="5"/>
        <v>58786.720000000001</v>
      </c>
      <c r="G117" s="15">
        <f t="shared" si="6"/>
        <v>1822388.32</v>
      </c>
      <c r="H117" s="13">
        <f>C117/NEP!$C$6</f>
        <v>1.3864661654135337</v>
      </c>
      <c r="I117" s="1">
        <f>NEP!$C$6-C117</f>
        <v>-2056</v>
      </c>
      <c r="J117" s="1">
        <f>'NWAU per episode Acute Adm'!E117-F117</f>
        <v>-16386.320000000007</v>
      </c>
      <c r="K117" s="1">
        <f t="shared" si="7"/>
        <v>-507975.92000000022</v>
      </c>
    </row>
    <row r="118" spans="1:11" x14ac:dyDescent="0.45">
      <c r="A118" t="s">
        <v>90</v>
      </c>
      <c r="B118">
        <v>45</v>
      </c>
      <c r="C118" s="1">
        <v>7983</v>
      </c>
      <c r="D118" s="13">
        <f>VLOOKUP(A118,'NWAU per episode Acute Adm'!$A$2:$C$414,3,FALSE)</f>
        <v>2.64</v>
      </c>
      <c r="E118" s="13">
        <f t="shared" si="4"/>
        <v>118.80000000000001</v>
      </c>
      <c r="F118" s="15">
        <f t="shared" si="5"/>
        <v>21075.120000000003</v>
      </c>
      <c r="G118" s="15">
        <f t="shared" si="6"/>
        <v>948380.40000000014</v>
      </c>
      <c r="H118" s="13">
        <f>C118/NEP!$C$6</f>
        <v>1.5005639097744361</v>
      </c>
      <c r="I118" s="1">
        <f>NEP!$C$6-C118</f>
        <v>-2663</v>
      </c>
      <c r="J118" s="1">
        <f>'NWAU per episode Acute Adm'!E118-F118</f>
        <v>-7030.32</v>
      </c>
      <c r="K118" s="1">
        <f t="shared" si="7"/>
        <v>-316364.39999999997</v>
      </c>
    </row>
    <row r="119" spans="1:11" x14ac:dyDescent="0.45">
      <c r="A119" t="s">
        <v>497</v>
      </c>
      <c r="B119">
        <v>36</v>
      </c>
      <c r="C119" s="1">
        <v>5827</v>
      </c>
      <c r="D119" s="13">
        <f>VLOOKUP(A119,'NWAU per episode Acute Adm'!$A$2:$C$414,3,FALSE)</f>
        <v>18.079999999999998</v>
      </c>
      <c r="E119" s="13">
        <f t="shared" si="4"/>
        <v>650.87999999999988</v>
      </c>
      <c r="F119" s="15">
        <f t="shared" si="5"/>
        <v>105352.15999999999</v>
      </c>
      <c r="G119" s="15">
        <f t="shared" si="6"/>
        <v>3792677.76</v>
      </c>
      <c r="H119" s="13">
        <f>C119/NEP!$C$6</f>
        <v>1.0953007518796993</v>
      </c>
      <c r="I119" s="1">
        <f>NEP!$C$6-C119</f>
        <v>-507</v>
      </c>
      <c r="J119" s="1">
        <f>'NWAU per episode Acute Adm'!E119-F119</f>
        <v>-9166.5600000000122</v>
      </c>
      <c r="K119" s="1">
        <f t="shared" si="7"/>
        <v>-329996.16000000044</v>
      </c>
    </row>
    <row r="120" spans="1:11" x14ac:dyDescent="0.45">
      <c r="A120" t="s">
        <v>91</v>
      </c>
      <c r="B120">
        <v>55</v>
      </c>
      <c r="C120" s="1">
        <v>5520</v>
      </c>
      <c r="D120" s="13">
        <f>VLOOKUP(A120,'NWAU per episode Acute Adm'!$A$2:$C$414,3,FALSE)</f>
        <v>10.87</v>
      </c>
      <c r="E120" s="13">
        <f t="shared" si="4"/>
        <v>597.84999999999991</v>
      </c>
      <c r="F120" s="15">
        <f t="shared" si="5"/>
        <v>60002.399999999994</v>
      </c>
      <c r="G120" s="15">
        <f t="shared" si="6"/>
        <v>3300131.9999999995</v>
      </c>
      <c r="H120" s="13">
        <f>C120/NEP!$C$6</f>
        <v>1.0375939849624061</v>
      </c>
      <c r="I120" s="1">
        <f>NEP!$C$6-C120</f>
        <v>-200</v>
      </c>
      <c r="J120" s="1">
        <f>'NWAU per episode Acute Adm'!E120-F120</f>
        <v>-2174</v>
      </c>
      <c r="K120" s="1">
        <f t="shared" si="7"/>
        <v>-119570</v>
      </c>
    </row>
    <row r="121" spans="1:11" x14ac:dyDescent="0.45">
      <c r="A121" t="s">
        <v>92</v>
      </c>
      <c r="B121">
        <v>109</v>
      </c>
      <c r="C121" s="1">
        <v>5600</v>
      </c>
      <c r="D121" s="13">
        <f>VLOOKUP(A121,'NWAU per episode Acute Adm'!$A$2:$C$414,3,FALSE)</f>
        <v>7.52</v>
      </c>
      <c r="E121" s="13">
        <f t="shared" si="4"/>
        <v>819.68</v>
      </c>
      <c r="F121" s="15">
        <f t="shared" si="5"/>
        <v>42112</v>
      </c>
      <c r="G121" s="15">
        <f t="shared" si="6"/>
        <v>4590208</v>
      </c>
      <c r="H121" s="13">
        <f>C121/NEP!$C$6</f>
        <v>1.0526315789473684</v>
      </c>
      <c r="I121" s="1">
        <f>NEP!$C$6-C121</f>
        <v>-280</v>
      </c>
      <c r="J121" s="1">
        <f>'NWAU per episode Acute Adm'!E121-F121</f>
        <v>-2105.6000000000058</v>
      </c>
      <c r="K121" s="1">
        <f t="shared" si="7"/>
        <v>-229510.40000000063</v>
      </c>
    </row>
    <row r="122" spans="1:11" x14ac:dyDescent="0.45">
      <c r="A122" t="s">
        <v>498</v>
      </c>
      <c r="B122">
        <v>50</v>
      </c>
      <c r="C122" s="1">
        <v>5157</v>
      </c>
      <c r="D122" s="13">
        <f>VLOOKUP(A122,'NWAU per episode Acute Adm'!$A$2:$C$414,3,FALSE)</f>
        <v>15.01</v>
      </c>
      <c r="E122" s="13">
        <f t="shared" si="4"/>
        <v>750.5</v>
      </c>
      <c r="F122" s="15">
        <f t="shared" si="5"/>
        <v>77406.569999999992</v>
      </c>
      <c r="G122" s="15">
        <f t="shared" si="6"/>
        <v>3870328.4999999995</v>
      </c>
      <c r="H122" s="13">
        <f>C122/NEP!$C$6</f>
        <v>0.96936090225563909</v>
      </c>
      <c r="I122" s="1">
        <f>NEP!$C$6-C122</f>
        <v>163</v>
      </c>
      <c r="J122" s="1">
        <f>'NWAU per episode Acute Adm'!E122-F122</f>
        <v>2446.6300000000047</v>
      </c>
      <c r="K122" s="1">
        <f t="shared" si="7"/>
        <v>122331.50000000023</v>
      </c>
    </row>
    <row r="123" spans="1:11" x14ac:dyDescent="0.45">
      <c r="A123" t="s">
        <v>93</v>
      </c>
      <c r="B123">
        <v>53</v>
      </c>
      <c r="C123" s="1">
        <v>5592</v>
      </c>
      <c r="D123" s="13">
        <f>VLOOKUP(A123,'NWAU per episode Acute Adm'!$A$2:$C$414,3,FALSE)</f>
        <v>10.48</v>
      </c>
      <c r="E123" s="13">
        <f t="shared" si="4"/>
        <v>555.44000000000005</v>
      </c>
      <c r="F123" s="15">
        <f t="shared" si="5"/>
        <v>58604.160000000003</v>
      </c>
      <c r="G123" s="15">
        <f t="shared" si="6"/>
        <v>3106020.48</v>
      </c>
      <c r="H123" s="13">
        <f>C123/NEP!$C$6</f>
        <v>1.0511278195488722</v>
      </c>
      <c r="I123" s="1">
        <f>NEP!$C$6-C123</f>
        <v>-272</v>
      </c>
      <c r="J123" s="1">
        <f>'NWAU per episode Acute Adm'!E123-F123</f>
        <v>-2850.5599999999977</v>
      </c>
      <c r="K123" s="1">
        <f t="shared" si="7"/>
        <v>-151079.67999999988</v>
      </c>
    </row>
    <row r="124" spans="1:11" x14ac:dyDescent="0.45">
      <c r="A124" t="s">
        <v>499</v>
      </c>
      <c r="B124">
        <v>56</v>
      </c>
      <c r="C124" s="1">
        <v>5239</v>
      </c>
      <c r="D124" s="13">
        <f>VLOOKUP(A124,'NWAU per episode Acute Adm'!$A$2:$C$414,3,FALSE)</f>
        <v>13.13</v>
      </c>
      <c r="E124" s="13">
        <f t="shared" si="4"/>
        <v>735.28000000000009</v>
      </c>
      <c r="F124" s="15">
        <f t="shared" si="5"/>
        <v>68788.070000000007</v>
      </c>
      <c r="G124" s="15">
        <f t="shared" si="6"/>
        <v>3852131.9200000004</v>
      </c>
      <c r="H124" s="13">
        <f>C124/NEP!$C$6</f>
        <v>0.98477443609022552</v>
      </c>
      <c r="I124" s="1">
        <f>NEP!$C$6-C124</f>
        <v>81</v>
      </c>
      <c r="J124" s="1">
        <f>'NWAU per episode Acute Adm'!E124-F124</f>
        <v>1063.5299999999988</v>
      </c>
      <c r="K124" s="1">
        <f t="shared" si="7"/>
        <v>59557.679999999935</v>
      </c>
    </row>
    <row r="125" spans="1:11" x14ac:dyDescent="0.45">
      <c r="A125" t="s">
        <v>94</v>
      </c>
      <c r="B125">
        <v>92</v>
      </c>
      <c r="C125" s="1">
        <v>5386</v>
      </c>
      <c r="D125" s="13">
        <f>VLOOKUP(A125,'NWAU per episode Acute Adm'!$A$2:$C$414,3,FALSE)</f>
        <v>8.9499999999999993</v>
      </c>
      <c r="E125" s="13">
        <f t="shared" si="4"/>
        <v>823.4</v>
      </c>
      <c r="F125" s="15">
        <f t="shared" si="5"/>
        <v>48204.7</v>
      </c>
      <c r="G125" s="15">
        <f t="shared" si="6"/>
        <v>4434832.3999999994</v>
      </c>
      <c r="H125" s="13">
        <f>C125/NEP!$C$6</f>
        <v>1.012406015037594</v>
      </c>
      <c r="I125" s="1">
        <f>NEP!$C$6-C125</f>
        <v>-66</v>
      </c>
      <c r="J125" s="1">
        <f>'NWAU per episode Acute Adm'!E125-F125</f>
        <v>-590.69999999999709</v>
      </c>
      <c r="K125" s="1">
        <f t="shared" si="7"/>
        <v>-54344.399999999732</v>
      </c>
    </row>
    <row r="126" spans="1:11" x14ac:dyDescent="0.45">
      <c r="A126" t="s">
        <v>95</v>
      </c>
      <c r="B126">
        <v>54</v>
      </c>
      <c r="C126" s="1">
        <v>5412</v>
      </c>
      <c r="D126" s="13">
        <f>VLOOKUP(A126,'NWAU per episode Acute Adm'!$A$2:$C$414,3,FALSE)</f>
        <v>7.24</v>
      </c>
      <c r="E126" s="13">
        <f t="shared" si="4"/>
        <v>390.96000000000004</v>
      </c>
      <c r="F126" s="15">
        <f t="shared" si="5"/>
        <v>39182.880000000005</v>
      </c>
      <c r="G126" s="15">
        <f t="shared" si="6"/>
        <v>2115875.5200000005</v>
      </c>
      <c r="H126" s="13">
        <f>C126/NEP!$C$6</f>
        <v>1.0172932330827067</v>
      </c>
      <c r="I126" s="1">
        <f>NEP!$C$6-C126</f>
        <v>-92</v>
      </c>
      <c r="J126" s="1">
        <f>'NWAU per episode Acute Adm'!E126-F126</f>
        <v>-666.08000000000175</v>
      </c>
      <c r="K126" s="1">
        <f t="shared" si="7"/>
        <v>-35968.320000000094</v>
      </c>
    </row>
    <row r="127" spans="1:11" x14ac:dyDescent="0.45">
      <c r="A127" t="s">
        <v>500</v>
      </c>
      <c r="B127">
        <v>31</v>
      </c>
      <c r="C127" s="1">
        <v>6695</v>
      </c>
      <c r="D127" s="13">
        <f>VLOOKUP(A127,'NWAU per episode Acute Adm'!$A$2:$C$414,3,FALSE)</f>
        <v>13.01</v>
      </c>
      <c r="E127" s="13">
        <f t="shared" si="4"/>
        <v>403.31</v>
      </c>
      <c r="F127" s="15">
        <f t="shared" si="5"/>
        <v>87101.95</v>
      </c>
      <c r="G127" s="15">
        <f t="shared" si="6"/>
        <v>2700160.4499999997</v>
      </c>
      <c r="H127" s="13">
        <f>C127/NEP!$C$6</f>
        <v>1.2584586466165413</v>
      </c>
      <c r="I127" s="1">
        <f>NEP!$C$6-C127</f>
        <v>-1375</v>
      </c>
      <c r="J127" s="1">
        <f>'NWAU per episode Acute Adm'!E127-F127</f>
        <v>-17888.749999999985</v>
      </c>
      <c r="K127" s="1">
        <f t="shared" si="7"/>
        <v>-554551.24999999953</v>
      </c>
    </row>
    <row r="128" spans="1:11" x14ac:dyDescent="0.45">
      <c r="A128" t="s">
        <v>96</v>
      </c>
      <c r="B128">
        <v>62</v>
      </c>
      <c r="C128" s="1">
        <v>7571</v>
      </c>
      <c r="D128" s="13">
        <f>VLOOKUP(A128,'NWAU per episode Acute Adm'!$A$2:$C$414,3,FALSE)</f>
        <v>7.2</v>
      </c>
      <c r="E128" s="13">
        <f t="shared" si="4"/>
        <v>446.40000000000003</v>
      </c>
      <c r="F128" s="15">
        <f t="shared" si="5"/>
        <v>54511.200000000004</v>
      </c>
      <c r="G128" s="15">
        <f t="shared" si="6"/>
        <v>3379694.4000000004</v>
      </c>
      <c r="H128" s="13">
        <f>C128/NEP!$C$6</f>
        <v>1.4231203007518798</v>
      </c>
      <c r="I128" s="1">
        <f>NEP!$C$6-C128</f>
        <v>-2251</v>
      </c>
      <c r="J128" s="1">
        <f>'NWAU per episode Acute Adm'!E128-F128</f>
        <v>-16207.200000000004</v>
      </c>
      <c r="K128" s="1">
        <f t="shared" si="7"/>
        <v>-1004846.4000000003</v>
      </c>
    </row>
    <row r="129" spans="1:11" x14ac:dyDescent="0.45">
      <c r="A129" t="s">
        <v>97</v>
      </c>
      <c r="B129">
        <v>82</v>
      </c>
      <c r="C129" s="1">
        <v>8740</v>
      </c>
      <c r="D129" s="13">
        <f>VLOOKUP(A129,'NWAU per episode Acute Adm'!$A$2:$C$414,3,FALSE)</f>
        <v>4.2699999999999996</v>
      </c>
      <c r="E129" s="13">
        <f t="shared" si="4"/>
        <v>350.14</v>
      </c>
      <c r="F129" s="15">
        <f t="shared" si="5"/>
        <v>37319.799999999996</v>
      </c>
      <c r="G129" s="15">
        <f t="shared" si="6"/>
        <v>3060223.5999999996</v>
      </c>
      <c r="H129" s="13">
        <f>C129/NEP!$C$6</f>
        <v>1.6428571428571428</v>
      </c>
      <c r="I129" s="1">
        <f>NEP!$C$6-C129</f>
        <v>-3420</v>
      </c>
      <c r="J129" s="1">
        <f>'NWAU per episode Acute Adm'!E129-F129</f>
        <v>-14603.399999999998</v>
      </c>
      <c r="K129" s="1">
        <f t="shared" si="7"/>
        <v>-1197478.7999999998</v>
      </c>
    </row>
    <row r="130" spans="1:11" x14ac:dyDescent="0.45">
      <c r="A130" t="s">
        <v>501</v>
      </c>
      <c r="B130">
        <v>31</v>
      </c>
      <c r="C130" s="1">
        <v>5901</v>
      </c>
      <c r="D130" s="13">
        <f>VLOOKUP(A130,'NWAU per episode Acute Adm'!$A$2:$C$414,3,FALSE)</f>
        <v>5.54</v>
      </c>
      <c r="E130" s="13">
        <f t="shared" si="4"/>
        <v>171.74</v>
      </c>
      <c r="F130" s="15">
        <f t="shared" si="5"/>
        <v>32691.54</v>
      </c>
      <c r="G130" s="15">
        <f t="shared" si="6"/>
        <v>1013437.74</v>
      </c>
      <c r="H130" s="13">
        <f>C130/NEP!$C$6</f>
        <v>1.1092105263157894</v>
      </c>
      <c r="I130" s="1">
        <f>NEP!$C$6-C130</f>
        <v>-581</v>
      </c>
      <c r="J130" s="1">
        <f>'NWAU per episode Acute Adm'!E130-F130</f>
        <v>-3218.739999999998</v>
      </c>
      <c r="K130" s="1">
        <f t="shared" si="7"/>
        <v>-99780.939999999944</v>
      </c>
    </row>
    <row r="131" spans="1:11" x14ac:dyDescent="0.45">
      <c r="A131" t="s">
        <v>98</v>
      </c>
      <c r="B131">
        <v>74</v>
      </c>
      <c r="C131" s="1">
        <v>5635</v>
      </c>
      <c r="D131" s="13">
        <f>VLOOKUP(A131,'NWAU per episode Acute Adm'!$A$2:$C$414,3,FALSE)</f>
        <v>3.9</v>
      </c>
      <c r="E131" s="13">
        <f t="shared" ref="E131:E194" si="8">D131*B131</f>
        <v>288.59999999999997</v>
      </c>
      <c r="F131" s="15">
        <f t="shared" ref="F131:F194" si="9">C131*D131</f>
        <v>21976.5</v>
      </c>
      <c r="G131" s="15">
        <f t="shared" ref="G131:G194" si="10">F131*B131</f>
        <v>1626261</v>
      </c>
      <c r="H131" s="13">
        <f>C131/NEP!$C$6</f>
        <v>1.0592105263157894</v>
      </c>
      <c r="I131" s="1">
        <f>NEP!$C$6-C131</f>
        <v>-315</v>
      </c>
      <c r="J131" s="1">
        <f>'NWAU per episode Acute Adm'!E131-F131</f>
        <v>-1228.5000000000036</v>
      </c>
      <c r="K131" s="1">
        <f t="shared" ref="K131:K194" si="11">J131*B131</f>
        <v>-90909.000000000262</v>
      </c>
    </row>
    <row r="132" spans="1:11" x14ac:dyDescent="0.45">
      <c r="A132" t="s">
        <v>99</v>
      </c>
      <c r="B132">
        <v>349</v>
      </c>
      <c r="C132" s="1">
        <v>5891</v>
      </c>
      <c r="D132" s="13">
        <f>VLOOKUP(A132,'NWAU per episode Acute Adm'!$A$2:$C$414,3,FALSE)</f>
        <v>1.86</v>
      </c>
      <c r="E132" s="13">
        <f t="shared" si="8"/>
        <v>649.14</v>
      </c>
      <c r="F132" s="15">
        <f t="shared" si="9"/>
        <v>10957.26</v>
      </c>
      <c r="G132" s="15">
        <f t="shared" si="10"/>
        <v>3824083.74</v>
      </c>
      <c r="H132" s="13">
        <f>C132/NEP!$C$6</f>
        <v>1.1073308270676692</v>
      </c>
      <c r="I132" s="1">
        <f>NEP!$C$6-C132</f>
        <v>-571</v>
      </c>
      <c r="J132" s="1">
        <f>'NWAU per episode Acute Adm'!E132-F132</f>
        <v>-1062.0600000000013</v>
      </c>
      <c r="K132" s="1">
        <f t="shared" si="11"/>
        <v>-370658.94000000047</v>
      </c>
    </row>
    <row r="133" spans="1:11" x14ac:dyDescent="0.45">
      <c r="A133" t="s">
        <v>502</v>
      </c>
      <c r="B133">
        <v>34</v>
      </c>
      <c r="C133" s="1">
        <v>5264</v>
      </c>
      <c r="D133" s="13">
        <f>VLOOKUP(A133,'NWAU per episode Acute Adm'!$A$2:$C$414,3,FALSE)</f>
        <v>7.21</v>
      </c>
      <c r="E133" s="13">
        <f t="shared" si="8"/>
        <v>245.14</v>
      </c>
      <c r="F133" s="15">
        <f t="shared" si="9"/>
        <v>37953.440000000002</v>
      </c>
      <c r="G133" s="15">
        <f t="shared" si="10"/>
        <v>1290416.96</v>
      </c>
      <c r="H133" s="13">
        <f>C133/NEP!$C$6</f>
        <v>0.98947368421052628</v>
      </c>
      <c r="I133" s="1">
        <f>NEP!$C$6-C133</f>
        <v>56</v>
      </c>
      <c r="J133" s="1">
        <f>'NWAU per episode Acute Adm'!E133-F133</f>
        <v>403.75999999999476</v>
      </c>
      <c r="K133" s="1">
        <f t="shared" si="11"/>
        <v>13727.839999999822</v>
      </c>
    </row>
    <row r="134" spans="1:11" x14ac:dyDescent="0.45">
      <c r="A134" t="s">
        <v>100</v>
      </c>
      <c r="B134">
        <v>88</v>
      </c>
      <c r="C134" s="1">
        <v>7370</v>
      </c>
      <c r="D134" s="13">
        <f>VLOOKUP(A134,'NWAU per episode Acute Adm'!$A$2:$C$414,3,FALSE)</f>
        <v>3.72</v>
      </c>
      <c r="E134" s="13">
        <f t="shared" si="8"/>
        <v>327.36</v>
      </c>
      <c r="F134" s="15">
        <f t="shared" si="9"/>
        <v>27416.400000000001</v>
      </c>
      <c r="G134" s="15">
        <f t="shared" si="10"/>
        <v>2412643.2000000002</v>
      </c>
      <c r="H134" s="13">
        <f>C134/NEP!$C$6</f>
        <v>1.3853383458646618</v>
      </c>
      <c r="I134" s="1">
        <f>NEP!$C$6-C134</f>
        <v>-2050</v>
      </c>
      <c r="J134" s="1">
        <f>'NWAU per episode Acute Adm'!E134-F134</f>
        <v>-7626</v>
      </c>
      <c r="K134" s="1">
        <f t="shared" si="11"/>
        <v>-671088</v>
      </c>
    </row>
    <row r="135" spans="1:11" x14ac:dyDescent="0.45">
      <c r="A135" t="s">
        <v>101</v>
      </c>
      <c r="B135">
        <v>230</v>
      </c>
      <c r="C135" s="1">
        <v>6467</v>
      </c>
      <c r="D135" s="13">
        <f>VLOOKUP(A135,'NWAU per episode Acute Adm'!$A$2:$C$414,3,FALSE)</f>
        <v>1.68</v>
      </c>
      <c r="E135" s="13">
        <f t="shared" si="8"/>
        <v>386.4</v>
      </c>
      <c r="F135" s="15">
        <f t="shared" si="9"/>
        <v>10864.56</v>
      </c>
      <c r="G135" s="15">
        <f t="shared" si="10"/>
        <v>2498848.7999999998</v>
      </c>
      <c r="H135" s="13">
        <f>C135/NEP!$C$6</f>
        <v>1.2156015037593986</v>
      </c>
      <c r="I135" s="1">
        <f>NEP!$C$6-C135</f>
        <v>-1147</v>
      </c>
      <c r="J135" s="1">
        <f>'NWAU per episode Acute Adm'!E135-F135</f>
        <v>-1926.9600000000009</v>
      </c>
      <c r="K135" s="1">
        <f t="shared" si="11"/>
        <v>-443200.80000000022</v>
      </c>
    </row>
    <row r="136" spans="1:11" x14ac:dyDescent="0.45">
      <c r="A136" t="s">
        <v>102</v>
      </c>
      <c r="B136">
        <v>60</v>
      </c>
      <c r="C136" s="1">
        <v>7464</v>
      </c>
      <c r="D136" s="13">
        <f>VLOOKUP(A136,'NWAU per episode Acute Adm'!$A$2:$C$414,3,FALSE)</f>
        <v>6.49</v>
      </c>
      <c r="E136" s="13">
        <f t="shared" si="8"/>
        <v>389.40000000000003</v>
      </c>
      <c r="F136" s="15">
        <f t="shared" si="9"/>
        <v>48441.36</v>
      </c>
      <c r="G136" s="15">
        <f t="shared" si="10"/>
        <v>2906481.6</v>
      </c>
      <c r="H136" s="13">
        <f>C136/NEP!$C$6</f>
        <v>1.4030075187969926</v>
      </c>
      <c r="I136" s="1">
        <f>NEP!$C$6-C136</f>
        <v>-2144</v>
      </c>
      <c r="J136" s="1">
        <f>'NWAU per episode Acute Adm'!E136-F136</f>
        <v>-13914.559999999998</v>
      </c>
      <c r="K136" s="1">
        <f t="shared" si="11"/>
        <v>-834873.59999999986</v>
      </c>
    </row>
    <row r="137" spans="1:11" x14ac:dyDescent="0.45">
      <c r="A137" t="s">
        <v>103</v>
      </c>
      <c r="B137">
        <v>134</v>
      </c>
      <c r="C137" s="1">
        <v>9153</v>
      </c>
      <c r="D137" s="13">
        <f>VLOOKUP(A137,'NWAU per episode Acute Adm'!$A$2:$C$414,3,FALSE)</f>
        <v>2.7</v>
      </c>
      <c r="E137" s="13">
        <f t="shared" si="8"/>
        <v>361.8</v>
      </c>
      <c r="F137" s="15">
        <f t="shared" si="9"/>
        <v>24713.100000000002</v>
      </c>
      <c r="G137" s="15">
        <f t="shared" si="10"/>
        <v>3311555.4000000004</v>
      </c>
      <c r="H137" s="13">
        <f>C137/NEP!$C$6</f>
        <v>1.7204887218045113</v>
      </c>
      <c r="I137" s="1">
        <f>NEP!$C$6-C137</f>
        <v>-3833</v>
      </c>
      <c r="J137" s="1">
        <f>'NWAU per episode Acute Adm'!E137-F137</f>
        <v>-10349.100000000002</v>
      </c>
      <c r="K137" s="1">
        <f t="shared" si="11"/>
        <v>-1386779.4000000004</v>
      </c>
    </row>
    <row r="138" spans="1:11" x14ac:dyDescent="0.45">
      <c r="A138" t="s">
        <v>104</v>
      </c>
      <c r="B138">
        <v>372</v>
      </c>
      <c r="C138" s="1">
        <v>7024</v>
      </c>
      <c r="D138" s="13">
        <f>VLOOKUP(A138,'NWAU per episode Acute Adm'!$A$2:$C$414,3,FALSE)</f>
        <v>1.57</v>
      </c>
      <c r="E138" s="13">
        <f t="shared" si="8"/>
        <v>584.04000000000008</v>
      </c>
      <c r="F138" s="15">
        <f t="shared" si="9"/>
        <v>11027.68</v>
      </c>
      <c r="G138" s="15">
        <f t="shared" si="10"/>
        <v>4102296.96</v>
      </c>
      <c r="H138" s="13">
        <f>C138/NEP!$C$6</f>
        <v>1.3203007518796992</v>
      </c>
      <c r="I138" s="1">
        <f>NEP!$C$6-C138</f>
        <v>-1704</v>
      </c>
      <c r="J138" s="1">
        <f>'NWAU per episode Acute Adm'!E138-F138</f>
        <v>-2675.2799999999988</v>
      </c>
      <c r="K138" s="1">
        <f t="shared" si="11"/>
        <v>-995204.15999999957</v>
      </c>
    </row>
    <row r="139" spans="1:11" x14ac:dyDescent="0.45">
      <c r="A139" t="s">
        <v>105</v>
      </c>
      <c r="B139">
        <v>54</v>
      </c>
      <c r="C139" s="1">
        <v>3578</v>
      </c>
      <c r="D139" s="13">
        <f>VLOOKUP(A139,'NWAU per episode Acute Adm'!$A$2:$C$414,3,FALSE)</f>
        <v>1.27</v>
      </c>
      <c r="E139" s="13">
        <f t="shared" si="8"/>
        <v>68.58</v>
      </c>
      <c r="F139" s="15">
        <f t="shared" si="9"/>
        <v>4544.0600000000004</v>
      </c>
      <c r="G139" s="15">
        <f t="shared" si="10"/>
        <v>245379.24000000002</v>
      </c>
      <c r="H139" s="13">
        <f>C139/NEP!$C$6</f>
        <v>0.67255639097744357</v>
      </c>
      <c r="I139" s="1">
        <f>NEP!$C$6-C139</f>
        <v>1742</v>
      </c>
      <c r="J139" s="1">
        <f>'NWAU per episode Acute Adm'!E139-F139</f>
        <v>2212.3399999999992</v>
      </c>
      <c r="K139" s="1">
        <f t="shared" si="11"/>
        <v>119466.35999999996</v>
      </c>
    </row>
    <row r="140" spans="1:11" x14ac:dyDescent="0.45">
      <c r="A140" t="s">
        <v>503</v>
      </c>
      <c r="B140">
        <v>51</v>
      </c>
      <c r="C140" s="1">
        <v>7711</v>
      </c>
      <c r="D140" s="13">
        <f>VLOOKUP(A140,'NWAU per episode Acute Adm'!$A$2:$C$414,3,FALSE)</f>
        <v>1.87</v>
      </c>
      <c r="E140" s="13">
        <f t="shared" si="8"/>
        <v>95.37</v>
      </c>
      <c r="F140" s="15">
        <f t="shared" si="9"/>
        <v>14419.570000000002</v>
      </c>
      <c r="G140" s="15">
        <f t="shared" si="10"/>
        <v>735398.07000000007</v>
      </c>
      <c r="H140" s="13">
        <f>C140/NEP!$C$6</f>
        <v>1.4494360902255639</v>
      </c>
      <c r="I140" s="1">
        <f>NEP!$C$6-C140</f>
        <v>-2391</v>
      </c>
      <c r="J140" s="1">
        <f>'NWAU per episode Acute Adm'!E140-F140</f>
        <v>-4471.1700000000019</v>
      </c>
      <c r="K140" s="1">
        <f t="shared" si="11"/>
        <v>-228029.6700000001</v>
      </c>
    </row>
    <row r="141" spans="1:11" x14ac:dyDescent="0.45">
      <c r="A141" t="s">
        <v>106</v>
      </c>
      <c r="B141">
        <v>39</v>
      </c>
      <c r="C141" s="1">
        <v>8335</v>
      </c>
      <c r="D141" s="13">
        <f>VLOOKUP(A141,'NWAU per episode Acute Adm'!$A$2:$C$414,3,FALSE)</f>
        <v>1.06</v>
      </c>
      <c r="E141" s="13">
        <f t="shared" si="8"/>
        <v>41.34</v>
      </c>
      <c r="F141" s="15">
        <f t="shared" si="9"/>
        <v>8835.1</v>
      </c>
      <c r="G141" s="15">
        <f t="shared" si="10"/>
        <v>344568.9</v>
      </c>
      <c r="H141" s="13">
        <f>C141/NEP!$C$6</f>
        <v>1.5667293233082706</v>
      </c>
      <c r="I141" s="1">
        <f>NEP!$C$6-C141</f>
        <v>-3015</v>
      </c>
      <c r="J141" s="1">
        <f>'NWAU per episode Acute Adm'!E141-F141</f>
        <v>-3195.8999999999996</v>
      </c>
      <c r="K141" s="1">
        <f t="shared" si="11"/>
        <v>-124640.09999999999</v>
      </c>
    </row>
    <row r="142" spans="1:11" x14ac:dyDescent="0.45">
      <c r="A142" t="s">
        <v>504</v>
      </c>
      <c r="B142">
        <v>57</v>
      </c>
      <c r="C142" s="1">
        <v>6178</v>
      </c>
      <c r="D142" s="13">
        <f>VLOOKUP(A142,'NWAU per episode Acute Adm'!$A$2:$C$414,3,FALSE)</f>
        <v>3.38</v>
      </c>
      <c r="E142" s="13">
        <f t="shared" si="8"/>
        <v>192.66</v>
      </c>
      <c r="F142" s="15">
        <f t="shared" si="9"/>
        <v>20881.64</v>
      </c>
      <c r="G142" s="15">
        <f t="shared" si="10"/>
        <v>1190253.48</v>
      </c>
      <c r="H142" s="13">
        <f>C142/NEP!$C$6</f>
        <v>1.1612781954887219</v>
      </c>
      <c r="I142" s="1">
        <f>NEP!$C$6-C142</f>
        <v>-858</v>
      </c>
      <c r="J142" s="1">
        <f>'NWAU per episode Acute Adm'!E142-F142</f>
        <v>-2900.0400000000009</v>
      </c>
      <c r="K142" s="1">
        <f t="shared" si="11"/>
        <v>-165302.28000000006</v>
      </c>
    </row>
    <row r="143" spans="1:11" x14ac:dyDescent="0.45">
      <c r="A143" t="s">
        <v>107</v>
      </c>
      <c r="B143">
        <v>369</v>
      </c>
      <c r="C143" s="1">
        <v>5882</v>
      </c>
      <c r="D143" s="13">
        <f>VLOOKUP(A143,'NWAU per episode Acute Adm'!$A$2:$C$414,3,FALSE)</f>
        <v>1.47</v>
      </c>
      <c r="E143" s="13">
        <f t="shared" si="8"/>
        <v>542.42999999999995</v>
      </c>
      <c r="F143" s="15">
        <f t="shared" si="9"/>
        <v>8646.5399999999991</v>
      </c>
      <c r="G143" s="15">
        <f t="shared" si="10"/>
        <v>3190573.26</v>
      </c>
      <c r="H143" s="13">
        <f>C143/NEP!$C$6</f>
        <v>1.1056390977443609</v>
      </c>
      <c r="I143" s="1">
        <f>NEP!$C$6-C143</f>
        <v>-562</v>
      </c>
      <c r="J143" s="1">
        <f>'NWAU per episode Acute Adm'!E143-F143</f>
        <v>-826.14000000000033</v>
      </c>
      <c r="K143" s="1">
        <f t="shared" si="11"/>
        <v>-304845.66000000015</v>
      </c>
    </row>
    <row r="144" spans="1:11" x14ac:dyDescent="0.45">
      <c r="A144" t="s">
        <v>108</v>
      </c>
      <c r="B144">
        <v>88</v>
      </c>
      <c r="C144" s="1">
        <v>5098</v>
      </c>
      <c r="D144" s="13">
        <f>VLOOKUP(A144,'NWAU per episode Acute Adm'!$A$2:$C$414,3,FALSE)</f>
        <v>1.68</v>
      </c>
      <c r="E144" s="13">
        <f t="shared" si="8"/>
        <v>147.84</v>
      </c>
      <c r="F144" s="15">
        <f t="shared" si="9"/>
        <v>8564.64</v>
      </c>
      <c r="G144" s="15">
        <f t="shared" si="10"/>
        <v>753688.32</v>
      </c>
      <c r="H144" s="13">
        <f>C144/NEP!$C$6</f>
        <v>0.95827067669172927</v>
      </c>
      <c r="I144" s="1">
        <f>NEP!$C$6-C144</f>
        <v>222</v>
      </c>
      <c r="J144" s="1">
        <f>'NWAU per episode Acute Adm'!E144-F144</f>
        <v>372.96000000000095</v>
      </c>
      <c r="K144" s="1">
        <f t="shared" si="11"/>
        <v>32820.480000000083</v>
      </c>
    </row>
    <row r="145" spans="1:11" x14ac:dyDescent="0.45">
      <c r="A145" t="s">
        <v>109</v>
      </c>
      <c r="B145">
        <v>116</v>
      </c>
      <c r="C145" s="1">
        <v>5948</v>
      </c>
      <c r="D145" s="13">
        <f>VLOOKUP(A145,'NWAU per episode Acute Adm'!$A$2:$C$414,3,FALSE)</f>
        <v>2.34</v>
      </c>
      <c r="E145" s="13">
        <f t="shared" si="8"/>
        <v>271.44</v>
      </c>
      <c r="F145" s="15">
        <f t="shared" si="9"/>
        <v>13918.32</v>
      </c>
      <c r="G145" s="15">
        <f t="shared" si="10"/>
        <v>1614525.1199999999</v>
      </c>
      <c r="H145" s="13">
        <f>C145/NEP!$C$6</f>
        <v>1.1180451127819548</v>
      </c>
      <c r="I145" s="1">
        <f>NEP!$C$6-C145</f>
        <v>-628</v>
      </c>
      <c r="J145" s="1">
        <f>'NWAU per episode Acute Adm'!E145-F145</f>
        <v>-1469.5199999999986</v>
      </c>
      <c r="K145" s="1">
        <f t="shared" si="11"/>
        <v>-170464.31999999983</v>
      </c>
    </row>
    <row r="146" spans="1:11" x14ac:dyDescent="0.45">
      <c r="A146" t="s">
        <v>110</v>
      </c>
      <c r="B146">
        <v>670</v>
      </c>
      <c r="C146" s="1">
        <v>4874</v>
      </c>
      <c r="D146" s="13">
        <f>VLOOKUP(A146,'NWAU per episode Acute Adm'!$A$2:$C$414,3,FALSE)</f>
        <v>0.71</v>
      </c>
      <c r="E146" s="13">
        <f t="shared" si="8"/>
        <v>475.7</v>
      </c>
      <c r="F146" s="15">
        <f t="shared" si="9"/>
        <v>3460.54</v>
      </c>
      <c r="G146" s="15">
        <f t="shared" si="10"/>
        <v>2318561.7999999998</v>
      </c>
      <c r="H146" s="13">
        <f>C146/NEP!$C$6</f>
        <v>0.91616541353383463</v>
      </c>
      <c r="I146" s="1">
        <f>NEP!$C$6-C146</f>
        <v>446</v>
      </c>
      <c r="J146" s="1">
        <f>'NWAU per episode Acute Adm'!E146-F146</f>
        <v>316.65999999999985</v>
      </c>
      <c r="K146" s="1">
        <f t="shared" si="11"/>
        <v>212162.1999999999</v>
      </c>
    </row>
    <row r="147" spans="1:11" x14ac:dyDescent="0.45">
      <c r="A147" t="s">
        <v>111</v>
      </c>
      <c r="B147">
        <v>78</v>
      </c>
      <c r="C147" s="1">
        <v>7280</v>
      </c>
      <c r="D147" s="13">
        <f>VLOOKUP(A147,'NWAU per episode Acute Adm'!$A$2:$C$414,3,FALSE)</f>
        <v>1.3</v>
      </c>
      <c r="E147" s="13">
        <f t="shared" si="8"/>
        <v>101.4</v>
      </c>
      <c r="F147" s="15">
        <f t="shared" si="9"/>
        <v>9464</v>
      </c>
      <c r="G147" s="15">
        <f t="shared" si="10"/>
        <v>738192</v>
      </c>
      <c r="H147" s="13">
        <f>C147/NEP!$C$6</f>
        <v>1.368421052631579</v>
      </c>
      <c r="I147" s="1">
        <f>NEP!$C$6-C147</f>
        <v>-1960</v>
      </c>
      <c r="J147" s="1">
        <f>'NWAU per episode Acute Adm'!E147-F147</f>
        <v>-2548</v>
      </c>
      <c r="K147" s="1">
        <f t="shared" si="11"/>
        <v>-198744</v>
      </c>
    </row>
    <row r="148" spans="1:11" x14ac:dyDescent="0.45">
      <c r="A148" t="s">
        <v>112</v>
      </c>
      <c r="B148">
        <v>360</v>
      </c>
      <c r="C148" s="1">
        <v>8028</v>
      </c>
      <c r="D148" s="13">
        <f>VLOOKUP(A148,'NWAU per episode Acute Adm'!$A$2:$C$414,3,FALSE)</f>
        <v>2.1800000000000002</v>
      </c>
      <c r="E148" s="13">
        <f t="shared" si="8"/>
        <v>784.80000000000007</v>
      </c>
      <c r="F148" s="15">
        <f t="shared" si="9"/>
        <v>17501.04</v>
      </c>
      <c r="G148" s="15">
        <f t="shared" si="10"/>
        <v>6300374.4000000004</v>
      </c>
      <c r="H148" s="13">
        <f>C148/NEP!$C$6</f>
        <v>1.5090225563909774</v>
      </c>
      <c r="I148" s="1">
        <f>NEP!$C$6-C148</f>
        <v>-2708</v>
      </c>
      <c r="J148" s="1">
        <f>'NWAU per episode Acute Adm'!E148-F148</f>
        <v>-5903.4399999999987</v>
      </c>
      <c r="K148" s="1">
        <f t="shared" si="11"/>
        <v>-2125238.3999999994</v>
      </c>
    </row>
    <row r="149" spans="1:11" x14ac:dyDescent="0.45">
      <c r="A149" t="s">
        <v>113</v>
      </c>
      <c r="B149">
        <v>451</v>
      </c>
      <c r="C149" s="1">
        <v>7326</v>
      </c>
      <c r="D149" s="13">
        <f>VLOOKUP(A149,'NWAU per episode Acute Adm'!$A$2:$C$414,3,FALSE)</f>
        <v>0.94</v>
      </c>
      <c r="E149" s="13">
        <f t="shared" si="8"/>
        <v>423.94</v>
      </c>
      <c r="F149" s="15">
        <f t="shared" si="9"/>
        <v>6886.44</v>
      </c>
      <c r="G149" s="15">
        <f t="shared" si="10"/>
        <v>3105784.44</v>
      </c>
      <c r="H149" s="13">
        <f>C149/NEP!$C$6</f>
        <v>1.3770676691729324</v>
      </c>
      <c r="I149" s="1">
        <f>NEP!$C$6-C149</f>
        <v>-2006</v>
      </c>
      <c r="J149" s="1">
        <f>'NWAU per episode Acute Adm'!E149-F149</f>
        <v>-1885.6400000000003</v>
      </c>
      <c r="K149" s="1">
        <f t="shared" si="11"/>
        <v>-850423.64000000013</v>
      </c>
    </row>
    <row r="150" spans="1:11" x14ac:dyDescent="0.45">
      <c r="A150" t="s">
        <v>114</v>
      </c>
      <c r="B150">
        <v>42</v>
      </c>
      <c r="C150" s="1">
        <v>9885</v>
      </c>
      <c r="D150" s="13">
        <f>VLOOKUP(A150,'NWAU per episode Acute Adm'!$A$2:$C$414,3,FALSE)</f>
        <v>0.95</v>
      </c>
      <c r="E150" s="13">
        <f t="shared" si="8"/>
        <v>39.9</v>
      </c>
      <c r="F150" s="15">
        <f t="shared" si="9"/>
        <v>9390.75</v>
      </c>
      <c r="G150" s="15">
        <f t="shared" si="10"/>
        <v>394411.5</v>
      </c>
      <c r="H150" s="13">
        <f>C150/NEP!$C$6</f>
        <v>1.8580827067669172</v>
      </c>
      <c r="I150" s="1">
        <f>NEP!$C$6-C150</f>
        <v>-4565</v>
      </c>
      <c r="J150" s="1">
        <f>'NWAU per episode Acute Adm'!E150-F150</f>
        <v>-4336.75</v>
      </c>
      <c r="K150" s="1">
        <f t="shared" si="11"/>
        <v>-182143.5</v>
      </c>
    </row>
    <row r="151" spans="1:11" x14ac:dyDescent="0.45">
      <c r="A151" t="s">
        <v>505</v>
      </c>
      <c r="B151">
        <v>34</v>
      </c>
      <c r="C151" s="1">
        <v>8266</v>
      </c>
      <c r="D151" s="13">
        <f>VLOOKUP(A151,'NWAU per episode Acute Adm'!$A$2:$C$414,3,FALSE)</f>
        <v>0.48</v>
      </c>
      <c r="E151" s="13">
        <f t="shared" si="8"/>
        <v>16.32</v>
      </c>
      <c r="F151" s="15">
        <f t="shared" si="9"/>
        <v>3967.68</v>
      </c>
      <c r="G151" s="15">
        <f t="shared" si="10"/>
        <v>134901.12</v>
      </c>
      <c r="H151" s="13">
        <f>C151/NEP!$C$6</f>
        <v>1.5537593984962406</v>
      </c>
      <c r="I151" s="1">
        <f>NEP!$C$6-C151</f>
        <v>-2946</v>
      </c>
      <c r="J151" s="1">
        <f>'NWAU per episode Acute Adm'!E151-F151</f>
        <v>-1414.0799999999995</v>
      </c>
      <c r="K151" s="1">
        <f t="shared" si="11"/>
        <v>-48078.719999999979</v>
      </c>
    </row>
    <row r="152" spans="1:11" x14ac:dyDescent="0.45">
      <c r="A152" t="s">
        <v>115</v>
      </c>
      <c r="B152">
        <v>87</v>
      </c>
      <c r="C152" s="1">
        <v>7296</v>
      </c>
      <c r="D152" s="13">
        <f>VLOOKUP(A152,'NWAU per episode Acute Adm'!$A$2:$C$414,3,FALSE)</f>
        <v>1.76</v>
      </c>
      <c r="E152" s="13">
        <f t="shared" si="8"/>
        <v>153.12</v>
      </c>
      <c r="F152" s="15">
        <f t="shared" si="9"/>
        <v>12840.960000000001</v>
      </c>
      <c r="G152" s="15">
        <f t="shared" si="10"/>
        <v>1117163.52</v>
      </c>
      <c r="H152" s="13">
        <f>C152/NEP!$C$6</f>
        <v>1.3714285714285714</v>
      </c>
      <c r="I152" s="1">
        <f>NEP!$C$6-C152</f>
        <v>-1976</v>
      </c>
      <c r="J152" s="1">
        <f>'NWAU per episode Acute Adm'!E152-F152</f>
        <v>-3477.76</v>
      </c>
      <c r="K152" s="1">
        <f t="shared" si="11"/>
        <v>-302565.12</v>
      </c>
    </row>
    <row r="153" spans="1:11" x14ac:dyDescent="0.45">
      <c r="A153" t="s">
        <v>116</v>
      </c>
      <c r="B153">
        <v>286</v>
      </c>
      <c r="C153" s="1">
        <v>7202</v>
      </c>
      <c r="D153" s="13">
        <f>VLOOKUP(A153,'NWAU per episode Acute Adm'!$A$2:$C$414,3,FALSE)</f>
        <v>0.49</v>
      </c>
      <c r="E153" s="13">
        <f t="shared" si="8"/>
        <v>140.13999999999999</v>
      </c>
      <c r="F153" s="15">
        <f t="shared" si="9"/>
        <v>3528.98</v>
      </c>
      <c r="G153" s="15">
        <f t="shared" si="10"/>
        <v>1009288.28</v>
      </c>
      <c r="H153" s="13">
        <f>C153/NEP!$C$6</f>
        <v>1.3537593984962406</v>
      </c>
      <c r="I153" s="1">
        <f>NEP!$C$6-C153</f>
        <v>-1882</v>
      </c>
      <c r="J153" s="1">
        <f>'NWAU per episode Acute Adm'!E153-F153</f>
        <v>-922.18000000000029</v>
      </c>
      <c r="K153" s="1">
        <f t="shared" si="11"/>
        <v>-263743.4800000001</v>
      </c>
    </row>
    <row r="154" spans="1:11" x14ac:dyDescent="0.45">
      <c r="A154" t="s">
        <v>117</v>
      </c>
      <c r="B154">
        <v>86</v>
      </c>
      <c r="C154" s="1">
        <v>5600</v>
      </c>
      <c r="D154" s="13">
        <f>VLOOKUP(A154,'NWAU per episode Acute Adm'!$A$2:$C$414,3,FALSE)</f>
        <v>0.3</v>
      </c>
      <c r="E154" s="13">
        <f t="shared" si="8"/>
        <v>25.8</v>
      </c>
      <c r="F154" s="15">
        <f t="shared" si="9"/>
        <v>1680</v>
      </c>
      <c r="G154" s="15">
        <f t="shared" si="10"/>
        <v>144480</v>
      </c>
      <c r="H154" s="13">
        <f>C154/NEP!$C$6</f>
        <v>1.0526315789473684</v>
      </c>
      <c r="I154" s="1">
        <f>NEP!$C$6-C154</f>
        <v>-280</v>
      </c>
      <c r="J154" s="1">
        <f>'NWAU per episode Acute Adm'!E154-F154</f>
        <v>-84</v>
      </c>
      <c r="K154" s="1">
        <f t="shared" si="11"/>
        <v>-7224</v>
      </c>
    </row>
    <row r="155" spans="1:11" x14ac:dyDescent="0.45">
      <c r="A155" t="s">
        <v>506</v>
      </c>
      <c r="B155">
        <v>35</v>
      </c>
      <c r="C155" s="1">
        <v>7386</v>
      </c>
      <c r="D155" s="13">
        <f>VLOOKUP(A155,'NWAU per episode Acute Adm'!$A$2:$C$414,3,FALSE)</f>
        <v>1.03</v>
      </c>
      <c r="E155" s="13">
        <f t="shared" si="8"/>
        <v>36.050000000000004</v>
      </c>
      <c r="F155" s="15">
        <f t="shared" si="9"/>
        <v>7607.58</v>
      </c>
      <c r="G155" s="15">
        <f t="shared" si="10"/>
        <v>266265.3</v>
      </c>
      <c r="H155" s="13">
        <f>C155/NEP!$C$6</f>
        <v>1.3883458646616542</v>
      </c>
      <c r="I155" s="1">
        <f>NEP!$C$6-C155</f>
        <v>-2066</v>
      </c>
      <c r="J155" s="1">
        <f>'NWAU per episode Acute Adm'!E155-F155</f>
        <v>-2127.9799999999987</v>
      </c>
      <c r="K155" s="1">
        <f t="shared" si="11"/>
        <v>-74479.299999999959</v>
      </c>
    </row>
    <row r="156" spans="1:11" x14ac:dyDescent="0.45">
      <c r="A156" t="s">
        <v>118</v>
      </c>
      <c r="B156">
        <v>75</v>
      </c>
      <c r="C156" s="1">
        <v>7323</v>
      </c>
      <c r="D156" s="13">
        <f>VLOOKUP(A156,'NWAU per episode Acute Adm'!$A$2:$C$414,3,FALSE)</f>
        <v>0.25</v>
      </c>
      <c r="E156" s="13">
        <f t="shared" si="8"/>
        <v>18.75</v>
      </c>
      <c r="F156" s="15">
        <f t="shared" si="9"/>
        <v>1830.75</v>
      </c>
      <c r="G156" s="15">
        <f t="shared" si="10"/>
        <v>137306.25</v>
      </c>
      <c r="H156" s="13">
        <f>C156/NEP!$C$6</f>
        <v>1.3765037593984963</v>
      </c>
      <c r="I156" s="1">
        <f>NEP!$C$6-C156</f>
        <v>-2003</v>
      </c>
      <c r="J156" s="1">
        <f>'NWAU per episode Acute Adm'!E156-F156</f>
        <v>-500.75</v>
      </c>
      <c r="K156" s="1">
        <f t="shared" si="11"/>
        <v>-37556.25</v>
      </c>
    </row>
    <row r="157" spans="1:11" x14ac:dyDescent="0.45">
      <c r="A157" t="s">
        <v>119</v>
      </c>
      <c r="B157">
        <v>83</v>
      </c>
      <c r="C157" s="1">
        <v>7167</v>
      </c>
      <c r="D157" s="13">
        <f>VLOOKUP(A157,'NWAU per episode Acute Adm'!$A$2:$C$414,3,FALSE)</f>
        <v>0.92</v>
      </c>
      <c r="E157" s="13">
        <f t="shared" si="8"/>
        <v>76.36</v>
      </c>
      <c r="F157" s="15">
        <f t="shared" si="9"/>
        <v>6593.64</v>
      </c>
      <c r="G157" s="15">
        <f t="shared" si="10"/>
        <v>547272.12</v>
      </c>
      <c r="H157" s="13">
        <f>C157/NEP!$C$6</f>
        <v>1.3471804511278196</v>
      </c>
      <c r="I157" s="1">
        <f>NEP!$C$6-C157</f>
        <v>-1847</v>
      </c>
      <c r="J157" s="1">
        <f>'NWAU per episode Acute Adm'!E157-F157</f>
        <v>-1699.2399999999998</v>
      </c>
      <c r="K157" s="1">
        <f t="shared" si="11"/>
        <v>-141036.91999999998</v>
      </c>
    </row>
    <row r="158" spans="1:11" x14ac:dyDescent="0.45">
      <c r="A158" t="s">
        <v>120</v>
      </c>
      <c r="B158">
        <v>108</v>
      </c>
      <c r="C158" s="1">
        <v>7302</v>
      </c>
      <c r="D158" s="13">
        <f>VLOOKUP(A158,'NWAU per episode Acute Adm'!$A$2:$C$414,3,FALSE)</f>
        <v>0.2</v>
      </c>
      <c r="E158" s="13">
        <f t="shared" si="8"/>
        <v>21.6</v>
      </c>
      <c r="F158" s="15">
        <f t="shared" si="9"/>
        <v>1460.4</v>
      </c>
      <c r="G158" s="15">
        <f t="shared" si="10"/>
        <v>157723.20000000001</v>
      </c>
      <c r="H158" s="13">
        <f>C158/NEP!$C$6</f>
        <v>1.3725563909774436</v>
      </c>
      <c r="I158" s="1">
        <f>NEP!$C$6-C158</f>
        <v>-1982</v>
      </c>
      <c r="J158" s="1">
        <f>'NWAU per episode Acute Adm'!E158-F158</f>
        <v>-396.39999999999986</v>
      </c>
      <c r="K158" s="1">
        <f t="shared" si="11"/>
        <v>-42811.199999999983</v>
      </c>
    </row>
    <row r="159" spans="1:11" x14ac:dyDescent="0.45">
      <c r="A159" t="s">
        <v>121</v>
      </c>
      <c r="B159">
        <v>33</v>
      </c>
      <c r="C159" s="1">
        <v>7264</v>
      </c>
      <c r="D159" s="13">
        <f>VLOOKUP(A159,'NWAU per episode Acute Adm'!$A$2:$C$414,3,FALSE)</f>
        <v>0.37</v>
      </c>
      <c r="E159" s="13">
        <f t="shared" si="8"/>
        <v>12.209999999999999</v>
      </c>
      <c r="F159" s="15">
        <f t="shared" si="9"/>
        <v>2687.68</v>
      </c>
      <c r="G159" s="15">
        <f t="shared" si="10"/>
        <v>88693.439999999988</v>
      </c>
      <c r="H159" s="13">
        <f>C159/NEP!$C$6</f>
        <v>1.3654135338345865</v>
      </c>
      <c r="I159" s="1">
        <f>NEP!$C$6-C159</f>
        <v>-1944</v>
      </c>
      <c r="J159" s="1">
        <f>'NWAU per episode Acute Adm'!E159-F159</f>
        <v>-719.28</v>
      </c>
      <c r="K159" s="1">
        <f t="shared" si="11"/>
        <v>-23736.239999999998</v>
      </c>
    </row>
    <row r="160" spans="1:11" x14ac:dyDescent="0.45">
      <c r="A160" t="s">
        <v>122</v>
      </c>
      <c r="B160">
        <v>247</v>
      </c>
      <c r="C160" s="1">
        <v>8995</v>
      </c>
      <c r="D160" s="13">
        <f>VLOOKUP(A160,'NWAU per episode Acute Adm'!$A$2:$C$414,3,FALSE)</f>
        <v>1.04</v>
      </c>
      <c r="E160" s="13">
        <f t="shared" si="8"/>
        <v>256.88</v>
      </c>
      <c r="F160" s="15">
        <f t="shared" si="9"/>
        <v>9354.8000000000011</v>
      </c>
      <c r="G160" s="15">
        <f t="shared" si="10"/>
        <v>2310635.6</v>
      </c>
      <c r="H160" s="13">
        <f>C160/NEP!$C$6</f>
        <v>1.6907894736842106</v>
      </c>
      <c r="I160" s="1">
        <f>NEP!$C$6-C160</f>
        <v>-3675</v>
      </c>
      <c r="J160" s="1">
        <f>'NWAU per episode Acute Adm'!E160-F160</f>
        <v>-3822.0000000000018</v>
      </c>
      <c r="K160" s="1">
        <f t="shared" si="11"/>
        <v>-944034.00000000047</v>
      </c>
    </row>
    <row r="161" spans="1:11" x14ac:dyDescent="0.45">
      <c r="A161" t="s">
        <v>123</v>
      </c>
      <c r="B161">
        <v>566</v>
      </c>
      <c r="C161" s="1">
        <v>8902</v>
      </c>
      <c r="D161" s="13">
        <f>VLOOKUP(A161,'NWAU per episode Acute Adm'!$A$2:$C$414,3,FALSE)</f>
        <v>0.3</v>
      </c>
      <c r="E161" s="13">
        <f t="shared" si="8"/>
        <v>169.79999999999998</v>
      </c>
      <c r="F161" s="15">
        <f t="shared" si="9"/>
        <v>2670.6</v>
      </c>
      <c r="G161" s="15">
        <f t="shared" si="10"/>
        <v>1511559.5999999999</v>
      </c>
      <c r="H161" s="13">
        <f>C161/NEP!$C$6</f>
        <v>1.6733082706766917</v>
      </c>
      <c r="I161" s="1">
        <f>NEP!$C$6-C161</f>
        <v>-3582</v>
      </c>
      <c r="J161" s="1">
        <f>'NWAU per episode Acute Adm'!E161-F161</f>
        <v>-1074.6000000000001</v>
      </c>
      <c r="K161" s="1">
        <f t="shared" si="11"/>
        <v>-608223.60000000009</v>
      </c>
    </row>
    <row r="162" spans="1:11" x14ac:dyDescent="0.45">
      <c r="A162" t="s">
        <v>124</v>
      </c>
      <c r="B162">
        <v>148</v>
      </c>
      <c r="C162" s="1">
        <v>6866</v>
      </c>
      <c r="D162" s="13">
        <f>VLOOKUP(A162,'NWAU per episode Acute Adm'!$A$2:$C$414,3,FALSE)</f>
        <v>0.51</v>
      </c>
      <c r="E162" s="13">
        <f t="shared" si="8"/>
        <v>75.48</v>
      </c>
      <c r="F162" s="15">
        <f t="shared" si="9"/>
        <v>3501.66</v>
      </c>
      <c r="G162" s="15">
        <f t="shared" si="10"/>
        <v>518245.68</v>
      </c>
      <c r="H162" s="13">
        <f>C162/NEP!$C$6</f>
        <v>1.2906015037593985</v>
      </c>
      <c r="I162" s="1">
        <f>NEP!$C$6-C162</f>
        <v>-1546</v>
      </c>
      <c r="J162" s="1">
        <f>'NWAU per episode Acute Adm'!E162-F162</f>
        <v>-788.45999999999958</v>
      </c>
      <c r="K162" s="1">
        <f t="shared" si="11"/>
        <v>-116692.07999999994</v>
      </c>
    </row>
    <row r="163" spans="1:11" x14ac:dyDescent="0.45">
      <c r="A163" t="s">
        <v>125</v>
      </c>
      <c r="B163" s="2">
        <v>1171</v>
      </c>
      <c r="C163" s="1">
        <v>6127</v>
      </c>
      <c r="D163" s="13">
        <f>VLOOKUP(A163,'NWAU per episode Acute Adm'!$A$2:$C$414,3,FALSE)</f>
        <v>0.15</v>
      </c>
      <c r="E163" s="13">
        <f t="shared" si="8"/>
        <v>175.65</v>
      </c>
      <c r="F163" s="15">
        <f t="shared" si="9"/>
        <v>919.05</v>
      </c>
      <c r="G163" s="15">
        <f t="shared" si="10"/>
        <v>1076207.55</v>
      </c>
      <c r="H163" s="13">
        <f>C163/NEP!$C$6</f>
        <v>1.1516917293233082</v>
      </c>
      <c r="I163" s="1">
        <f>NEP!$C$6-C163</f>
        <v>-807</v>
      </c>
      <c r="J163" s="1">
        <f>'NWAU per episode Acute Adm'!E163-F163</f>
        <v>-121.04999999999995</v>
      </c>
      <c r="K163" s="1">
        <f t="shared" si="11"/>
        <v>-141749.54999999996</v>
      </c>
    </row>
    <row r="164" spans="1:11" x14ac:dyDescent="0.45">
      <c r="A164" t="s">
        <v>126</v>
      </c>
      <c r="B164">
        <v>168</v>
      </c>
      <c r="C164" s="1">
        <v>7509</v>
      </c>
      <c r="D164" s="13">
        <f>VLOOKUP(A164,'NWAU per episode Acute Adm'!$A$2:$C$414,3,FALSE)</f>
        <v>2.41</v>
      </c>
      <c r="E164" s="13">
        <f t="shared" si="8"/>
        <v>404.88</v>
      </c>
      <c r="F164" s="15">
        <f t="shared" si="9"/>
        <v>18096.690000000002</v>
      </c>
      <c r="G164" s="15">
        <f t="shared" si="10"/>
        <v>3040243.9200000004</v>
      </c>
      <c r="H164" s="13">
        <f>C164/NEP!$C$6</f>
        <v>1.4114661654135339</v>
      </c>
      <c r="I164" s="1">
        <f>NEP!$C$6-C164</f>
        <v>-2189</v>
      </c>
      <c r="J164" s="1">
        <f>'NWAU per episode Acute Adm'!E164-F164</f>
        <v>-5275.4900000000016</v>
      </c>
      <c r="K164" s="1">
        <f t="shared" si="11"/>
        <v>-886282.3200000003</v>
      </c>
    </row>
    <row r="165" spans="1:11" x14ac:dyDescent="0.45">
      <c r="A165" t="s">
        <v>127</v>
      </c>
      <c r="B165">
        <v>292</v>
      </c>
      <c r="C165" s="1">
        <v>8172</v>
      </c>
      <c r="D165" s="13">
        <f>VLOOKUP(A165,'NWAU per episode Acute Adm'!$A$2:$C$414,3,FALSE)</f>
        <v>0.47</v>
      </c>
      <c r="E165" s="13">
        <f t="shared" si="8"/>
        <v>137.23999999999998</v>
      </c>
      <c r="F165" s="15">
        <f t="shared" si="9"/>
        <v>3840.8399999999997</v>
      </c>
      <c r="G165" s="15">
        <f t="shared" si="10"/>
        <v>1121525.2799999998</v>
      </c>
      <c r="H165" s="13">
        <f>C165/NEP!$C$6</f>
        <v>1.5360902255639097</v>
      </c>
      <c r="I165" s="1">
        <f>NEP!$C$6-C165</f>
        <v>-2852</v>
      </c>
      <c r="J165" s="1">
        <f>'NWAU per episode Acute Adm'!E165-F165</f>
        <v>-1340.44</v>
      </c>
      <c r="K165" s="1">
        <f t="shared" si="11"/>
        <v>-391408.48000000004</v>
      </c>
    </row>
    <row r="166" spans="1:11" x14ac:dyDescent="0.45">
      <c r="A166" t="s">
        <v>128</v>
      </c>
      <c r="B166">
        <v>209</v>
      </c>
      <c r="C166" s="1">
        <v>8158</v>
      </c>
      <c r="D166" s="13">
        <f>VLOOKUP(A166,'NWAU per episode Acute Adm'!$A$2:$C$414,3,FALSE)</f>
        <v>0.98</v>
      </c>
      <c r="E166" s="13">
        <f t="shared" si="8"/>
        <v>204.82</v>
      </c>
      <c r="F166" s="15">
        <f t="shared" si="9"/>
        <v>7994.84</v>
      </c>
      <c r="G166" s="15">
        <f t="shared" si="10"/>
        <v>1670921.56</v>
      </c>
      <c r="H166" s="13">
        <f>C166/NEP!$C$6</f>
        <v>1.5334586466165414</v>
      </c>
      <c r="I166" s="1">
        <f>NEP!$C$6-C166</f>
        <v>-2838</v>
      </c>
      <c r="J166" s="1">
        <f>'NWAU per episode Acute Adm'!E166-F166</f>
        <v>-2781.2400000000007</v>
      </c>
      <c r="K166" s="1">
        <f t="shared" si="11"/>
        <v>-581279.16000000015</v>
      </c>
    </row>
    <row r="167" spans="1:11" x14ac:dyDescent="0.45">
      <c r="A167" t="s">
        <v>129</v>
      </c>
      <c r="B167">
        <v>456</v>
      </c>
      <c r="C167" s="1">
        <v>7457</v>
      </c>
      <c r="D167" s="13">
        <f>VLOOKUP(A167,'NWAU per episode Acute Adm'!$A$2:$C$414,3,FALSE)</f>
        <v>0.32</v>
      </c>
      <c r="E167" s="13">
        <f t="shared" si="8"/>
        <v>145.92000000000002</v>
      </c>
      <c r="F167" s="15">
        <f t="shared" si="9"/>
        <v>2386.2400000000002</v>
      </c>
      <c r="G167" s="15">
        <f t="shared" si="10"/>
        <v>1088125.4400000002</v>
      </c>
      <c r="H167" s="13">
        <f>C167/NEP!$C$6</f>
        <v>1.4016917293233082</v>
      </c>
      <c r="I167" s="1">
        <f>NEP!$C$6-C167</f>
        <v>-2137</v>
      </c>
      <c r="J167" s="1">
        <f>'NWAU per episode Acute Adm'!E167-F167</f>
        <v>-683.83999999999992</v>
      </c>
      <c r="K167" s="1">
        <f t="shared" si="11"/>
        <v>-311831.03999999998</v>
      </c>
    </row>
    <row r="168" spans="1:11" x14ac:dyDescent="0.45">
      <c r="A168" t="s">
        <v>130</v>
      </c>
      <c r="B168">
        <v>45</v>
      </c>
      <c r="C168" s="1">
        <v>6989</v>
      </c>
      <c r="D168" s="13">
        <f>VLOOKUP(A168,'NWAU per episode Acute Adm'!$A$2:$C$414,3,FALSE)</f>
        <v>4.91</v>
      </c>
      <c r="E168" s="13">
        <f t="shared" si="8"/>
        <v>220.95000000000002</v>
      </c>
      <c r="F168" s="15">
        <f t="shared" si="9"/>
        <v>34315.99</v>
      </c>
      <c r="G168" s="15">
        <f t="shared" si="10"/>
        <v>1544219.5499999998</v>
      </c>
      <c r="H168" s="13">
        <f>C168/NEP!$C$6</f>
        <v>1.3137218045112782</v>
      </c>
      <c r="I168" s="1">
        <f>NEP!$C$6-C168</f>
        <v>-1669</v>
      </c>
      <c r="J168" s="1">
        <f>'NWAU per episode Acute Adm'!E168-F168</f>
        <v>-8194.7899999999972</v>
      </c>
      <c r="K168" s="1">
        <f t="shared" si="11"/>
        <v>-368765.54999999987</v>
      </c>
    </row>
    <row r="169" spans="1:11" x14ac:dyDescent="0.45">
      <c r="A169" t="s">
        <v>131</v>
      </c>
      <c r="B169">
        <v>58</v>
      </c>
      <c r="C169" s="1">
        <v>6893</v>
      </c>
      <c r="D169" s="13">
        <f>VLOOKUP(A169,'NWAU per episode Acute Adm'!$A$2:$C$414,3,FALSE)</f>
        <v>12.24</v>
      </c>
      <c r="E169" s="13">
        <f t="shared" si="8"/>
        <v>709.92</v>
      </c>
      <c r="F169" s="15">
        <f t="shared" si="9"/>
        <v>84370.32</v>
      </c>
      <c r="G169" s="15">
        <f t="shared" si="10"/>
        <v>4893478.5600000005</v>
      </c>
      <c r="H169" s="13">
        <f>C169/NEP!$C$6</f>
        <v>1.2956766917293232</v>
      </c>
      <c r="I169" s="1">
        <f>NEP!$C$6-C169</f>
        <v>-1573</v>
      </c>
      <c r="J169" s="1">
        <f>'NWAU per episode Acute Adm'!E169-F169</f>
        <v>-19253.520000000011</v>
      </c>
      <c r="K169" s="1">
        <f t="shared" si="11"/>
        <v>-1116704.1600000006</v>
      </c>
    </row>
    <row r="170" spans="1:11" x14ac:dyDescent="0.45">
      <c r="A170" t="s">
        <v>132</v>
      </c>
      <c r="B170">
        <v>80</v>
      </c>
      <c r="C170" s="1">
        <v>7328</v>
      </c>
      <c r="D170" s="13">
        <f>VLOOKUP(A170,'NWAU per episode Acute Adm'!$A$2:$C$414,3,FALSE)</f>
        <v>5.71</v>
      </c>
      <c r="E170" s="13">
        <f t="shared" si="8"/>
        <v>456.8</v>
      </c>
      <c r="F170" s="15">
        <f t="shared" si="9"/>
        <v>41842.879999999997</v>
      </c>
      <c r="G170" s="15">
        <f t="shared" si="10"/>
        <v>3347430.4</v>
      </c>
      <c r="H170" s="13">
        <f>C170/NEP!$C$6</f>
        <v>1.3774436090225564</v>
      </c>
      <c r="I170" s="1">
        <f>NEP!$C$6-C170</f>
        <v>-2008</v>
      </c>
      <c r="J170" s="1">
        <f>'NWAU per episode Acute Adm'!E170-F170</f>
        <v>-11465.679999999997</v>
      </c>
      <c r="K170" s="1">
        <f t="shared" si="11"/>
        <v>-917254.39999999967</v>
      </c>
    </row>
    <row r="171" spans="1:11" x14ac:dyDescent="0.45">
      <c r="A171" t="s">
        <v>133</v>
      </c>
      <c r="B171">
        <v>129</v>
      </c>
      <c r="C171" s="1">
        <v>7873</v>
      </c>
      <c r="D171" s="13">
        <f>VLOOKUP(A171,'NWAU per episode Acute Adm'!$A$2:$C$414,3,FALSE)</f>
        <v>3.11</v>
      </c>
      <c r="E171" s="13">
        <f t="shared" si="8"/>
        <v>401.19</v>
      </c>
      <c r="F171" s="15">
        <f t="shared" si="9"/>
        <v>24485.03</v>
      </c>
      <c r="G171" s="15">
        <f t="shared" si="10"/>
        <v>3158568.8699999996</v>
      </c>
      <c r="H171" s="13">
        <f>C171/NEP!$C$6</f>
        <v>1.4798872180451128</v>
      </c>
      <c r="I171" s="1">
        <f>NEP!$C$6-C171</f>
        <v>-2553</v>
      </c>
      <c r="J171" s="1">
        <f>'NWAU per episode Acute Adm'!E171-F171</f>
        <v>-7939.8300000000017</v>
      </c>
      <c r="K171" s="1">
        <f t="shared" si="11"/>
        <v>-1024238.0700000002</v>
      </c>
    </row>
    <row r="172" spans="1:11" x14ac:dyDescent="0.45">
      <c r="A172" t="s">
        <v>134</v>
      </c>
      <c r="B172">
        <v>53</v>
      </c>
      <c r="C172" s="1">
        <v>8073</v>
      </c>
      <c r="D172" s="13">
        <f>VLOOKUP(A172,'NWAU per episode Acute Adm'!$A$2:$C$414,3,FALSE)</f>
        <v>2.2200000000000002</v>
      </c>
      <c r="E172" s="13">
        <f t="shared" si="8"/>
        <v>117.66000000000001</v>
      </c>
      <c r="F172" s="15">
        <f t="shared" si="9"/>
        <v>17922.060000000001</v>
      </c>
      <c r="G172" s="15">
        <f t="shared" si="10"/>
        <v>949869.18</v>
      </c>
      <c r="H172" s="13">
        <f>C172/NEP!$C$6</f>
        <v>1.5174812030075189</v>
      </c>
      <c r="I172" s="1">
        <f>NEP!$C$6-C172</f>
        <v>-2753</v>
      </c>
      <c r="J172" s="1">
        <f>'NWAU per episode Acute Adm'!E172-F172</f>
        <v>-6111.66</v>
      </c>
      <c r="K172" s="1">
        <f t="shared" si="11"/>
        <v>-323917.98</v>
      </c>
    </row>
    <row r="173" spans="1:11" x14ac:dyDescent="0.45">
      <c r="A173" t="s">
        <v>135</v>
      </c>
      <c r="B173">
        <v>44</v>
      </c>
      <c r="C173" s="1">
        <v>7187</v>
      </c>
      <c r="D173" s="13">
        <f>VLOOKUP(A173,'NWAU per episode Acute Adm'!$A$2:$C$414,3,FALSE)</f>
        <v>3.21</v>
      </c>
      <c r="E173" s="13">
        <f t="shared" si="8"/>
        <v>141.24</v>
      </c>
      <c r="F173" s="15">
        <f t="shared" si="9"/>
        <v>23070.27</v>
      </c>
      <c r="G173" s="15">
        <f t="shared" si="10"/>
        <v>1015091.88</v>
      </c>
      <c r="H173" s="13">
        <f>C173/NEP!$C$6</f>
        <v>1.3509398496240601</v>
      </c>
      <c r="I173" s="1">
        <f>NEP!$C$6-C173</f>
        <v>-1867</v>
      </c>
      <c r="J173" s="1">
        <f>'NWAU per episode Acute Adm'!E173-F173</f>
        <v>-5993.07</v>
      </c>
      <c r="K173" s="1">
        <f t="shared" si="11"/>
        <v>-263695.07999999996</v>
      </c>
    </row>
    <row r="174" spans="1:11" x14ac:dyDescent="0.45">
      <c r="A174" t="s">
        <v>136</v>
      </c>
      <c r="B174">
        <v>55</v>
      </c>
      <c r="C174" s="1">
        <v>7768</v>
      </c>
      <c r="D174" s="13">
        <f>VLOOKUP(A174,'NWAU per episode Acute Adm'!$A$2:$C$414,3,FALSE)</f>
        <v>1.68</v>
      </c>
      <c r="E174" s="13">
        <f t="shared" si="8"/>
        <v>92.399999999999991</v>
      </c>
      <c r="F174" s="15">
        <f t="shared" si="9"/>
        <v>13050.24</v>
      </c>
      <c r="G174" s="15">
        <f t="shared" si="10"/>
        <v>717763.2</v>
      </c>
      <c r="H174" s="13">
        <f>C174/NEP!$C$6</f>
        <v>1.4601503759398495</v>
      </c>
      <c r="I174" s="1">
        <f>NEP!$C$6-C174</f>
        <v>-2448</v>
      </c>
      <c r="J174" s="1">
        <f>'NWAU per episode Acute Adm'!E174-F174</f>
        <v>-4112.6400000000012</v>
      </c>
      <c r="K174" s="1">
        <f t="shared" si="11"/>
        <v>-226195.20000000007</v>
      </c>
    </row>
    <row r="175" spans="1:11" x14ac:dyDescent="0.45">
      <c r="A175" t="s">
        <v>137</v>
      </c>
      <c r="B175">
        <v>42</v>
      </c>
      <c r="C175" s="1">
        <v>7118</v>
      </c>
      <c r="D175" s="13">
        <f>VLOOKUP(A175,'NWAU per episode Acute Adm'!$A$2:$C$414,3,FALSE)</f>
        <v>2.57</v>
      </c>
      <c r="E175" s="13">
        <f t="shared" si="8"/>
        <v>107.94</v>
      </c>
      <c r="F175" s="15">
        <f t="shared" si="9"/>
        <v>18293.259999999998</v>
      </c>
      <c r="G175" s="15">
        <f t="shared" si="10"/>
        <v>768316.91999999993</v>
      </c>
      <c r="H175" s="13">
        <f>C175/NEP!$C$6</f>
        <v>1.33796992481203</v>
      </c>
      <c r="I175" s="1">
        <f>NEP!$C$6-C175</f>
        <v>-1798</v>
      </c>
      <c r="J175" s="1">
        <f>'NWAU per episode Acute Adm'!E175-F175</f>
        <v>-4620.8600000000006</v>
      </c>
      <c r="K175" s="1">
        <f t="shared" si="11"/>
        <v>-194076.12000000002</v>
      </c>
    </row>
    <row r="176" spans="1:11" x14ac:dyDescent="0.45">
      <c r="A176" t="s">
        <v>138</v>
      </c>
      <c r="B176">
        <v>233</v>
      </c>
      <c r="C176" s="1">
        <v>8007</v>
      </c>
      <c r="D176" s="13">
        <f>VLOOKUP(A176,'NWAU per episode Acute Adm'!$A$2:$C$414,3,FALSE)</f>
        <v>1.18</v>
      </c>
      <c r="E176" s="13">
        <f t="shared" si="8"/>
        <v>274.94</v>
      </c>
      <c r="F176" s="15">
        <f t="shared" si="9"/>
        <v>9448.26</v>
      </c>
      <c r="G176" s="15">
        <f t="shared" si="10"/>
        <v>2201444.58</v>
      </c>
      <c r="H176" s="13">
        <f>C176/NEP!$C$6</f>
        <v>1.5050751879699249</v>
      </c>
      <c r="I176" s="1">
        <f>NEP!$C$6-C176</f>
        <v>-2687</v>
      </c>
      <c r="J176" s="1">
        <f>'NWAU per episode Acute Adm'!E176-F176</f>
        <v>-3170.66</v>
      </c>
      <c r="K176" s="1">
        <f t="shared" si="11"/>
        <v>-738763.77999999991</v>
      </c>
    </row>
    <row r="177" spans="1:11" x14ac:dyDescent="0.45">
      <c r="A177" t="s">
        <v>139</v>
      </c>
      <c r="B177">
        <v>40</v>
      </c>
      <c r="C177" s="1">
        <v>9606</v>
      </c>
      <c r="D177" s="13">
        <f>VLOOKUP(A177,'NWAU per episode Acute Adm'!$A$2:$C$414,3,FALSE)</f>
        <v>2.2799999999999998</v>
      </c>
      <c r="E177" s="13">
        <f t="shared" si="8"/>
        <v>91.199999999999989</v>
      </c>
      <c r="F177" s="15">
        <f t="shared" si="9"/>
        <v>21901.679999999997</v>
      </c>
      <c r="G177" s="15">
        <f t="shared" si="10"/>
        <v>876067.19999999984</v>
      </c>
      <c r="H177" s="13">
        <f>C177/NEP!$C$6</f>
        <v>1.8056390977443608</v>
      </c>
      <c r="I177" s="1">
        <f>NEP!$C$6-C177</f>
        <v>-4286</v>
      </c>
      <c r="J177" s="1">
        <f>'NWAU per episode Acute Adm'!E177-F177</f>
        <v>-9772.0799999999981</v>
      </c>
      <c r="K177" s="1">
        <f t="shared" si="11"/>
        <v>-390883.19999999995</v>
      </c>
    </row>
    <row r="178" spans="1:11" x14ac:dyDescent="0.45">
      <c r="A178" t="s">
        <v>140</v>
      </c>
      <c r="B178">
        <v>156</v>
      </c>
      <c r="C178" s="1">
        <v>9113</v>
      </c>
      <c r="D178" s="13">
        <f>VLOOKUP(A178,'NWAU per episode Acute Adm'!$A$2:$C$414,3,FALSE)</f>
        <v>1.1100000000000001</v>
      </c>
      <c r="E178" s="13">
        <f t="shared" si="8"/>
        <v>173.16000000000003</v>
      </c>
      <c r="F178" s="15">
        <f t="shared" si="9"/>
        <v>10115.43</v>
      </c>
      <c r="G178" s="15">
        <f t="shared" si="10"/>
        <v>1578007.08</v>
      </c>
      <c r="H178" s="13">
        <f>C178/NEP!$C$6</f>
        <v>1.71296992481203</v>
      </c>
      <c r="I178" s="1">
        <f>NEP!$C$6-C178</f>
        <v>-3793</v>
      </c>
      <c r="J178" s="1">
        <f>'NWAU per episode Acute Adm'!E178-F178</f>
        <v>-4210.2299999999987</v>
      </c>
      <c r="K178" s="1">
        <f t="shared" si="11"/>
        <v>-656795.87999999977</v>
      </c>
    </row>
    <row r="179" spans="1:11" x14ac:dyDescent="0.45">
      <c r="A179" t="s">
        <v>141</v>
      </c>
      <c r="B179">
        <v>188</v>
      </c>
      <c r="C179" s="1">
        <v>7105</v>
      </c>
      <c r="D179" s="13">
        <f>VLOOKUP(A179,'NWAU per episode Acute Adm'!$A$2:$C$414,3,FALSE)</f>
        <v>0.66</v>
      </c>
      <c r="E179" s="13">
        <f t="shared" si="8"/>
        <v>124.08000000000001</v>
      </c>
      <c r="F179" s="15">
        <f t="shared" si="9"/>
        <v>4689.3</v>
      </c>
      <c r="G179" s="15">
        <f t="shared" si="10"/>
        <v>881588.4</v>
      </c>
      <c r="H179" s="13">
        <f>C179/NEP!$C$6</f>
        <v>1.3355263157894737</v>
      </c>
      <c r="I179" s="1">
        <f>NEP!$C$6-C179</f>
        <v>-1785</v>
      </c>
      <c r="J179" s="1">
        <f>'NWAU per episode Acute Adm'!E179-F179</f>
        <v>-1178.0999999999999</v>
      </c>
      <c r="K179" s="1">
        <f t="shared" si="11"/>
        <v>-221482.8</v>
      </c>
    </row>
    <row r="180" spans="1:11" x14ac:dyDescent="0.45">
      <c r="A180" t="s">
        <v>507</v>
      </c>
      <c r="B180">
        <v>45</v>
      </c>
      <c r="C180" s="1">
        <v>7121</v>
      </c>
      <c r="D180" s="13">
        <f>VLOOKUP(A180,'NWAU per episode Acute Adm'!$A$2:$C$414,3,FALSE)</f>
        <v>2.59</v>
      </c>
      <c r="E180" s="13">
        <f t="shared" si="8"/>
        <v>116.55</v>
      </c>
      <c r="F180" s="15">
        <f t="shared" si="9"/>
        <v>18443.39</v>
      </c>
      <c r="G180" s="15">
        <f t="shared" si="10"/>
        <v>829952.54999999993</v>
      </c>
      <c r="H180" s="13">
        <f>C180/NEP!$C$6</f>
        <v>1.3385338345864661</v>
      </c>
      <c r="I180" s="1">
        <f>NEP!$C$6-C180</f>
        <v>-1801</v>
      </c>
      <c r="J180" s="1">
        <f>'NWAU per episode Acute Adm'!E180-F180</f>
        <v>-4664.59</v>
      </c>
      <c r="K180" s="1">
        <f t="shared" si="11"/>
        <v>-209906.55000000002</v>
      </c>
    </row>
    <row r="181" spans="1:11" x14ac:dyDescent="0.45">
      <c r="A181" t="s">
        <v>142</v>
      </c>
      <c r="B181">
        <v>41</v>
      </c>
      <c r="C181" s="1">
        <v>6958</v>
      </c>
      <c r="D181" s="13">
        <f>VLOOKUP(A181,'NWAU per episode Acute Adm'!$A$2:$C$414,3,FALSE)</f>
        <v>1.33</v>
      </c>
      <c r="E181" s="13">
        <f t="shared" si="8"/>
        <v>54.53</v>
      </c>
      <c r="F181" s="15">
        <f t="shared" si="9"/>
        <v>9254.1400000000012</v>
      </c>
      <c r="G181" s="15">
        <f t="shared" si="10"/>
        <v>379419.74000000005</v>
      </c>
      <c r="H181" s="13">
        <f>C181/NEP!$C$6</f>
        <v>1.3078947368421052</v>
      </c>
      <c r="I181" s="1">
        <f>NEP!$C$6-C181</f>
        <v>-1638</v>
      </c>
      <c r="J181" s="1">
        <f>'NWAU per episode Acute Adm'!E181-F181</f>
        <v>-2178.54</v>
      </c>
      <c r="K181" s="1">
        <f t="shared" si="11"/>
        <v>-89320.14</v>
      </c>
    </row>
    <row r="182" spans="1:11" x14ac:dyDescent="0.45">
      <c r="A182" t="s">
        <v>143</v>
      </c>
      <c r="B182">
        <v>131</v>
      </c>
      <c r="C182" s="1">
        <v>6895</v>
      </c>
      <c r="D182" s="13">
        <f>VLOOKUP(A182,'NWAU per episode Acute Adm'!$A$2:$C$414,3,FALSE)</f>
        <v>2.5499999999999998</v>
      </c>
      <c r="E182" s="13">
        <f t="shared" si="8"/>
        <v>334.04999999999995</v>
      </c>
      <c r="F182" s="15">
        <f t="shared" si="9"/>
        <v>17582.25</v>
      </c>
      <c r="G182" s="15">
        <f t="shared" si="10"/>
        <v>2303274.75</v>
      </c>
      <c r="H182" s="13">
        <f>C182/NEP!$C$6</f>
        <v>1.2960526315789473</v>
      </c>
      <c r="I182" s="1">
        <f>NEP!$C$6-C182</f>
        <v>-1575</v>
      </c>
      <c r="J182" s="1">
        <f>'NWAU per episode Acute Adm'!E182-F182</f>
        <v>-4016.2500000000018</v>
      </c>
      <c r="K182" s="1">
        <f t="shared" si="11"/>
        <v>-526128.75000000023</v>
      </c>
    </row>
    <row r="183" spans="1:11" x14ac:dyDescent="0.45">
      <c r="A183" t="s">
        <v>144</v>
      </c>
      <c r="B183">
        <v>40</v>
      </c>
      <c r="C183" s="1">
        <v>15056</v>
      </c>
      <c r="D183" s="13">
        <f>VLOOKUP(A183,'NWAU per episode Acute Adm'!$A$2:$C$414,3,FALSE)</f>
        <v>0.48</v>
      </c>
      <c r="E183" s="13">
        <f t="shared" si="8"/>
        <v>19.2</v>
      </c>
      <c r="F183" s="15">
        <f t="shared" si="9"/>
        <v>7226.88</v>
      </c>
      <c r="G183" s="15">
        <f t="shared" si="10"/>
        <v>289075.20000000001</v>
      </c>
      <c r="H183" s="13">
        <f>C183/NEP!$C$6</f>
        <v>2.8300751879699249</v>
      </c>
      <c r="I183" s="1">
        <f>NEP!$C$6-C183</f>
        <v>-9736</v>
      </c>
      <c r="J183" s="1">
        <f>'NWAU per episode Acute Adm'!E183-F183</f>
        <v>-4673.2800000000007</v>
      </c>
      <c r="K183" s="1">
        <f t="shared" si="11"/>
        <v>-186931.20000000001</v>
      </c>
    </row>
    <row r="184" spans="1:11" x14ac:dyDescent="0.45">
      <c r="A184" t="s">
        <v>145</v>
      </c>
      <c r="B184">
        <v>154</v>
      </c>
      <c r="C184" s="1">
        <v>7301</v>
      </c>
      <c r="D184" s="13">
        <f>VLOOKUP(A184,'NWAU per episode Acute Adm'!$A$2:$C$414,3,FALSE)</f>
        <v>2.4500000000000002</v>
      </c>
      <c r="E184" s="13">
        <f t="shared" si="8"/>
        <v>377.3</v>
      </c>
      <c r="F184" s="15">
        <f t="shared" si="9"/>
        <v>17887.45</v>
      </c>
      <c r="G184" s="15">
        <f t="shared" si="10"/>
        <v>2754667.3000000003</v>
      </c>
      <c r="H184" s="13">
        <f>C184/NEP!$C$6</f>
        <v>1.3723684210526317</v>
      </c>
      <c r="I184" s="1">
        <f>NEP!$C$6-C184</f>
        <v>-1981</v>
      </c>
      <c r="J184" s="1">
        <f>'NWAU per episode Acute Adm'!E184-F184</f>
        <v>-4853.4500000000007</v>
      </c>
      <c r="K184" s="1">
        <f t="shared" si="11"/>
        <v>-747431.30000000016</v>
      </c>
    </row>
    <row r="185" spans="1:11" x14ac:dyDescent="0.45">
      <c r="A185" t="s">
        <v>146</v>
      </c>
      <c r="B185">
        <v>119</v>
      </c>
      <c r="C185" s="1">
        <v>8188</v>
      </c>
      <c r="D185" s="13">
        <f>VLOOKUP(A185,'NWAU per episode Acute Adm'!$A$2:$C$414,3,FALSE)</f>
        <v>0.82</v>
      </c>
      <c r="E185" s="13">
        <f t="shared" si="8"/>
        <v>97.58</v>
      </c>
      <c r="F185" s="15">
        <f t="shared" si="9"/>
        <v>6714.16</v>
      </c>
      <c r="G185" s="15">
        <f t="shared" si="10"/>
        <v>798985.04</v>
      </c>
      <c r="H185" s="13">
        <f>C185/NEP!$C$6</f>
        <v>1.5390977443609022</v>
      </c>
      <c r="I185" s="1">
        <f>NEP!$C$6-C185</f>
        <v>-2868</v>
      </c>
      <c r="J185" s="1">
        <f>'NWAU per episode Acute Adm'!E185-F185</f>
        <v>-2351.7600000000002</v>
      </c>
      <c r="K185" s="1">
        <f t="shared" si="11"/>
        <v>-279859.44</v>
      </c>
    </row>
    <row r="186" spans="1:11" x14ac:dyDescent="0.45">
      <c r="A186" t="s">
        <v>147</v>
      </c>
      <c r="B186">
        <v>80</v>
      </c>
      <c r="C186" s="1">
        <v>17428</v>
      </c>
      <c r="D186" s="13">
        <f>VLOOKUP(A186,'NWAU per episode Acute Adm'!$A$2:$C$414,3,FALSE)</f>
        <v>0.36</v>
      </c>
      <c r="E186" s="13">
        <f t="shared" si="8"/>
        <v>28.799999999999997</v>
      </c>
      <c r="F186" s="15">
        <f t="shared" si="9"/>
        <v>6274.08</v>
      </c>
      <c r="G186" s="15">
        <f t="shared" si="10"/>
        <v>501926.40000000002</v>
      </c>
      <c r="H186" s="13">
        <f>C186/NEP!$C$6</f>
        <v>3.2759398496240602</v>
      </c>
      <c r="I186" s="1">
        <f>NEP!$C$6-C186</f>
        <v>-12108</v>
      </c>
      <c r="J186" s="1">
        <f>'NWAU per episode Acute Adm'!E186-F186</f>
        <v>-4358.88</v>
      </c>
      <c r="K186" s="1">
        <f t="shared" si="11"/>
        <v>-348710.40000000002</v>
      </c>
    </row>
    <row r="187" spans="1:11" x14ac:dyDescent="0.45">
      <c r="A187" t="s">
        <v>148</v>
      </c>
      <c r="B187">
        <v>92</v>
      </c>
      <c r="C187" s="1">
        <v>8603</v>
      </c>
      <c r="D187" s="13">
        <f>VLOOKUP(A187,'NWAU per episode Acute Adm'!$A$2:$C$414,3,FALSE)</f>
        <v>1.77</v>
      </c>
      <c r="E187" s="13">
        <f t="shared" si="8"/>
        <v>162.84</v>
      </c>
      <c r="F187" s="15">
        <f t="shared" si="9"/>
        <v>15227.31</v>
      </c>
      <c r="G187" s="15">
        <f t="shared" si="10"/>
        <v>1400912.52</v>
      </c>
      <c r="H187" s="13">
        <f>C187/NEP!$C$6</f>
        <v>1.6171052631578948</v>
      </c>
      <c r="I187" s="1">
        <f>NEP!$C$6-C187</f>
        <v>-3283</v>
      </c>
      <c r="J187" s="1">
        <f>'NWAU per episode Acute Adm'!E187-F187</f>
        <v>-5810.91</v>
      </c>
      <c r="K187" s="1">
        <f t="shared" si="11"/>
        <v>-534603.72</v>
      </c>
    </row>
    <row r="188" spans="1:11" x14ac:dyDescent="0.45">
      <c r="A188" t="s">
        <v>149</v>
      </c>
      <c r="B188">
        <v>42</v>
      </c>
      <c r="C188" s="1">
        <v>16301</v>
      </c>
      <c r="D188" s="13">
        <f>VLOOKUP(A188,'NWAU per episode Acute Adm'!$A$2:$C$414,3,FALSE)</f>
        <v>0.49</v>
      </c>
      <c r="E188" s="13">
        <f t="shared" si="8"/>
        <v>20.58</v>
      </c>
      <c r="F188" s="15">
        <f t="shared" si="9"/>
        <v>7987.49</v>
      </c>
      <c r="G188" s="15">
        <f t="shared" si="10"/>
        <v>335474.58</v>
      </c>
      <c r="H188" s="13">
        <f>C188/NEP!$C$6</f>
        <v>3.0640977443609021</v>
      </c>
      <c r="I188" s="1">
        <f>NEP!$C$6-C188</f>
        <v>-10981</v>
      </c>
      <c r="J188" s="1">
        <f>'NWAU per episode Acute Adm'!E188-F188</f>
        <v>-5380.6900000000005</v>
      </c>
      <c r="K188" s="1">
        <f t="shared" si="11"/>
        <v>-225988.98</v>
      </c>
    </row>
    <row r="189" spans="1:11" x14ac:dyDescent="0.45">
      <c r="A189" t="s">
        <v>150</v>
      </c>
      <c r="B189">
        <v>78</v>
      </c>
      <c r="C189" s="1">
        <v>7885</v>
      </c>
      <c r="D189" s="13">
        <f>VLOOKUP(A189,'NWAU per episode Acute Adm'!$A$2:$C$414,3,FALSE)</f>
        <v>2.02</v>
      </c>
      <c r="E189" s="13">
        <f t="shared" si="8"/>
        <v>157.56</v>
      </c>
      <c r="F189" s="15">
        <f t="shared" si="9"/>
        <v>15927.7</v>
      </c>
      <c r="G189" s="15">
        <f t="shared" si="10"/>
        <v>1242360.6000000001</v>
      </c>
      <c r="H189" s="13">
        <f>C189/NEP!$C$6</f>
        <v>1.4821428571428572</v>
      </c>
      <c r="I189" s="1">
        <f>NEP!$C$6-C189</f>
        <v>-2565</v>
      </c>
      <c r="J189" s="1">
        <f>'NWAU per episode Acute Adm'!E189-F189</f>
        <v>-5181.2999999999993</v>
      </c>
      <c r="K189" s="1">
        <f t="shared" si="11"/>
        <v>-404141.39999999997</v>
      </c>
    </row>
    <row r="190" spans="1:11" x14ac:dyDescent="0.45">
      <c r="A190" t="s">
        <v>151</v>
      </c>
      <c r="B190">
        <v>49</v>
      </c>
      <c r="C190" s="1">
        <v>11834</v>
      </c>
      <c r="D190" s="13">
        <f>VLOOKUP(A190,'NWAU per episode Acute Adm'!$A$2:$C$414,3,FALSE)</f>
        <v>0.55000000000000004</v>
      </c>
      <c r="E190" s="13">
        <f t="shared" si="8"/>
        <v>26.950000000000003</v>
      </c>
      <c r="F190" s="15">
        <f t="shared" si="9"/>
        <v>6508.7000000000007</v>
      </c>
      <c r="G190" s="15">
        <f t="shared" si="10"/>
        <v>318926.30000000005</v>
      </c>
      <c r="H190" s="13">
        <f>C190/NEP!$C$6</f>
        <v>2.2244360902255638</v>
      </c>
      <c r="I190" s="1">
        <f>NEP!$C$6-C190</f>
        <v>-6514</v>
      </c>
      <c r="J190" s="1">
        <f>'NWAU per episode Acute Adm'!E190-F190</f>
        <v>-3582.7000000000003</v>
      </c>
      <c r="K190" s="1">
        <f t="shared" si="11"/>
        <v>-175552.30000000002</v>
      </c>
    </row>
    <row r="191" spans="1:11" x14ac:dyDescent="0.45">
      <c r="A191" t="s">
        <v>152</v>
      </c>
      <c r="B191">
        <v>90</v>
      </c>
      <c r="C191" s="1">
        <v>8359</v>
      </c>
      <c r="D191" s="13">
        <f>VLOOKUP(A191,'NWAU per episode Acute Adm'!$A$2:$C$414,3,FALSE)</f>
        <v>1.22</v>
      </c>
      <c r="E191" s="13">
        <f t="shared" si="8"/>
        <v>109.8</v>
      </c>
      <c r="F191" s="15">
        <f t="shared" si="9"/>
        <v>10197.98</v>
      </c>
      <c r="G191" s="15">
        <f t="shared" si="10"/>
        <v>917818.2</v>
      </c>
      <c r="H191" s="13">
        <f>C191/NEP!$C$6</f>
        <v>1.5712406015037594</v>
      </c>
      <c r="I191" s="1">
        <f>NEP!$C$6-C191</f>
        <v>-3039</v>
      </c>
      <c r="J191" s="1">
        <f>'NWAU per episode Acute Adm'!E191-F191</f>
        <v>-3707.58</v>
      </c>
      <c r="K191" s="1">
        <f t="shared" si="11"/>
        <v>-333682.2</v>
      </c>
    </row>
    <row r="192" spans="1:11" x14ac:dyDescent="0.45">
      <c r="A192" t="s">
        <v>153</v>
      </c>
      <c r="B192">
        <v>120</v>
      </c>
      <c r="C192" s="1">
        <v>7181</v>
      </c>
      <c r="D192" s="13">
        <f>VLOOKUP(A192,'NWAU per episode Acute Adm'!$A$2:$C$414,3,FALSE)</f>
        <v>0.36</v>
      </c>
      <c r="E192" s="13">
        <f t="shared" si="8"/>
        <v>43.199999999999996</v>
      </c>
      <c r="F192" s="15">
        <f t="shared" si="9"/>
        <v>2585.16</v>
      </c>
      <c r="G192" s="15">
        <f t="shared" si="10"/>
        <v>310219.19999999995</v>
      </c>
      <c r="H192" s="13">
        <f>C192/NEP!$C$6</f>
        <v>1.3498120300751879</v>
      </c>
      <c r="I192" s="1">
        <f>NEP!$C$6-C192</f>
        <v>-1861</v>
      </c>
      <c r="J192" s="1">
        <f>'NWAU per episode Acute Adm'!E192-F192</f>
        <v>-669.96</v>
      </c>
      <c r="K192" s="1">
        <f t="shared" si="11"/>
        <v>-80395.200000000012</v>
      </c>
    </row>
    <row r="193" spans="1:11" x14ac:dyDescent="0.45">
      <c r="A193" t="s">
        <v>154</v>
      </c>
      <c r="B193">
        <v>49</v>
      </c>
      <c r="C193" s="1">
        <v>8777</v>
      </c>
      <c r="D193" s="13">
        <f>VLOOKUP(A193,'NWAU per episode Acute Adm'!$A$2:$C$414,3,FALSE)</f>
        <v>0.65</v>
      </c>
      <c r="E193" s="13">
        <f t="shared" si="8"/>
        <v>31.85</v>
      </c>
      <c r="F193" s="15">
        <f t="shared" si="9"/>
        <v>5705.05</v>
      </c>
      <c r="G193" s="15">
        <f t="shared" si="10"/>
        <v>279547.45</v>
      </c>
      <c r="H193" s="13">
        <f>C193/NEP!$C$6</f>
        <v>1.649812030075188</v>
      </c>
      <c r="I193" s="1">
        <f>NEP!$C$6-C193</f>
        <v>-3457</v>
      </c>
      <c r="J193" s="1">
        <f>'NWAU per episode Acute Adm'!E193-F193</f>
        <v>-2247.0500000000002</v>
      </c>
      <c r="K193" s="1">
        <f t="shared" si="11"/>
        <v>-110105.45000000001</v>
      </c>
    </row>
    <row r="194" spans="1:11" x14ac:dyDescent="0.45">
      <c r="A194" t="s">
        <v>155</v>
      </c>
      <c r="B194">
        <v>69</v>
      </c>
      <c r="C194" s="1">
        <v>7450</v>
      </c>
      <c r="D194" s="13">
        <f>VLOOKUP(A194,'NWAU per episode Acute Adm'!$A$2:$C$414,3,FALSE)</f>
        <v>1.69</v>
      </c>
      <c r="E194" s="13">
        <f t="shared" si="8"/>
        <v>116.61</v>
      </c>
      <c r="F194" s="15">
        <f t="shared" si="9"/>
        <v>12590.5</v>
      </c>
      <c r="G194" s="15">
        <f t="shared" si="10"/>
        <v>868744.5</v>
      </c>
      <c r="H194" s="13">
        <f>C194/NEP!$C$6</f>
        <v>1.4003759398496241</v>
      </c>
      <c r="I194" s="1">
        <f>NEP!$C$6-C194</f>
        <v>-2130</v>
      </c>
      <c r="J194" s="1">
        <f>'NWAU per episode Acute Adm'!E194-F194</f>
        <v>-3599.7000000000007</v>
      </c>
      <c r="K194" s="1">
        <f t="shared" si="11"/>
        <v>-248379.30000000005</v>
      </c>
    </row>
    <row r="195" spans="1:11" x14ac:dyDescent="0.45">
      <c r="A195" t="s">
        <v>156</v>
      </c>
      <c r="B195">
        <v>178</v>
      </c>
      <c r="C195" s="1">
        <v>8369</v>
      </c>
      <c r="D195" s="13">
        <f>VLOOKUP(A195,'NWAU per episode Acute Adm'!$A$2:$C$414,3,FALSE)</f>
        <v>0.54</v>
      </c>
      <c r="E195" s="13">
        <f t="shared" ref="E195:E258" si="12">D195*B195</f>
        <v>96.12</v>
      </c>
      <c r="F195" s="15">
        <f t="shared" ref="F195:F258" si="13">C195*D195</f>
        <v>4519.26</v>
      </c>
      <c r="G195" s="15">
        <f t="shared" ref="G195:G258" si="14">F195*B195</f>
        <v>804428.28</v>
      </c>
      <c r="H195" s="13">
        <f>C195/NEP!$C$6</f>
        <v>1.5731203007518797</v>
      </c>
      <c r="I195" s="1">
        <f>NEP!$C$6-C195</f>
        <v>-3049</v>
      </c>
      <c r="J195" s="1">
        <f>'NWAU per episode Acute Adm'!E195-F195</f>
        <v>-1646.46</v>
      </c>
      <c r="K195" s="1">
        <f t="shared" ref="K195:K258" si="15">J195*B195</f>
        <v>-293069.88</v>
      </c>
    </row>
    <row r="196" spans="1:11" x14ac:dyDescent="0.45">
      <c r="A196" t="s">
        <v>157</v>
      </c>
      <c r="B196">
        <v>185</v>
      </c>
      <c r="C196" s="1">
        <v>8858</v>
      </c>
      <c r="D196" s="13">
        <f>VLOOKUP(A196,'NWAU per episode Acute Adm'!$A$2:$C$414,3,FALSE)</f>
        <v>0.47</v>
      </c>
      <c r="E196" s="13">
        <f t="shared" si="12"/>
        <v>86.949999999999989</v>
      </c>
      <c r="F196" s="15">
        <f t="shared" si="13"/>
        <v>4163.26</v>
      </c>
      <c r="G196" s="15">
        <f t="shared" si="14"/>
        <v>770203.10000000009</v>
      </c>
      <c r="H196" s="13">
        <f>C196/NEP!$C$6</f>
        <v>1.6650375939849624</v>
      </c>
      <c r="I196" s="1">
        <f>NEP!$C$6-C196</f>
        <v>-3538</v>
      </c>
      <c r="J196" s="1">
        <f>'NWAU per episode Acute Adm'!E196-F196</f>
        <v>-1662.8600000000006</v>
      </c>
      <c r="K196" s="1">
        <f t="shared" si="15"/>
        <v>-307629.10000000009</v>
      </c>
    </row>
    <row r="197" spans="1:11" x14ac:dyDescent="0.45">
      <c r="A197" t="s">
        <v>158</v>
      </c>
      <c r="B197">
        <v>776</v>
      </c>
      <c r="C197" s="1">
        <v>7533</v>
      </c>
      <c r="D197" s="13">
        <f>VLOOKUP(A197,'NWAU per episode Acute Adm'!$A$2:$C$414,3,FALSE)</f>
        <v>0.2</v>
      </c>
      <c r="E197" s="13">
        <f t="shared" si="12"/>
        <v>155.20000000000002</v>
      </c>
      <c r="F197" s="15">
        <f t="shared" si="13"/>
        <v>1506.6000000000001</v>
      </c>
      <c r="G197" s="15">
        <f t="shared" si="14"/>
        <v>1169121.6000000001</v>
      </c>
      <c r="H197" s="13">
        <f>C197/NEP!$C$6</f>
        <v>1.4159774436090224</v>
      </c>
      <c r="I197" s="1">
        <f>NEP!$C$6-C197</f>
        <v>-2213</v>
      </c>
      <c r="J197" s="1">
        <f>'NWAU per episode Acute Adm'!E197-F197</f>
        <v>-442.59999999999991</v>
      </c>
      <c r="K197" s="1">
        <f t="shared" si="15"/>
        <v>-343457.59999999992</v>
      </c>
    </row>
    <row r="198" spans="1:11" x14ac:dyDescent="0.45">
      <c r="A198" t="s">
        <v>159</v>
      </c>
      <c r="B198">
        <v>293</v>
      </c>
      <c r="C198" s="1">
        <v>9519</v>
      </c>
      <c r="D198" s="13">
        <f>VLOOKUP(A198,'NWAU per episode Acute Adm'!$A$2:$C$414,3,FALSE)</f>
        <v>0.87</v>
      </c>
      <c r="E198" s="13">
        <f t="shared" si="12"/>
        <v>254.91</v>
      </c>
      <c r="F198" s="15">
        <f t="shared" si="13"/>
        <v>8281.5300000000007</v>
      </c>
      <c r="G198" s="15">
        <f t="shared" si="14"/>
        <v>2426488.29</v>
      </c>
      <c r="H198" s="13">
        <f>C198/NEP!$C$6</f>
        <v>1.7892857142857144</v>
      </c>
      <c r="I198" s="1">
        <f>NEP!$C$6-C198</f>
        <v>-4199</v>
      </c>
      <c r="J198" s="1">
        <f>'NWAU per episode Acute Adm'!E198-F198</f>
        <v>-3653.130000000001</v>
      </c>
      <c r="K198" s="1">
        <f t="shared" si="15"/>
        <v>-1070367.0900000003</v>
      </c>
    </row>
    <row r="199" spans="1:11" x14ac:dyDescent="0.45">
      <c r="A199" t="s">
        <v>160</v>
      </c>
      <c r="B199">
        <v>305</v>
      </c>
      <c r="C199" s="1">
        <v>8646</v>
      </c>
      <c r="D199" s="13">
        <f>VLOOKUP(A199,'NWAU per episode Acute Adm'!$A$2:$C$414,3,FALSE)</f>
        <v>0.22</v>
      </c>
      <c r="E199" s="13">
        <f t="shared" si="12"/>
        <v>67.099999999999994</v>
      </c>
      <c r="F199" s="15">
        <f t="shared" si="13"/>
        <v>1902.1200000000001</v>
      </c>
      <c r="G199" s="15">
        <f t="shared" si="14"/>
        <v>580146.60000000009</v>
      </c>
      <c r="H199" s="13">
        <f>C199/NEP!$C$6</f>
        <v>1.625187969924812</v>
      </c>
      <c r="I199" s="1">
        <f>NEP!$C$6-C199</f>
        <v>-3326</v>
      </c>
      <c r="J199" s="1">
        <f>'NWAU per episode Acute Adm'!E199-F199</f>
        <v>-731.72000000000025</v>
      </c>
      <c r="K199" s="1">
        <f t="shared" si="15"/>
        <v>-223174.60000000006</v>
      </c>
    </row>
    <row r="200" spans="1:11" x14ac:dyDescent="0.45">
      <c r="A200" t="s">
        <v>161</v>
      </c>
      <c r="B200">
        <v>249</v>
      </c>
      <c r="C200" s="1">
        <v>7577</v>
      </c>
      <c r="D200" s="13">
        <f>VLOOKUP(A200,'NWAU per episode Acute Adm'!$A$2:$C$414,3,FALSE)</f>
        <v>1.4</v>
      </c>
      <c r="E200" s="13">
        <f t="shared" si="12"/>
        <v>348.59999999999997</v>
      </c>
      <c r="F200" s="15">
        <f t="shared" si="13"/>
        <v>10607.8</v>
      </c>
      <c r="G200" s="15">
        <f t="shared" si="14"/>
        <v>2641342.1999999997</v>
      </c>
      <c r="H200" s="13">
        <f>C200/NEP!$C$6</f>
        <v>1.424248120300752</v>
      </c>
      <c r="I200" s="1">
        <f>NEP!$C$6-C200</f>
        <v>-2257</v>
      </c>
      <c r="J200" s="1">
        <f>'NWAU per episode Acute Adm'!E200-F200</f>
        <v>-3159.8</v>
      </c>
      <c r="K200" s="1">
        <f t="shared" si="15"/>
        <v>-786790.20000000007</v>
      </c>
    </row>
    <row r="201" spans="1:11" x14ac:dyDescent="0.45">
      <c r="A201" t="s">
        <v>162</v>
      </c>
      <c r="B201">
        <v>378</v>
      </c>
      <c r="C201" s="1">
        <v>8005</v>
      </c>
      <c r="D201" s="13">
        <f>VLOOKUP(A201,'NWAU per episode Acute Adm'!$A$2:$C$414,3,FALSE)</f>
        <v>0.56000000000000005</v>
      </c>
      <c r="E201" s="13">
        <f t="shared" si="12"/>
        <v>211.68</v>
      </c>
      <c r="F201" s="15">
        <f t="shared" si="13"/>
        <v>4482.8</v>
      </c>
      <c r="G201" s="15">
        <f t="shared" si="14"/>
        <v>1694498.4000000001</v>
      </c>
      <c r="H201" s="13">
        <f>C201/NEP!$C$6</f>
        <v>1.5046992481203008</v>
      </c>
      <c r="I201" s="1">
        <f>NEP!$C$6-C201</f>
        <v>-2685</v>
      </c>
      <c r="J201" s="1">
        <f>'NWAU per episode Acute Adm'!E201-F201</f>
        <v>-1503.6</v>
      </c>
      <c r="K201" s="1">
        <f t="shared" si="15"/>
        <v>-568360.79999999993</v>
      </c>
    </row>
    <row r="202" spans="1:11" x14ac:dyDescent="0.45">
      <c r="A202" t="s">
        <v>163</v>
      </c>
      <c r="B202">
        <v>809</v>
      </c>
      <c r="C202" s="1">
        <v>7522</v>
      </c>
      <c r="D202" s="13">
        <f>VLOOKUP(A202,'NWAU per episode Acute Adm'!$A$2:$C$414,3,FALSE)</f>
        <v>0.26</v>
      </c>
      <c r="E202" s="13">
        <f t="shared" si="12"/>
        <v>210.34</v>
      </c>
      <c r="F202" s="15">
        <f t="shared" si="13"/>
        <v>1955.72</v>
      </c>
      <c r="G202" s="15">
        <f t="shared" si="14"/>
        <v>1582177.48</v>
      </c>
      <c r="H202" s="13">
        <f>C202/NEP!$C$6</f>
        <v>1.4139097744360902</v>
      </c>
      <c r="I202" s="1">
        <f>NEP!$C$6-C202</f>
        <v>-2202</v>
      </c>
      <c r="J202" s="1">
        <f>'NWAU per episode Acute Adm'!E202-F202</f>
        <v>-572.52</v>
      </c>
      <c r="K202" s="1">
        <f t="shared" si="15"/>
        <v>-463168.68</v>
      </c>
    </row>
    <row r="203" spans="1:11" x14ac:dyDescent="0.45">
      <c r="A203" t="s">
        <v>508</v>
      </c>
      <c r="B203">
        <v>39</v>
      </c>
      <c r="C203" s="1">
        <v>5627</v>
      </c>
      <c r="D203" s="13">
        <f>VLOOKUP(A203,'NWAU per episode Acute Adm'!$A$2:$C$414,3,FALSE)</f>
        <v>7.05</v>
      </c>
      <c r="E203" s="13">
        <f t="shared" si="12"/>
        <v>274.95</v>
      </c>
      <c r="F203" s="15">
        <f t="shared" si="13"/>
        <v>39670.35</v>
      </c>
      <c r="G203" s="15">
        <f t="shared" si="14"/>
        <v>1547143.65</v>
      </c>
      <c r="H203" s="13">
        <f>C203/NEP!$C$6</f>
        <v>1.0577067669172933</v>
      </c>
      <c r="I203" s="1">
        <f>NEP!$C$6-C203</f>
        <v>-307</v>
      </c>
      <c r="J203" s="1">
        <f>'NWAU per episode Acute Adm'!E203-F203</f>
        <v>-2164.3499999999985</v>
      </c>
      <c r="K203" s="1">
        <f t="shared" si="15"/>
        <v>-84409.649999999936</v>
      </c>
    </row>
    <row r="204" spans="1:11" x14ac:dyDescent="0.45">
      <c r="A204" t="s">
        <v>164</v>
      </c>
      <c r="B204">
        <v>80</v>
      </c>
      <c r="C204" s="1">
        <v>6008</v>
      </c>
      <c r="D204" s="13">
        <f>VLOOKUP(A204,'NWAU per episode Acute Adm'!$A$2:$C$414,3,FALSE)</f>
        <v>2.64</v>
      </c>
      <c r="E204" s="13">
        <f t="shared" si="12"/>
        <v>211.20000000000002</v>
      </c>
      <c r="F204" s="15">
        <f t="shared" si="13"/>
        <v>15861.12</v>
      </c>
      <c r="G204" s="15">
        <f t="shared" si="14"/>
        <v>1268889.6000000001</v>
      </c>
      <c r="H204" s="13">
        <f>C204/NEP!$C$6</f>
        <v>1.1293233082706766</v>
      </c>
      <c r="I204" s="1">
        <f>NEP!$C$6-C204</f>
        <v>-688</v>
      </c>
      <c r="J204" s="1">
        <f>'NWAU per episode Acute Adm'!E204-F204</f>
        <v>-1816.3200000000015</v>
      </c>
      <c r="K204" s="1">
        <f t="shared" si="15"/>
        <v>-145305.60000000012</v>
      </c>
    </row>
    <row r="205" spans="1:11" x14ac:dyDescent="0.45">
      <c r="A205" t="s">
        <v>165</v>
      </c>
      <c r="B205">
        <v>71</v>
      </c>
      <c r="C205" s="1">
        <v>5520</v>
      </c>
      <c r="D205" s="13">
        <f>VLOOKUP(A205,'NWAU per episode Acute Adm'!$A$2:$C$414,3,FALSE)</f>
        <v>1.44</v>
      </c>
      <c r="E205" s="13">
        <f t="shared" si="12"/>
        <v>102.24</v>
      </c>
      <c r="F205" s="15">
        <f t="shared" si="13"/>
        <v>7948.7999999999993</v>
      </c>
      <c r="G205" s="15">
        <f t="shared" si="14"/>
        <v>564364.79999999993</v>
      </c>
      <c r="H205" s="13">
        <f>C205/NEP!$C$6</f>
        <v>1.0375939849624061</v>
      </c>
      <c r="I205" s="1">
        <f>NEP!$C$6-C205</f>
        <v>-200</v>
      </c>
      <c r="J205" s="1">
        <f>'NWAU per episode Acute Adm'!E205-F205</f>
        <v>-288</v>
      </c>
      <c r="K205" s="1">
        <f t="shared" si="15"/>
        <v>-20448</v>
      </c>
    </row>
    <row r="206" spans="1:11" x14ac:dyDescent="0.45">
      <c r="A206" t="s">
        <v>166</v>
      </c>
      <c r="B206">
        <v>78</v>
      </c>
      <c r="C206" s="1">
        <v>8162</v>
      </c>
      <c r="D206" s="13">
        <f>VLOOKUP(A206,'NWAU per episode Acute Adm'!$A$2:$C$414,3,FALSE)</f>
        <v>2.93</v>
      </c>
      <c r="E206" s="13">
        <f t="shared" si="12"/>
        <v>228.54000000000002</v>
      </c>
      <c r="F206" s="15">
        <f t="shared" si="13"/>
        <v>23914.66</v>
      </c>
      <c r="G206" s="15">
        <f t="shared" si="14"/>
        <v>1865343.48</v>
      </c>
      <c r="H206" s="13">
        <f>C206/NEP!$C$6</f>
        <v>1.5342105263157895</v>
      </c>
      <c r="I206" s="1">
        <f>NEP!$C$6-C206</f>
        <v>-2842</v>
      </c>
      <c r="J206" s="1">
        <f>'NWAU per episode Acute Adm'!E206-F206</f>
        <v>-8327.06</v>
      </c>
      <c r="K206" s="1">
        <f t="shared" si="15"/>
        <v>-649510.67999999993</v>
      </c>
    </row>
    <row r="207" spans="1:11" x14ac:dyDescent="0.45">
      <c r="A207" t="s">
        <v>167</v>
      </c>
      <c r="B207">
        <v>270</v>
      </c>
      <c r="C207" s="1">
        <v>7964</v>
      </c>
      <c r="D207" s="13">
        <f>VLOOKUP(A207,'NWAU per episode Acute Adm'!$A$2:$C$414,3,FALSE)</f>
        <v>1.58</v>
      </c>
      <c r="E207" s="13">
        <f t="shared" si="12"/>
        <v>426.6</v>
      </c>
      <c r="F207" s="15">
        <f t="shared" si="13"/>
        <v>12583.12</v>
      </c>
      <c r="G207" s="15">
        <f t="shared" si="14"/>
        <v>3397442.4000000004</v>
      </c>
      <c r="H207" s="13">
        <f>C207/NEP!$C$6</f>
        <v>1.4969924812030075</v>
      </c>
      <c r="I207" s="1">
        <f>NEP!$C$6-C207</f>
        <v>-2644</v>
      </c>
      <c r="J207" s="1">
        <f>'NWAU per episode Acute Adm'!E207-F207</f>
        <v>-4177.5200000000004</v>
      </c>
      <c r="K207" s="1">
        <f t="shared" si="15"/>
        <v>-1127930.4000000001</v>
      </c>
    </row>
    <row r="208" spans="1:11" x14ac:dyDescent="0.45">
      <c r="A208" t="s">
        <v>509</v>
      </c>
      <c r="B208">
        <v>37</v>
      </c>
      <c r="C208" s="1">
        <v>6456</v>
      </c>
      <c r="D208" s="13">
        <f>VLOOKUP(A208,'NWAU per episode Acute Adm'!$A$2:$C$414,3,FALSE)</f>
        <v>5.67</v>
      </c>
      <c r="E208" s="13">
        <f t="shared" si="12"/>
        <v>209.79</v>
      </c>
      <c r="F208" s="15">
        <f t="shared" si="13"/>
        <v>36605.519999999997</v>
      </c>
      <c r="G208" s="15">
        <f t="shared" si="14"/>
        <v>1354404.24</v>
      </c>
      <c r="H208" s="13">
        <f>C208/NEP!$C$6</f>
        <v>1.2135338345864661</v>
      </c>
      <c r="I208" s="1">
        <f>NEP!$C$6-C208</f>
        <v>-1136</v>
      </c>
      <c r="J208" s="1">
        <f>'NWAU per episode Acute Adm'!E208-F208</f>
        <v>-6441.1199999999953</v>
      </c>
      <c r="K208" s="1">
        <f t="shared" si="15"/>
        <v>-238321.43999999983</v>
      </c>
    </row>
    <row r="209" spans="1:11" x14ac:dyDescent="0.45">
      <c r="A209" t="s">
        <v>168</v>
      </c>
      <c r="B209">
        <v>52</v>
      </c>
      <c r="C209" s="1">
        <v>8352</v>
      </c>
      <c r="D209" s="13">
        <f>VLOOKUP(A209,'NWAU per episode Acute Adm'!$A$2:$C$414,3,FALSE)</f>
        <v>1.92</v>
      </c>
      <c r="E209" s="13">
        <f t="shared" si="12"/>
        <v>99.84</v>
      </c>
      <c r="F209" s="15">
        <f t="shared" si="13"/>
        <v>16035.84</v>
      </c>
      <c r="G209" s="15">
        <f t="shared" si="14"/>
        <v>833863.68000000005</v>
      </c>
      <c r="H209" s="13">
        <f>C209/NEP!$C$6</f>
        <v>1.5699248120300753</v>
      </c>
      <c r="I209" s="1">
        <f>NEP!$C$6-C209</f>
        <v>-3032</v>
      </c>
      <c r="J209" s="1">
        <f>'NWAU per episode Acute Adm'!E209-F209</f>
        <v>-5821.4399999999987</v>
      </c>
      <c r="K209" s="1">
        <f t="shared" si="15"/>
        <v>-302714.87999999995</v>
      </c>
    </row>
    <row r="210" spans="1:11" x14ac:dyDescent="0.45">
      <c r="A210" t="s">
        <v>169</v>
      </c>
      <c r="B210">
        <v>33</v>
      </c>
      <c r="C210" s="1">
        <v>10088</v>
      </c>
      <c r="D210" s="13">
        <f>VLOOKUP(A210,'NWAU per episode Acute Adm'!$A$2:$C$414,3,FALSE)</f>
        <v>0.61</v>
      </c>
      <c r="E210" s="13">
        <f t="shared" si="12"/>
        <v>20.13</v>
      </c>
      <c r="F210" s="15">
        <f t="shared" si="13"/>
        <v>6153.68</v>
      </c>
      <c r="G210" s="15">
        <f t="shared" si="14"/>
        <v>203071.44</v>
      </c>
      <c r="H210" s="13">
        <f>C210/NEP!$C$6</f>
        <v>1.8962406015037594</v>
      </c>
      <c r="I210" s="1">
        <f>NEP!$C$6-C210</f>
        <v>-4768</v>
      </c>
      <c r="J210" s="1">
        <f>'NWAU per episode Acute Adm'!E210-F210</f>
        <v>-2908.4800000000005</v>
      </c>
      <c r="K210" s="1">
        <f t="shared" si="15"/>
        <v>-95979.840000000011</v>
      </c>
    </row>
    <row r="211" spans="1:11" x14ac:dyDescent="0.45">
      <c r="A211" t="s">
        <v>170</v>
      </c>
      <c r="B211">
        <v>80</v>
      </c>
      <c r="C211" s="1">
        <v>8411</v>
      </c>
      <c r="D211" s="13">
        <f>VLOOKUP(A211,'NWAU per episode Acute Adm'!$A$2:$C$414,3,FALSE)</f>
        <v>2.74</v>
      </c>
      <c r="E211" s="13">
        <f t="shared" si="12"/>
        <v>219.20000000000002</v>
      </c>
      <c r="F211" s="15">
        <f t="shared" si="13"/>
        <v>23046.140000000003</v>
      </c>
      <c r="G211" s="15">
        <f t="shared" si="14"/>
        <v>1843691.2000000002</v>
      </c>
      <c r="H211" s="13">
        <f>C211/NEP!$C$6</f>
        <v>1.5810150375939849</v>
      </c>
      <c r="I211" s="1">
        <f>NEP!$C$6-C211</f>
        <v>-3091</v>
      </c>
      <c r="J211" s="1">
        <f>'NWAU per episode Acute Adm'!E211-F211</f>
        <v>-8469.3400000000038</v>
      </c>
      <c r="K211" s="1">
        <f t="shared" si="15"/>
        <v>-677547.2000000003</v>
      </c>
    </row>
    <row r="212" spans="1:11" x14ac:dyDescent="0.45">
      <c r="A212" t="s">
        <v>171</v>
      </c>
      <c r="B212">
        <v>91</v>
      </c>
      <c r="C212" s="1">
        <v>7868</v>
      </c>
      <c r="D212" s="13">
        <f>VLOOKUP(A212,'NWAU per episode Acute Adm'!$A$2:$C$414,3,FALSE)</f>
        <v>0.76</v>
      </c>
      <c r="E212" s="13">
        <f t="shared" si="12"/>
        <v>69.16</v>
      </c>
      <c r="F212" s="15">
        <f t="shared" si="13"/>
        <v>5979.68</v>
      </c>
      <c r="G212" s="15">
        <f t="shared" si="14"/>
        <v>544150.88</v>
      </c>
      <c r="H212" s="13">
        <f>C212/NEP!$C$6</f>
        <v>1.4789473684210526</v>
      </c>
      <c r="I212" s="1">
        <f>NEP!$C$6-C212</f>
        <v>-2548</v>
      </c>
      <c r="J212" s="1">
        <f>'NWAU per episode Acute Adm'!E212-F212</f>
        <v>-1936.4800000000009</v>
      </c>
      <c r="K212" s="1">
        <f t="shared" si="15"/>
        <v>-176219.68000000008</v>
      </c>
    </row>
    <row r="213" spans="1:11" x14ac:dyDescent="0.45">
      <c r="A213" t="s">
        <v>172</v>
      </c>
      <c r="B213">
        <v>96</v>
      </c>
      <c r="C213" s="1">
        <v>7314</v>
      </c>
      <c r="D213" s="13">
        <f>VLOOKUP(A213,'NWAU per episode Acute Adm'!$A$2:$C$414,3,FALSE)</f>
        <v>2.75</v>
      </c>
      <c r="E213" s="13">
        <f t="shared" si="12"/>
        <v>264</v>
      </c>
      <c r="F213" s="15">
        <f t="shared" si="13"/>
        <v>20113.5</v>
      </c>
      <c r="G213" s="15">
        <f t="shared" si="14"/>
        <v>1930896</v>
      </c>
      <c r="H213" s="13">
        <f>C213/NEP!$C$6</f>
        <v>1.374812030075188</v>
      </c>
      <c r="I213" s="1">
        <f>NEP!$C$6-C213</f>
        <v>-1994</v>
      </c>
      <c r="J213" s="1">
        <f>'NWAU per episode Acute Adm'!E213-F213</f>
        <v>-5483.5</v>
      </c>
      <c r="K213" s="1">
        <f t="shared" si="15"/>
        <v>-526416</v>
      </c>
    </row>
    <row r="214" spans="1:11" x14ac:dyDescent="0.45">
      <c r="A214" t="s">
        <v>173</v>
      </c>
      <c r="B214">
        <v>233</v>
      </c>
      <c r="C214" s="1">
        <v>7955</v>
      </c>
      <c r="D214" s="13">
        <f>VLOOKUP(A214,'NWAU per episode Acute Adm'!$A$2:$C$414,3,FALSE)</f>
        <v>0.69</v>
      </c>
      <c r="E214" s="13">
        <f t="shared" si="12"/>
        <v>160.76999999999998</v>
      </c>
      <c r="F214" s="15">
        <f t="shared" si="13"/>
        <v>5488.95</v>
      </c>
      <c r="G214" s="15">
        <f t="shared" si="14"/>
        <v>1278925.3499999999</v>
      </c>
      <c r="H214" s="13">
        <f>C214/NEP!$C$6</f>
        <v>1.4953007518796992</v>
      </c>
      <c r="I214" s="1">
        <f>NEP!$C$6-C214</f>
        <v>-2635</v>
      </c>
      <c r="J214" s="1">
        <f>'NWAU per episode Acute Adm'!E214-F214</f>
        <v>-1818.15</v>
      </c>
      <c r="K214" s="1">
        <f t="shared" si="15"/>
        <v>-423628.95</v>
      </c>
    </row>
    <row r="215" spans="1:11" x14ac:dyDescent="0.45">
      <c r="A215" t="s">
        <v>174</v>
      </c>
      <c r="B215">
        <v>41</v>
      </c>
      <c r="C215" s="1">
        <v>8211</v>
      </c>
      <c r="D215" s="13">
        <f>VLOOKUP(A215,'NWAU per episode Acute Adm'!$A$2:$C$414,3,FALSE)</f>
        <v>2.74</v>
      </c>
      <c r="E215" s="13">
        <f t="shared" si="12"/>
        <v>112.34</v>
      </c>
      <c r="F215" s="15">
        <f t="shared" si="13"/>
        <v>22498.140000000003</v>
      </c>
      <c r="G215" s="15">
        <f t="shared" si="14"/>
        <v>922423.74000000011</v>
      </c>
      <c r="H215" s="13">
        <f>C215/NEP!$C$6</f>
        <v>1.543421052631579</v>
      </c>
      <c r="I215" s="1">
        <f>NEP!$C$6-C215</f>
        <v>-2891</v>
      </c>
      <c r="J215" s="1">
        <f>'NWAU per episode Acute Adm'!E215-F215</f>
        <v>-7921.340000000002</v>
      </c>
      <c r="K215" s="1">
        <f t="shared" si="15"/>
        <v>-324774.94000000006</v>
      </c>
    </row>
    <row r="216" spans="1:11" x14ac:dyDescent="0.45">
      <c r="A216" t="s">
        <v>175</v>
      </c>
      <c r="B216">
        <v>30</v>
      </c>
      <c r="C216" s="1">
        <v>9018</v>
      </c>
      <c r="D216" s="13">
        <f>VLOOKUP(A216,'NWAU per episode Acute Adm'!$A$2:$C$414,3,FALSE)</f>
        <v>0.77</v>
      </c>
      <c r="E216" s="13">
        <f t="shared" si="12"/>
        <v>23.1</v>
      </c>
      <c r="F216" s="15">
        <f t="shared" si="13"/>
        <v>6943.8600000000006</v>
      </c>
      <c r="G216" s="15">
        <f t="shared" si="14"/>
        <v>208315.80000000002</v>
      </c>
      <c r="H216" s="13">
        <f>C216/NEP!$C$6</f>
        <v>1.6951127819548872</v>
      </c>
      <c r="I216" s="1">
        <f>NEP!$C$6-C216</f>
        <v>-3698</v>
      </c>
      <c r="J216" s="1">
        <f>'NWAU per episode Acute Adm'!E216-F216</f>
        <v>-2847.46</v>
      </c>
      <c r="K216" s="1">
        <f t="shared" si="15"/>
        <v>-85423.8</v>
      </c>
    </row>
    <row r="217" spans="1:11" x14ac:dyDescent="0.45">
      <c r="A217" t="s">
        <v>510</v>
      </c>
      <c r="B217">
        <v>31</v>
      </c>
      <c r="C217" s="1">
        <v>7164</v>
      </c>
      <c r="D217" s="13">
        <f>VLOOKUP(A217,'NWAU per episode Acute Adm'!$A$2:$C$414,3,FALSE)</f>
        <v>0.28999999999999998</v>
      </c>
      <c r="E217" s="13">
        <f t="shared" si="12"/>
        <v>8.99</v>
      </c>
      <c r="F217" s="15">
        <f t="shared" si="13"/>
        <v>2077.56</v>
      </c>
      <c r="G217" s="15">
        <f t="shared" si="14"/>
        <v>64404.36</v>
      </c>
      <c r="H217" s="13">
        <f>C217/NEP!$C$6</f>
        <v>1.3466165413533835</v>
      </c>
      <c r="I217" s="1">
        <f>NEP!$C$6-C217</f>
        <v>-1844</v>
      </c>
      <c r="J217" s="1">
        <f>'NWAU per episode Acute Adm'!E217-F217</f>
        <v>-534.75999999999976</v>
      </c>
      <c r="K217" s="1">
        <f t="shared" si="15"/>
        <v>-16577.559999999994</v>
      </c>
    </row>
    <row r="218" spans="1:11" x14ac:dyDescent="0.45">
      <c r="A218" t="s">
        <v>176</v>
      </c>
      <c r="B218">
        <v>152</v>
      </c>
      <c r="C218" s="1">
        <v>8531</v>
      </c>
      <c r="D218" s="13">
        <f>VLOOKUP(A218,'NWAU per episode Acute Adm'!$A$2:$C$414,3,FALSE)</f>
        <v>2.11</v>
      </c>
      <c r="E218" s="13">
        <f t="shared" si="12"/>
        <v>320.71999999999997</v>
      </c>
      <c r="F218" s="15">
        <f t="shared" si="13"/>
        <v>18000.41</v>
      </c>
      <c r="G218" s="15">
        <f t="shared" si="14"/>
        <v>2736062.32</v>
      </c>
      <c r="H218" s="13">
        <f>C218/NEP!$C$6</f>
        <v>1.6035714285714286</v>
      </c>
      <c r="I218" s="1">
        <f>NEP!$C$6-C218</f>
        <v>-3211</v>
      </c>
      <c r="J218" s="1">
        <f>'NWAU per episode Acute Adm'!E218-F218</f>
        <v>-6775.2100000000009</v>
      </c>
      <c r="K218" s="1">
        <f t="shared" si="15"/>
        <v>-1029831.9200000002</v>
      </c>
    </row>
    <row r="219" spans="1:11" x14ac:dyDescent="0.45">
      <c r="A219" t="s">
        <v>177</v>
      </c>
      <c r="B219">
        <v>220</v>
      </c>
      <c r="C219" s="1">
        <v>9026</v>
      </c>
      <c r="D219" s="13">
        <f>VLOOKUP(A219,'NWAU per episode Acute Adm'!$A$2:$C$414,3,FALSE)</f>
        <v>0.67</v>
      </c>
      <c r="E219" s="13">
        <f t="shared" si="12"/>
        <v>147.4</v>
      </c>
      <c r="F219" s="15">
        <f t="shared" si="13"/>
        <v>6047.42</v>
      </c>
      <c r="G219" s="15">
        <f t="shared" si="14"/>
        <v>1330432.3999999999</v>
      </c>
      <c r="H219" s="13">
        <f>C219/NEP!$C$6</f>
        <v>1.6966165413533834</v>
      </c>
      <c r="I219" s="1">
        <f>NEP!$C$6-C219</f>
        <v>-3706</v>
      </c>
      <c r="J219" s="1">
        <f>'NWAU per episode Acute Adm'!E219-F219</f>
        <v>-2483.02</v>
      </c>
      <c r="K219" s="1">
        <f t="shared" si="15"/>
        <v>-546264.4</v>
      </c>
    </row>
    <row r="220" spans="1:11" x14ac:dyDescent="0.45">
      <c r="A220" t="s">
        <v>511</v>
      </c>
      <c r="B220">
        <v>72</v>
      </c>
      <c r="C220" s="1">
        <v>7181</v>
      </c>
      <c r="D220" s="13">
        <f>VLOOKUP(A220,'NWAU per episode Acute Adm'!$A$2:$C$414,3,FALSE)</f>
        <v>5.44</v>
      </c>
      <c r="E220" s="13">
        <f t="shared" si="12"/>
        <v>391.68</v>
      </c>
      <c r="F220" s="15">
        <f t="shared" si="13"/>
        <v>39064.639999999999</v>
      </c>
      <c r="G220" s="15">
        <f t="shared" si="14"/>
        <v>2812654.08</v>
      </c>
      <c r="H220" s="13">
        <f>C220/NEP!$C$6</f>
        <v>1.3498120300751879</v>
      </c>
      <c r="I220" s="1">
        <f>NEP!$C$6-C220</f>
        <v>-1861</v>
      </c>
      <c r="J220" s="1">
        <f>'NWAU per episode Acute Adm'!E220-F220</f>
        <v>-10123.839999999997</v>
      </c>
      <c r="K220" s="1">
        <f t="shared" si="15"/>
        <v>-728916.47999999975</v>
      </c>
    </row>
    <row r="221" spans="1:11" x14ac:dyDescent="0.45">
      <c r="A221" t="s">
        <v>178</v>
      </c>
      <c r="B221">
        <v>150</v>
      </c>
      <c r="C221" s="1">
        <v>7645</v>
      </c>
      <c r="D221" s="13">
        <f>VLOOKUP(A221,'NWAU per episode Acute Adm'!$A$2:$C$414,3,FALSE)</f>
        <v>3.47</v>
      </c>
      <c r="E221" s="13">
        <f t="shared" si="12"/>
        <v>520.5</v>
      </c>
      <c r="F221" s="15">
        <f t="shared" si="13"/>
        <v>26528.15</v>
      </c>
      <c r="G221" s="15">
        <f t="shared" si="14"/>
        <v>3979222.5</v>
      </c>
      <c r="H221" s="13">
        <f>C221/NEP!$C$6</f>
        <v>1.4370300751879699</v>
      </c>
      <c r="I221" s="1">
        <f>NEP!$C$6-C221</f>
        <v>-2325</v>
      </c>
      <c r="J221" s="1">
        <f>'NWAU per episode Acute Adm'!E221-F221</f>
        <v>-8067.75</v>
      </c>
      <c r="K221" s="1">
        <f t="shared" si="15"/>
        <v>-1210162.5</v>
      </c>
    </row>
    <row r="222" spans="1:11" x14ac:dyDescent="0.45">
      <c r="A222" t="s">
        <v>179</v>
      </c>
      <c r="B222">
        <v>53</v>
      </c>
      <c r="C222" s="1">
        <v>6849</v>
      </c>
      <c r="D222" s="13">
        <f>VLOOKUP(A222,'NWAU per episode Acute Adm'!$A$2:$C$414,3,FALSE)</f>
        <v>3.73</v>
      </c>
      <c r="E222" s="13">
        <f t="shared" si="12"/>
        <v>197.69</v>
      </c>
      <c r="F222" s="15">
        <f t="shared" si="13"/>
        <v>25546.77</v>
      </c>
      <c r="G222" s="15">
        <f t="shared" si="14"/>
        <v>1353978.81</v>
      </c>
      <c r="H222" s="13">
        <f>C222/NEP!$C$6</f>
        <v>1.2874060150375939</v>
      </c>
      <c r="I222" s="1">
        <f>NEP!$C$6-C222</f>
        <v>-1529</v>
      </c>
      <c r="J222" s="1">
        <f>'NWAU per episode Acute Adm'!E222-F222</f>
        <v>-5703.1699999999983</v>
      </c>
      <c r="K222" s="1">
        <f t="shared" si="15"/>
        <v>-302268.00999999989</v>
      </c>
    </row>
    <row r="223" spans="1:11" x14ac:dyDescent="0.45">
      <c r="A223" t="s">
        <v>180</v>
      </c>
      <c r="B223">
        <v>83</v>
      </c>
      <c r="C223" s="1">
        <v>7590</v>
      </c>
      <c r="D223" s="13">
        <f>VLOOKUP(A223,'NWAU per episode Acute Adm'!$A$2:$C$414,3,FALSE)</f>
        <v>6.09</v>
      </c>
      <c r="E223" s="13">
        <f t="shared" si="12"/>
        <v>505.46999999999997</v>
      </c>
      <c r="F223" s="15">
        <f t="shared" si="13"/>
        <v>46223.1</v>
      </c>
      <c r="G223" s="15">
        <f t="shared" si="14"/>
        <v>3836517.3</v>
      </c>
      <c r="H223" s="13">
        <f>C223/NEP!$C$6</f>
        <v>1.4266917293233083</v>
      </c>
      <c r="I223" s="1">
        <f>NEP!$C$6-C223</f>
        <v>-2270</v>
      </c>
      <c r="J223" s="1">
        <f>'NWAU per episode Acute Adm'!E223-F223</f>
        <v>-13824.3</v>
      </c>
      <c r="K223" s="1">
        <f t="shared" si="15"/>
        <v>-1147416.8999999999</v>
      </c>
    </row>
    <row r="224" spans="1:11" x14ac:dyDescent="0.45">
      <c r="A224" t="s">
        <v>181</v>
      </c>
      <c r="B224">
        <v>140</v>
      </c>
      <c r="C224" s="1">
        <v>7596</v>
      </c>
      <c r="D224" s="13">
        <f>VLOOKUP(A224,'NWAU per episode Acute Adm'!$A$2:$C$414,3,FALSE)</f>
        <v>3.8</v>
      </c>
      <c r="E224" s="13">
        <f t="shared" si="12"/>
        <v>532</v>
      </c>
      <c r="F224" s="15">
        <f t="shared" si="13"/>
        <v>28864.799999999999</v>
      </c>
      <c r="G224" s="15">
        <f t="shared" si="14"/>
        <v>4041072</v>
      </c>
      <c r="H224" s="13">
        <f>C224/NEP!$C$6</f>
        <v>1.4278195488721805</v>
      </c>
      <c r="I224" s="1">
        <f>NEP!$C$6-C224</f>
        <v>-2276</v>
      </c>
      <c r="J224" s="1">
        <f>'NWAU per episode Acute Adm'!E224-F224</f>
        <v>-8648.7999999999993</v>
      </c>
      <c r="K224" s="1">
        <f t="shared" si="15"/>
        <v>-1210832</v>
      </c>
    </row>
    <row r="225" spans="1:11" x14ac:dyDescent="0.45">
      <c r="A225" t="s">
        <v>182</v>
      </c>
      <c r="B225">
        <v>151</v>
      </c>
      <c r="C225" s="1">
        <v>8330</v>
      </c>
      <c r="D225" s="13">
        <f>VLOOKUP(A225,'NWAU per episode Acute Adm'!$A$2:$C$414,3,FALSE)</f>
        <v>2.56</v>
      </c>
      <c r="E225" s="13">
        <f t="shared" si="12"/>
        <v>386.56</v>
      </c>
      <c r="F225" s="15">
        <f t="shared" si="13"/>
        <v>21324.799999999999</v>
      </c>
      <c r="G225" s="15">
        <f t="shared" si="14"/>
        <v>3220044.8</v>
      </c>
      <c r="H225" s="13">
        <f>C225/NEP!$C$6</f>
        <v>1.5657894736842106</v>
      </c>
      <c r="I225" s="1">
        <f>NEP!$C$6-C225</f>
        <v>-3010</v>
      </c>
      <c r="J225" s="1">
        <f>'NWAU per episode Acute Adm'!E225-F225</f>
        <v>-7705.6</v>
      </c>
      <c r="K225" s="1">
        <f t="shared" si="15"/>
        <v>-1163545.6000000001</v>
      </c>
    </row>
    <row r="226" spans="1:11" x14ac:dyDescent="0.45">
      <c r="A226" t="s">
        <v>512</v>
      </c>
      <c r="B226">
        <v>35</v>
      </c>
      <c r="C226" s="1">
        <v>9127</v>
      </c>
      <c r="D226" s="13">
        <f>VLOOKUP(A226,'NWAU per episode Acute Adm'!$A$2:$C$414,3,FALSE)</f>
        <v>6.4</v>
      </c>
      <c r="E226" s="13">
        <f t="shared" si="12"/>
        <v>224</v>
      </c>
      <c r="F226" s="15">
        <f t="shared" si="13"/>
        <v>58412.800000000003</v>
      </c>
      <c r="G226" s="15">
        <f t="shared" si="14"/>
        <v>2044448</v>
      </c>
      <c r="H226" s="13">
        <f>C226/NEP!$C$6</f>
        <v>1.7156015037593986</v>
      </c>
      <c r="I226" s="1">
        <f>NEP!$C$6-C226</f>
        <v>-3807</v>
      </c>
      <c r="J226" s="1">
        <f>'NWAU per episode Acute Adm'!E226-F226</f>
        <v>-24364.800000000003</v>
      </c>
      <c r="K226" s="1">
        <f t="shared" si="15"/>
        <v>-852768.00000000012</v>
      </c>
    </row>
    <row r="227" spans="1:11" x14ac:dyDescent="0.45">
      <c r="A227" t="s">
        <v>183</v>
      </c>
      <c r="B227">
        <v>65</v>
      </c>
      <c r="C227" s="1">
        <v>7370</v>
      </c>
      <c r="D227" s="13">
        <f>VLOOKUP(A227,'NWAU per episode Acute Adm'!$A$2:$C$414,3,FALSE)</f>
        <v>4.74</v>
      </c>
      <c r="E227" s="13">
        <f t="shared" si="12"/>
        <v>308.10000000000002</v>
      </c>
      <c r="F227" s="15">
        <f t="shared" si="13"/>
        <v>34933.800000000003</v>
      </c>
      <c r="G227" s="15">
        <f t="shared" si="14"/>
        <v>2270697</v>
      </c>
      <c r="H227" s="13">
        <f>C227/NEP!$C$6</f>
        <v>1.3853383458646618</v>
      </c>
      <c r="I227" s="1">
        <f>NEP!$C$6-C227</f>
        <v>-2050</v>
      </c>
      <c r="J227" s="1">
        <f>'NWAU per episode Acute Adm'!E227-F227</f>
        <v>-9717</v>
      </c>
      <c r="K227" s="1">
        <f t="shared" si="15"/>
        <v>-631605</v>
      </c>
    </row>
    <row r="228" spans="1:11" x14ac:dyDescent="0.45">
      <c r="A228" t="s">
        <v>513</v>
      </c>
      <c r="B228">
        <v>59</v>
      </c>
      <c r="C228" s="1">
        <v>9183</v>
      </c>
      <c r="D228" s="13">
        <f>VLOOKUP(A228,'NWAU per episode Acute Adm'!$A$2:$C$414,3,FALSE)</f>
        <v>5.08</v>
      </c>
      <c r="E228" s="13">
        <f t="shared" si="12"/>
        <v>299.72000000000003</v>
      </c>
      <c r="F228" s="15">
        <f t="shared" si="13"/>
        <v>46649.64</v>
      </c>
      <c r="G228" s="15">
        <f t="shared" si="14"/>
        <v>2752328.76</v>
      </c>
      <c r="H228" s="13">
        <f>C228/NEP!$C$6</f>
        <v>1.7261278195488723</v>
      </c>
      <c r="I228" s="1">
        <f>NEP!$C$6-C228</f>
        <v>-3863</v>
      </c>
      <c r="J228" s="1">
        <f>'NWAU per episode Acute Adm'!E228-F228</f>
        <v>-19624.039999999997</v>
      </c>
      <c r="K228" s="1">
        <f t="shared" si="15"/>
        <v>-1157818.3599999999</v>
      </c>
    </row>
    <row r="229" spans="1:11" x14ac:dyDescent="0.45">
      <c r="A229" t="s">
        <v>184</v>
      </c>
      <c r="B229">
        <v>177</v>
      </c>
      <c r="C229" s="1">
        <v>7072</v>
      </c>
      <c r="D229" s="13">
        <f>VLOOKUP(A229,'NWAU per episode Acute Adm'!$A$2:$C$414,3,FALSE)</f>
        <v>2.2999999999999998</v>
      </c>
      <c r="E229" s="13">
        <f t="shared" si="12"/>
        <v>407.09999999999997</v>
      </c>
      <c r="F229" s="15">
        <f t="shared" si="13"/>
        <v>16265.599999999999</v>
      </c>
      <c r="G229" s="15">
        <f t="shared" si="14"/>
        <v>2879011.1999999997</v>
      </c>
      <c r="H229" s="13">
        <f>C229/NEP!$C$6</f>
        <v>1.3293233082706768</v>
      </c>
      <c r="I229" s="1">
        <f>NEP!$C$6-C229</f>
        <v>-1752</v>
      </c>
      <c r="J229" s="1">
        <f>'NWAU per episode Acute Adm'!E229-F229</f>
        <v>-4029.5999999999985</v>
      </c>
      <c r="K229" s="1">
        <f t="shared" si="15"/>
        <v>-713239.19999999972</v>
      </c>
    </row>
    <row r="230" spans="1:11" x14ac:dyDescent="0.45">
      <c r="A230" t="s">
        <v>514</v>
      </c>
      <c r="B230">
        <v>37</v>
      </c>
      <c r="C230" s="1">
        <v>5727</v>
      </c>
      <c r="D230" s="13">
        <f>VLOOKUP(A230,'NWAU per episode Acute Adm'!$A$2:$C$414,3,FALSE)</f>
        <v>8.34</v>
      </c>
      <c r="E230" s="13">
        <f t="shared" si="12"/>
        <v>308.58</v>
      </c>
      <c r="F230" s="15">
        <f t="shared" si="13"/>
        <v>47763.18</v>
      </c>
      <c r="G230" s="15">
        <f t="shared" si="14"/>
        <v>1767237.66</v>
      </c>
      <c r="H230" s="13">
        <f>C230/NEP!$C$6</f>
        <v>1.0765037593984963</v>
      </c>
      <c r="I230" s="1">
        <f>NEP!$C$6-C230</f>
        <v>-407</v>
      </c>
      <c r="J230" s="1">
        <f>'NWAU per episode Acute Adm'!E230-F230</f>
        <v>-3394.3800000000047</v>
      </c>
      <c r="K230" s="1">
        <f t="shared" si="15"/>
        <v>-125592.06000000017</v>
      </c>
    </row>
    <row r="231" spans="1:11" x14ac:dyDescent="0.45">
      <c r="A231" t="s">
        <v>515</v>
      </c>
      <c r="B231">
        <v>40</v>
      </c>
      <c r="C231" s="1">
        <v>5886</v>
      </c>
      <c r="D231" s="13">
        <f>VLOOKUP(A231,'NWAU per episode Acute Adm'!$A$2:$C$414,3,FALSE)</f>
        <v>4.21</v>
      </c>
      <c r="E231" s="13">
        <f t="shared" si="12"/>
        <v>168.4</v>
      </c>
      <c r="F231" s="15">
        <f t="shared" si="13"/>
        <v>24780.06</v>
      </c>
      <c r="G231" s="15">
        <f t="shared" si="14"/>
        <v>991202.4</v>
      </c>
      <c r="H231" s="13">
        <f>C231/NEP!$C$6</f>
        <v>1.1063909774436089</v>
      </c>
      <c r="I231" s="1">
        <f>NEP!$C$6-C231</f>
        <v>-566</v>
      </c>
      <c r="J231" s="1">
        <f>'NWAU per episode Acute Adm'!E231-F231</f>
        <v>-2382.8600000000006</v>
      </c>
      <c r="K231" s="1">
        <f t="shared" si="15"/>
        <v>-95314.400000000023</v>
      </c>
    </row>
    <row r="232" spans="1:11" x14ac:dyDescent="0.45">
      <c r="A232" t="s">
        <v>185</v>
      </c>
      <c r="B232">
        <v>160</v>
      </c>
      <c r="C232" s="1">
        <v>6403</v>
      </c>
      <c r="D232" s="13">
        <f>VLOOKUP(A232,'NWAU per episode Acute Adm'!$A$2:$C$414,3,FALSE)</f>
        <v>1.91</v>
      </c>
      <c r="E232" s="13">
        <f t="shared" si="12"/>
        <v>305.59999999999997</v>
      </c>
      <c r="F232" s="15">
        <f t="shared" si="13"/>
        <v>12229.73</v>
      </c>
      <c r="G232" s="15">
        <f t="shared" si="14"/>
        <v>1956756.7999999998</v>
      </c>
      <c r="H232" s="13">
        <f>C232/NEP!$C$6</f>
        <v>1.2035714285714285</v>
      </c>
      <c r="I232" s="1">
        <f>NEP!$C$6-C232</f>
        <v>-1083</v>
      </c>
      <c r="J232" s="1">
        <f>'NWAU per episode Acute Adm'!E232-F232</f>
        <v>-2068.5300000000007</v>
      </c>
      <c r="K232" s="1">
        <f t="shared" si="15"/>
        <v>-330964.8000000001</v>
      </c>
    </row>
    <row r="233" spans="1:11" x14ac:dyDescent="0.45">
      <c r="A233" t="s">
        <v>186</v>
      </c>
      <c r="B233">
        <v>67</v>
      </c>
      <c r="C233" s="1">
        <v>7319</v>
      </c>
      <c r="D233" s="13">
        <f>VLOOKUP(A233,'NWAU per episode Acute Adm'!$A$2:$C$414,3,FALSE)</f>
        <v>5.15</v>
      </c>
      <c r="E233" s="13">
        <f t="shared" si="12"/>
        <v>345.05</v>
      </c>
      <c r="F233" s="15">
        <f t="shared" si="13"/>
        <v>37692.850000000006</v>
      </c>
      <c r="G233" s="15">
        <f t="shared" si="14"/>
        <v>2525420.9500000002</v>
      </c>
      <c r="H233" s="13">
        <f>C233/NEP!$C$6</f>
        <v>1.3757518796992481</v>
      </c>
      <c r="I233" s="1">
        <f>NEP!$C$6-C233</f>
        <v>-1999</v>
      </c>
      <c r="J233" s="1">
        <f>'NWAU per episode Acute Adm'!E233-F233</f>
        <v>-10294.850000000006</v>
      </c>
      <c r="K233" s="1">
        <f t="shared" si="15"/>
        <v>-689754.95000000042</v>
      </c>
    </row>
    <row r="234" spans="1:11" x14ac:dyDescent="0.45">
      <c r="A234" t="s">
        <v>187</v>
      </c>
      <c r="B234">
        <v>133</v>
      </c>
      <c r="C234" s="1">
        <v>7730</v>
      </c>
      <c r="D234" s="13">
        <f>VLOOKUP(A234,'NWAU per episode Acute Adm'!$A$2:$C$414,3,FALSE)</f>
        <v>2.64</v>
      </c>
      <c r="E234" s="13">
        <f t="shared" si="12"/>
        <v>351.12</v>
      </c>
      <c r="F234" s="15">
        <f t="shared" si="13"/>
        <v>20407.2</v>
      </c>
      <c r="G234" s="15">
        <f t="shared" si="14"/>
        <v>2714157.6</v>
      </c>
      <c r="H234" s="13">
        <f>C234/NEP!$C$6</f>
        <v>1.4530075187969924</v>
      </c>
      <c r="I234" s="1">
        <f>NEP!$C$6-C234</f>
        <v>-2410</v>
      </c>
      <c r="J234" s="1">
        <f>'NWAU per episode Acute Adm'!E234-F234</f>
        <v>-6362.4</v>
      </c>
      <c r="K234" s="1">
        <f t="shared" si="15"/>
        <v>-846199.2</v>
      </c>
    </row>
    <row r="235" spans="1:11" x14ac:dyDescent="0.45">
      <c r="A235" t="s">
        <v>188</v>
      </c>
      <c r="B235">
        <v>198</v>
      </c>
      <c r="C235" s="1">
        <v>8783</v>
      </c>
      <c r="D235" s="13">
        <f>VLOOKUP(A235,'NWAU per episode Acute Adm'!$A$2:$C$414,3,FALSE)</f>
        <v>1.87</v>
      </c>
      <c r="E235" s="13">
        <f t="shared" si="12"/>
        <v>370.26000000000005</v>
      </c>
      <c r="F235" s="15">
        <f t="shared" si="13"/>
        <v>16424.21</v>
      </c>
      <c r="G235" s="15">
        <f t="shared" si="14"/>
        <v>3251993.5799999996</v>
      </c>
      <c r="H235" s="13">
        <f>C235/NEP!$C$6</f>
        <v>1.6509398496240602</v>
      </c>
      <c r="I235" s="1">
        <f>NEP!$C$6-C235</f>
        <v>-3463</v>
      </c>
      <c r="J235" s="1">
        <f>'NWAU per episode Acute Adm'!E235-F235</f>
        <v>-6475.8099999999977</v>
      </c>
      <c r="K235" s="1">
        <f t="shared" si="15"/>
        <v>-1282210.3799999994</v>
      </c>
    </row>
    <row r="236" spans="1:11" x14ac:dyDescent="0.45">
      <c r="A236" t="s">
        <v>189</v>
      </c>
      <c r="B236">
        <v>41</v>
      </c>
      <c r="C236" s="1">
        <v>7939</v>
      </c>
      <c r="D236" s="13">
        <f>VLOOKUP(A236,'NWAU per episode Acute Adm'!$A$2:$C$414,3,FALSE)</f>
        <v>1.68</v>
      </c>
      <c r="E236" s="13">
        <f t="shared" si="12"/>
        <v>68.88</v>
      </c>
      <c r="F236" s="15">
        <f t="shared" si="13"/>
        <v>13337.519999999999</v>
      </c>
      <c r="G236" s="15">
        <f t="shared" si="14"/>
        <v>546838.31999999995</v>
      </c>
      <c r="H236" s="13">
        <f>C236/NEP!$C$6</f>
        <v>1.4922932330827068</v>
      </c>
      <c r="I236" s="1">
        <f>NEP!$C$6-C236</f>
        <v>-2619</v>
      </c>
      <c r="J236" s="1">
        <f>'NWAU per episode Acute Adm'!E236-F236</f>
        <v>-4399.92</v>
      </c>
      <c r="K236" s="1">
        <f t="shared" si="15"/>
        <v>-180396.72</v>
      </c>
    </row>
    <row r="237" spans="1:11" x14ac:dyDescent="0.45">
      <c r="A237" t="s">
        <v>190</v>
      </c>
      <c r="B237">
        <v>54</v>
      </c>
      <c r="C237" s="1">
        <v>7913</v>
      </c>
      <c r="D237" s="13">
        <f>VLOOKUP(A237,'NWAU per episode Acute Adm'!$A$2:$C$414,3,FALSE)</f>
        <v>2.44</v>
      </c>
      <c r="E237" s="13">
        <f t="shared" si="12"/>
        <v>131.76</v>
      </c>
      <c r="F237" s="15">
        <f t="shared" si="13"/>
        <v>19307.72</v>
      </c>
      <c r="G237" s="15">
        <f t="shared" si="14"/>
        <v>1042616.8800000001</v>
      </c>
      <c r="H237" s="13">
        <f>C237/NEP!$C$6</f>
        <v>1.4874060150375941</v>
      </c>
      <c r="I237" s="1">
        <f>NEP!$C$6-C237</f>
        <v>-2593</v>
      </c>
      <c r="J237" s="1">
        <f>'NWAU per episode Acute Adm'!E237-F237</f>
        <v>-6326.9200000000019</v>
      </c>
      <c r="K237" s="1">
        <f t="shared" si="15"/>
        <v>-341653.68000000011</v>
      </c>
    </row>
    <row r="238" spans="1:11" x14ac:dyDescent="0.45">
      <c r="A238" t="s">
        <v>191</v>
      </c>
      <c r="B238">
        <v>189</v>
      </c>
      <c r="C238" s="1">
        <v>8291</v>
      </c>
      <c r="D238" s="13">
        <f>VLOOKUP(A238,'NWAU per episode Acute Adm'!$A$2:$C$414,3,FALSE)</f>
        <v>1.48</v>
      </c>
      <c r="E238" s="13">
        <f t="shared" si="12"/>
        <v>279.71999999999997</v>
      </c>
      <c r="F238" s="15">
        <f t="shared" si="13"/>
        <v>12270.68</v>
      </c>
      <c r="G238" s="15">
        <f t="shared" si="14"/>
        <v>2319158.52</v>
      </c>
      <c r="H238" s="13">
        <f>C238/NEP!$C$6</f>
        <v>1.5584586466165413</v>
      </c>
      <c r="I238" s="1">
        <f>NEP!$C$6-C238</f>
        <v>-2971</v>
      </c>
      <c r="J238" s="1">
        <f>'NWAU per episode Acute Adm'!E238-F238</f>
        <v>-4397.0800000000008</v>
      </c>
      <c r="K238" s="1">
        <f t="shared" si="15"/>
        <v>-831048.12000000011</v>
      </c>
    </row>
    <row r="239" spans="1:11" x14ac:dyDescent="0.45">
      <c r="A239" t="s">
        <v>192</v>
      </c>
      <c r="B239">
        <v>48</v>
      </c>
      <c r="C239" s="1">
        <v>6946</v>
      </c>
      <c r="D239" s="13">
        <f>VLOOKUP(A239,'NWAU per episode Acute Adm'!$A$2:$C$414,3,FALSE)</f>
        <v>1.34</v>
      </c>
      <c r="E239" s="13">
        <f t="shared" si="12"/>
        <v>64.320000000000007</v>
      </c>
      <c r="F239" s="15">
        <f t="shared" si="13"/>
        <v>9307.6400000000012</v>
      </c>
      <c r="G239" s="15">
        <f t="shared" si="14"/>
        <v>446766.72000000009</v>
      </c>
      <c r="H239" s="13">
        <f>C239/NEP!$C$6</f>
        <v>1.3056390977443608</v>
      </c>
      <c r="I239" s="1">
        <f>NEP!$C$6-C239</f>
        <v>-1626</v>
      </c>
      <c r="J239" s="1">
        <f>'NWAU per episode Acute Adm'!E239-F239</f>
        <v>-2178.8400000000011</v>
      </c>
      <c r="K239" s="1">
        <f t="shared" si="15"/>
        <v>-104584.32000000005</v>
      </c>
    </row>
    <row r="240" spans="1:11" x14ac:dyDescent="0.45">
      <c r="A240" t="s">
        <v>193</v>
      </c>
      <c r="B240">
        <v>34</v>
      </c>
      <c r="C240" s="1">
        <v>7146</v>
      </c>
      <c r="D240" s="13">
        <f>VLOOKUP(A240,'NWAU per episode Acute Adm'!$A$2:$C$414,3,FALSE)</f>
        <v>1.08</v>
      </c>
      <c r="E240" s="13">
        <f t="shared" si="12"/>
        <v>36.72</v>
      </c>
      <c r="F240" s="15">
        <f t="shared" si="13"/>
        <v>7717.68</v>
      </c>
      <c r="G240" s="15">
        <f t="shared" si="14"/>
        <v>262401.12</v>
      </c>
      <c r="H240" s="13">
        <f>C240/NEP!$C$6</f>
        <v>1.3432330827067669</v>
      </c>
      <c r="I240" s="1">
        <f>NEP!$C$6-C240</f>
        <v>-1826</v>
      </c>
      <c r="J240" s="1">
        <f>'NWAU per episode Acute Adm'!E240-F240</f>
        <v>-1972.0800000000008</v>
      </c>
      <c r="K240" s="1">
        <f t="shared" si="15"/>
        <v>-67050.72000000003</v>
      </c>
    </row>
    <row r="241" spans="1:11" x14ac:dyDescent="0.45">
      <c r="A241" t="s">
        <v>194</v>
      </c>
      <c r="B241">
        <v>64</v>
      </c>
      <c r="C241" s="1">
        <v>9163</v>
      </c>
      <c r="D241" s="13">
        <f>VLOOKUP(A241,'NWAU per episode Acute Adm'!$A$2:$C$414,3,FALSE)</f>
        <v>0.59</v>
      </c>
      <c r="E241" s="13">
        <f t="shared" si="12"/>
        <v>37.76</v>
      </c>
      <c r="F241" s="15">
        <f t="shared" si="13"/>
        <v>5406.17</v>
      </c>
      <c r="G241" s="15">
        <f t="shared" si="14"/>
        <v>345994.88</v>
      </c>
      <c r="H241" s="13">
        <f>C241/NEP!$C$6</f>
        <v>1.7223684210526315</v>
      </c>
      <c r="I241" s="1">
        <f>NEP!$C$6-C241</f>
        <v>-3843</v>
      </c>
      <c r="J241" s="1">
        <f>'NWAU per episode Acute Adm'!E241-F241</f>
        <v>-2267.3700000000003</v>
      </c>
      <c r="K241" s="1">
        <f t="shared" si="15"/>
        <v>-145111.68000000002</v>
      </c>
    </row>
    <row r="242" spans="1:11" x14ac:dyDescent="0.45">
      <c r="A242" t="s">
        <v>195</v>
      </c>
      <c r="B242">
        <v>53</v>
      </c>
      <c r="C242" s="1">
        <v>7097</v>
      </c>
      <c r="D242" s="13">
        <f>VLOOKUP(A242,'NWAU per episode Acute Adm'!$A$2:$C$414,3,FALSE)</f>
        <v>4.62</v>
      </c>
      <c r="E242" s="13">
        <f t="shared" si="12"/>
        <v>244.86</v>
      </c>
      <c r="F242" s="15">
        <f t="shared" si="13"/>
        <v>32788.14</v>
      </c>
      <c r="G242" s="15">
        <f t="shared" si="14"/>
        <v>1737771.42</v>
      </c>
      <c r="H242" s="13">
        <f>C242/NEP!$C$6</f>
        <v>1.3340225563909776</v>
      </c>
      <c r="I242" s="1">
        <f>NEP!$C$6-C242</f>
        <v>-1777</v>
      </c>
      <c r="J242" s="1">
        <f>'NWAU per episode Acute Adm'!E242-F242</f>
        <v>-8209.7399999999943</v>
      </c>
      <c r="K242" s="1">
        <f t="shared" si="15"/>
        <v>-435116.21999999968</v>
      </c>
    </row>
    <row r="243" spans="1:11" x14ac:dyDescent="0.45">
      <c r="A243" t="s">
        <v>196</v>
      </c>
      <c r="B243">
        <v>202</v>
      </c>
      <c r="C243" s="1">
        <v>8131</v>
      </c>
      <c r="D243" s="13">
        <f>VLOOKUP(A243,'NWAU per episode Acute Adm'!$A$2:$C$414,3,FALSE)</f>
        <v>1.1100000000000001</v>
      </c>
      <c r="E243" s="13">
        <f t="shared" si="12"/>
        <v>224.22000000000003</v>
      </c>
      <c r="F243" s="15">
        <f t="shared" si="13"/>
        <v>9025.4100000000017</v>
      </c>
      <c r="G243" s="15">
        <f t="shared" si="14"/>
        <v>1823132.8200000003</v>
      </c>
      <c r="H243" s="13">
        <f>C243/NEP!$C$6</f>
        <v>1.5283834586466165</v>
      </c>
      <c r="I243" s="1">
        <f>NEP!$C$6-C243</f>
        <v>-2811</v>
      </c>
      <c r="J243" s="1">
        <f>'NWAU per episode Acute Adm'!E243-F243</f>
        <v>-3120.2100000000009</v>
      </c>
      <c r="K243" s="1">
        <f t="shared" si="15"/>
        <v>-630282.42000000016</v>
      </c>
    </row>
    <row r="244" spans="1:11" x14ac:dyDescent="0.45">
      <c r="A244" t="s">
        <v>197</v>
      </c>
      <c r="B244">
        <v>56</v>
      </c>
      <c r="C244" s="1">
        <v>8310</v>
      </c>
      <c r="D244" s="13">
        <f>VLOOKUP(A244,'NWAU per episode Acute Adm'!$A$2:$C$414,3,FALSE)</f>
        <v>1.22</v>
      </c>
      <c r="E244" s="13">
        <f t="shared" si="12"/>
        <v>68.319999999999993</v>
      </c>
      <c r="F244" s="15">
        <f t="shared" si="13"/>
        <v>10138.199999999999</v>
      </c>
      <c r="G244" s="15">
        <f t="shared" si="14"/>
        <v>567739.19999999995</v>
      </c>
      <c r="H244" s="13">
        <f>C244/NEP!$C$6</f>
        <v>1.5620300751879699</v>
      </c>
      <c r="I244" s="1">
        <f>NEP!$C$6-C244</f>
        <v>-2990</v>
      </c>
      <c r="J244" s="1">
        <f>'NWAU per episode Acute Adm'!E244-F244</f>
        <v>-3647.7999999999993</v>
      </c>
      <c r="K244" s="1">
        <f t="shared" si="15"/>
        <v>-204276.79999999996</v>
      </c>
    </row>
    <row r="245" spans="1:11" x14ac:dyDescent="0.45">
      <c r="A245" t="s">
        <v>516</v>
      </c>
      <c r="B245">
        <v>33</v>
      </c>
      <c r="C245" s="1">
        <v>9962</v>
      </c>
      <c r="D245" s="13">
        <f>VLOOKUP(A245,'NWAU per episode Acute Adm'!$A$2:$C$414,3,FALSE)</f>
        <v>2.25</v>
      </c>
      <c r="E245" s="13">
        <f t="shared" si="12"/>
        <v>74.25</v>
      </c>
      <c r="F245" s="15">
        <f t="shared" si="13"/>
        <v>22414.5</v>
      </c>
      <c r="G245" s="15">
        <f t="shared" si="14"/>
        <v>739678.5</v>
      </c>
      <c r="H245" s="13">
        <f>C245/NEP!$C$6</f>
        <v>1.8725563909774436</v>
      </c>
      <c r="I245" s="1">
        <f>NEP!$C$6-C245</f>
        <v>-4642</v>
      </c>
      <c r="J245" s="1">
        <f>'NWAU per episode Acute Adm'!E245-F245</f>
        <v>-10444.5</v>
      </c>
      <c r="K245" s="1">
        <f t="shared" si="15"/>
        <v>-344668.5</v>
      </c>
    </row>
    <row r="246" spans="1:11" x14ac:dyDescent="0.45">
      <c r="A246" t="s">
        <v>198</v>
      </c>
      <c r="B246">
        <v>558</v>
      </c>
      <c r="C246" s="1">
        <v>8320</v>
      </c>
      <c r="D246" s="13">
        <f>VLOOKUP(A246,'NWAU per episode Acute Adm'!$A$2:$C$414,3,FALSE)</f>
        <v>0.86</v>
      </c>
      <c r="E246" s="13">
        <f t="shared" si="12"/>
        <v>479.88</v>
      </c>
      <c r="F246" s="15">
        <f t="shared" si="13"/>
        <v>7155.2</v>
      </c>
      <c r="G246" s="15">
        <f t="shared" si="14"/>
        <v>3992601.6</v>
      </c>
      <c r="H246" s="13">
        <f>C246/NEP!$C$6</f>
        <v>1.5639097744360901</v>
      </c>
      <c r="I246" s="1">
        <f>NEP!$C$6-C246</f>
        <v>-3000</v>
      </c>
      <c r="J246" s="1">
        <f>'NWAU per episode Acute Adm'!E246-F246</f>
        <v>-2580</v>
      </c>
      <c r="K246" s="1">
        <f t="shared" si="15"/>
        <v>-1439640</v>
      </c>
    </row>
    <row r="247" spans="1:11" x14ac:dyDescent="0.45">
      <c r="A247" t="s">
        <v>517</v>
      </c>
      <c r="B247">
        <v>31</v>
      </c>
      <c r="C247" s="1">
        <v>9165</v>
      </c>
      <c r="D247" s="13">
        <f>VLOOKUP(A247,'NWAU per episode Acute Adm'!$A$2:$C$414,3,FALSE)</f>
        <v>8.92</v>
      </c>
      <c r="E247" s="13">
        <f t="shared" si="12"/>
        <v>276.52</v>
      </c>
      <c r="F247" s="15">
        <f t="shared" si="13"/>
        <v>81751.8</v>
      </c>
      <c r="G247" s="15">
        <f t="shared" si="14"/>
        <v>2534305.8000000003</v>
      </c>
      <c r="H247" s="13">
        <f>C247/NEP!$C$6</f>
        <v>1.7227443609022557</v>
      </c>
      <c r="I247" s="1">
        <f>NEP!$C$6-C247</f>
        <v>-3845</v>
      </c>
      <c r="J247" s="1">
        <f>'NWAU per episode Acute Adm'!E247-F247</f>
        <v>-34297.400000000009</v>
      </c>
      <c r="K247" s="1">
        <f t="shared" si="15"/>
        <v>-1063219.4000000004</v>
      </c>
    </row>
    <row r="248" spans="1:11" x14ac:dyDescent="0.45">
      <c r="A248" t="s">
        <v>199</v>
      </c>
      <c r="B248">
        <v>42</v>
      </c>
      <c r="C248" s="1">
        <v>7001</v>
      </c>
      <c r="D248" s="13">
        <f>VLOOKUP(A248,'NWAU per episode Acute Adm'!$A$2:$C$414,3,FALSE)</f>
        <v>3.9</v>
      </c>
      <c r="E248" s="13">
        <f t="shared" si="12"/>
        <v>163.79999999999998</v>
      </c>
      <c r="F248" s="15">
        <f t="shared" si="13"/>
        <v>27303.899999999998</v>
      </c>
      <c r="G248" s="15">
        <f t="shared" si="14"/>
        <v>1146763.7999999998</v>
      </c>
      <c r="H248" s="13">
        <f>C248/NEP!$C$6</f>
        <v>1.3159774436090226</v>
      </c>
      <c r="I248" s="1">
        <f>NEP!$C$6-C248</f>
        <v>-1681</v>
      </c>
      <c r="J248" s="1">
        <f>'NWAU per episode Acute Adm'!E248-F248</f>
        <v>-6555.9000000000015</v>
      </c>
      <c r="K248" s="1">
        <f t="shared" si="15"/>
        <v>-275347.80000000005</v>
      </c>
    </row>
    <row r="249" spans="1:11" x14ac:dyDescent="0.45">
      <c r="A249" t="s">
        <v>200</v>
      </c>
      <c r="B249">
        <v>43</v>
      </c>
      <c r="C249" s="1">
        <v>8275</v>
      </c>
      <c r="D249" s="13">
        <f>VLOOKUP(A249,'NWAU per episode Acute Adm'!$A$2:$C$414,3,FALSE)</f>
        <v>0.28999999999999998</v>
      </c>
      <c r="E249" s="13">
        <f t="shared" si="12"/>
        <v>12.469999999999999</v>
      </c>
      <c r="F249" s="15">
        <f t="shared" si="13"/>
        <v>2399.75</v>
      </c>
      <c r="G249" s="15">
        <f t="shared" si="14"/>
        <v>103189.25</v>
      </c>
      <c r="H249" s="13">
        <f>C249/NEP!$C$6</f>
        <v>1.5554511278195489</v>
      </c>
      <c r="I249" s="1">
        <f>NEP!$C$6-C249</f>
        <v>-2955</v>
      </c>
      <c r="J249" s="1">
        <f>'NWAU per episode Acute Adm'!E249-F249</f>
        <v>-856.95</v>
      </c>
      <c r="K249" s="1">
        <f t="shared" si="15"/>
        <v>-36848.85</v>
      </c>
    </row>
    <row r="250" spans="1:11" x14ac:dyDescent="0.45">
      <c r="A250" t="s">
        <v>518</v>
      </c>
      <c r="B250">
        <v>37</v>
      </c>
      <c r="C250" s="1">
        <v>6543</v>
      </c>
      <c r="D250" s="13">
        <f>VLOOKUP(A250,'NWAU per episode Acute Adm'!$A$2:$C$414,3,FALSE)</f>
        <v>3.38</v>
      </c>
      <c r="E250" s="13">
        <f t="shared" si="12"/>
        <v>125.06</v>
      </c>
      <c r="F250" s="15">
        <f t="shared" si="13"/>
        <v>22115.34</v>
      </c>
      <c r="G250" s="15">
        <f t="shared" si="14"/>
        <v>818267.58</v>
      </c>
      <c r="H250" s="13">
        <f>C250/NEP!$C$6</f>
        <v>1.2298872180451128</v>
      </c>
      <c r="I250" s="1">
        <f>NEP!$C$6-C250</f>
        <v>-1223</v>
      </c>
      <c r="J250" s="1">
        <f>'NWAU per episode Acute Adm'!E250-F250</f>
        <v>-4133.739999999998</v>
      </c>
      <c r="K250" s="1">
        <f t="shared" si="15"/>
        <v>-152948.37999999992</v>
      </c>
    </row>
    <row r="251" spans="1:11" x14ac:dyDescent="0.45">
      <c r="A251" t="s">
        <v>201</v>
      </c>
      <c r="B251">
        <v>50</v>
      </c>
      <c r="C251" s="1">
        <v>7338</v>
      </c>
      <c r="D251" s="13">
        <f>VLOOKUP(A251,'NWAU per episode Acute Adm'!$A$2:$C$414,3,FALSE)</f>
        <v>1.5</v>
      </c>
      <c r="E251" s="13">
        <f t="shared" si="12"/>
        <v>75</v>
      </c>
      <c r="F251" s="15">
        <f t="shared" si="13"/>
        <v>11007</v>
      </c>
      <c r="G251" s="15">
        <f t="shared" si="14"/>
        <v>550350</v>
      </c>
      <c r="H251" s="13">
        <f>C251/NEP!$C$6</f>
        <v>1.3793233082706766</v>
      </c>
      <c r="I251" s="1">
        <f>NEP!$C$6-C251</f>
        <v>-2018</v>
      </c>
      <c r="J251" s="1">
        <f>'NWAU per episode Acute Adm'!E251-F251</f>
        <v>-3027</v>
      </c>
      <c r="K251" s="1">
        <f t="shared" si="15"/>
        <v>-151350</v>
      </c>
    </row>
    <row r="252" spans="1:11" x14ac:dyDescent="0.45">
      <c r="A252" t="s">
        <v>519</v>
      </c>
      <c r="B252">
        <v>79</v>
      </c>
      <c r="C252" s="1">
        <v>7213</v>
      </c>
      <c r="D252" s="13">
        <f>VLOOKUP(A252,'NWAU per episode Acute Adm'!$A$2:$C$414,3,FALSE)</f>
        <v>2.46</v>
      </c>
      <c r="E252" s="13">
        <f t="shared" si="12"/>
        <v>194.34</v>
      </c>
      <c r="F252" s="15">
        <f t="shared" si="13"/>
        <v>17743.98</v>
      </c>
      <c r="G252" s="15">
        <f t="shared" si="14"/>
        <v>1401774.42</v>
      </c>
      <c r="H252" s="13">
        <f>C252/NEP!$C$6</f>
        <v>1.3558270676691728</v>
      </c>
      <c r="I252" s="1">
        <f>NEP!$C$6-C252</f>
        <v>-1893</v>
      </c>
      <c r="J252" s="1">
        <f>'NWAU per episode Acute Adm'!E252-F252</f>
        <v>-4656.7799999999988</v>
      </c>
      <c r="K252" s="1">
        <f t="shared" si="15"/>
        <v>-367885.61999999988</v>
      </c>
    </row>
    <row r="253" spans="1:11" x14ac:dyDescent="0.45">
      <c r="A253" t="s">
        <v>202</v>
      </c>
      <c r="B253">
        <v>250</v>
      </c>
      <c r="C253" s="1">
        <v>8636</v>
      </c>
      <c r="D253" s="13">
        <f>VLOOKUP(A253,'NWAU per episode Acute Adm'!$A$2:$C$414,3,FALSE)</f>
        <v>0.31</v>
      </c>
      <c r="E253" s="13">
        <f t="shared" si="12"/>
        <v>77.5</v>
      </c>
      <c r="F253" s="15">
        <f t="shared" si="13"/>
        <v>2677.16</v>
      </c>
      <c r="G253" s="15">
        <f t="shared" si="14"/>
        <v>669290</v>
      </c>
      <c r="H253" s="13">
        <f>C253/NEP!$C$6</f>
        <v>1.6233082706766917</v>
      </c>
      <c r="I253" s="1">
        <f>NEP!$C$6-C253</f>
        <v>-3316</v>
      </c>
      <c r="J253" s="1">
        <f>'NWAU per episode Acute Adm'!E253-F253</f>
        <v>-1027.9599999999998</v>
      </c>
      <c r="K253" s="1">
        <f t="shared" si="15"/>
        <v>-256989.99999999994</v>
      </c>
    </row>
    <row r="254" spans="1:11" x14ac:dyDescent="0.45">
      <c r="A254" t="s">
        <v>203</v>
      </c>
      <c r="B254">
        <v>227</v>
      </c>
      <c r="C254" s="1">
        <v>8008</v>
      </c>
      <c r="D254" s="13">
        <f>VLOOKUP(A254,'NWAU per episode Acute Adm'!$A$2:$C$414,3,FALSE)</f>
        <v>1.32</v>
      </c>
      <c r="E254" s="13">
        <f t="shared" si="12"/>
        <v>299.64</v>
      </c>
      <c r="F254" s="15">
        <f t="shared" si="13"/>
        <v>10570.560000000001</v>
      </c>
      <c r="G254" s="15">
        <f t="shared" si="14"/>
        <v>2399517.12</v>
      </c>
      <c r="H254" s="13">
        <f>C254/NEP!$C$6</f>
        <v>1.5052631578947369</v>
      </c>
      <c r="I254" s="1">
        <f>NEP!$C$6-C254</f>
        <v>-2688</v>
      </c>
      <c r="J254" s="1">
        <f>'NWAU per episode Acute Adm'!E254-F254</f>
        <v>-3548.1600000000026</v>
      </c>
      <c r="K254" s="1">
        <f t="shared" si="15"/>
        <v>-805432.32000000053</v>
      </c>
    </row>
    <row r="255" spans="1:11" x14ac:dyDescent="0.45">
      <c r="A255" t="s">
        <v>204</v>
      </c>
      <c r="B255">
        <v>541</v>
      </c>
      <c r="C255" s="1">
        <v>7510</v>
      </c>
      <c r="D255" s="13">
        <f>VLOOKUP(A255,'NWAU per episode Acute Adm'!$A$2:$C$414,3,FALSE)</f>
        <v>0.33</v>
      </c>
      <c r="E255" s="13">
        <f t="shared" si="12"/>
        <v>178.53</v>
      </c>
      <c r="F255" s="15">
        <f t="shared" si="13"/>
        <v>2478.3000000000002</v>
      </c>
      <c r="G255" s="15">
        <f t="shared" si="14"/>
        <v>1340760.3</v>
      </c>
      <c r="H255" s="13">
        <f>C255/NEP!$C$6</f>
        <v>1.4116541353383458</v>
      </c>
      <c r="I255" s="1">
        <f>NEP!$C$6-C255</f>
        <v>-2190</v>
      </c>
      <c r="J255" s="1">
        <f>'NWAU per episode Acute Adm'!E255-F255</f>
        <v>-722.70000000000027</v>
      </c>
      <c r="K255" s="1">
        <f t="shared" si="15"/>
        <v>-390980.70000000013</v>
      </c>
    </row>
    <row r="256" spans="1:11" x14ac:dyDescent="0.45">
      <c r="A256" t="s">
        <v>205</v>
      </c>
      <c r="B256">
        <v>105</v>
      </c>
      <c r="C256" s="1">
        <v>8095</v>
      </c>
      <c r="D256" s="13">
        <f>VLOOKUP(A256,'NWAU per episode Acute Adm'!$A$2:$C$414,3,FALSE)</f>
        <v>1.23</v>
      </c>
      <c r="E256" s="13">
        <f t="shared" si="12"/>
        <v>129.15</v>
      </c>
      <c r="F256" s="15">
        <f t="shared" si="13"/>
        <v>9956.85</v>
      </c>
      <c r="G256" s="15">
        <f t="shared" si="14"/>
        <v>1045469.25</v>
      </c>
      <c r="H256" s="13">
        <f>C256/NEP!$C$6</f>
        <v>1.5216165413533835</v>
      </c>
      <c r="I256" s="1">
        <f>NEP!$C$6-C256</f>
        <v>-2775</v>
      </c>
      <c r="J256" s="1">
        <f>'NWAU per episode Acute Adm'!E256-F256</f>
        <v>-3413.25</v>
      </c>
      <c r="K256" s="1">
        <f t="shared" si="15"/>
        <v>-358391.25</v>
      </c>
    </row>
    <row r="257" spans="1:11" x14ac:dyDescent="0.45">
      <c r="A257" t="s">
        <v>206</v>
      </c>
      <c r="B257">
        <v>100</v>
      </c>
      <c r="C257" s="1">
        <v>9146</v>
      </c>
      <c r="D257" s="13">
        <f>VLOOKUP(A257,'NWAU per episode Acute Adm'!$A$2:$C$414,3,FALSE)</f>
        <v>0.31</v>
      </c>
      <c r="E257" s="13">
        <f t="shared" si="12"/>
        <v>31</v>
      </c>
      <c r="F257" s="15">
        <f t="shared" si="13"/>
        <v>2835.2599999999998</v>
      </c>
      <c r="G257" s="15">
        <f t="shared" si="14"/>
        <v>283526</v>
      </c>
      <c r="H257" s="13">
        <f>C257/NEP!$C$6</f>
        <v>1.7191729323308271</v>
      </c>
      <c r="I257" s="1">
        <f>NEP!$C$6-C257</f>
        <v>-3826</v>
      </c>
      <c r="J257" s="1">
        <f>'NWAU per episode Acute Adm'!E257-F257</f>
        <v>-1186.0599999999997</v>
      </c>
      <c r="K257" s="1">
        <f t="shared" si="15"/>
        <v>-118605.99999999997</v>
      </c>
    </row>
    <row r="258" spans="1:11" x14ac:dyDescent="0.45">
      <c r="A258" t="s">
        <v>207</v>
      </c>
      <c r="B258">
        <v>49</v>
      </c>
      <c r="C258" s="1">
        <v>9894</v>
      </c>
      <c r="D258" s="13">
        <f>VLOOKUP(A258,'NWAU per episode Acute Adm'!$A$2:$C$414,3,FALSE)</f>
        <v>1.03</v>
      </c>
      <c r="E258" s="13">
        <f t="shared" si="12"/>
        <v>50.47</v>
      </c>
      <c r="F258" s="15">
        <f t="shared" si="13"/>
        <v>10190.82</v>
      </c>
      <c r="G258" s="15">
        <f t="shared" si="14"/>
        <v>499350.18</v>
      </c>
      <c r="H258" s="13">
        <f>C258/NEP!$C$6</f>
        <v>1.8597744360902255</v>
      </c>
      <c r="I258" s="1">
        <f>NEP!$C$6-C258</f>
        <v>-4574</v>
      </c>
      <c r="J258" s="1">
        <f>'NWAU per episode Acute Adm'!E258-F258</f>
        <v>-4711.22</v>
      </c>
      <c r="K258" s="1">
        <f t="shared" si="15"/>
        <v>-230849.78</v>
      </c>
    </row>
    <row r="259" spans="1:11" x14ac:dyDescent="0.45">
      <c r="A259" t="s">
        <v>208</v>
      </c>
      <c r="B259">
        <v>244</v>
      </c>
      <c r="C259" s="1">
        <v>7362</v>
      </c>
      <c r="D259" s="13">
        <f>VLOOKUP(A259,'NWAU per episode Acute Adm'!$A$2:$C$414,3,FALSE)</f>
        <v>0.28000000000000003</v>
      </c>
      <c r="E259" s="13">
        <f t="shared" ref="E259:E322" si="16">D259*B259</f>
        <v>68.320000000000007</v>
      </c>
      <c r="F259" s="15">
        <f t="shared" ref="F259:F322" si="17">C259*D259</f>
        <v>2061.36</v>
      </c>
      <c r="G259" s="15">
        <f t="shared" ref="G259:G322" si="18">F259*B259</f>
        <v>502971.84</v>
      </c>
      <c r="H259" s="13">
        <f>C259/NEP!$C$6</f>
        <v>1.3838345864661654</v>
      </c>
      <c r="I259" s="1">
        <f>NEP!$C$6-C259</f>
        <v>-2042</v>
      </c>
      <c r="J259" s="1">
        <f>'NWAU per episode Acute Adm'!E259-F259</f>
        <v>-571.76</v>
      </c>
      <c r="K259" s="1">
        <f t="shared" ref="K259:K322" si="19">J259*B259</f>
        <v>-139509.44</v>
      </c>
    </row>
    <row r="260" spans="1:11" x14ac:dyDescent="0.45">
      <c r="A260" t="s">
        <v>209</v>
      </c>
      <c r="B260">
        <v>69</v>
      </c>
      <c r="C260" s="1">
        <v>8224</v>
      </c>
      <c r="D260" s="13">
        <f>VLOOKUP(A260,'NWAU per episode Acute Adm'!$A$2:$C$414,3,FALSE)</f>
        <v>1.29</v>
      </c>
      <c r="E260" s="13">
        <f t="shared" si="16"/>
        <v>89.01</v>
      </c>
      <c r="F260" s="15">
        <f t="shared" si="17"/>
        <v>10608.960000000001</v>
      </c>
      <c r="G260" s="15">
        <f t="shared" si="18"/>
        <v>732018.24000000011</v>
      </c>
      <c r="H260" s="13">
        <f>C260/NEP!$C$6</f>
        <v>1.5458646616541354</v>
      </c>
      <c r="I260" s="1">
        <f>NEP!$C$6-C260</f>
        <v>-2904</v>
      </c>
      <c r="J260" s="1">
        <f>'NWAU per episode Acute Adm'!E260-F260</f>
        <v>-3746.1600000000008</v>
      </c>
      <c r="K260" s="1">
        <f t="shared" si="19"/>
        <v>-258485.04000000007</v>
      </c>
    </row>
    <row r="261" spans="1:11" x14ac:dyDescent="0.45">
      <c r="A261" t="s">
        <v>210</v>
      </c>
      <c r="B261">
        <v>69</v>
      </c>
      <c r="C261" s="1">
        <v>9939</v>
      </c>
      <c r="D261" s="13">
        <f>VLOOKUP(A261,'NWAU per episode Acute Adm'!$A$2:$C$414,3,FALSE)</f>
        <v>0.49</v>
      </c>
      <c r="E261" s="13">
        <f t="shared" si="16"/>
        <v>33.81</v>
      </c>
      <c r="F261" s="15">
        <f t="shared" si="17"/>
        <v>4870.1099999999997</v>
      </c>
      <c r="G261" s="15">
        <f t="shared" si="18"/>
        <v>336037.58999999997</v>
      </c>
      <c r="H261" s="13">
        <f>C261/NEP!$C$6</f>
        <v>1.868233082706767</v>
      </c>
      <c r="I261" s="1">
        <f>NEP!$C$6-C261</f>
        <v>-4619</v>
      </c>
      <c r="J261" s="1">
        <f>'NWAU per episode Acute Adm'!E261-F261</f>
        <v>-2263.3099999999995</v>
      </c>
      <c r="K261" s="1">
        <f t="shared" si="19"/>
        <v>-156168.38999999996</v>
      </c>
    </row>
    <row r="262" spans="1:11" x14ac:dyDescent="0.45">
      <c r="A262" t="s">
        <v>211</v>
      </c>
      <c r="B262">
        <v>32</v>
      </c>
      <c r="C262" s="1">
        <v>6430</v>
      </c>
      <c r="D262" s="13">
        <f>VLOOKUP(A262,'NWAU per episode Acute Adm'!$A$2:$C$414,3,FALSE)</f>
        <v>1.73</v>
      </c>
      <c r="E262" s="13">
        <f t="shared" si="16"/>
        <v>55.36</v>
      </c>
      <c r="F262" s="15">
        <f t="shared" si="17"/>
        <v>11123.9</v>
      </c>
      <c r="G262" s="15">
        <f t="shared" si="18"/>
        <v>355964.8</v>
      </c>
      <c r="H262" s="13">
        <f>C262/NEP!$C$6</f>
        <v>1.2086466165413534</v>
      </c>
      <c r="I262" s="1">
        <f>NEP!$C$6-C262</f>
        <v>-1110</v>
      </c>
      <c r="J262" s="1">
        <f>'NWAU per episode Acute Adm'!E262-F262</f>
        <v>-1920.2999999999993</v>
      </c>
      <c r="K262" s="1">
        <f t="shared" si="19"/>
        <v>-61449.599999999977</v>
      </c>
    </row>
    <row r="263" spans="1:11" x14ac:dyDescent="0.45">
      <c r="A263" t="s">
        <v>212</v>
      </c>
      <c r="B263">
        <v>44</v>
      </c>
      <c r="C263" s="1">
        <v>4625</v>
      </c>
      <c r="D263" s="13">
        <f>VLOOKUP(A263,'NWAU per episode Acute Adm'!$A$2:$C$414,3,FALSE)</f>
        <v>0.51</v>
      </c>
      <c r="E263" s="13">
        <f t="shared" si="16"/>
        <v>22.44</v>
      </c>
      <c r="F263" s="15">
        <f t="shared" si="17"/>
        <v>2358.75</v>
      </c>
      <c r="G263" s="15">
        <f t="shared" si="18"/>
        <v>103785</v>
      </c>
      <c r="H263" s="13">
        <f>C263/NEP!$C$6</f>
        <v>0.86936090225563911</v>
      </c>
      <c r="I263" s="1">
        <f>NEP!$C$6-C263</f>
        <v>695</v>
      </c>
      <c r="J263" s="1">
        <f>'NWAU per episode Acute Adm'!E263-F263</f>
        <v>354.45000000000027</v>
      </c>
      <c r="K263" s="1">
        <f t="shared" si="19"/>
        <v>15595.800000000012</v>
      </c>
    </row>
    <row r="264" spans="1:11" x14ac:dyDescent="0.45">
      <c r="A264" t="s">
        <v>213</v>
      </c>
      <c r="B264">
        <v>62</v>
      </c>
      <c r="C264" s="1">
        <v>7178</v>
      </c>
      <c r="D264" s="13">
        <f>VLOOKUP(A264,'NWAU per episode Acute Adm'!$A$2:$C$414,3,FALSE)</f>
        <v>0.92</v>
      </c>
      <c r="E264" s="13">
        <f t="shared" si="16"/>
        <v>57.04</v>
      </c>
      <c r="F264" s="15">
        <f t="shared" si="17"/>
        <v>6603.76</v>
      </c>
      <c r="G264" s="15">
        <f t="shared" si="18"/>
        <v>409433.12</v>
      </c>
      <c r="H264" s="13">
        <f>C264/NEP!$C$6</f>
        <v>1.3492481203007518</v>
      </c>
      <c r="I264" s="1">
        <f>NEP!$C$6-C264</f>
        <v>-1858</v>
      </c>
      <c r="J264" s="1">
        <f>'NWAU per episode Acute Adm'!E264-F264</f>
        <v>-1709.3600000000006</v>
      </c>
      <c r="K264" s="1">
        <f t="shared" si="19"/>
        <v>-105980.32000000004</v>
      </c>
    </row>
    <row r="265" spans="1:11" x14ac:dyDescent="0.45">
      <c r="A265" t="s">
        <v>214</v>
      </c>
      <c r="B265">
        <v>181</v>
      </c>
      <c r="C265" s="1">
        <v>5835</v>
      </c>
      <c r="D265" s="13">
        <f>VLOOKUP(A265,'NWAU per episode Acute Adm'!$A$2:$C$414,3,FALSE)</f>
        <v>0.28000000000000003</v>
      </c>
      <c r="E265" s="13">
        <f t="shared" si="16"/>
        <v>50.680000000000007</v>
      </c>
      <c r="F265" s="15">
        <f t="shared" si="17"/>
        <v>1633.8000000000002</v>
      </c>
      <c r="G265" s="15">
        <f t="shared" si="18"/>
        <v>295717.80000000005</v>
      </c>
      <c r="H265" s="13">
        <f>C265/NEP!$C$6</f>
        <v>1.0968045112781954</v>
      </c>
      <c r="I265" s="1">
        <f>NEP!$C$6-C265</f>
        <v>-515</v>
      </c>
      <c r="J265" s="1">
        <f>'NWAU per episode Acute Adm'!E265-F265</f>
        <v>-144.20000000000005</v>
      </c>
      <c r="K265" s="1">
        <f t="shared" si="19"/>
        <v>-26100.200000000008</v>
      </c>
    </row>
    <row r="266" spans="1:11" x14ac:dyDescent="0.45">
      <c r="A266" t="s">
        <v>215</v>
      </c>
      <c r="B266">
        <v>52</v>
      </c>
      <c r="C266" s="1">
        <v>6563</v>
      </c>
      <c r="D266" s="13">
        <f>VLOOKUP(A266,'NWAU per episode Acute Adm'!$A$2:$C$414,3,FALSE)</f>
        <v>1.86</v>
      </c>
      <c r="E266" s="13">
        <f t="shared" si="16"/>
        <v>96.72</v>
      </c>
      <c r="F266" s="15">
        <f t="shared" si="17"/>
        <v>12207.18</v>
      </c>
      <c r="G266" s="15">
        <f t="shared" si="18"/>
        <v>634773.36</v>
      </c>
      <c r="H266" s="13">
        <f>C266/NEP!$C$6</f>
        <v>1.2336466165413533</v>
      </c>
      <c r="I266" s="1">
        <f>NEP!$C$6-C266</f>
        <v>-1243</v>
      </c>
      <c r="J266" s="1">
        <f>'NWAU per episode Acute Adm'!E266-F266</f>
        <v>-2311.9800000000014</v>
      </c>
      <c r="K266" s="1">
        <f t="shared" si="19"/>
        <v>-120222.96000000008</v>
      </c>
    </row>
    <row r="267" spans="1:11" x14ac:dyDescent="0.45">
      <c r="A267" t="s">
        <v>216</v>
      </c>
      <c r="B267">
        <v>120</v>
      </c>
      <c r="C267" s="1">
        <v>7986</v>
      </c>
      <c r="D267" s="13">
        <f>VLOOKUP(A267,'NWAU per episode Acute Adm'!$A$2:$C$414,3,FALSE)</f>
        <v>0.49</v>
      </c>
      <c r="E267" s="13">
        <f t="shared" si="16"/>
        <v>58.8</v>
      </c>
      <c r="F267" s="15">
        <f t="shared" si="17"/>
        <v>3913.14</v>
      </c>
      <c r="G267" s="15">
        <f t="shared" si="18"/>
        <v>469576.8</v>
      </c>
      <c r="H267" s="13">
        <f>C267/NEP!$C$6</f>
        <v>1.5011278195488722</v>
      </c>
      <c r="I267" s="1">
        <f>NEP!$C$6-C267</f>
        <v>-2666</v>
      </c>
      <c r="J267" s="1">
        <f>'NWAU per episode Acute Adm'!E267-F267</f>
        <v>-1306.3399999999997</v>
      </c>
      <c r="K267" s="1">
        <f t="shared" si="19"/>
        <v>-156760.79999999996</v>
      </c>
    </row>
    <row r="268" spans="1:11" x14ac:dyDescent="0.45">
      <c r="A268" t="s">
        <v>217</v>
      </c>
      <c r="B268">
        <v>126</v>
      </c>
      <c r="C268" s="1">
        <v>6816</v>
      </c>
      <c r="D268" s="13">
        <f>VLOOKUP(A268,'NWAU per episode Acute Adm'!$A$2:$C$414,3,FALSE)</f>
        <v>0.24</v>
      </c>
      <c r="E268" s="13">
        <f t="shared" si="16"/>
        <v>30.24</v>
      </c>
      <c r="F268" s="15">
        <f t="shared" si="17"/>
        <v>1635.84</v>
      </c>
      <c r="G268" s="15">
        <f t="shared" si="18"/>
        <v>206115.84</v>
      </c>
      <c r="H268" s="13">
        <f>C268/NEP!$C$6</f>
        <v>1.281203007518797</v>
      </c>
      <c r="I268" s="1">
        <f>NEP!$C$6-C268</f>
        <v>-1496</v>
      </c>
      <c r="J268" s="1">
        <f>'NWAU per episode Acute Adm'!E268-F268</f>
        <v>-359.03999999999996</v>
      </c>
      <c r="K268" s="1">
        <f t="shared" si="19"/>
        <v>-45239.039999999994</v>
      </c>
    </row>
    <row r="269" spans="1:11" x14ac:dyDescent="0.45">
      <c r="A269" t="s">
        <v>218</v>
      </c>
      <c r="B269">
        <v>65</v>
      </c>
      <c r="C269" s="1">
        <v>9094</v>
      </c>
      <c r="D269" s="13">
        <f>VLOOKUP(A269,'NWAU per episode Acute Adm'!$A$2:$C$414,3,FALSE)</f>
        <v>1.46</v>
      </c>
      <c r="E269" s="13">
        <f t="shared" si="16"/>
        <v>94.899999999999991</v>
      </c>
      <c r="F269" s="15">
        <f t="shared" si="17"/>
        <v>13277.24</v>
      </c>
      <c r="G269" s="15">
        <f t="shared" si="18"/>
        <v>863020.6</v>
      </c>
      <c r="H269" s="13">
        <f>C269/NEP!$C$6</f>
        <v>1.7093984962406015</v>
      </c>
      <c r="I269" s="1">
        <f>NEP!$C$6-C269</f>
        <v>-3774</v>
      </c>
      <c r="J269" s="1">
        <f>'NWAU per episode Acute Adm'!E269-F269</f>
        <v>-5510.0400000000009</v>
      </c>
      <c r="K269" s="1">
        <f t="shared" si="19"/>
        <v>-358152.60000000003</v>
      </c>
    </row>
    <row r="270" spans="1:11" x14ac:dyDescent="0.45">
      <c r="A270" t="s">
        <v>219</v>
      </c>
      <c r="B270">
        <v>126</v>
      </c>
      <c r="C270" s="1">
        <v>7968</v>
      </c>
      <c r="D270" s="13">
        <f>VLOOKUP(A270,'NWAU per episode Acute Adm'!$A$2:$C$414,3,FALSE)</f>
        <v>0.34</v>
      </c>
      <c r="E270" s="13">
        <f t="shared" si="16"/>
        <v>42.84</v>
      </c>
      <c r="F270" s="15">
        <f t="shared" si="17"/>
        <v>2709.1200000000003</v>
      </c>
      <c r="G270" s="15">
        <f t="shared" si="18"/>
        <v>341349.12000000005</v>
      </c>
      <c r="H270" s="13">
        <f>C270/NEP!$C$6</f>
        <v>1.4977443609022556</v>
      </c>
      <c r="I270" s="1">
        <f>NEP!$C$6-C270</f>
        <v>-2648</v>
      </c>
      <c r="J270" s="1">
        <f>'NWAU per episode Acute Adm'!E270-F270</f>
        <v>-900.32000000000016</v>
      </c>
      <c r="K270" s="1">
        <f t="shared" si="19"/>
        <v>-113440.32000000002</v>
      </c>
    </row>
    <row r="271" spans="1:11" x14ac:dyDescent="0.45">
      <c r="A271" t="s">
        <v>520</v>
      </c>
      <c r="B271">
        <v>31</v>
      </c>
      <c r="C271" s="1">
        <v>7914</v>
      </c>
      <c r="D271" s="13">
        <f>VLOOKUP(A271,'NWAU per episode Acute Adm'!$A$2:$C$414,3,FALSE)</f>
        <v>1.93</v>
      </c>
      <c r="E271" s="13">
        <f t="shared" si="16"/>
        <v>59.83</v>
      </c>
      <c r="F271" s="15">
        <f t="shared" si="17"/>
        <v>15274.019999999999</v>
      </c>
      <c r="G271" s="15">
        <f t="shared" si="18"/>
        <v>473494.61999999994</v>
      </c>
      <c r="H271" s="13">
        <f>C271/NEP!$C$6</f>
        <v>1.487593984962406</v>
      </c>
      <c r="I271" s="1">
        <f>NEP!$C$6-C271</f>
        <v>-2594</v>
      </c>
      <c r="J271" s="1">
        <f>'NWAU per episode Acute Adm'!E271-F271</f>
        <v>-5006.42</v>
      </c>
      <c r="K271" s="1">
        <f t="shared" si="19"/>
        <v>-155199.01999999999</v>
      </c>
    </row>
    <row r="272" spans="1:11" x14ac:dyDescent="0.45">
      <c r="A272" t="s">
        <v>220</v>
      </c>
      <c r="B272">
        <v>32</v>
      </c>
      <c r="C272" s="1">
        <v>6599</v>
      </c>
      <c r="D272" s="13">
        <f>VLOOKUP(A272,'NWAU per episode Acute Adm'!$A$2:$C$414,3,FALSE)</f>
        <v>0.71</v>
      </c>
      <c r="E272" s="13">
        <f t="shared" si="16"/>
        <v>22.72</v>
      </c>
      <c r="F272" s="15">
        <f t="shared" si="17"/>
        <v>4685.29</v>
      </c>
      <c r="G272" s="15">
        <f t="shared" si="18"/>
        <v>149929.28</v>
      </c>
      <c r="H272" s="13">
        <f>C272/NEP!$C$6</f>
        <v>1.2404135338345865</v>
      </c>
      <c r="I272" s="1">
        <f>NEP!$C$6-C272</f>
        <v>-1279</v>
      </c>
      <c r="J272" s="1">
        <f>'NWAU per episode Acute Adm'!E272-F272</f>
        <v>-908.09000000000015</v>
      </c>
      <c r="K272" s="1">
        <f t="shared" si="19"/>
        <v>-29058.880000000005</v>
      </c>
    </row>
    <row r="273" spans="1:11" x14ac:dyDescent="0.45">
      <c r="A273" t="s">
        <v>521</v>
      </c>
      <c r="B273">
        <v>43</v>
      </c>
      <c r="C273" s="1">
        <v>6905</v>
      </c>
      <c r="D273" s="13">
        <f>VLOOKUP(A273,'NWAU per episode Acute Adm'!$A$2:$C$414,3,FALSE)</f>
        <v>2.73</v>
      </c>
      <c r="E273" s="13">
        <f t="shared" si="16"/>
        <v>117.39</v>
      </c>
      <c r="F273" s="15">
        <f t="shared" si="17"/>
        <v>18850.650000000001</v>
      </c>
      <c r="G273" s="15">
        <f t="shared" si="18"/>
        <v>810577.95000000007</v>
      </c>
      <c r="H273" s="13">
        <f>C273/NEP!$C$6</f>
        <v>1.2979323308270676</v>
      </c>
      <c r="I273" s="1">
        <f>NEP!$C$6-C273</f>
        <v>-1585</v>
      </c>
      <c r="J273" s="1">
        <f>'NWAU per episode Acute Adm'!E273-F273</f>
        <v>-4327.0500000000011</v>
      </c>
      <c r="K273" s="1">
        <f t="shared" si="19"/>
        <v>-186063.15000000005</v>
      </c>
    </row>
    <row r="274" spans="1:11" x14ac:dyDescent="0.45">
      <c r="A274" t="s">
        <v>221</v>
      </c>
      <c r="B274">
        <v>40</v>
      </c>
      <c r="C274" s="1">
        <v>6127</v>
      </c>
      <c r="D274" s="13">
        <f>VLOOKUP(A274,'NWAU per episode Acute Adm'!$A$2:$C$414,3,FALSE)</f>
        <v>0.99</v>
      </c>
      <c r="E274" s="13">
        <f t="shared" si="16"/>
        <v>39.6</v>
      </c>
      <c r="F274" s="15">
        <f t="shared" si="17"/>
        <v>6065.73</v>
      </c>
      <c r="G274" s="15">
        <f t="shared" si="18"/>
        <v>242629.19999999998</v>
      </c>
      <c r="H274" s="13">
        <f>C274/NEP!$C$6</f>
        <v>1.1516917293233082</v>
      </c>
      <c r="I274" s="1">
        <f>NEP!$C$6-C274</f>
        <v>-807</v>
      </c>
      <c r="J274" s="1">
        <f>'NWAU per episode Acute Adm'!E274-F274</f>
        <v>-798.92999999999938</v>
      </c>
      <c r="K274" s="1">
        <f t="shared" si="19"/>
        <v>-31957.199999999975</v>
      </c>
    </row>
    <row r="275" spans="1:11" x14ac:dyDescent="0.45">
      <c r="A275" t="s">
        <v>222</v>
      </c>
      <c r="B275">
        <v>58</v>
      </c>
      <c r="C275" s="1">
        <v>8058</v>
      </c>
      <c r="D275" s="13">
        <f>VLOOKUP(A275,'NWAU per episode Acute Adm'!$A$2:$C$414,3,FALSE)</f>
        <v>2.06</v>
      </c>
      <c r="E275" s="13">
        <f t="shared" si="16"/>
        <v>119.48</v>
      </c>
      <c r="F275" s="15">
        <f t="shared" si="17"/>
        <v>16599.48</v>
      </c>
      <c r="G275" s="15">
        <f t="shared" si="18"/>
        <v>962769.84</v>
      </c>
      <c r="H275" s="13">
        <f>C275/NEP!$C$6</f>
        <v>1.5146616541353384</v>
      </c>
      <c r="I275" s="1">
        <f>NEP!$C$6-C275</f>
        <v>-2738</v>
      </c>
      <c r="J275" s="1">
        <f>'NWAU per episode Acute Adm'!E275-F275</f>
        <v>-5640.2800000000007</v>
      </c>
      <c r="K275" s="1">
        <f t="shared" si="19"/>
        <v>-327136.24000000005</v>
      </c>
    </row>
    <row r="276" spans="1:11" x14ac:dyDescent="0.45">
      <c r="A276" t="s">
        <v>223</v>
      </c>
      <c r="B276">
        <v>54</v>
      </c>
      <c r="C276" s="1">
        <v>7324</v>
      </c>
      <c r="D276" s="13">
        <f>VLOOKUP(A276,'NWAU per episode Acute Adm'!$A$2:$C$414,3,FALSE)</f>
        <v>5.2</v>
      </c>
      <c r="E276" s="13">
        <f t="shared" si="16"/>
        <v>280.8</v>
      </c>
      <c r="F276" s="15">
        <f t="shared" si="17"/>
        <v>38084.800000000003</v>
      </c>
      <c r="G276" s="15">
        <f t="shared" si="18"/>
        <v>2056579.2000000002</v>
      </c>
      <c r="H276" s="13">
        <f>C276/NEP!$C$6</f>
        <v>1.3766917293233083</v>
      </c>
      <c r="I276" s="1">
        <f>NEP!$C$6-C276</f>
        <v>-2004</v>
      </c>
      <c r="J276" s="1">
        <f>'NWAU per episode Acute Adm'!E276-F276</f>
        <v>-10420.800000000003</v>
      </c>
      <c r="K276" s="1">
        <f t="shared" si="19"/>
        <v>-562723.20000000019</v>
      </c>
    </row>
    <row r="277" spans="1:11" x14ac:dyDescent="0.45">
      <c r="A277" t="s">
        <v>224</v>
      </c>
      <c r="B277">
        <v>105</v>
      </c>
      <c r="C277" s="1">
        <v>6734</v>
      </c>
      <c r="D277" s="13">
        <f>VLOOKUP(A277,'NWAU per episode Acute Adm'!$A$2:$C$414,3,FALSE)</f>
        <v>1.41</v>
      </c>
      <c r="E277" s="13">
        <f t="shared" si="16"/>
        <v>148.04999999999998</v>
      </c>
      <c r="F277" s="15">
        <f t="shared" si="17"/>
        <v>9494.9399999999987</v>
      </c>
      <c r="G277" s="15">
        <f t="shared" si="18"/>
        <v>996968.69999999984</v>
      </c>
      <c r="H277" s="13">
        <f>C277/NEP!$C$6</f>
        <v>1.2657894736842106</v>
      </c>
      <c r="I277" s="1">
        <f>NEP!$C$6-C277</f>
        <v>-1414</v>
      </c>
      <c r="J277" s="1">
        <f>'NWAU per episode Acute Adm'!E277-F277</f>
        <v>-1993.7399999999998</v>
      </c>
      <c r="K277" s="1">
        <f t="shared" si="19"/>
        <v>-209342.69999999998</v>
      </c>
    </row>
    <row r="278" spans="1:11" x14ac:dyDescent="0.45">
      <c r="A278" t="s">
        <v>225</v>
      </c>
      <c r="B278">
        <v>194</v>
      </c>
      <c r="C278" s="1">
        <v>8047</v>
      </c>
      <c r="D278" s="13">
        <f>VLOOKUP(A278,'NWAU per episode Acute Adm'!$A$2:$C$414,3,FALSE)</f>
        <v>0.87</v>
      </c>
      <c r="E278" s="13">
        <f t="shared" si="16"/>
        <v>168.78</v>
      </c>
      <c r="F278" s="15">
        <f t="shared" si="17"/>
        <v>7000.89</v>
      </c>
      <c r="G278" s="15">
        <f t="shared" si="18"/>
        <v>1358172.6600000001</v>
      </c>
      <c r="H278" s="13">
        <f>C278/NEP!$C$6</f>
        <v>1.5125939849624059</v>
      </c>
      <c r="I278" s="1">
        <f>NEP!$C$6-C278</f>
        <v>-2727</v>
      </c>
      <c r="J278" s="1">
        <f>'NWAU per episode Acute Adm'!E278-F278</f>
        <v>-2372.4900000000007</v>
      </c>
      <c r="K278" s="1">
        <f t="shared" si="19"/>
        <v>-460263.06000000011</v>
      </c>
    </row>
    <row r="279" spans="1:11" x14ac:dyDescent="0.45">
      <c r="A279" t="s">
        <v>226</v>
      </c>
      <c r="B279">
        <v>37</v>
      </c>
      <c r="C279" s="1">
        <v>7532</v>
      </c>
      <c r="D279" s="13">
        <f>VLOOKUP(A279,'NWAU per episode Acute Adm'!$A$2:$C$414,3,FALSE)</f>
        <v>1.71</v>
      </c>
      <c r="E279" s="13">
        <f t="shared" si="16"/>
        <v>63.269999999999996</v>
      </c>
      <c r="F279" s="15">
        <f t="shared" si="17"/>
        <v>12879.72</v>
      </c>
      <c r="G279" s="15">
        <f t="shared" si="18"/>
        <v>476549.63999999996</v>
      </c>
      <c r="H279" s="13">
        <f>C279/NEP!$C$6</f>
        <v>1.4157894736842105</v>
      </c>
      <c r="I279" s="1">
        <f>NEP!$C$6-C279</f>
        <v>-2212</v>
      </c>
      <c r="J279" s="1">
        <f>'NWAU per episode Acute Adm'!E279-F279</f>
        <v>-3782.5200000000004</v>
      </c>
      <c r="K279" s="1">
        <f t="shared" si="19"/>
        <v>-139953.24000000002</v>
      </c>
    </row>
    <row r="280" spans="1:11" x14ac:dyDescent="0.45">
      <c r="A280" t="s">
        <v>227</v>
      </c>
      <c r="B280">
        <v>157</v>
      </c>
      <c r="C280" s="1">
        <v>9280</v>
      </c>
      <c r="D280" s="13">
        <f>VLOOKUP(A280,'NWAU per episode Acute Adm'!$A$2:$C$414,3,FALSE)</f>
        <v>0.64</v>
      </c>
      <c r="E280" s="13">
        <f t="shared" si="16"/>
        <v>100.48</v>
      </c>
      <c r="F280" s="15">
        <f t="shared" si="17"/>
        <v>5939.2</v>
      </c>
      <c r="G280" s="15">
        <f t="shared" si="18"/>
        <v>932454.40000000002</v>
      </c>
      <c r="H280" s="13">
        <f>C280/NEP!$C$6</f>
        <v>1.744360902255639</v>
      </c>
      <c r="I280" s="1">
        <f>NEP!$C$6-C280</f>
        <v>-3960</v>
      </c>
      <c r="J280" s="1">
        <f>'NWAU per episode Acute Adm'!E280-F280</f>
        <v>-2534.4</v>
      </c>
      <c r="K280" s="1">
        <f t="shared" si="19"/>
        <v>-397900.79999999999</v>
      </c>
    </row>
    <row r="281" spans="1:11" x14ac:dyDescent="0.45">
      <c r="A281" t="s">
        <v>228</v>
      </c>
      <c r="B281">
        <v>129</v>
      </c>
      <c r="C281" s="1">
        <v>8045</v>
      </c>
      <c r="D281" s="13">
        <f>VLOOKUP(A281,'NWAU per episode Acute Adm'!$A$2:$C$414,3,FALSE)</f>
        <v>1.01</v>
      </c>
      <c r="E281" s="13">
        <f t="shared" si="16"/>
        <v>130.29</v>
      </c>
      <c r="F281" s="15">
        <f t="shared" si="17"/>
        <v>8125.45</v>
      </c>
      <c r="G281" s="15">
        <f t="shared" si="18"/>
        <v>1048183.0499999999</v>
      </c>
      <c r="H281" s="13">
        <f>C281/NEP!$C$6</f>
        <v>1.512218045112782</v>
      </c>
      <c r="I281" s="1">
        <f>NEP!$C$6-C281</f>
        <v>-2725</v>
      </c>
      <c r="J281" s="1">
        <f>'NWAU per episode Acute Adm'!E281-F281</f>
        <v>-2752.25</v>
      </c>
      <c r="K281" s="1">
        <f t="shared" si="19"/>
        <v>-355040.25</v>
      </c>
    </row>
    <row r="282" spans="1:11" x14ac:dyDescent="0.45">
      <c r="A282" t="s">
        <v>229</v>
      </c>
      <c r="B282">
        <v>346</v>
      </c>
      <c r="C282" s="1">
        <v>8196</v>
      </c>
      <c r="D282" s="13">
        <f>VLOOKUP(A282,'NWAU per episode Acute Adm'!$A$2:$C$414,3,FALSE)</f>
        <v>0.45</v>
      </c>
      <c r="E282" s="13">
        <f t="shared" si="16"/>
        <v>155.70000000000002</v>
      </c>
      <c r="F282" s="15">
        <f t="shared" si="17"/>
        <v>3688.2000000000003</v>
      </c>
      <c r="G282" s="15">
        <f t="shared" si="18"/>
        <v>1276117.2000000002</v>
      </c>
      <c r="H282" s="13">
        <f>C282/NEP!$C$6</f>
        <v>1.5406015037593985</v>
      </c>
      <c r="I282" s="1">
        <f>NEP!$C$6-C282</f>
        <v>-2876</v>
      </c>
      <c r="J282" s="1">
        <f>'NWAU per episode Acute Adm'!E282-F282</f>
        <v>-1294.1999999999998</v>
      </c>
      <c r="K282" s="1">
        <f t="shared" si="19"/>
        <v>-447793.19999999995</v>
      </c>
    </row>
    <row r="283" spans="1:11" x14ac:dyDescent="0.45">
      <c r="A283" t="s">
        <v>230</v>
      </c>
      <c r="B283">
        <v>38</v>
      </c>
      <c r="C283" s="1">
        <v>7931</v>
      </c>
      <c r="D283" s="13">
        <f>VLOOKUP(A283,'NWAU per episode Acute Adm'!$A$2:$C$414,3,FALSE)</f>
        <v>1.04</v>
      </c>
      <c r="E283" s="13">
        <f t="shared" si="16"/>
        <v>39.520000000000003</v>
      </c>
      <c r="F283" s="15">
        <f t="shared" si="17"/>
        <v>8248.24</v>
      </c>
      <c r="G283" s="15">
        <f t="shared" si="18"/>
        <v>313433.12</v>
      </c>
      <c r="H283" s="13">
        <f>C283/NEP!$C$6</f>
        <v>1.4907894736842104</v>
      </c>
      <c r="I283" s="1">
        <f>NEP!$C$6-C283</f>
        <v>-2611</v>
      </c>
      <c r="J283" s="1">
        <f>'NWAU per episode Acute Adm'!E283-F283</f>
        <v>-2715.4399999999996</v>
      </c>
      <c r="K283" s="1">
        <f t="shared" si="19"/>
        <v>-103186.71999999999</v>
      </c>
    </row>
    <row r="284" spans="1:11" x14ac:dyDescent="0.45">
      <c r="A284" t="s">
        <v>522</v>
      </c>
      <c r="B284">
        <v>32</v>
      </c>
      <c r="C284" s="1">
        <v>8216</v>
      </c>
      <c r="D284" s="13">
        <f>VLOOKUP(A284,'NWAU per episode Acute Adm'!$A$2:$C$414,3,FALSE)</f>
        <v>2.2000000000000002</v>
      </c>
      <c r="E284" s="13">
        <f t="shared" si="16"/>
        <v>70.400000000000006</v>
      </c>
      <c r="F284" s="15">
        <f t="shared" si="17"/>
        <v>18075.2</v>
      </c>
      <c r="G284" s="15">
        <f t="shared" si="18"/>
        <v>578406.40000000002</v>
      </c>
      <c r="H284" s="13">
        <f>C284/NEP!$C$6</f>
        <v>1.544360902255639</v>
      </c>
      <c r="I284" s="1">
        <f>NEP!$C$6-C284</f>
        <v>-2896</v>
      </c>
      <c r="J284" s="1">
        <f>'NWAU per episode Acute Adm'!E284-F284</f>
        <v>-6371.1999999999989</v>
      </c>
      <c r="K284" s="1">
        <f t="shared" si="19"/>
        <v>-203878.39999999997</v>
      </c>
    </row>
    <row r="285" spans="1:11" x14ac:dyDescent="0.45">
      <c r="A285" t="s">
        <v>523</v>
      </c>
      <c r="B285">
        <v>41</v>
      </c>
      <c r="C285" s="1">
        <v>7160</v>
      </c>
      <c r="D285" s="13">
        <f>VLOOKUP(A285,'NWAU per episode Acute Adm'!$A$2:$C$414,3,FALSE)</f>
        <v>0.36</v>
      </c>
      <c r="E285" s="13">
        <f t="shared" si="16"/>
        <v>14.76</v>
      </c>
      <c r="F285" s="15">
        <f t="shared" si="17"/>
        <v>2577.6</v>
      </c>
      <c r="G285" s="15">
        <f t="shared" si="18"/>
        <v>105681.59999999999</v>
      </c>
      <c r="H285" s="13">
        <f>C285/NEP!$C$6</f>
        <v>1.3458646616541354</v>
      </c>
      <c r="I285" s="1">
        <f>NEP!$C$6-C285</f>
        <v>-1840</v>
      </c>
      <c r="J285" s="1">
        <f>'NWAU per episode Acute Adm'!E285-F285</f>
        <v>-662.40000000000009</v>
      </c>
      <c r="K285" s="1">
        <f t="shared" si="19"/>
        <v>-27158.400000000005</v>
      </c>
    </row>
    <row r="286" spans="1:11" x14ac:dyDescent="0.45">
      <c r="A286" t="s">
        <v>231</v>
      </c>
      <c r="B286">
        <v>288</v>
      </c>
      <c r="C286" s="1">
        <v>7860</v>
      </c>
      <c r="D286" s="13">
        <f>VLOOKUP(A286,'NWAU per episode Acute Adm'!$A$2:$C$414,3,FALSE)</f>
        <v>1.41</v>
      </c>
      <c r="E286" s="13">
        <f t="shared" si="16"/>
        <v>406.08</v>
      </c>
      <c r="F286" s="15">
        <f t="shared" si="17"/>
        <v>11082.599999999999</v>
      </c>
      <c r="G286" s="15">
        <f t="shared" si="18"/>
        <v>3191788.8</v>
      </c>
      <c r="H286" s="13">
        <f>C286/NEP!$C$6</f>
        <v>1.4774436090225564</v>
      </c>
      <c r="I286" s="1">
        <f>NEP!$C$6-C286</f>
        <v>-2540</v>
      </c>
      <c r="J286" s="1">
        <f>'NWAU per episode Acute Adm'!E286-F286</f>
        <v>-3581.3999999999978</v>
      </c>
      <c r="K286" s="1">
        <f t="shared" si="19"/>
        <v>-1031443.1999999994</v>
      </c>
    </row>
    <row r="287" spans="1:11" x14ac:dyDescent="0.45">
      <c r="A287" t="s">
        <v>232</v>
      </c>
      <c r="B287">
        <v>445</v>
      </c>
      <c r="C287" s="1">
        <v>8119</v>
      </c>
      <c r="D287" s="13">
        <f>VLOOKUP(A287,'NWAU per episode Acute Adm'!$A$2:$C$414,3,FALSE)</f>
        <v>0.53</v>
      </c>
      <c r="E287" s="13">
        <f t="shared" si="16"/>
        <v>235.85000000000002</v>
      </c>
      <c r="F287" s="15">
        <f t="shared" si="17"/>
        <v>4303.0700000000006</v>
      </c>
      <c r="G287" s="15">
        <f t="shared" si="18"/>
        <v>1914866.1500000004</v>
      </c>
      <c r="H287" s="13">
        <f>C287/NEP!$C$6</f>
        <v>1.5261278195488721</v>
      </c>
      <c r="I287" s="1">
        <f>NEP!$C$6-C287</f>
        <v>-2799</v>
      </c>
      <c r="J287" s="1">
        <f>'NWAU per episode Acute Adm'!E287-F287</f>
        <v>-1483.4700000000003</v>
      </c>
      <c r="K287" s="1">
        <f t="shared" si="19"/>
        <v>-660144.15000000014</v>
      </c>
    </row>
    <row r="288" spans="1:11" x14ac:dyDescent="0.45">
      <c r="A288" t="s">
        <v>233</v>
      </c>
      <c r="B288">
        <v>57</v>
      </c>
      <c r="C288" s="1">
        <v>7918</v>
      </c>
      <c r="D288" s="13">
        <f>VLOOKUP(A288,'NWAU per episode Acute Adm'!$A$2:$C$414,3,FALSE)</f>
        <v>1.54</v>
      </c>
      <c r="E288" s="13">
        <f t="shared" si="16"/>
        <v>87.78</v>
      </c>
      <c r="F288" s="15">
        <f t="shared" si="17"/>
        <v>12193.720000000001</v>
      </c>
      <c r="G288" s="15">
        <f t="shared" si="18"/>
        <v>695042.04</v>
      </c>
      <c r="H288" s="13">
        <f>C288/NEP!$C$6</f>
        <v>1.4883458646616541</v>
      </c>
      <c r="I288" s="1">
        <f>NEP!$C$6-C288</f>
        <v>-2598</v>
      </c>
      <c r="J288" s="1">
        <f>'NWAU per episode Acute Adm'!E288-F288</f>
        <v>-4000.92</v>
      </c>
      <c r="K288" s="1">
        <f t="shared" si="19"/>
        <v>-228052.44</v>
      </c>
    </row>
    <row r="289" spans="1:11" x14ac:dyDescent="0.45">
      <c r="A289" t="s">
        <v>234</v>
      </c>
      <c r="B289">
        <v>324</v>
      </c>
      <c r="C289" s="1">
        <v>6690</v>
      </c>
      <c r="D289" s="13">
        <f>VLOOKUP(A289,'NWAU per episode Acute Adm'!$A$2:$C$414,3,FALSE)</f>
        <v>0.24</v>
      </c>
      <c r="E289" s="13">
        <f t="shared" si="16"/>
        <v>77.759999999999991</v>
      </c>
      <c r="F289" s="15">
        <f t="shared" si="17"/>
        <v>1605.6</v>
      </c>
      <c r="G289" s="15">
        <f t="shared" si="18"/>
        <v>520214.39999999997</v>
      </c>
      <c r="H289" s="13">
        <f>C289/NEP!$C$6</f>
        <v>1.2575187969924813</v>
      </c>
      <c r="I289" s="1">
        <f>NEP!$C$6-C289</f>
        <v>-1370</v>
      </c>
      <c r="J289" s="1">
        <f>'NWAU per episode Acute Adm'!E289-F289</f>
        <v>-328.79999999999995</v>
      </c>
      <c r="K289" s="1">
        <f t="shared" si="19"/>
        <v>-106531.19999999998</v>
      </c>
    </row>
    <row r="290" spans="1:11" x14ac:dyDescent="0.45">
      <c r="A290" t="s">
        <v>235</v>
      </c>
      <c r="B290">
        <v>67</v>
      </c>
      <c r="C290" s="1">
        <v>9164</v>
      </c>
      <c r="D290" s="13">
        <f>VLOOKUP(A290,'NWAU per episode Acute Adm'!$A$2:$C$414,3,FALSE)</f>
        <v>1.02</v>
      </c>
      <c r="E290" s="13">
        <f t="shared" si="16"/>
        <v>68.34</v>
      </c>
      <c r="F290" s="15">
        <f t="shared" si="17"/>
        <v>9347.2800000000007</v>
      </c>
      <c r="G290" s="15">
        <f t="shared" si="18"/>
        <v>626267.76</v>
      </c>
      <c r="H290" s="13">
        <f>C290/NEP!$C$6</f>
        <v>1.7225563909774435</v>
      </c>
      <c r="I290" s="1">
        <f>NEP!$C$6-C290</f>
        <v>-3844</v>
      </c>
      <c r="J290" s="1">
        <f>'NWAU per episode Acute Adm'!E290-F290</f>
        <v>-3920.88</v>
      </c>
      <c r="K290" s="1">
        <f t="shared" si="19"/>
        <v>-262698.96000000002</v>
      </c>
    </row>
    <row r="291" spans="1:11" x14ac:dyDescent="0.45">
      <c r="A291" t="s">
        <v>236</v>
      </c>
      <c r="B291">
        <v>258</v>
      </c>
      <c r="C291" s="1">
        <v>5422</v>
      </c>
      <c r="D291" s="13">
        <f>VLOOKUP(A291,'NWAU per episode Acute Adm'!$A$2:$C$414,3,FALSE)</f>
        <v>0.33</v>
      </c>
      <c r="E291" s="13">
        <f t="shared" si="16"/>
        <v>85.14</v>
      </c>
      <c r="F291" s="15">
        <f t="shared" si="17"/>
        <v>1789.26</v>
      </c>
      <c r="G291" s="15">
        <f t="shared" si="18"/>
        <v>461629.08</v>
      </c>
      <c r="H291" s="13">
        <f>C291/NEP!$C$6</f>
        <v>1.0191729323308272</v>
      </c>
      <c r="I291" s="1">
        <f>NEP!$C$6-C291</f>
        <v>-102</v>
      </c>
      <c r="J291" s="1">
        <f>'NWAU per episode Acute Adm'!E291-F291</f>
        <v>-33.660000000000082</v>
      </c>
      <c r="K291" s="1">
        <f t="shared" si="19"/>
        <v>-8684.2800000000207</v>
      </c>
    </row>
    <row r="292" spans="1:11" x14ac:dyDescent="0.45">
      <c r="A292" t="s">
        <v>237</v>
      </c>
      <c r="B292">
        <v>66</v>
      </c>
      <c r="C292" s="1">
        <v>8223</v>
      </c>
      <c r="D292" s="13">
        <f>VLOOKUP(A292,'NWAU per episode Acute Adm'!$A$2:$C$414,3,FALSE)</f>
        <v>1.66</v>
      </c>
      <c r="E292" s="13">
        <f t="shared" si="16"/>
        <v>109.55999999999999</v>
      </c>
      <c r="F292" s="15">
        <f t="shared" si="17"/>
        <v>13650.179999999998</v>
      </c>
      <c r="G292" s="15">
        <f t="shared" si="18"/>
        <v>900911.87999999989</v>
      </c>
      <c r="H292" s="13">
        <f>C292/NEP!$C$6</f>
        <v>1.5456766917293232</v>
      </c>
      <c r="I292" s="1">
        <f>NEP!$C$6-C292</f>
        <v>-2903</v>
      </c>
      <c r="J292" s="1">
        <f>'NWAU per episode Acute Adm'!E292-F292</f>
        <v>-4818.9799999999996</v>
      </c>
      <c r="K292" s="1">
        <f t="shared" si="19"/>
        <v>-318052.68</v>
      </c>
    </row>
    <row r="293" spans="1:11" x14ac:dyDescent="0.45">
      <c r="A293" t="s">
        <v>238</v>
      </c>
      <c r="B293">
        <v>594</v>
      </c>
      <c r="C293" s="1">
        <v>7968</v>
      </c>
      <c r="D293" s="13">
        <f>VLOOKUP(A293,'NWAU per episode Acute Adm'!$A$2:$C$414,3,FALSE)</f>
        <v>0.19</v>
      </c>
      <c r="E293" s="13">
        <f t="shared" si="16"/>
        <v>112.86</v>
      </c>
      <c r="F293" s="15">
        <f t="shared" si="17"/>
        <v>1513.92</v>
      </c>
      <c r="G293" s="15">
        <f t="shared" si="18"/>
        <v>899268.4800000001</v>
      </c>
      <c r="H293" s="13">
        <f>C293/NEP!$C$6</f>
        <v>1.4977443609022556</v>
      </c>
      <c r="I293" s="1">
        <f>NEP!$C$6-C293</f>
        <v>-2648</v>
      </c>
      <c r="J293" s="1">
        <f>'NWAU per episode Acute Adm'!E293-F293</f>
        <v>-503.12000000000012</v>
      </c>
      <c r="K293" s="1">
        <f t="shared" si="19"/>
        <v>-298853.28000000009</v>
      </c>
    </row>
    <row r="294" spans="1:11" x14ac:dyDescent="0.45">
      <c r="A294" t="s">
        <v>239</v>
      </c>
      <c r="B294">
        <v>31</v>
      </c>
      <c r="C294" s="1">
        <v>9169</v>
      </c>
      <c r="D294" s="13">
        <f>VLOOKUP(A294,'NWAU per episode Acute Adm'!$A$2:$C$414,3,FALSE)</f>
        <v>0.44</v>
      </c>
      <c r="E294" s="13">
        <f t="shared" si="16"/>
        <v>13.64</v>
      </c>
      <c r="F294" s="15">
        <f t="shared" si="17"/>
        <v>4034.36</v>
      </c>
      <c r="G294" s="15">
        <f t="shared" si="18"/>
        <v>125065.16</v>
      </c>
      <c r="H294" s="13">
        <f>C294/NEP!$C$6</f>
        <v>1.7234962406015037</v>
      </c>
      <c r="I294" s="1">
        <f>NEP!$C$6-C294</f>
        <v>-3849</v>
      </c>
      <c r="J294" s="1">
        <f>'NWAU per episode Acute Adm'!E294-F294</f>
        <v>-1693.56</v>
      </c>
      <c r="K294" s="1">
        <f t="shared" si="19"/>
        <v>-52500.36</v>
      </c>
    </row>
    <row r="295" spans="1:11" x14ac:dyDescent="0.45">
      <c r="A295" t="s">
        <v>524</v>
      </c>
      <c r="B295">
        <v>47</v>
      </c>
      <c r="C295" s="1">
        <v>6705</v>
      </c>
      <c r="D295" s="13">
        <f>VLOOKUP(A295,'NWAU per episode Acute Adm'!$A$2:$C$414,3,FALSE)</f>
        <v>10.08</v>
      </c>
      <c r="E295" s="13">
        <f t="shared" si="16"/>
        <v>473.76</v>
      </c>
      <c r="F295" s="15">
        <f t="shared" si="17"/>
        <v>67586.399999999994</v>
      </c>
      <c r="G295" s="15">
        <f t="shared" si="18"/>
        <v>3176560.8</v>
      </c>
      <c r="H295" s="13">
        <f>C295/NEP!$C$6</f>
        <v>1.2603383458646618</v>
      </c>
      <c r="I295" s="1">
        <f>NEP!$C$6-C295</f>
        <v>-1385</v>
      </c>
      <c r="J295" s="1">
        <f>'NWAU per episode Acute Adm'!E295-F295</f>
        <v>-13960.800000000003</v>
      </c>
      <c r="K295" s="1">
        <f t="shared" si="19"/>
        <v>-656157.60000000009</v>
      </c>
    </row>
    <row r="296" spans="1:11" x14ac:dyDescent="0.45">
      <c r="A296" t="s">
        <v>240</v>
      </c>
      <c r="B296">
        <v>97</v>
      </c>
      <c r="C296" s="1">
        <v>6532</v>
      </c>
      <c r="D296" s="13">
        <f>VLOOKUP(A296,'NWAU per episode Acute Adm'!$A$2:$C$414,3,FALSE)</f>
        <v>4.71</v>
      </c>
      <c r="E296" s="13">
        <f t="shared" si="16"/>
        <v>456.87</v>
      </c>
      <c r="F296" s="15">
        <f t="shared" si="17"/>
        <v>30765.72</v>
      </c>
      <c r="G296" s="15">
        <f t="shared" si="18"/>
        <v>2984274.8400000003</v>
      </c>
      <c r="H296" s="13">
        <f>C296/NEP!$C$6</f>
        <v>1.2278195488721804</v>
      </c>
      <c r="I296" s="1">
        <f>NEP!$C$6-C296</f>
        <v>-1212</v>
      </c>
      <c r="J296" s="1">
        <f>'NWAU per episode Acute Adm'!E296-F296</f>
        <v>-5708.52</v>
      </c>
      <c r="K296" s="1">
        <f t="shared" si="19"/>
        <v>-553726.44000000006</v>
      </c>
    </row>
    <row r="297" spans="1:11" x14ac:dyDescent="0.45">
      <c r="A297" t="s">
        <v>241</v>
      </c>
      <c r="B297">
        <v>88</v>
      </c>
      <c r="C297" s="1">
        <v>10591</v>
      </c>
      <c r="D297" s="13">
        <f>VLOOKUP(A297,'NWAU per episode Acute Adm'!$A$2:$C$414,3,FALSE)</f>
        <v>1.69</v>
      </c>
      <c r="E297" s="13">
        <f t="shared" si="16"/>
        <v>148.72</v>
      </c>
      <c r="F297" s="15">
        <f t="shared" si="17"/>
        <v>17898.79</v>
      </c>
      <c r="G297" s="15">
        <f t="shared" si="18"/>
        <v>1575093.52</v>
      </c>
      <c r="H297" s="13">
        <f>C297/NEP!$C$6</f>
        <v>1.9907894736842104</v>
      </c>
      <c r="I297" s="1">
        <f>NEP!$C$6-C297</f>
        <v>-5271</v>
      </c>
      <c r="J297" s="1">
        <f>'NWAU per episode Acute Adm'!E297-F297</f>
        <v>-8907.99</v>
      </c>
      <c r="K297" s="1">
        <f t="shared" si="19"/>
        <v>-783903.12</v>
      </c>
    </row>
    <row r="298" spans="1:11" x14ac:dyDescent="0.45">
      <c r="A298" t="s">
        <v>242</v>
      </c>
      <c r="B298">
        <v>35</v>
      </c>
      <c r="C298" s="1">
        <v>11019</v>
      </c>
      <c r="D298" s="13">
        <f>VLOOKUP(A298,'NWAU per episode Acute Adm'!$A$2:$C$414,3,FALSE)</f>
        <v>1.97</v>
      </c>
      <c r="E298" s="13">
        <f t="shared" si="16"/>
        <v>68.95</v>
      </c>
      <c r="F298" s="15">
        <f t="shared" si="17"/>
        <v>21707.43</v>
      </c>
      <c r="G298" s="15">
        <f t="shared" si="18"/>
        <v>759760.05</v>
      </c>
      <c r="H298" s="13">
        <f>C298/NEP!$C$6</f>
        <v>2.0712406015037592</v>
      </c>
      <c r="I298" s="1">
        <f>NEP!$C$6-C298</f>
        <v>-5699</v>
      </c>
      <c r="J298" s="1">
        <f>'NWAU per episode Acute Adm'!E298-F298</f>
        <v>-11227.03</v>
      </c>
      <c r="K298" s="1">
        <f t="shared" si="19"/>
        <v>-392946.05000000005</v>
      </c>
    </row>
    <row r="299" spans="1:11" x14ac:dyDescent="0.45">
      <c r="A299" t="s">
        <v>243</v>
      </c>
      <c r="B299">
        <v>159</v>
      </c>
      <c r="C299" s="1">
        <v>7057</v>
      </c>
      <c r="D299" s="13">
        <f>VLOOKUP(A299,'NWAU per episode Acute Adm'!$A$2:$C$414,3,FALSE)</f>
        <v>2.09</v>
      </c>
      <c r="E299" s="13">
        <f t="shared" si="16"/>
        <v>332.31</v>
      </c>
      <c r="F299" s="15">
        <f t="shared" si="17"/>
        <v>14749.13</v>
      </c>
      <c r="G299" s="15">
        <f t="shared" si="18"/>
        <v>2345111.67</v>
      </c>
      <c r="H299" s="13">
        <f>C299/NEP!$C$6</f>
        <v>1.3265037593984963</v>
      </c>
      <c r="I299" s="1">
        <f>NEP!$C$6-C299</f>
        <v>-1737</v>
      </c>
      <c r="J299" s="1">
        <f>'NWAU per episode Acute Adm'!E299-F299</f>
        <v>-3630.33</v>
      </c>
      <c r="K299" s="1">
        <f t="shared" si="19"/>
        <v>-577222.47</v>
      </c>
    </row>
    <row r="300" spans="1:11" x14ac:dyDescent="0.45">
      <c r="A300" t="s">
        <v>244</v>
      </c>
      <c r="B300">
        <v>356</v>
      </c>
      <c r="C300" s="1">
        <v>7981</v>
      </c>
      <c r="D300" s="13">
        <f>VLOOKUP(A300,'NWAU per episode Acute Adm'!$A$2:$C$414,3,FALSE)</f>
        <v>0.56999999999999995</v>
      </c>
      <c r="E300" s="13">
        <f t="shared" si="16"/>
        <v>202.92</v>
      </c>
      <c r="F300" s="15">
        <f t="shared" si="17"/>
        <v>4549.1699999999992</v>
      </c>
      <c r="G300" s="15">
        <f t="shared" si="18"/>
        <v>1619504.5199999998</v>
      </c>
      <c r="H300" s="13">
        <f>C300/NEP!$C$6</f>
        <v>1.500187969924812</v>
      </c>
      <c r="I300" s="1">
        <f>NEP!$C$6-C300</f>
        <v>-2661</v>
      </c>
      <c r="J300" s="1">
        <f>'NWAU per episode Acute Adm'!E300-F300</f>
        <v>-1516.7699999999995</v>
      </c>
      <c r="K300" s="1">
        <f t="shared" si="19"/>
        <v>-539970.11999999988</v>
      </c>
    </row>
    <row r="301" spans="1:11" x14ac:dyDescent="0.45">
      <c r="A301" t="s">
        <v>245</v>
      </c>
      <c r="B301">
        <v>112</v>
      </c>
      <c r="C301" s="1">
        <v>7011</v>
      </c>
      <c r="D301" s="13">
        <f>VLOOKUP(A301,'NWAU per episode Acute Adm'!$A$2:$C$414,3,FALSE)</f>
        <v>2.08</v>
      </c>
      <c r="E301" s="13">
        <f t="shared" si="16"/>
        <v>232.96</v>
      </c>
      <c r="F301" s="15">
        <f t="shared" si="17"/>
        <v>14582.880000000001</v>
      </c>
      <c r="G301" s="15">
        <f t="shared" si="18"/>
        <v>1633282.56</v>
      </c>
      <c r="H301" s="13">
        <f>C301/NEP!$C$6</f>
        <v>1.3178571428571428</v>
      </c>
      <c r="I301" s="1">
        <f>NEP!$C$6-C301</f>
        <v>-1691</v>
      </c>
      <c r="J301" s="1">
        <f>'NWAU per episode Acute Adm'!E301-F301</f>
        <v>-3517.2800000000007</v>
      </c>
      <c r="K301" s="1">
        <f t="shared" si="19"/>
        <v>-393935.3600000001</v>
      </c>
    </row>
    <row r="302" spans="1:11" x14ac:dyDescent="0.45">
      <c r="A302" t="s">
        <v>246</v>
      </c>
      <c r="B302">
        <v>87</v>
      </c>
      <c r="C302" s="1">
        <v>7399</v>
      </c>
      <c r="D302" s="13">
        <f>VLOOKUP(A302,'NWAU per episode Acute Adm'!$A$2:$C$414,3,FALSE)</f>
        <v>0.76</v>
      </c>
      <c r="E302" s="13">
        <f t="shared" si="16"/>
        <v>66.12</v>
      </c>
      <c r="F302" s="15">
        <f t="shared" si="17"/>
        <v>5623.24</v>
      </c>
      <c r="G302" s="15">
        <f t="shared" si="18"/>
        <v>489221.88</v>
      </c>
      <c r="H302" s="13">
        <f>C302/NEP!$C$6</f>
        <v>1.3907894736842106</v>
      </c>
      <c r="I302" s="1">
        <f>NEP!$C$6-C302</f>
        <v>-2079</v>
      </c>
      <c r="J302" s="1">
        <f>'NWAU per episode Acute Adm'!E302-F302</f>
        <v>-1580.0399999999995</v>
      </c>
      <c r="K302" s="1">
        <f t="shared" si="19"/>
        <v>-137463.47999999995</v>
      </c>
    </row>
    <row r="303" spans="1:11" x14ac:dyDescent="0.45">
      <c r="A303" t="s">
        <v>247</v>
      </c>
      <c r="B303">
        <v>155</v>
      </c>
      <c r="C303" s="1">
        <v>11217</v>
      </c>
      <c r="D303" s="13">
        <f>VLOOKUP(A303,'NWAU per episode Acute Adm'!$A$2:$C$414,3,FALSE)</f>
        <v>0.26</v>
      </c>
      <c r="E303" s="13">
        <f t="shared" si="16"/>
        <v>40.300000000000004</v>
      </c>
      <c r="F303" s="15">
        <f t="shared" si="17"/>
        <v>2916.42</v>
      </c>
      <c r="G303" s="15">
        <f t="shared" si="18"/>
        <v>452045.10000000003</v>
      </c>
      <c r="H303" s="13">
        <f>C303/NEP!$C$6</f>
        <v>2.1084586466165414</v>
      </c>
      <c r="I303" s="1">
        <f>NEP!$C$6-C303</f>
        <v>-5897</v>
      </c>
      <c r="J303" s="1">
        <f>'NWAU per episode Acute Adm'!E303-F303</f>
        <v>-1533.2199999999998</v>
      </c>
      <c r="K303" s="1">
        <f t="shared" si="19"/>
        <v>-237649.09999999998</v>
      </c>
    </row>
    <row r="304" spans="1:11" x14ac:dyDescent="0.45">
      <c r="A304" t="s">
        <v>525</v>
      </c>
      <c r="B304">
        <v>79</v>
      </c>
      <c r="C304" s="1">
        <v>6021</v>
      </c>
      <c r="D304" s="13">
        <f>VLOOKUP(A304,'NWAU per episode Acute Adm'!$A$2:$C$414,3,FALSE)</f>
        <v>0.28000000000000003</v>
      </c>
      <c r="E304" s="13">
        <f t="shared" si="16"/>
        <v>22.12</v>
      </c>
      <c r="F304" s="15">
        <f t="shared" si="17"/>
        <v>1685.88</v>
      </c>
      <c r="G304" s="15">
        <f t="shared" si="18"/>
        <v>133184.52000000002</v>
      </c>
      <c r="H304" s="13">
        <f>C304/NEP!$C$6</f>
        <v>1.131766917293233</v>
      </c>
      <c r="I304" s="1">
        <f>NEP!$C$6-C304</f>
        <v>-701</v>
      </c>
      <c r="J304" s="1">
        <f>'NWAU per episode Acute Adm'!E304-F304</f>
        <v>-196.27999999999997</v>
      </c>
      <c r="K304" s="1">
        <f t="shared" si="19"/>
        <v>-15506.119999999997</v>
      </c>
    </row>
    <row r="305" spans="1:11" x14ac:dyDescent="0.45">
      <c r="A305" t="s">
        <v>248</v>
      </c>
      <c r="B305">
        <v>66</v>
      </c>
      <c r="C305" s="1">
        <v>7207</v>
      </c>
      <c r="D305" s="13">
        <f>VLOOKUP(A305,'NWAU per episode Acute Adm'!$A$2:$C$414,3,FALSE)</f>
        <v>1.61</v>
      </c>
      <c r="E305" s="13">
        <f t="shared" si="16"/>
        <v>106.26</v>
      </c>
      <c r="F305" s="15">
        <f t="shared" si="17"/>
        <v>11603.27</v>
      </c>
      <c r="G305" s="15">
        <f t="shared" si="18"/>
        <v>765815.82000000007</v>
      </c>
      <c r="H305" s="13">
        <f>C305/NEP!$C$6</f>
        <v>1.3546992481203008</v>
      </c>
      <c r="I305" s="1">
        <f>NEP!$C$6-C305</f>
        <v>-1887</v>
      </c>
      <c r="J305" s="1">
        <f>'NWAU per episode Acute Adm'!E305-F305</f>
        <v>-3038.0699999999997</v>
      </c>
      <c r="K305" s="1">
        <f t="shared" si="19"/>
        <v>-200512.62</v>
      </c>
    </row>
    <row r="306" spans="1:11" x14ac:dyDescent="0.45">
      <c r="A306" t="s">
        <v>249</v>
      </c>
      <c r="B306">
        <v>102</v>
      </c>
      <c r="C306" s="1">
        <v>10250</v>
      </c>
      <c r="D306" s="13">
        <f>VLOOKUP(A306,'NWAU per episode Acute Adm'!$A$2:$C$414,3,FALSE)</f>
        <v>0.32</v>
      </c>
      <c r="E306" s="13">
        <f t="shared" si="16"/>
        <v>32.64</v>
      </c>
      <c r="F306" s="15">
        <f t="shared" si="17"/>
        <v>3280</v>
      </c>
      <c r="G306" s="15">
        <f t="shared" si="18"/>
        <v>334560</v>
      </c>
      <c r="H306" s="13">
        <f>C306/NEP!$C$6</f>
        <v>1.9266917293233083</v>
      </c>
      <c r="I306" s="1">
        <f>NEP!$C$6-C306</f>
        <v>-4930</v>
      </c>
      <c r="J306" s="1">
        <f>'NWAU per episode Acute Adm'!E306-F306</f>
        <v>-1577.6</v>
      </c>
      <c r="K306" s="1">
        <f t="shared" si="19"/>
        <v>-160915.19999999998</v>
      </c>
    </row>
    <row r="307" spans="1:11" x14ac:dyDescent="0.45">
      <c r="A307" t="s">
        <v>526</v>
      </c>
      <c r="B307">
        <v>47</v>
      </c>
      <c r="C307" s="1">
        <v>7701</v>
      </c>
      <c r="D307" s="13">
        <f>VLOOKUP(A307,'NWAU per episode Acute Adm'!$A$2:$C$414,3,FALSE)</f>
        <v>1.22</v>
      </c>
      <c r="E307" s="13">
        <f t="shared" si="16"/>
        <v>57.339999999999996</v>
      </c>
      <c r="F307" s="15">
        <f t="shared" si="17"/>
        <v>9395.2199999999993</v>
      </c>
      <c r="G307" s="15">
        <f t="shared" si="18"/>
        <v>441575.33999999997</v>
      </c>
      <c r="H307" s="13">
        <f>C307/NEP!$C$6</f>
        <v>1.4475563909774436</v>
      </c>
      <c r="I307" s="1">
        <f>NEP!$C$6-C307</f>
        <v>-2381</v>
      </c>
      <c r="J307" s="1">
        <f>'NWAU per episode Acute Adm'!E307-F307</f>
        <v>-2904.8199999999997</v>
      </c>
      <c r="K307" s="1">
        <f t="shared" si="19"/>
        <v>-136526.53999999998</v>
      </c>
    </row>
    <row r="308" spans="1:11" x14ac:dyDescent="0.45">
      <c r="A308" t="s">
        <v>250</v>
      </c>
      <c r="B308">
        <v>60</v>
      </c>
      <c r="C308" s="1">
        <v>6507</v>
      </c>
      <c r="D308" s="13">
        <f>VLOOKUP(A308,'NWAU per episode Acute Adm'!$A$2:$C$414,3,FALSE)</f>
        <v>2.96</v>
      </c>
      <c r="E308" s="13">
        <f t="shared" si="16"/>
        <v>177.6</v>
      </c>
      <c r="F308" s="15">
        <f t="shared" si="17"/>
        <v>19260.72</v>
      </c>
      <c r="G308" s="15">
        <f t="shared" si="18"/>
        <v>1155643.2000000002</v>
      </c>
      <c r="H308" s="13">
        <f>C308/NEP!$C$6</f>
        <v>1.2231203007518796</v>
      </c>
      <c r="I308" s="1">
        <f>NEP!$C$6-C308</f>
        <v>-1187</v>
      </c>
      <c r="J308" s="1">
        <f>'NWAU per episode Acute Adm'!E308-F308</f>
        <v>-3513.5200000000004</v>
      </c>
      <c r="K308" s="1">
        <f t="shared" si="19"/>
        <v>-210811.2</v>
      </c>
    </row>
    <row r="309" spans="1:11" x14ac:dyDescent="0.45">
      <c r="A309" t="s">
        <v>251</v>
      </c>
      <c r="B309">
        <v>46</v>
      </c>
      <c r="C309" s="1">
        <v>7197</v>
      </c>
      <c r="D309" s="13">
        <f>VLOOKUP(A309,'NWAU per episode Acute Adm'!$A$2:$C$414,3,FALSE)</f>
        <v>5.77</v>
      </c>
      <c r="E309" s="13">
        <f t="shared" si="16"/>
        <v>265.41999999999996</v>
      </c>
      <c r="F309" s="15">
        <f t="shared" si="17"/>
        <v>41526.689999999995</v>
      </c>
      <c r="G309" s="15">
        <f t="shared" si="18"/>
        <v>1910227.7399999998</v>
      </c>
      <c r="H309" s="13">
        <f>C309/NEP!$C$6</f>
        <v>1.3528195488721804</v>
      </c>
      <c r="I309" s="1">
        <f>NEP!$C$6-C309</f>
        <v>-1877</v>
      </c>
      <c r="J309" s="1">
        <f>'NWAU per episode Acute Adm'!E309-F309</f>
        <v>-10830.29</v>
      </c>
      <c r="K309" s="1">
        <f t="shared" si="19"/>
        <v>-498193.34</v>
      </c>
    </row>
    <row r="310" spans="1:11" x14ac:dyDescent="0.45">
      <c r="A310" t="s">
        <v>252</v>
      </c>
      <c r="B310">
        <v>91</v>
      </c>
      <c r="C310" s="1">
        <v>8434</v>
      </c>
      <c r="D310" s="13">
        <f>VLOOKUP(A310,'NWAU per episode Acute Adm'!$A$2:$C$414,3,FALSE)</f>
        <v>2.15</v>
      </c>
      <c r="E310" s="13">
        <f t="shared" si="16"/>
        <v>195.65</v>
      </c>
      <c r="F310" s="15">
        <f t="shared" si="17"/>
        <v>18133.099999999999</v>
      </c>
      <c r="G310" s="15">
        <f t="shared" si="18"/>
        <v>1650112.0999999999</v>
      </c>
      <c r="H310" s="13">
        <f>C310/NEP!$C$6</f>
        <v>1.5853383458646617</v>
      </c>
      <c r="I310" s="1">
        <f>NEP!$C$6-C310</f>
        <v>-3114</v>
      </c>
      <c r="J310" s="1">
        <f>'NWAU per episode Acute Adm'!E310-F310</f>
        <v>-6695.0999999999985</v>
      </c>
      <c r="K310" s="1">
        <f t="shared" si="19"/>
        <v>-609254.09999999986</v>
      </c>
    </row>
    <row r="311" spans="1:11" x14ac:dyDescent="0.45">
      <c r="A311" t="s">
        <v>253</v>
      </c>
      <c r="B311">
        <v>240</v>
      </c>
      <c r="C311" s="1">
        <v>8426</v>
      </c>
      <c r="D311" s="13">
        <f>VLOOKUP(A311,'NWAU per episode Acute Adm'!$A$2:$C$414,3,FALSE)</f>
        <v>1.1100000000000001</v>
      </c>
      <c r="E311" s="13">
        <f t="shared" si="16"/>
        <v>266.40000000000003</v>
      </c>
      <c r="F311" s="15">
        <f t="shared" si="17"/>
        <v>9352.86</v>
      </c>
      <c r="G311" s="15">
        <f t="shared" si="18"/>
        <v>2244686.4000000004</v>
      </c>
      <c r="H311" s="13">
        <f>C311/NEP!$C$6</f>
        <v>1.5838345864661654</v>
      </c>
      <c r="I311" s="1">
        <f>NEP!$C$6-C311</f>
        <v>-3106</v>
      </c>
      <c r="J311" s="1">
        <f>'NWAU per episode Acute Adm'!E311-F311</f>
        <v>-3447.66</v>
      </c>
      <c r="K311" s="1">
        <f t="shared" si="19"/>
        <v>-827438.39999999991</v>
      </c>
    </row>
    <row r="312" spans="1:11" x14ac:dyDescent="0.45">
      <c r="A312" t="s">
        <v>254</v>
      </c>
      <c r="B312">
        <v>48</v>
      </c>
      <c r="C312" s="1">
        <v>8091</v>
      </c>
      <c r="D312" s="13">
        <f>VLOOKUP(A312,'NWAU per episode Acute Adm'!$A$2:$C$414,3,FALSE)</f>
        <v>2.42</v>
      </c>
      <c r="E312" s="13">
        <f t="shared" si="16"/>
        <v>116.16</v>
      </c>
      <c r="F312" s="15">
        <f t="shared" si="17"/>
        <v>19580.22</v>
      </c>
      <c r="G312" s="15">
        <f t="shared" si="18"/>
        <v>939850.56</v>
      </c>
      <c r="H312" s="13">
        <f>C312/NEP!$C$6</f>
        <v>1.5208646616541353</v>
      </c>
      <c r="I312" s="1">
        <f>NEP!$C$6-C312</f>
        <v>-2771</v>
      </c>
      <c r="J312" s="1">
        <f>'NWAU per episode Acute Adm'!E312-F312</f>
        <v>-6705.8200000000015</v>
      </c>
      <c r="K312" s="1">
        <f t="shared" si="19"/>
        <v>-321879.3600000001</v>
      </c>
    </row>
    <row r="313" spans="1:11" x14ac:dyDescent="0.45">
      <c r="A313" t="s">
        <v>255</v>
      </c>
      <c r="B313">
        <v>201</v>
      </c>
      <c r="C313" s="1">
        <v>7914</v>
      </c>
      <c r="D313" s="13">
        <f>VLOOKUP(A313,'NWAU per episode Acute Adm'!$A$2:$C$414,3,FALSE)</f>
        <v>0.83</v>
      </c>
      <c r="E313" s="13">
        <f t="shared" si="16"/>
        <v>166.82999999999998</v>
      </c>
      <c r="F313" s="15">
        <f t="shared" si="17"/>
        <v>6568.62</v>
      </c>
      <c r="G313" s="15">
        <f t="shared" si="18"/>
        <v>1320292.6199999999</v>
      </c>
      <c r="H313" s="13">
        <f>C313/NEP!$C$6</f>
        <v>1.487593984962406</v>
      </c>
      <c r="I313" s="1">
        <f>NEP!$C$6-C313</f>
        <v>-2594</v>
      </c>
      <c r="J313" s="1">
        <f>'NWAU per episode Acute Adm'!E313-F313</f>
        <v>-2153.0200000000004</v>
      </c>
      <c r="K313" s="1">
        <f t="shared" si="19"/>
        <v>-432757.02000000008</v>
      </c>
    </row>
    <row r="314" spans="1:11" x14ac:dyDescent="0.45">
      <c r="A314" t="s">
        <v>256</v>
      </c>
      <c r="B314">
        <v>110</v>
      </c>
      <c r="C314" s="1">
        <v>7003</v>
      </c>
      <c r="D314" s="13">
        <f>VLOOKUP(A314,'NWAU per episode Acute Adm'!$A$2:$C$414,3,FALSE)</f>
        <v>1.18</v>
      </c>
      <c r="E314" s="13">
        <f t="shared" si="16"/>
        <v>129.79999999999998</v>
      </c>
      <c r="F314" s="15">
        <f t="shared" si="17"/>
        <v>8263.5399999999991</v>
      </c>
      <c r="G314" s="15">
        <f t="shared" si="18"/>
        <v>908989.39999999991</v>
      </c>
      <c r="H314" s="13">
        <f>C314/NEP!$C$6</f>
        <v>1.3163533834586467</v>
      </c>
      <c r="I314" s="1">
        <f>NEP!$C$6-C314</f>
        <v>-1683</v>
      </c>
      <c r="J314" s="1">
        <f>'NWAU per episode Acute Adm'!E314-F314</f>
        <v>-1985.9400000000005</v>
      </c>
      <c r="K314" s="1">
        <f t="shared" si="19"/>
        <v>-218453.40000000005</v>
      </c>
    </row>
    <row r="315" spans="1:11" x14ac:dyDescent="0.45">
      <c r="A315" t="s">
        <v>527</v>
      </c>
      <c r="B315">
        <v>30</v>
      </c>
      <c r="C315" s="1">
        <v>3470</v>
      </c>
      <c r="D315" s="13">
        <f>VLOOKUP(A315,'NWAU per episode Acute Adm'!$A$2:$C$414,3,FALSE)</f>
        <v>14.04</v>
      </c>
      <c r="E315" s="13">
        <f t="shared" si="16"/>
        <v>421.2</v>
      </c>
      <c r="F315" s="15">
        <f t="shared" si="17"/>
        <v>48718.799999999996</v>
      </c>
      <c r="G315" s="15">
        <f t="shared" si="18"/>
        <v>1461563.9999999998</v>
      </c>
      <c r="H315" s="13">
        <f>C315/NEP!$C$6</f>
        <v>0.65225563909774431</v>
      </c>
      <c r="I315" s="1">
        <f>NEP!$C$6-C315</f>
        <v>1850</v>
      </c>
      <c r="J315" s="1">
        <f>'NWAU per episode Acute Adm'!E315-F315</f>
        <v>25974.000000000007</v>
      </c>
      <c r="K315" s="1">
        <f t="shared" si="19"/>
        <v>779220.00000000023</v>
      </c>
    </row>
    <row r="316" spans="1:11" x14ac:dyDescent="0.45">
      <c r="A316" t="s">
        <v>528</v>
      </c>
      <c r="B316">
        <v>73</v>
      </c>
      <c r="C316" s="1">
        <v>3860</v>
      </c>
      <c r="D316" s="13">
        <f>VLOOKUP(A316,'NWAU per episode Acute Adm'!$A$2:$C$414,3,FALSE)</f>
        <v>10.029999999999999</v>
      </c>
      <c r="E316" s="13">
        <f t="shared" si="16"/>
        <v>732.18999999999994</v>
      </c>
      <c r="F316" s="15">
        <f t="shared" si="17"/>
        <v>38715.799999999996</v>
      </c>
      <c r="G316" s="15">
        <f t="shared" si="18"/>
        <v>2826253.4</v>
      </c>
      <c r="H316" s="13">
        <f>C316/NEP!$C$6</f>
        <v>0.72556390977443608</v>
      </c>
      <c r="I316" s="1">
        <f>NEP!$C$6-C316</f>
        <v>1460</v>
      </c>
      <c r="J316" s="1">
        <f>'NWAU per episode Acute Adm'!E316-F316</f>
        <v>14643.800000000003</v>
      </c>
      <c r="K316" s="1">
        <f t="shared" si="19"/>
        <v>1068997.4000000001</v>
      </c>
    </row>
    <row r="317" spans="1:11" x14ac:dyDescent="0.45">
      <c r="A317" t="s">
        <v>257</v>
      </c>
      <c r="B317">
        <v>53</v>
      </c>
      <c r="C317" s="1">
        <v>7859</v>
      </c>
      <c r="D317" s="13">
        <f>VLOOKUP(A317,'NWAU per episode Acute Adm'!$A$2:$C$414,3,FALSE)</f>
        <v>1.36</v>
      </c>
      <c r="E317" s="13">
        <f t="shared" si="16"/>
        <v>72.08</v>
      </c>
      <c r="F317" s="15">
        <f t="shared" si="17"/>
        <v>10688.240000000002</v>
      </c>
      <c r="G317" s="15">
        <f t="shared" si="18"/>
        <v>566476.72000000009</v>
      </c>
      <c r="H317" s="13">
        <f>C317/NEP!$C$6</f>
        <v>1.4772556390977443</v>
      </c>
      <c r="I317" s="1">
        <f>NEP!$C$6-C317</f>
        <v>-2539</v>
      </c>
      <c r="J317" s="1">
        <f>'NWAU per episode Acute Adm'!E317-F317</f>
        <v>-3453.0400000000018</v>
      </c>
      <c r="K317" s="1">
        <f t="shared" si="19"/>
        <v>-183011.12000000008</v>
      </c>
    </row>
    <row r="318" spans="1:11" x14ac:dyDescent="0.45">
      <c r="A318" t="s">
        <v>258</v>
      </c>
      <c r="B318">
        <v>100</v>
      </c>
      <c r="C318" s="1">
        <v>8659</v>
      </c>
      <c r="D318" s="13">
        <f>VLOOKUP(A318,'NWAU per episode Acute Adm'!$A$2:$C$414,3,FALSE)</f>
        <v>0.71</v>
      </c>
      <c r="E318" s="13">
        <f t="shared" si="16"/>
        <v>71</v>
      </c>
      <c r="F318" s="15">
        <f t="shared" si="17"/>
        <v>6147.8899999999994</v>
      </c>
      <c r="G318" s="15">
        <f t="shared" si="18"/>
        <v>614789</v>
      </c>
      <c r="H318" s="13">
        <f>C318/NEP!$C$6</f>
        <v>1.6276315789473683</v>
      </c>
      <c r="I318" s="1">
        <f>NEP!$C$6-C318</f>
        <v>-3339</v>
      </c>
      <c r="J318" s="1">
        <f>'NWAU per episode Acute Adm'!E318-F318</f>
        <v>-2370.6899999999996</v>
      </c>
      <c r="K318" s="1">
        <f t="shared" si="19"/>
        <v>-237068.99999999997</v>
      </c>
    </row>
    <row r="319" spans="1:11" x14ac:dyDescent="0.45">
      <c r="A319" t="s">
        <v>529</v>
      </c>
      <c r="B319">
        <v>37</v>
      </c>
      <c r="C319" s="1">
        <v>7129</v>
      </c>
      <c r="D319" s="13">
        <f>VLOOKUP(A319,'NWAU per episode Acute Adm'!$A$2:$C$414,3,FALSE)</f>
        <v>0.78</v>
      </c>
      <c r="E319" s="13">
        <f t="shared" si="16"/>
        <v>28.86</v>
      </c>
      <c r="F319" s="15">
        <f t="shared" si="17"/>
        <v>5560.62</v>
      </c>
      <c r="G319" s="15">
        <f t="shared" si="18"/>
        <v>205742.94</v>
      </c>
      <c r="H319" s="13">
        <f>C319/NEP!$C$6</f>
        <v>1.3400375939849625</v>
      </c>
      <c r="I319" s="1">
        <f>NEP!$C$6-C319</f>
        <v>-1809</v>
      </c>
      <c r="J319" s="1">
        <f>'NWAU per episode Acute Adm'!E319-F319</f>
        <v>-1411.0200000000004</v>
      </c>
      <c r="K319" s="1">
        <f t="shared" si="19"/>
        <v>-52207.74000000002</v>
      </c>
    </row>
    <row r="320" spans="1:11" x14ac:dyDescent="0.45">
      <c r="A320" t="s">
        <v>259</v>
      </c>
      <c r="B320">
        <v>78</v>
      </c>
      <c r="C320" s="1">
        <v>13953</v>
      </c>
      <c r="D320" s="13">
        <f>VLOOKUP(A320,'NWAU per episode Acute Adm'!$A$2:$C$414,3,FALSE)</f>
        <v>0.23</v>
      </c>
      <c r="E320" s="13">
        <f t="shared" si="16"/>
        <v>17.940000000000001</v>
      </c>
      <c r="F320" s="15">
        <f t="shared" si="17"/>
        <v>3209.19</v>
      </c>
      <c r="G320" s="15">
        <f t="shared" si="18"/>
        <v>250316.82</v>
      </c>
      <c r="H320" s="13">
        <f>C320/NEP!$C$6</f>
        <v>2.6227443609022556</v>
      </c>
      <c r="I320" s="1">
        <f>NEP!$C$6-C320</f>
        <v>-8633</v>
      </c>
      <c r="J320" s="1">
        <f>'NWAU per episode Acute Adm'!E320-F320</f>
        <v>-1985.59</v>
      </c>
      <c r="K320" s="1">
        <f t="shared" si="19"/>
        <v>-154876.01999999999</v>
      </c>
    </row>
    <row r="321" spans="1:11" x14ac:dyDescent="0.45">
      <c r="A321" t="s">
        <v>530</v>
      </c>
      <c r="B321">
        <v>61</v>
      </c>
      <c r="C321" s="1">
        <v>6444</v>
      </c>
      <c r="D321" s="13">
        <f>VLOOKUP(A321,'NWAU per episode Acute Adm'!$A$2:$C$414,3,FALSE)</f>
        <v>5.12</v>
      </c>
      <c r="E321" s="13">
        <f t="shared" si="16"/>
        <v>312.32</v>
      </c>
      <c r="F321" s="15">
        <f t="shared" si="17"/>
        <v>32993.279999999999</v>
      </c>
      <c r="G321" s="15">
        <f t="shared" si="18"/>
        <v>2012590.0799999998</v>
      </c>
      <c r="H321" s="13">
        <f>C321/NEP!$C$6</f>
        <v>1.2112781954887217</v>
      </c>
      <c r="I321" s="1">
        <f>NEP!$C$6-C321</f>
        <v>-1124</v>
      </c>
      <c r="J321" s="1">
        <f>'NWAU per episode Acute Adm'!E321-F321</f>
        <v>-5754.880000000001</v>
      </c>
      <c r="K321" s="1">
        <f t="shared" si="19"/>
        <v>-351047.68000000005</v>
      </c>
    </row>
    <row r="322" spans="1:11" x14ac:dyDescent="0.45">
      <c r="A322" t="s">
        <v>260</v>
      </c>
      <c r="B322">
        <v>78</v>
      </c>
      <c r="C322" s="1">
        <v>6547</v>
      </c>
      <c r="D322" s="13">
        <f>VLOOKUP(A322,'NWAU per episode Acute Adm'!$A$2:$C$414,3,FALSE)</f>
        <v>1.83</v>
      </c>
      <c r="E322" s="13">
        <f t="shared" si="16"/>
        <v>142.74</v>
      </c>
      <c r="F322" s="15">
        <f t="shared" si="17"/>
        <v>11981.01</v>
      </c>
      <c r="G322" s="15">
        <f t="shared" si="18"/>
        <v>934518.78</v>
      </c>
      <c r="H322" s="13">
        <f>C322/NEP!$C$6</f>
        <v>1.2306390977443609</v>
      </c>
      <c r="I322" s="1">
        <f>NEP!$C$6-C322</f>
        <v>-1227</v>
      </c>
      <c r="J322" s="1">
        <f>'NWAU per episode Acute Adm'!E322-F322</f>
        <v>-2245.41</v>
      </c>
      <c r="K322" s="1">
        <f t="shared" si="19"/>
        <v>-175141.97999999998</v>
      </c>
    </row>
    <row r="323" spans="1:11" x14ac:dyDescent="0.45">
      <c r="A323" t="s">
        <v>261</v>
      </c>
      <c r="B323">
        <v>783</v>
      </c>
      <c r="C323" s="1">
        <v>3769</v>
      </c>
      <c r="D323" s="13">
        <f>VLOOKUP(A323,'NWAU per episode Acute Adm'!$A$2:$C$414,3,FALSE)</f>
        <v>0.45</v>
      </c>
      <c r="E323" s="13">
        <f t="shared" ref="E323:E386" si="20">D323*B323</f>
        <v>352.35</v>
      </c>
      <c r="F323" s="15">
        <f t="shared" ref="F323:F386" si="21">C323*D323</f>
        <v>1696.05</v>
      </c>
      <c r="G323" s="15">
        <f t="shared" ref="G323:G386" si="22">F323*B323</f>
        <v>1328007.1499999999</v>
      </c>
      <c r="H323" s="13">
        <f>C323/NEP!$C$6</f>
        <v>0.70845864661654134</v>
      </c>
      <c r="I323" s="1">
        <f>NEP!$C$6-C323</f>
        <v>1551</v>
      </c>
      <c r="J323" s="1">
        <f>'NWAU per episode Acute Adm'!E323-F323</f>
        <v>697.9500000000005</v>
      </c>
      <c r="K323" s="1">
        <f t="shared" ref="K323:K386" si="23">J323*B323</f>
        <v>546494.85000000044</v>
      </c>
    </row>
    <row r="324" spans="1:11" x14ac:dyDescent="0.45">
      <c r="A324" t="s">
        <v>262</v>
      </c>
      <c r="B324" s="2">
        <v>28278</v>
      </c>
      <c r="C324" s="1">
        <v>5030</v>
      </c>
      <c r="D324" s="13">
        <f>VLOOKUP(A324,'NWAU per episode Acute Adm'!$A$2:$C$414,3,FALSE)</f>
        <v>0.1</v>
      </c>
      <c r="E324" s="13">
        <f t="shared" si="20"/>
        <v>2827.8</v>
      </c>
      <c r="F324" s="15">
        <f t="shared" si="21"/>
        <v>503</v>
      </c>
      <c r="G324" s="15">
        <f t="shared" si="22"/>
        <v>14223834</v>
      </c>
      <c r="H324" s="13">
        <f>C324/NEP!$C$6</f>
        <v>0.94548872180451127</v>
      </c>
      <c r="I324" s="1">
        <f>NEP!$C$6-C324</f>
        <v>290</v>
      </c>
      <c r="J324" s="1">
        <f>'NWAU per episode Acute Adm'!E324-F324</f>
        <v>29.000000000000114</v>
      </c>
      <c r="K324" s="1">
        <f t="shared" si="23"/>
        <v>820062.00000000326</v>
      </c>
    </row>
    <row r="325" spans="1:11" x14ac:dyDescent="0.45">
      <c r="A325" t="s">
        <v>263</v>
      </c>
      <c r="B325">
        <v>407</v>
      </c>
      <c r="C325" s="1">
        <v>8591</v>
      </c>
      <c r="D325" s="13">
        <f>VLOOKUP(A325,'NWAU per episode Acute Adm'!$A$2:$C$414,3,FALSE)</f>
        <v>1.19</v>
      </c>
      <c r="E325" s="13">
        <f t="shared" si="20"/>
        <v>484.33</v>
      </c>
      <c r="F325" s="15">
        <f t="shared" si="21"/>
        <v>10223.289999999999</v>
      </c>
      <c r="G325" s="15">
        <f t="shared" si="22"/>
        <v>4160879.03</v>
      </c>
      <c r="H325" s="13">
        <f>C325/NEP!$C$6</f>
        <v>1.6148496240601504</v>
      </c>
      <c r="I325" s="1">
        <f>NEP!$C$6-C325</f>
        <v>-3271</v>
      </c>
      <c r="J325" s="1">
        <f>'NWAU per episode Acute Adm'!E325-F325</f>
        <v>-3892.4899999999989</v>
      </c>
      <c r="K325" s="1">
        <f t="shared" si="23"/>
        <v>-1584243.4299999995</v>
      </c>
    </row>
    <row r="326" spans="1:11" x14ac:dyDescent="0.45">
      <c r="A326" t="s">
        <v>264</v>
      </c>
      <c r="B326">
        <v>337</v>
      </c>
      <c r="C326" s="1">
        <v>8482</v>
      </c>
      <c r="D326" s="13">
        <f>VLOOKUP(A326,'NWAU per episode Acute Adm'!$A$2:$C$414,3,FALSE)</f>
        <v>0.37</v>
      </c>
      <c r="E326" s="13">
        <f t="shared" si="20"/>
        <v>124.69</v>
      </c>
      <c r="F326" s="15">
        <f t="shared" si="21"/>
        <v>3138.34</v>
      </c>
      <c r="G326" s="15">
        <f t="shared" si="22"/>
        <v>1057620.58</v>
      </c>
      <c r="H326" s="13">
        <f>C326/NEP!$C$6</f>
        <v>1.5943609022556391</v>
      </c>
      <c r="I326" s="1">
        <f>NEP!$C$6-C326</f>
        <v>-3162</v>
      </c>
      <c r="J326" s="1">
        <f>'NWAU per episode Acute Adm'!E326-F326</f>
        <v>-1169.9400000000003</v>
      </c>
      <c r="K326" s="1">
        <f t="shared" si="23"/>
        <v>-394269.78000000009</v>
      </c>
    </row>
    <row r="327" spans="1:11" x14ac:dyDescent="0.45">
      <c r="A327" t="s">
        <v>265</v>
      </c>
      <c r="B327">
        <v>62</v>
      </c>
      <c r="C327" s="1">
        <v>9034</v>
      </c>
      <c r="D327" s="13">
        <f>VLOOKUP(A327,'NWAU per episode Acute Adm'!$A$2:$C$414,3,FALSE)</f>
        <v>0.37</v>
      </c>
      <c r="E327" s="13">
        <f t="shared" si="20"/>
        <v>22.94</v>
      </c>
      <c r="F327" s="15">
        <f t="shared" si="21"/>
        <v>3342.58</v>
      </c>
      <c r="G327" s="15">
        <f t="shared" si="22"/>
        <v>207239.96</v>
      </c>
      <c r="H327" s="13">
        <f>C327/NEP!$C$6</f>
        <v>1.6981203007518797</v>
      </c>
      <c r="I327" s="1">
        <f>NEP!$C$6-C327</f>
        <v>-3714</v>
      </c>
      <c r="J327" s="1">
        <f>'NWAU per episode Acute Adm'!E327-F327</f>
        <v>-1374.1799999999998</v>
      </c>
      <c r="K327" s="1">
        <f t="shared" si="23"/>
        <v>-85199.159999999989</v>
      </c>
    </row>
    <row r="328" spans="1:11" x14ac:dyDescent="0.45">
      <c r="A328" t="s">
        <v>266</v>
      </c>
      <c r="B328">
        <v>185</v>
      </c>
      <c r="C328" s="1">
        <v>6741</v>
      </c>
      <c r="D328" s="13">
        <f>VLOOKUP(A328,'NWAU per episode Acute Adm'!$A$2:$C$414,3,FALSE)</f>
        <v>0.15</v>
      </c>
      <c r="E328" s="13">
        <f t="shared" si="20"/>
        <v>27.75</v>
      </c>
      <c r="F328" s="15">
        <f t="shared" si="21"/>
        <v>1011.15</v>
      </c>
      <c r="G328" s="15">
        <f t="shared" si="22"/>
        <v>187062.75</v>
      </c>
      <c r="H328" s="13">
        <f>C328/NEP!$C$6</f>
        <v>1.2671052631578947</v>
      </c>
      <c r="I328" s="1">
        <f>NEP!$C$6-C328</f>
        <v>-1421</v>
      </c>
      <c r="J328" s="1">
        <f>'NWAU per episode Acute Adm'!E328-F328</f>
        <v>-213.14999999999998</v>
      </c>
      <c r="K328" s="1">
        <f t="shared" si="23"/>
        <v>-39432.749999999993</v>
      </c>
    </row>
    <row r="329" spans="1:11" x14ac:dyDescent="0.45">
      <c r="A329" t="s">
        <v>267</v>
      </c>
      <c r="B329">
        <v>128</v>
      </c>
      <c r="C329" s="1">
        <v>5742</v>
      </c>
      <c r="D329" s="13">
        <f>VLOOKUP(A329,'NWAU per episode Acute Adm'!$A$2:$C$414,3,FALSE)</f>
        <v>1.61</v>
      </c>
      <c r="E329" s="13">
        <f t="shared" si="20"/>
        <v>206.08</v>
      </c>
      <c r="F329" s="15">
        <f t="shared" si="21"/>
        <v>9244.6200000000008</v>
      </c>
      <c r="G329" s="15">
        <f t="shared" si="22"/>
        <v>1183311.3600000001</v>
      </c>
      <c r="H329" s="13">
        <f>C329/NEP!$C$6</f>
        <v>1.0793233082706768</v>
      </c>
      <c r="I329" s="1">
        <f>NEP!$C$6-C329</f>
        <v>-422</v>
      </c>
      <c r="J329" s="1">
        <f>'NWAU per episode Acute Adm'!E329-F329</f>
        <v>-679.42000000000007</v>
      </c>
      <c r="K329" s="1">
        <f t="shared" si="23"/>
        <v>-86965.760000000009</v>
      </c>
    </row>
    <row r="330" spans="1:11" x14ac:dyDescent="0.45">
      <c r="A330" t="s">
        <v>268</v>
      </c>
      <c r="B330">
        <v>264</v>
      </c>
      <c r="C330" s="1">
        <v>7398</v>
      </c>
      <c r="D330" s="13">
        <f>VLOOKUP(A330,'NWAU per episode Acute Adm'!$A$2:$C$414,3,FALSE)</f>
        <v>0.34</v>
      </c>
      <c r="E330" s="13">
        <f t="shared" si="20"/>
        <v>89.76</v>
      </c>
      <c r="F330" s="15">
        <f t="shared" si="21"/>
        <v>2515.3200000000002</v>
      </c>
      <c r="G330" s="15">
        <f t="shared" si="22"/>
        <v>664044.4800000001</v>
      </c>
      <c r="H330" s="13">
        <f>C330/NEP!$C$6</f>
        <v>1.3906015037593984</v>
      </c>
      <c r="I330" s="1">
        <f>NEP!$C$6-C330</f>
        <v>-2078</v>
      </c>
      <c r="J330" s="1">
        <f>'NWAU per episode Acute Adm'!E330-F330</f>
        <v>-706.52000000000021</v>
      </c>
      <c r="K330" s="1">
        <f t="shared" si="23"/>
        <v>-186521.28000000006</v>
      </c>
    </row>
    <row r="331" spans="1:11" x14ac:dyDescent="0.45">
      <c r="A331" t="s">
        <v>269</v>
      </c>
      <c r="B331">
        <v>114</v>
      </c>
      <c r="C331" s="1">
        <v>7483</v>
      </c>
      <c r="D331" s="13">
        <f>VLOOKUP(A331,'NWAU per episode Acute Adm'!$A$2:$C$414,3,FALSE)</f>
        <v>1.98</v>
      </c>
      <c r="E331" s="13">
        <f t="shared" si="20"/>
        <v>225.72</v>
      </c>
      <c r="F331" s="15">
        <f t="shared" si="21"/>
        <v>14816.34</v>
      </c>
      <c r="G331" s="15">
        <f t="shared" si="22"/>
        <v>1689062.76</v>
      </c>
      <c r="H331" s="13">
        <f>C331/NEP!$C$6</f>
        <v>1.4065789473684212</v>
      </c>
      <c r="I331" s="1">
        <f>NEP!$C$6-C331</f>
        <v>-2163</v>
      </c>
      <c r="J331" s="1">
        <f>'NWAU per episode Acute Adm'!E331-F331</f>
        <v>-4282.7400000000016</v>
      </c>
      <c r="K331" s="1">
        <f t="shared" si="23"/>
        <v>-488232.36000000016</v>
      </c>
    </row>
    <row r="332" spans="1:11" x14ac:dyDescent="0.45">
      <c r="A332" t="s">
        <v>270</v>
      </c>
      <c r="B332">
        <v>374</v>
      </c>
      <c r="C332" s="1">
        <v>7283</v>
      </c>
      <c r="D332" s="13">
        <f>VLOOKUP(A332,'NWAU per episode Acute Adm'!$A$2:$C$414,3,FALSE)</f>
        <v>0.46</v>
      </c>
      <c r="E332" s="13">
        <f t="shared" si="20"/>
        <v>172.04000000000002</v>
      </c>
      <c r="F332" s="15">
        <f t="shared" si="21"/>
        <v>3350.1800000000003</v>
      </c>
      <c r="G332" s="15">
        <f t="shared" si="22"/>
        <v>1252967.32</v>
      </c>
      <c r="H332" s="13">
        <f>C332/NEP!$C$6</f>
        <v>1.3689849624060151</v>
      </c>
      <c r="I332" s="1">
        <f>NEP!$C$6-C332</f>
        <v>-1963</v>
      </c>
      <c r="J332" s="1">
        <f>'NWAU per episode Acute Adm'!E332-F332</f>
        <v>-902.98</v>
      </c>
      <c r="K332" s="1">
        <f t="shared" si="23"/>
        <v>-337714.52</v>
      </c>
    </row>
    <row r="333" spans="1:11" x14ac:dyDescent="0.45">
      <c r="A333" t="s">
        <v>271</v>
      </c>
      <c r="B333">
        <v>435</v>
      </c>
      <c r="C333" s="1">
        <v>7871</v>
      </c>
      <c r="D333" s="13">
        <f>VLOOKUP(A333,'NWAU per episode Acute Adm'!$A$2:$C$414,3,FALSE)</f>
        <v>0.18</v>
      </c>
      <c r="E333" s="13">
        <f t="shared" si="20"/>
        <v>78.3</v>
      </c>
      <c r="F333" s="15">
        <f t="shared" si="21"/>
        <v>1416.78</v>
      </c>
      <c r="G333" s="15">
        <f t="shared" si="22"/>
        <v>616299.29999999993</v>
      </c>
      <c r="H333" s="13">
        <f>C333/NEP!$C$6</f>
        <v>1.4795112781954887</v>
      </c>
      <c r="I333" s="1">
        <f>NEP!$C$6-C333</f>
        <v>-2551</v>
      </c>
      <c r="J333" s="1">
        <f>'NWAU per episode Acute Adm'!E333-F333</f>
        <v>-459.17999999999995</v>
      </c>
      <c r="K333" s="1">
        <f t="shared" si="23"/>
        <v>-199743.3</v>
      </c>
    </row>
    <row r="334" spans="1:11" x14ac:dyDescent="0.45">
      <c r="A334" t="s">
        <v>531</v>
      </c>
      <c r="B334">
        <v>31</v>
      </c>
      <c r="C334" s="1">
        <v>4732</v>
      </c>
      <c r="D334" s="13">
        <f>VLOOKUP(A334,'NWAU per episode Acute Adm'!$A$2:$C$414,3,FALSE)</f>
        <v>0.18</v>
      </c>
      <c r="E334" s="13">
        <f t="shared" si="20"/>
        <v>5.58</v>
      </c>
      <c r="F334" s="15">
        <f t="shared" si="21"/>
        <v>851.76</v>
      </c>
      <c r="G334" s="15">
        <f t="shared" si="22"/>
        <v>26404.560000000001</v>
      </c>
      <c r="H334" s="13">
        <f>C334/NEP!$C$6</f>
        <v>0.88947368421052631</v>
      </c>
      <c r="I334" s="1">
        <f>NEP!$C$6-C334</f>
        <v>588</v>
      </c>
      <c r="J334" s="1">
        <f>'NWAU per episode Acute Adm'!E334-F334</f>
        <v>105.84000000000003</v>
      </c>
      <c r="K334" s="1">
        <f t="shared" si="23"/>
        <v>3281.0400000000009</v>
      </c>
    </row>
    <row r="335" spans="1:11" x14ac:dyDescent="0.45">
      <c r="A335" t="s">
        <v>532</v>
      </c>
      <c r="B335">
        <v>90</v>
      </c>
      <c r="C335" s="1">
        <v>5300</v>
      </c>
      <c r="D335" s="13">
        <f>VLOOKUP(A335,'NWAU per episode Acute Adm'!$A$2:$C$414,3,FALSE)</f>
        <v>3.45</v>
      </c>
      <c r="E335" s="13">
        <f t="shared" si="20"/>
        <v>310.5</v>
      </c>
      <c r="F335" s="15">
        <f t="shared" si="21"/>
        <v>18285</v>
      </c>
      <c r="G335" s="15">
        <f t="shared" si="22"/>
        <v>1645650</v>
      </c>
      <c r="H335" s="13">
        <f>C335/NEP!$C$6</f>
        <v>0.99624060150375937</v>
      </c>
      <c r="I335" s="1">
        <f>NEP!$C$6-C335</f>
        <v>20</v>
      </c>
      <c r="J335" s="1">
        <f>'NWAU per episode Acute Adm'!E335-F335</f>
        <v>69</v>
      </c>
      <c r="K335" s="1">
        <f t="shared" si="23"/>
        <v>6210</v>
      </c>
    </row>
    <row r="336" spans="1:11" x14ac:dyDescent="0.45">
      <c r="A336" t="s">
        <v>272</v>
      </c>
      <c r="B336">
        <v>78</v>
      </c>
      <c r="C336" s="1">
        <v>7592</v>
      </c>
      <c r="D336" s="13">
        <f>VLOOKUP(A336,'NWAU per episode Acute Adm'!$A$2:$C$414,3,FALSE)</f>
        <v>1.35</v>
      </c>
      <c r="E336" s="13">
        <f t="shared" si="20"/>
        <v>105.30000000000001</v>
      </c>
      <c r="F336" s="15">
        <f t="shared" si="21"/>
        <v>10249.200000000001</v>
      </c>
      <c r="G336" s="15">
        <f t="shared" si="22"/>
        <v>799437.60000000009</v>
      </c>
      <c r="H336" s="13">
        <f>C336/NEP!$C$6</f>
        <v>1.4270676691729323</v>
      </c>
      <c r="I336" s="1">
        <f>NEP!$C$6-C336</f>
        <v>-2272</v>
      </c>
      <c r="J336" s="1">
        <f>'NWAU per episode Acute Adm'!E336-F336</f>
        <v>-3067.1999999999989</v>
      </c>
      <c r="K336" s="1">
        <f t="shared" si="23"/>
        <v>-239241.59999999992</v>
      </c>
    </row>
    <row r="337" spans="1:11" x14ac:dyDescent="0.45">
      <c r="A337" t="s">
        <v>273</v>
      </c>
      <c r="B337">
        <v>34</v>
      </c>
      <c r="C337" s="1">
        <v>7832</v>
      </c>
      <c r="D337" s="13">
        <f>VLOOKUP(A337,'NWAU per episode Acute Adm'!$A$2:$C$414,3,FALSE)</f>
        <v>0.94</v>
      </c>
      <c r="E337" s="13">
        <f t="shared" si="20"/>
        <v>31.959999999999997</v>
      </c>
      <c r="F337" s="15">
        <f t="shared" si="21"/>
        <v>7362.08</v>
      </c>
      <c r="G337" s="15">
        <f t="shared" si="22"/>
        <v>250310.72</v>
      </c>
      <c r="H337" s="13">
        <f>C337/NEP!$C$6</f>
        <v>1.4721804511278196</v>
      </c>
      <c r="I337" s="1">
        <f>NEP!$C$6-C337</f>
        <v>-2512</v>
      </c>
      <c r="J337" s="1">
        <f>'NWAU per episode Acute Adm'!E337-F337</f>
        <v>-2361.2800000000007</v>
      </c>
      <c r="K337" s="1">
        <f t="shared" si="23"/>
        <v>-80283.520000000019</v>
      </c>
    </row>
    <row r="338" spans="1:11" x14ac:dyDescent="0.45">
      <c r="A338" t="s">
        <v>533</v>
      </c>
      <c r="B338">
        <v>39</v>
      </c>
      <c r="C338" s="1">
        <v>6945</v>
      </c>
      <c r="D338" s="13">
        <f>VLOOKUP(A338,'NWAU per episode Acute Adm'!$A$2:$C$414,3,FALSE)</f>
        <v>1.47</v>
      </c>
      <c r="E338" s="13">
        <f t="shared" si="20"/>
        <v>57.33</v>
      </c>
      <c r="F338" s="15">
        <f t="shared" si="21"/>
        <v>10209.15</v>
      </c>
      <c r="G338" s="15">
        <f t="shared" si="22"/>
        <v>398156.85</v>
      </c>
      <c r="H338" s="13">
        <f>C338/NEP!$C$6</f>
        <v>1.3054511278195489</v>
      </c>
      <c r="I338" s="1">
        <f>NEP!$C$6-C338</f>
        <v>-1625</v>
      </c>
      <c r="J338" s="1">
        <f>'NWAU per episode Acute Adm'!E338-F338</f>
        <v>-2388.75</v>
      </c>
      <c r="K338" s="1">
        <f t="shared" si="23"/>
        <v>-93161.25</v>
      </c>
    </row>
    <row r="339" spans="1:11" x14ac:dyDescent="0.45">
      <c r="A339" t="s">
        <v>534</v>
      </c>
      <c r="B339">
        <v>48</v>
      </c>
      <c r="C339" s="1">
        <v>8218</v>
      </c>
      <c r="D339" s="13">
        <f>VLOOKUP(A339,'NWAU per episode Acute Adm'!$A$2:$C$414,3,FALSE)</f>
        <v>1.49</v>
      </c>
      <c r="E339" s="13">
        <f t="shared" si="20"/>
        <v>71.52</v>
      </c>
      <c r="F339" s="15">
        <f t="shared" si="21"/>
        <v>12244.82</v>
      </c>
      <c r="G339" s="15">
        <f t="shared" si="22"/>
        <v>587751.36</v>
      </c>
      <c r="H339" s="13">
        <f>C339/NEP!$C$6</f>
        <v>1.5447368421052632</v>
      </c>
      <c r="I339" s="1">
        <f>NEP!$C$6-C339</f>
        <v>-2898</v>
      </c>
      <c r="J339" s="1">
        <f>'NWAU per episode Acute Adm'!E339-F339</f>
        <v>-4318.0200000000004</v>
      </c>
      <c r="K339" s="1">
        <f t="shared" si="23"/>
        <v>-207264.96000000002</v>
      </c>
    </row>
    <row r="340" spans="1:11" x14ac:dyDescent="0.45">
      <c r="A340" t="s">
        <v>274</v>
      </c>
      <c r="B340">
        <v>173</v>
      </c>
      <c r="C340" s="1">
        <v>7604</v>
      </c>
      <c r="D340" s="13">
        <f>VLOOKUP(A340,'NWAU per episode Acute Adm'!$A$2:$C$414,3,FALSE)</f>
        <v>0.41</v>
      </c>
      <c r="E340" s="13">
        <f t="shared" si="20"/>
        <v>70.929999999999993</v>
      </c>
      <c r="F340" s="15">
        <f t="shared" si="21"/>
        <v>3117.64</v>
      </c>
      <c r="G340" s="15">
        <f t="shared" si="22"/>
        <v>539351.72</v>
      </c>
      <c r="H340" s="13">
        <f>C340/NEP!$C$6</f>
        <v>1.4293233082706767</v>
      </c>
      <c r="I340" s="1">
        <f>NEP!$C$6-C340</f>
        <v>-2284</v>
      </c>
      <c r="J340" s="1">
        <f>'NWAU per episode Acute Adm'!E340-F340</f>
        <v>-936.44</v>
      </c>
      <c r="K340" s="1">
        <f t="shared" si="23"/>
        <v>-162004.12</v>
      </c>
    </row>
    <row r="341" spans="1:11" x14ac:dyDescent="0.45">
      <c r="A341" t="s">
        <v>275</v>
      </c>
      <c r="B341">
        <v>53</v>
      </c>
      <c r="C341" s="1">
        <v>9112</v>
      </c>
      <c r="D341" s="13">
        <f>VLOOKUP(A341,'NWAU per episode Acute Adm'!$A$2:$C$414,3,FALSE)</f>
        <v>0.3</v>
      </c>
      <c r="E341" s="13">
        <f t="shared" si="20"/>
        <v>15.899999999999999</v>
      </c>
      <c r="F341" s="15">
        <f t="shared" si="21"/>
        <v>2733.6</v>
      </c>
      <c r="G341" s="15">
        <f t="shared" si="22"/>
        <v>144880.79999999999</v>
      </c>
      <c r="H341" s="13">
        <f>C341/NEP!$C$6</f>
        <v>1.7127819548872181</v>
      </c>
      <c r="I341" s="1">
        <f>NEP!$C$6-C341</f>
        <v>-3792</v>
      </c>
      <c r="J341" s="1">
        <f>'NWAU per episode Acute Adm'!E341-F341</f>
        <v>-1137.6000000000001</v>
      </c>
      <c r="K341" s="1">
        <f t="shared" si="23"/>
        <v>-60292.80000000001</v>
      </c>
    </row>
    <row r="342" spans="1:11" x14ac:dyDescent="0.45">
      <c r="A342" t="s">
        <v>276</v>
      </c>
      <c r="B342">
        <v>95</v>
      </c>
      <c r="C342" s="1">
        <v>9812</v>
      </c>
      <c r="D342" s="13">
        <f>VLOOKUP(A342,'NWAU per episode Acute Adm'!$A$2:$C$414,3,FALSE)</f>
        <v>0.28000000000000003</v>
      </c>
      <c r="E342" s="13">
        <f t="shared" si="20"/>
        <v>26.6</v>
      </c>
      <c r="F342" s="15">
        <f t="shared" si="21"/>
        <v>2747.36</v>
      </c>
      <c r="G342" s="15">
        <f t="shared" si="22"/>
        <v>260999.2</v>
      </c>
      <c r="H342" s="13">
        <f>C342/NEP!$C$6</f>
        <v>1.8443609022556391</v>
      </c>
      <c r="I342" s="1">
        <f>NEP!$C$6-C342</f>
        <v>-4492</v>
      </c>
      <c r="J342" s="1">
        <f>'NWAU per episode Acute Adm'!E342-F342</f>
        <v>-1257.7600000000002</v>
      </c>
      <c r="K342" s="1">
        <f t="shared" si="23"/>
        <v>-119487.20000000003</v>
      </c>
    </row>
    <row r="343" spans="1:11" x14ac:dyDescent="0.45">
      <c r="A343" t="s">
        <v>277</v>
      </c>
      <c r="B343">
        <v>42</v>
      </c>
      <c r="C343" s="1">
        <v>9375</v>
      </c>
      <c r="D343" s="13">
        <f>VLOOKUP(A343,'NWAU per episode Acute Adm'!$A$2:$C$414,3,FALSE)</f>
        <v>1.54</v>
      </c>
      <c r="E343" s="13">
        <f t="shared" si="20"/>
        <v>64.680000000000007</v>
      </c>
      <c r="F343" s="15">
        <f t="shared" si="21"/>
        <v>14437.5</v>
      </c>
      <c r="G343" s="15">
        <f t="shared" si="22"/>
        <v>606375</v>
      </c>
      <c r="H343" s="13">
        <f>C343/NEP!$C$6</f>
        <v>1.762218045112782</v>
      </c>
      <c r="I343" s="1">
        <f>NEP!$C$6-C343</f>
        <v>-4055</v>
      </c>
      <c r="J343" s="1">
        <f>'NWAU per episode Acute Adm'!E343-F343</f>
        <v>-6244.6999999999989</v>
      </c>
      <c r="K343" s="1">
        <f t="shared" si="23"/>
        <v>-262277.39999999997</v>
      </c>
    </row>
    <row r="344" spans="1:11" x14ac:dyDescent="0.45">
      <c r="A344" t="s">
        <v>278</v>
      </c>
      <c r="B344">
        <v>41</v>
      </c>
      <c r="C344" s="1">
        <v>8449</v>
      </c>
      <c r="D344" s="13">
        <f>VLOOKUP(A344,'NWAU per episode Acute Adm'!$A$2:$C$414,3,FALSE)</f>
        <v>0.5</v>
      </c>
      <c r="E344" s="13">
        <f t="shared" si="20"/>
        <v>20.5</v>
      </c>
      <c r="F344" s="15">
        <f t="shared" si="21"/>
        <v>4224.5</v>
      </c>
      <c r="G344" s="15">
        <f t="shared" si="22"/>
        <v>173204.5</v>
      </c>
      <c r="H344" s="13">
        <f>C344/NEP!$C$6</f>
        <v>1.5881578947368422</v>
      </c>
      <c r="I344" s="1">
        <f>NEP!$C$6-C344</f>
        <v>-3129</v>
      </c>
      <c r="J344" s="1">
        <f>'NWAU per episode Acute Adm'!E344-F344</f>
        <v>-1564.5</v>
      </c>
      <c r="K344" s="1">
        <f t="shared" si="23"/>
        <v>-64144.5</v>
      </c>
    </row>
    <row r="345" spans="1:11" x14ac:dyDescent="0.45">
      <c r="A345" t="s">
        <v>535</v>
      </c>
      <c r="B345">
        <v>86</v>
      </c>
      <c r="C345" s="1">
        <v>7264</v>
      </c>
      <c r="D345" s="13">
        <f>VLOOKUP(A345,'NWAU per episode Acute Adm'!$A$2:$C$414,3,FALSE)</f>
        <v>2.2200000000000002</v>
      </c>
      <c r="E345" s="13">
        <f t="shared" si="20"/>
        <v>190.92000000000002</v>
      </c>
      <c r="F345" s="15">
        <f t="shared" si="21"/>
        <v>16126.080000000002</v>
      </c>
      <c r="G345" s="15">
        <f t="shared" si="22"/>
        <v>1386842.8800000001</v>
      </c>
      <c r="H345" s="13">
        <f>C345/NEP!$C$6</f>
        <v>1.3654135338345865</v>
      </c>
      <c r="I345" s="1">
        <f>NEP!$C$6-C345</f>
        <v>-1944</v>
      </c>
      <c r="J345" s="1">
        <f>'NWAU per episode Acute Adm'!E345-F345</f>
        <v>-4315.68</v>
      </c>
      <c r="K345" s="1">
        <f t="shared" si="23"/>
        <v>-371148.48000000004</v>
      </c>
    </row>
    <row r="346" spans="1:11" x14ac:dyDescent="0.45">
      <c r="A346" t="s">
        <v>279</v>
      </c>
      <c r="B346">
        <v>33</v>
      </c>
      <c r="C346" s="1">
        <v>5790</v>
      </c>
      <c r="D346" s="13">
        <f>VLOOKUP(A346,'NWAU per episode Acute Adm'!$A$2:$C$414,3,FALSE)</f>
        <v>0.89</v>
      </c>
      <c r="E346" s="13">
        <f t="shared" si="20"/>
        <v>29.37</v>
      </c>
      <c r="F346" s="15">
        <f t="shared" si="21"/>
        <v>5153.1000000000004</v>
      </c>
      <c r="G346" s="15">
        <f t="shared" si="22"/>
        <v>170052.30000000002</v>
      </c>
      <c r="H346" s="13">
        <f>C346/NEP!$C$6</f>
        <v>1.0883458646616542</v>
      </c>
      <c r="I346" s="1">
        <f>NEP!$C$6-C346</f>
        <v>-470</v>
      </c>
      <c r="J346" s="1">
        <f>'NWAU per episode Acute Adm'!E346-F346</f>
        <v>-418.30000000000018</v>
      </c>
      <c r="K346" s="1">
        <f t="shared" si="23"/>
        <v>-13803.900000000005</v>
      </c>
    </row>
    <row r="347" spans="1:11" x14ac:dyDescent="0.45">
      <c r="A347" t="s">
        <v>280</v>
      </c>
      <c r="B347">
        <v>52</v>
      </c>
      <c r="C347" s="1">
        <v>4129</v>
      </c>
      <c r="D347" s="13">
        <f>VLOOKUP(A347,'NWAU per episode Acute Adm'!$A$2:$C$414,3,FALSE)</f>
        <v>0.38</v>
      </c>
      <c r="E347" s="13">
        <f t="shared" si="20"/>
        <v>19.760000000000002</v>
      </c>
      <c r="F347" s="15">
        <f t="shared" si="21"/>
        <v>1569.02</v>
      </c>
      <c r="G347" s="15">
        <f t="shared" si="22"/>
        <v>81589.039999999994</v>
      </c>
      <c r="H347" s="13">
        <f>C347/NEP!$C$6</f>
        <v>0.77612781954887222</v>
      </c>
      <c r="I347" s="1">
        <f>NEP!$C$6-C347</f>
        <v>1191</v>
      </c>
      <c r="J347" s="1">
        <f>'NWAU per episode Acute Adm'!E347-F347</f>
        <v>452.58000000000015</v>
      </c>
      <c r="K347" s="1">
        <f t="shared" si="23"/>
        <v>23534.160000000007</v>
      </c>
    </row>
    <row r="348" spans="1:11" x14ac:dyDescent="0.45">
      <c r="A348" t="s">
        <v>281</v>
      </c>
      <c r="B348">
        <v>188</v>
      </c>
      <c r="C348" s="1">
        <v>6423</v>
      </c>
      <c r="D348" s="13">
        <f>VLOOKUP(A348,'NWAU per episode Acute Adm'!$A$2:$C$414,3,FALSE)</f>
        <v>0.23</v>
      </c>
      <c r="E348" s="13">
        <f t="shared" si="20"/>
        <v>43.24</v>
      </c>
      <c r="F348" s="15">
        <f t="shared" si="21"/>
        <v>1477.29</v>
      </c>
      <c r="G348" s="15">
        <f t="shared" si="22"/>
        <v>277730.52</v>
      </c>
      <c r="H348" s="13">
        <f>C348/NEP!$C$6</f>
        <v>1.2073308270676693</v>
      </c>
      <c r="I348" s="1">
        <f>NEP!$C$6-C348</f>
        <v>-1103</v>
      </c>
      <c r="J348" s="1">
        <f>'NWAU per episode Acute Adm'!E348-F348</f>
        <v>-253.68999999999983</v>
      </c>
      <c r="K348" s="1">
        <f t="shared" si="23"/>
        <v>-47693.719999999965</v>
      </c>
    </row>
    <row r="349" spans="1:11" x14ac:dyDescent="0.45">
      <c r="A349" t="s">
        <v>282</v>
      </c>
      <c r="B349">
        <v>222</v>
      </c>
      <c r="C349" s="1">
        <v>9157</v>
      </c>
      <c r="D349" s="13">
        <f>VLOOKUP(A349,'NWAU per episode Acute Adm'!$A$2:$C$414,3,FALSE)</f>
        <v>1.61</v>
      </c>
      <c r="E349" s="13">
        <f t="shared" si="20"/>
        <v>357.42</v>
      </c>
      <c r="F349" s="15">
        <f t="shared" si="21"/>
        <v>14742.77</v>
      </c>
      <c r="G349" s="15">
        <f t="shared" si="22"/>
        <v>3272894.94</v>
      </c>
      <c r="H349" s="13">
        <f>C349/NEP!$C$6</f>
        <v>1.7212406015037593</v>
      </c>
      <c r="I349" s="1">
        <f>NEP!$C$6-C349</f>
        <v>-3837</v>
      </c>
      <c r="J349" s="1">
        <f>'NWAU per episode Acute Adm'!E349-F349</f>
        <v>-6177.57</v>
      </c>
      <c r="K349" s="1">
        <f t="shared" si="23"/>
        <v>-1371420.54</v>
      </c>
    </row>
    <row r="350" spans="1:11" x14ac:dyDescent="0.45">
      <c r="A350" t="s">
        <v>283</v>
      </c>
      <c r="B350">
        <v>158</v>
      </c>
      <c r="C350" s="1">
        <v>14236</v>
      </c>
      <c r="D350" s="13">
        <f>VLOOKUP(A350,'NWAU per episode Acute Adm'!$A$2:$C$414,3,FALSE)</f>
        <v>0.18</v>
      </c>
      <c r="E350" s="13">
        <f t="shared" si="20"/>
        <v>28.439999999999998</v>
      </c>
      <c r="F350" s="15">
        <f t="shared" si="21"/>
        <v>2562.48</v>
      </c>
      <c r="G350" s="15">
        <f t="shared" si="22"/>
        <v>404871.84</v>
      </c>
      <c r="H350" s="13">
        <f>C350/NEP!$C$6</f>
        <v>2.6759398496240601</v>
      </c>
      <c r="I350" s="1">
        <f>NEP!$C$6-C350</f>
        <v>-8916</v>
      </c>
      <c r="J350" s="1">
        <f>'NWAU per episode Acute Adm'!E350-F350</f>
        <v>-1604.88</v>
      </c>
      <c r="K350" s="1">
        <f t="shared" si="23"/>
        <v>-253571.04</v>
      </c>
    </row>
    <row r="351" spans="1:11" x14ac:dyDescent="0.45">
      <c r="A351" t="s">
        <v>284</v>
      </c>
      <c r="B351">
        <v>169</v>
      </c>
      <c r="C351" s="1">
        <v>8962</v>
      </c>
      <c r="D351" s="13">
        <f>VLOOKUP(A351,'NWAU per episode Acute Adm'!$A$2:$C$414,3,FALSE)</f>
        <v>1.0900000000000001</v>
      </c>
      <c r="E351" s="13">
        <f t="shared" si="20"/>
        <v>184.21</v>
      </c>
      <c r="F351" s="15">
        <f t="shared" si="21"/>
        <v>9768.58</v>
      </c>
      <c r="G351" s="15">
        <f t="shared" si="22"/>
        <v>1650890.02</v>
      </c>
      <c r="H351" s="13">
        <f>C351/NEP!$C$6</f>
        <v>1.6845864661654135</v>
      </c>
      <c r="I351" s="1">
        <f>NEP!$C$6-C351</f>
        <v>-3642</v>
      </c>
      <c r="J351" s="1">
        <f>'NWAU per episode Acute Adm'!E351-F351</f>
        <v>-3969.7799999999997</v>
      </c>
      <c r="K351" s="1">
        <f t="shared" si="23"/>
        <v>-670892.81999999995</v>
      </c>
    </row>
    <row r="352" spans="1:11" x14ac:dyDescent="0.45">
      <c r="A352" t="s">
        <v>285</v>
      </c>
      <c r="B352">
        <v>550</v>
      </c>
      <c r="C352" s="1">
        <v>6886</v>
      </c>
      <c r="D352" s="13">
        <f>VLOOKUP(A352,'NWAU per episode Acute Adm'!$A$2:$C$414,3,FALSE)</f>
        <v>0.33</v>
      </c>
      <c r="E352" s="13">
        <f t="shared" si="20"/>
        <v>181.5</v>
      </c>
      <c r="F352" s="15">
        <f t="shared" si="21"/>
        <v>2272.38</v>
      </c>
      <c r="G352" s="15">
        <f t="shared" si="22"/>
        <v>1249809</v>
      </c>
      <c r="H352" s="13">
        <f>C352/NEP!$C$6</f>
        <v>1.294360902255639</v>
      </c>
      <c r="I352" s="1">
        <f>NEP!$C$6-C352</f>
        <v>-1566</v>
      </c>
      <c r="J352" s="1">
        <f>'NWAU per episode Acute Adm'!E352-F352</f>
        <v>-516.7800000000002</v>
      </c>
      <c r="K352" s="1">
        <f t="shared" si="23"/>
        <v>-284229.00000000012</v>
      </c>
    </row>
    <row r="353" spans="1:11" x14ac:dyDescent="0.45">
      <c r="A353" t="s">
        <v>286</v>
      </c>
      <c r="B353">
        <v>613</v>
      </c>
      <c r="C353" s="1">
        <v>10168</v>
      </c>
      <c r="D353" s="13">
        <f>VLOOKUP(A353,'NWAU per episode Acute Adm'!$A$2:$C$414,3,FALSE)</f>
        <v>0.14000000000000001</v>
      </c>
      <c r="E353" s="13">
        <f t="shared" si="20"/>
        <v>85.820000000000007</v>
      </c>
      <c r="F353" s="15">
        <f t="shared" si="21"/>
        <v>1423.5200000000002</v>
      </c>
      <c r="G353" s="15">
        <f t="shared" si="22"/>
        <v>872617.76000000013</v>
      </c>
      <c r="H353" s="13">
        <f>C353/NEP!$C$6</f>
        <v>1.9112781954887219</v>
      </c>
      <c r="I353" s="1">
        <f>NEP!$C$6-C353</f>
        <v>-4848</v>
      </c>
      <c r="J353" s="1">
        <f>'NWAU per episode Acute Adm'!E353-F353</f>
        <v>-678.72000000000014</v>
      </c>
      <c r="K353" s="1">
        <f t="shared" si="23"/>
        <v>-416055.3600000001</v>
      </c>
    </row>
    <row r="354" spans="1:11" x14ac:dyDescent="0.45">
      <c r="A354" t="s">
        <v>536</v>
      </c>
      <c r="B354">
        <v>38</v>
      </c>
      <c r="C354" s="1">
        <v>9360</v>
      </c>
      <c r="D354" s="13">
        <f>VLOOKUP(A354,'NWAU per episode Acute Adm'!$A$2:$C$414,3,FALSE)</f>
        <v>1.74</v>
      </c>
      <c r="E354" s="13">
        <f t="shared" si="20"/>
        <v>66.12</v>
      </c>
      <c r="F354" s="15">
        <f t="shared" si="21"/>
        <v>16286.4</v>
      </c>
      <c r="G354" s="15">
        <f t="shared" si="22"/>
        <v>618883.19999999995</v>
      </c>
      <c r="H354" s="13">
        <f>C354/NEP!$C$6</f>
        <v>1.7593984962406015</v>
      </c>
      <c r="I354" s="1">
        <f>NEP!$C$6-C354</f>
        <v>-4040</v>
      </c>
      <c r="J354" s="1">
        <f>'NWAU per episode Acute Adm'!E354-F354</f>
        <v>-7029.5999999999985</v>
      </c>
      <c r="K354" s="1">
        <f t="shared" si="23"/>
        <v>-267124.79999999993</v>
      </c>
    </row>
    <row r="355" spans="1:11" x14ac:dyDescent="0.45">
      <c r="A355" t="s">
        <v>287</v>
      </c>
      <c r="B355">
        <v>104</v>
      </c>
      <c r="C355" s="1">
        <v>8669</v>
      </c>
      <c r="D355" s="13">
        <f>VLOOKUP(A355,'NWAU per episode Acute Adm'!$A$2:$C$414,3,FALSE)</f>
        <v>0.42</v>
      </c>
      <c r="E355" s="13">
        <f t="shared" si="20"/>
        <v>43.68</v>
      </c>
      <c r="F355" s="15">
        <f t="shared" si="21"/>
        <v>3640.98</v>
      </c>
      <c r="G355" s="15">
        <f t="shared" si="22"/>
        <v>378661.92</v>
      </c>
      <c r="H355" s="13">
        <f>C355/NEP!$C$6</f>
        <v>1.6295112781954888</v>
      </c>
      <c r="I355" s="1">
        <f>NEP!$C$6-C355</f>
        <v>-3349</v>
      </c>
      <c r="J355" s="1">
        <f>'NWAU per episode Acute Adm'!E355-F355</f>
        <v>-1406.58</v>
      </c>
      <c r="K355" s="1">
        <f t="shared" si="23"/>
        <v>-146284.32</v>
      </c>
    </row>
    <row r="356" spans="1:11" x14ac:dyDescent="0.45">
      <c r="A356" t="s">
        <v>537</v>
      </c>
      <c r="B356">
        <v>34</v>
      </c>
      <c r="C356" s="1">
        <v>8162</v>
      </c>
      <c r="D356" s="13">
        <f>VLOOKUP(A356,'NWAU per episode Acute Adm'!$A$2:$C$414,3,FALSE)</f>
        <v>1.6</v>
      </c>
      <c r="E356" s="13">
        <f t="shared" si="20"/>
        <v>54.400000000000006</v>
      </c>
      <c r="F356" s="15">
        <f t="shared" si="21"/>
        <v>13059.2</v>
      </c>
      <c r="G356" s="15">
        <f t="shared" si="22"/>
        <v>444012.80000000005</v>
      </c>
      <c r="H356" s="13">
        <f>C356/NEP!$C$6</f>
        <v>1.5342105263157895</v>
      </c>
      <c r="I356" s="1">
        <f>NEP!$C$6-C356</f>
        <v>-2842</v>
      </c>
      <c r="J356" s="1">
        <f>'NWAU per episode Acute Adm'!E356-F356</f>
        <v>-4547.1999999999989</v>
      </c>
      <c r="K356" s="1">
        <f t="shared" si="23"/>
        <v>-154604.79999999996</v>
      </c>
    </row>
    <row r="357" spans="1:11" x14ac:dyDescent="0.45">
      <c r="A357" t="s">
        <v>288</v>
      </c>
      <c r="B357">
        <v>120</v>
      </c>
      <c r="C357" s="1">
        <v>13611</v>
      </c>
      <c r="D357" s="13">
        <f>VLOOKUP(A357,'NWAU per episode Acute Adm'!$A$2:$C$414,3,FALSE)</f>
        <v>0.96</v>
      </c>
      <c r="E357" s="13">
        <f t="shared" si="20"/>
        <v>115.19999999999999</v>
      </c>
      <c r="F357" s="15">
        <f t="shared" si="21"/>
        <v>13066.56</v>
      </c>
      <c r="G357" s="15">
        <f t="shared" si="22"/>
        <v>1567987.2</v>
      </c>
      <c r="H357" s="13">
        <f>C357/NEP!$C$6</f>
        <v>2.5584586466165415</v>
      </c>
      <c r="I357" s="1">
        <f>NEP!$C$6-C357</f>
        <v>-8291</v>
      </c>
      <c r="J357" s="1">
        <f>'NWAU per episode Acute Adm'!E357-F357</f>
        <v>-7959.3600000000006</v>
      </c>
      <c r="K357" s="1">
        <f t="shared" si="23"/>
        <v>-955123.20000000007</v>
      </c>
    </row>
    <row r="358" spans="1:11" x14ac:dyDescent="0.45">
      <c r="A358" t="s">
        <v>538</v>
      </c>
      <c r="B358">
        <v>31</v>
      </c>
      <c r="C358" s="1">
        <v>6508</v>
      </c>
      <c r="D358" s="13">
        <f>VLOOKUP(A358,'NWAU per episode Acute Adm'!$A$2:$C$414,3,FALSE)</f>
        <v>30.93</v>
      </c>
      <c r="E358" s="13">
        <f t="shared" si="20"/>
        <v>958.83</v>
      </c>
      <c r="F358" s="15">
        <f t="shared" si="21"/>
        <v>201292.44</v>
      </c>
      <c r="G358" s="15">
        <f t="shared" si="22"/>
        <v>6240065.6399999997</v>
      </c>
      <c r="H358" s="13">
        <f>C358/NEP!$C$6</f>
        <v>1.2233082706766918</v>
      </c>
      <c r="I358" s="1">
        <f>NEP!$C$6-C358</f>
        <v>-1188</v>
      </c>
      <c r="J358" s="1">
        <f>'NWAU per episode Acute Adm'!E358-F358</f>
        <v>-36744.839999999997</v>
      </c>
      <c r="K358" s="1">
        <f t="shared" si="23"/>
        <v>-1139090.0399999998</v>
      </c>
    </row>
    <row r="359" spans="1:11" x14ac:dyDescent="0.45">
      <c r="A359" t="s">
        <v>539</v>
      </c>
      <c r="B359">
        <v>53</v>
      </c>
      <c r="C359" s="1">
        <v>4167</v>
      </c>
      <c r="D359" s="13">
        <f>VLOOKUP(A359,'NWAU per episode Acute Adm'!$A$2:$C$414,3,FALSE)</f>
        <v>3.05</v>
      </c>
      <c r="E359" s="13">
        <f t="shared" si="20"/>
        <v>161.64999999999998</v>
      </c>
      <c r="F359" s="15">
        <f t="shared" si="21"/>
        <v>12709.349999999999</v>
      </c>
      <c r="G359" s="15">
        <f t="shared" si="22"/>
        <v>673595.54999999993</v>
      </c>
      <c r="H359" s="13">
        <f>C359/NEP!$C$6</f>
        <v>0.78327067669172934</v>
      </c>
      <c r="I359" s="1">
        <f>NEP!$C$6-C359</f>
        <v>1153</v>
      </c>
      <c r="J359" s="1">
        <f>'NWAU per episode Acute Adm'!E359-F359</f>
        <v>3516.6499999999996</v>
      </c>
      <c r="K359" s="1">
        <f t="shared" si="23"/>
        <v>186382.44999999998</v>
      </c>
    </row>
    <row r="360" spans="1:11" x14ac:dyDescent="0.45">
      <c r="A360" t="s">
        <v>540</v>
      </c>
      <c r="B360">
        <v>100</v>
      </c>
      <c r="C360" s="1">
        <v>6574</v>
      </c>
      <c r="D360" s="13">
        <f>VLOOKUP(A360,'NWAU per episode Acute Adm'!$A$2:$C$414,3,FALSE)</f>
        <v>8.52</v>
      </c>
      <c r="E360" s="13">
        <f t="shared" si="20"/>
        <v>852</v>
      </c>
      <c r="F360" s="15">
        <f t="shared" si="21"/>
        <v>56010.479999999996</v>
      </c>
      <c r="G360" s="15">
        <f t="shared" si="22"/>
        <v>5601048</v>
      </c>
      <c r="H360" s="13">
        <f>C360/NEP!$C$6</f>
        <v>1.2357142857142858</v>
      </c>
      <c r="I360" s="1">
        <f>NEP!$C$6-C360</f>
        <v>-1254</v>
      </c>
      <c r="J360" s="1">
        <f>'NWAU per episode Acute Adm'!E360-F360</f>
        <v>-10684.079999999994</v>
      </c>
      <c r="K360" s="1">
        <f t="shared" si="23"/>
        <v>-1068407.9999999995</v>
      </c>
    </row>
    <row r="361" spans="1:11" x14ac:dyDescent="0.45">
      <c r="A361" t="s">
        <v>289</v>
      </c>
      <c r="B361">
        <v>138</v>
      </c>
      <c r="C361" s="1">
        <v>7426</v>
      </c>
      <c r="D361" s="13">
        <f>VLOOKUP(A361,'NWAU per episode Acute Adm'!$A$2:$C$414,3,FALSE)</f>
        <v>1.52</v>
      </c>
      <c r="E361" s="13">
        <f t="shared" si="20"/>
        <v>209.76</v>
      </c>
      <c r="F361" s="15">
        <f t="shared" si="21"/>
        <v>11287.52</v>
      </c>
      <c r="G361" s="15">
        <f t="shared" si="22"/>
        <v>1557677.76</v>
      </c>
      <c r="H361" s="13">
        <f>C361/NEP!$C$6</f>
        <v>1.3958646616541353</v>
      </c>
      <c r="I361" s="1">
        <f>NEP!$C$6-C361</f>
        <v>-2106</v>
      </c>
      <c r="J361" s="1">
        <f>'NWAU per episode Acute Adm'!E361-F361</f>
        <v>-3201.1200000000008</v>
      </c>
      <c r="K361" s="1">
        <f t="shared" si="23"/>
        <v>-441754.56000000011</v>
      </c>
    </row>
    <row r="362" spans="1:11" x14ac:dyDescent="0.45">
      <c r="A362" t="s">
        <v>290</v>
      </c>
      <c r="B362">
        <v>259</v>
      </c>
      <c r="C362" s="1">
        <v>16562</v>
      </c>
      <c r="D362" s="13">
        <f>VLOOKUP(A362,'NWAU per episode Acute Adm'!$A$2:$C$414,3,FALSE)</f>
        <v>0.28000000000000003</v>
      </c>
      <c r="E362" s="13">
        <f t="shared" si="20"/>
        <v>72.52000000000001</v>
      </c>
      <c r="F362" s="15">
        <f t="shared" si="21"/>
        <v>4637.3600000000006</v>
      </c>
      <c r="G362" s="15">
        <f t="shared" si="22"/>
        <v>1201076.2400000002</v>
      </c>
      <c r="H362" s="13">
        <f>C362/NEP!$C$6</f>
        <v>3.1131578947368421</v>
      </c>
      <c r="I362" s="1">
        <f>NEP!$C$6-C362</f>
        <v>-11242</v>
      </c>
      <c r="J362" s="1">
        <f>'NWAU per episode Acute Adm'!E362-F362</f>
        <v>-3147.76</v>
      </c>
      <c r="K362" s="1">
        <f t="shared" si="23"/>
        <v>-815269.84000000008</v>
      </c>
    </row>
    <row r="363" spans="1:11" x14ac:dyDescent="0.45">
      <c r="A363" t="s">
        <v>291</v>
      </c>
      <c r="B363">
        <v>269</v>
      </c>
      <c r="C363" s="1">
        <v>7329</v>
      </c>
      <c r="D363" s="13">
        <f>VLOOKUP(A363,'NWAU per episode Acute Adm'!$A$2:$C$414,3,FALSE)</f>
        <v>3.53</v>
      </c>
      <c r="E363" s="13">
        <f t="shared" si="20"/>
        <v>949.56999999999994</v>
      </c>
      <c r="F363" s="15">
        <f t="shared" si="21"/>
        <v>25871.37</v>
      </c>
      <c r="G363" s="15">
        <f t="shared" si="22"/>
        <v>6959398.5299999993</v>
      </c>
      <c r="H363" s="13">
        <f>C363/NEP!$C$6</f>
        <v>1.3776315789473683</v>
      </c>
      <c r="I363" s="1">
        <f>NEP!$C$6-C363</f>
        <v>-2009</v>
      </c>
      <c r="J363" s="1">
        <f>'NWAU per episode Acute Adm'!E363-F363</f>
        <v>-7091.77</v>
      </c>
      <c r="K363" s="1">
        <f t="shared" si="23"/>
        <v>-1907686.1300000001</v>
      </c>
    </row>
    <row r="364" spans="1:11" x14ac:dyDescent="0.45">
      <c r="A364" t="s">
        <v>292</v>
      </c>
      <c r="B364">
        <v>361</v>
      </c>
      <c r="C364" s="1">
        <v>7951</v>
      </c>
      <c r="D364" s="13">
        <f>VLOOKUP(A364,'NWAU per episode Acute Adm'!$A$2:$C$414,3,FALSE)</f>
        <v>0.87</v>
      </c>
      <c r="E364" s="13">
        <f t="shared" si="20"/>
        <v>314.07</v>
      </c>
      <c r="F364" s="15">
        <f t="shared" si="21"/>
        <v>6917.37</v>
      </c>
      <c r="G364" s="15">
        <f t="shared" si="22"/>
        <v>2497170.5699999998</v>
      </c>
      <c r="H364" s="13">
        <f>C364/NEP!$C$6</f>
        <v>1.4945488721804512</v>
      </c>
      <c r="I364" s="1">
        <f>NEP!$C$6-C364</f>
        <v>-2631</v>
      </c>
      <c r="J364" s="1">
        <f>'NWAU per episode Acute Adm'!E364-F364</f>
        <v>-2288.9700000000003</v>
      </c>
      <c r="K364" s="1">
        <f t="shared" si="23"/>
        <v>-826318.17</v>
      </c>
    </row>
    <row r="365" spans="1:11" x14ac:dyDescent="0.45">
      <c r="A365" t="s">
        <v>293</v>
      </c>
      <c r="B365">
        <v>538</v>
      </c>
      <c r="C365" s="1">
        <v>16674</v>
      </c>
      <c r="D365" s="13">
        <f>VLOOKUP(A365,'NWAU per episode Acute Adm'!$A$2:$C$414,3,FALSE)</f>
        <v>0.24</v>
      </c>
      <c r="E365" s="13">
        <f t="shared" si="20"/>
        <v>129.12</v>
      </c>
      <c r="F365" s="15">
        <f t="shared" si="21"/>
        <v>4001.7599999999998</v>
      </c>
      <c r="G365" s="15">
        <f t="shared" si="22"/>
        <v>2152946.88</v>
      </c>
      <c r="H365" s="13">
        <f>C365/NEP!$C$6</f>
        <v>3.1342105263157896</v>
      </c>
      <c r="I365" s="1">
        <f>NEP!$C$6-C365</f>
        <v>-11354</v>
      </c>
      <c r="J365" s="1">
        <f>'NWAU per episode Acute Adm'!E365-F365</f>
        <v>-2724.96</v>
      </c>
      <c r="K365" s="1">
        <f t="shared" si="23"/>
        <v>-1466028.48</v>
      </c>
    </row>
    <row r="366" spans="1:11" x14ac:dyDescent="0.45">
      <c r="A366" t="s">
        <v>541</v>
      </c>
      <c r="B366">
        <v>35</v>
      </c>
      <c r="C366" s="1">
        <v>6927</v>
      </c>
      <c r="D366" s="13">
        <f>VLOOKUP(A366,'NWAU per episode Acute Adm'!$A$2:$C$414,3,FALSE)</f>
        <v>12.36</v>
      </c>
      <c r="E366" s="13">
        <f t="shared" si="20"/>
        <v>432.59999999999997</v>
      </c>
      <c r="F366" s="15">
        <f t="shared" si="21"/>
        <v>85617.72</v>
      </c>
      <c r="G366" s="15">
        <f t="shared" si="22"/>
        <v>2996620.2</v>
      </c>
      <c r="H366" s="13">
        <f>C366/NEP!$C$6</f>
        <v>1.3020676691729323</v>
      </c>
      <c r="I366" s="1">
        <f>NEP!$C$6-C366</f>
        <v>-1607</v>
      </c>
      <c r="J366" s="1">
        <f>'NWAU per episode Acute Adm'!E366-F366</f>
        <v>-19862.520000000004</v>
      </c>
      <c r="K366" s="1">
        <f t="shared" si="23"/>
        <v>-695188.20000000019</v>
      </c>
    </row>
    <row r="367" spans="1:11" x14ac:dyDescent="0.45">
      <c r="A367" t="s">
        <v>294</v>
      </c>
      <c r="B367">
        <v>59</v>
      </c>
      <c r="C367" s="1">
        <v>5948</v>
      </c>
      <c r="D367" s="13">
        <f>VLOOKUP(A367,'NWAU per episode Acute Adm'!$A$2:$C$414,3,FALSE)</f>
        <v>2.5499999999999998</v>
      </c>
      <c r="E367" s="13">
        <f t="shared" si="20"/>
        <v>150.44999999999999</v>
      </c>
      <c r="F367" s="15">
        <f t="shared" si="21"/>
        <v>15167.4</v>
      </c>
      <c r="G367" s="15">
        <f t="shared" si="22"/>
        <v>894876.6</v>
      </c>
      <c r="H367" s="13">
        <f>C367/NEP!$C$6</f>
        <v>1.1180451127819548</v>
      </c>
      <c r="I367" s="1">
        <f>NEP!$C$6-C367</f>
        <v>-628</v>
      </c>
      <c r="J367" s="1">
        <f>'NWAU per episode Acute Adm'!E367-F367</f>
        <v>-1601.4000000000015</v>
      </c>
      <c r="K367" s="1">
        <f t="shared" si="23"/>
        <v>-94482.600000000093</v>
      </c>
    </row>
    <row r="368" spans="1:11" x14ac:dyDescent="0.45">
      <c r="A368" t="s">
        <v>295</v>
      </c>
      <c r="B368">
        <v>102</v>
      </c>
      <c r="C368" s="1">
        <v>6796</v>
      </c>
      <c r="D368" s="13">
        <f>VLOOKUP(A368,'NWAU per episode Acute Adm'!$A$2:$C$414,3,FALSE)</f>
        <v>4.8600000000000003</v>
      </c>
      <c r="E368" s="13">
        <f t="shared" si="20"/>
        <v>495.72</v>
      </c>
      <c r="F368" s="15">
        <f t="shared" si="21"/>
        <v>33028.560000000005</v>
      </c>
      <c r="G368" s="15">
        <f t="shared" si="22"/>
        <v>3368913.1200000006</v>
      </c>
      <c r="H368" s="13">
        <f>C368/NEP!$C$6</f>
        <v>1.2774436090225565</v>
      </c>
      <c r="I368" s="1">
        <f>NEP!$C$6-C368</f>
        <v>-1476</v>
      </c>
      <c r="J368" s="1">
        <f>'NWAU per episode Acute Adm'!E368-F368</f>
        <v>-7173.3600000000006</v>
      </c>
      <c r="K368" s="1">
        <f t="shared" si="23"/>
        <v>-731682.72000000009</v>
      </c>
    </row>
    <row r="369" spans="1:11" x14ac:dyDescent="0.45">
      <c r="A369" t="s">
        <v>296</v>
      </c>
      <c r="B369">
        <v>211</v>
      </c>
      <c r="C369" s="1">
        <v>7174</v>
      </c>
      <c r="D369" s="13">
        <f>VLOOKUP(A369,'NWAU per episode Acute Adm'!$A$2:$C$414,3,FALSE)</f>
        <v>2.2799999999999998</v>
      </c>
      <c r="E369" s="13">
        <f t="shared" si="20"/>
        <v>481.08</v>
      </c>
      <c r="F369" s="15">
        <f t="shared" si="21"/>
        <v>16356.72</v>
      </c>
      <c r="G369" s="15">
        <f t="shared" si="22"/>
        <v>3451267.92</v>
      </c>
      <c r="H369" s="13">
        <f>C369/NEP!$C$6</f>
        <v>1.3484962406015037</v>
      </c>
      <c r="I369" s="1">
        <f>NEP!$C$6-C369</f>
        <v>-1854</v>
      </c>
      <c r="J369" s="1">
        <f>'NWAU per episode Acute Adm'!E369-F369</f>
        <v>-4227.119999999999</v>
      </c>
      <c r="K369" s="1">
        <f t="shared" si="23"/>
        <v>-891922.31999999983</v>
      </c>
    </row>
    <row r="370" spans="1:11" x14ac:dyDescent="0.45">
      <c r="A370" t="s">
        <v>297</v>
      </c>
      <c r="B370">
        <v>132</v>
      </c>
      <c r="C370" s="1">
        <v>7429</v>
      </c>
      <c r="D370" s="13">
        <f>VLOOKUP(A370,'NWAU per episode Acute Adm'!$A$2:$C$414,3,FALSE)</f>
        <v>1.18</v>
      </c>
      <c r="E370" s="13">
        <f t="shared" si="20"/>
        <v>155.76</v>
      </c>
      <c r="F370" s="15">
        <f t="shared" si="21"/>
        <v>8766.2199999999993</v>
      </c>
      <c r="G370" s="15">
        <f t="shared" si="22"/>
        <v>1157141.0399999998</v>
      </c>
      <c r="H370" s="13">
        <f>C370/NEP!$C$6</f>
        <v>1.3964285714285714</v>
      </c>
      <c r="I370" s="1">
        <f>NEP!$C$6-C370</f>
        <v>-2109</v>
      </c>
      <c r="J370" s="1">
        <f>'NWAU per episode Acute Adm'!E370-F370</f>
        <v>-2488.62</v>
      </c>
      <c r="K370" s="1">
        <f t="shared" si="23"/>
        <v>-328497.83999999997</v>
      </c>
    </row>
    <row r="371" spans="1:11" x14ac:dyDescent="0.45">
      <c r="A371" t="s">
        <v>298</v>
      </c>
      <c r="B371">
        <v>58</v>
      </c>
      <c r="C371" s="1">
        <v>10304</v>
      </c>
      <c r="D371" s="13">
        <f>VLOOKUP(A371,'NWAU per episode Acute Adm'!$A$2:$C$414,3,FALSE)</f>
        <v>1.61</v>
      </c>
      <c r="E371" s="13">
        <f t="shared" si="20"/>
        <v>93.38000000000001</v>
      </c>
      <c r="F371" s="15">
        <f t="shared" si="21"/>
        <v>16589.440000000002</v>
      </c>
      <c r="G371" s="15">
        <f t="shared" si="22"/>
        <v>962187.52000000014</v>
      </c>
      <c r="H371" s="13">
        <f>C371/NEP!$C$6</f>
        <v>1.9368421052631579</v>
      </c>
      <c r="I371" s="1">
        <f>NEP!$C$6-C371</f>
        <v>-4984</v>
      </c>
      <c r="J371" s="1">
        <f>'NWAU per episode Acute Adm'!E371-F371</f>
        <v>-8024.2400000000016</v>
      </c>
      <c r="K371" s="1">
        <f t="shared" si="23"/>
        <v>-465405.9200000001</v>
      </c>
    </row>
    <row r="372" spans="1:11" x14ac:dyDescent="0.45">
      <c r="A372" t="s">
        <v>299</v>
      </c>
      <c r="B372">
        <v>57</v>
      </c>
      <c r="C372" s="1">
        <v>8957</v>
      </c>
      <c r="D372" s="13">
        <f>VLOOKUP(A372,'NWAU per episode Acute Adm'!$A$2:$C$414,3,FALSE)</f>
        <v>0.63</v>
      </c>
      <c r="E372" s="13">
        <f t="shared" si="20"/>
        <v>35.910000000000004</v>
      </c>
      <c r="F372" s="15">
        <f t="shared" si="21"/>
        <v>5642.91</v>
      </c>
      <c r="G372" s="15">
        <f t="shared" si="22"/>
        <v>321645.87</v>
      </c>
      <c r="H372" s="13">
        <f>C372/NEP!$C$6</f>
        <v>1.6836466165413533</v>
      </c>
      <c r="I372" s="1">
        <f>NEP!$C$6-C372</f>
        <v>-3637</v>
      </c>
      <c r="J372" s="1">
        <f>'NWAU per episode Acute Adm'!E372-F372</f>
        <v>-2291.3099999999995</v>
      </c>
      <c r="K372" s="1">
        <f t="shared" si="23"/>
        <v>-130604.66999999997</v>
      </c>
    </row>
    <row r="373" spans="1:11" x14ac:dyDescent="0.45">
      <c r="A373" t="s">
        <v>300</v>
      </c>
      <c r="B373">
        <v>85</v>
      </c>
      <c r="C373" s="1">
        <v>7969</v>
      </c>
      <c r="D373" s="13">
        <f>VLOOKUP(A373,'NWAU per episode Acute Adm'!$A$2:$C$414,3,FALSE)</f>
        <v>1.39</v>
      </c>
      <c r="E373" s="13">
        <f t="shared" si="20"/>
        <v>118.14999999999999</v>
      </c>
      <c r="F373" s="15">
        <f t="shared" si="21"/>
        <v>11076.91</v>
      </c>
      <c r="G373" s="15">
        <f t="shared" si="22"/>
        <v>941537.35</v>
      </c>
      <c r="H373" s="13">
        <f>C373/NEP!$C$6</f>
        <v>1.4979323308270676</v>
      </c>
      <c r="I373" s="1">
        <f>NEP!$C$6-C373</f>
        <v>-2649</v>
      </c>
      <c r="J373" s="1">
        <f>'NWAU per episode Acute Adm'!E373-F373</f>
        <v>-3682.1099999999997</v>
      </c>
      <c r="K373" s="1">
        <f t="shared" si="23"/>
        <v>-312979.34999999998</v>
      </c>
    </row>
    <row r="374" spans="1:11" x14ac:dyDescent="0.45">
      <c r="A374" t="s">
        <v>301</v>
      </c>
      <c r="B374">
        <v>128</v>
      </c>
      <c r="C374" s="1">
        <v>9675</v>
      </c>
      <c r="D374" s="13">
        <f>VLOOKUP(A374,'NWAU per episode Acute Adm'!$A$2:$C$414,3,FALSE)</f>
        <v>0.5</v>
      </c>
      <c r="E374" s="13">
        <f t="shared" si="20"/>
        <v>64</v>
      </c>
      <c r="F374" s="15">
        <f t="shared" si="21"/>
        <v>4837.5</v>
      </c>
      <c r="G374" s="15">
        <f t="shared" si="22"/>
        <v>619200</v>
      </c>
      <c r="H374" s="13">
        <f>C374/NEP!$C$6</f>
        <v>1.8186090225563909</v>
      </c>
      <c r="I374" s="1">
        <f>NEP!$C$6-C374</f>
        <v>-4355</v>
      </c>
      <c r="J374" s="1">
        <f>'NWAU per episode Acute Adm'!E374-F374</f>
        <v>-2177.5</v>
      </c>
      <c r="K374" s="1">
        <f t="shared" si="23"/>
        <v>-278720</v>
      </c>
    </row>
    <row r="375" spans="1:11" x14ac:dyDescent="0.45">
      <c r="A375" t="s">
        <v>302</v>
      </c>
      <c r="B375">
        <v>47</v>
      </c>
      <c r="C375" s="1">
        <v>9654</v>
      </c>
      <c r="D375" s="13">
        <f>VLOOKUP(A375,'NWAU per episode Acute Adm'!$A$2:$C$414,3,FALSE)</f>
        <v>1.81</v>
      </c>
      <c r="E375" s="13">
        <f t="shared" si="20"/>
        <v>85.070000000000007</v>
      </c>
      <c r="F375" s="15">
        <f t="shared" si="21"/>
        <v>17473.740000000002</v>
      </c>
      <c r="G375" s="15">
        <f t="shared" si="22"/>
        <v>821265.78</v>
      </c>
      <c r="H375" s="13">
        <f>C375/NEP!$C$6</f>
        <v>1.8146616541353384</v>
      </c>
      <c r="I375" s="1">
        <f>NEP!$C$6-C375</f>
        <v>-4334</v>
      </c>
      <c r="J375" s="1">
        <f>'NWAU per episode Acute Adm'!E375-F375</f>
        <v>-7844.5400000000009</v>
      </c>
      <c r="K375" s="1">
        <f t="shared" si="23"/>
        <v>-368693.38000000006</v>
      </c>
    </row>
    <row r="376" spans="1:11" x14ac:dyDescent="0.45">
      <c r="A376" t="s">
        <v>303</v>
      </c>
      <c r="B376">
        <v>73</v>
      </c>
      <c r="C376" s="1">
        <v>10005</v>
      </c>
      <c r="D376" s="13">
        <f>VLOOKUP(A376,'NWAU per episode Acute Adm'!$A$2:$C$414,3,FALSE)</f>
        <v>0.31</v>
      </c>
      <c r="E376" s="13">
        <f t="shared" si="20"/>
        <v>22.63</v>
      </c>
      <c r="F376" s="15">
        <f t="shared" si="21"/>
        <v>3101.55</v>
      </c>
      <c r="G376" s="15">
        <f t="shared" si="22"/>
        <v>226413.15000000002</v>
      </c>
      <c r="H376" s="13">
        <f>C376/NEP!$C$6</f>
        <v>1.880639097744361</v>
      </c>
      <c r="I376" s="1">
        <f>NEP!$C$6-C376</f>
        <v>-4685</v>
      </c>
      <c r="J376" s="1">
        <f>'NWAU per episode Acute Adm'!E376-F376</f>
        <v>-1452.3500000000004</v>
      </c>
      <c r="K376" s="1">
        <f t="shared" si="23"/>
        <v>-106021.55000000003</v>
      </c>
    </row>
    <row r="377" spans="1:11" x14ac:dyDescent="0.45">
      <c r="A377" t="s">
        <v>542</v>
      </c>
      <c r="B377">
        <v>41</v>
      </c>
      <c r="C377" s="1">
        <v>7917</v>
      </c>
      <c r="D377" s="13">
        <f>VLOOKUP(A377,'NWAU per episode Acute Adm'!$A$2:$C$414,3,FALSE)</f>
        <v>6.77</v>
      </c>
      <c r="E377" s="13">
        <f t="shared" si="20"/>
        <v>277.57</v>
      </c>
      <c r="F377" s="15">
        <f t="shared" si="21"/>
        <v>53598.09</v>
      </c>
      <c r="G377" s="15">
        <f t="shared" si="22"/>
        <v>2197521.69</v>
      </c>
      <c r="H377" s="13">
        <f>C377/NEP!$C$6</f>
        <v>1.4881578947368421</v>
      </c>
      <c r="I377" s="1">
        <f>NEP!$C$6-C377</f>
        <v>-2597</v>
      </c>
      <c r="J377" s="1">
        <f>'NWAU per episode Acute Adm'!E377-F377</f>
        <v>-17581.690000000002</v>
      </c>
      <c r="K377" s="1">
        <f t="shared" si="23"/>
        <v>-720849.29</v>
      </c>
    </row>
    <row r="378" spans="1:11" x14ac:dyDescent="0.45">
      <c r="A378" t="s">
        <v>543</v>
      </c>
      <c r="B378">
        <v>57</v>
      </c>
      <c r="C378" s="1">
        <v>8731</v>
      </c>
      <c r="D378" s="13">
        <f>VLOOKUP(A378,'NWAU per episode Acute Adm'!$A$2:$C$414,3,FALSE)</f>
        <v>2.2799999999999998</v>
      </c>
      <c r="E378" s="13">
        <f t="shared" si="20"/>
        <v>129.95999999999998</v>
      </c>
      <c r="F378" s="15">
        <f t="shared" si="21"/>
        <v>19906.679999999997</v>
      </c>
      <c r="G378" s="15">
        <f t="shared" si="22"/>
        <v>1134680.7599999998</v>
      </c>
      <c r="H378" s="13">
        <f>C378/NEP!$C$6</f>
        <v>1.6411654135338345</v>
      </c>
      <c r="I378" s="1">
        <f>NEP!$C$6-C378</f>
        <v>-3411</v>
      </c>
      <c r="J378" s="1">
        <f>'NWAU per episode Acute Adm'!E378-F378</f>
        <v>-7777.08</v>
      </c>
      <c r="K378" s="1">
        <f t="shared" si="23"/>
        <v>-443293.56</v>
      </c>
    </row>
    <row r="379" spans="1:11" x14ac:dyDescent="0.45">
      <c r="A379" t="s">
        <v>304</v>
      </c>
      <c r="B379">
        <v>46</v>
      </c>
      <c r="C379" s="1">
        <v>8972</v>
      </c>
      <c r="D379" s="13">
        <f>VLOOKUP(A379,'NWAU per episode Acute Adm'!$A$2:$C$414,3,FALSE)</f>
        <v>0.94</v>
      </c>
      <c r="E379" s="13">
        <f t="shared" si="20"/>
        <v>43.239999999999995</v>
      </c>
      <c r="F379" s="15">
        <f t="shared" si="21"/>
        <v>8433.68</v>
      </c>
      <c r="G379" s="15">
        <f t="shared" si="22"/>
        <v>387949.28</v>
      </c>
      <c r="H379" s="13">
        <f>C379/NEP!$C$6</f>
        <v>1.6864661654135338</v>
      </c>
      <c r="I379" s="1">
        <f>NEP!$C$6-C379</f>
        <v>-3652</v>
      </c>
      <c r="J379" s="1">
        <f>'NWAU per episode Acute Adm'!E379-F379</f>
        <v>-3432.880000000001</v>
      </c>
      <c r="K379" s="1">
        <f t="shared" si="23"/>
        <v>-157912.48000000004</v>
      </c>
    </row>
    <row r="380" spans="1:11" x14ac:dyDescent="0.45">
      <c r="A380" t="s">
        <v>305</v>
      </c>
      <c r="B380">
        <v>119</v>
      </c>
      <c r="C380" s="1">
        <v>6750</v>
      </c>
      <c r="D380" s="13">
        <f>VLOOKUP(A380,'NWAU per episode Acute Adm'!$A$2:$C$414,3,FALSE)</f>
        <v>0.13</v>
      </c>
      <c r="E380" s="13">
        <f t="shared" si="20"/>
        <v>15.47</v>
      </c>
      <c r="F380" s="15">
        <f t="shared" si="21"/>
        <v>877.5</v>
      </c>
      <c r="G380" s="15">
        <f t="shared" si="22"/>
        <v>104422.5</v>
      </c>
      <c r="H380" s="13">
        <f>C380/NEP!$C$6</f>
        <v>1.268796992481203</v>
      </c>
      <c r="I380" s="1">
        <f>NEP!$C$6-C380</f>
        <v>-1430</v>
      </c>
      <c r="J380" s="1">
        <f>'NWAU per episode Acute Adm'!E380-F380</f>
        <v>-185.89999999999998</v>
      </c>
      <c r="K380" s="1">
        <f t="shared" si="23"/>
        <v>-22122.1</v>
      </c>
    </row>
    <row r="381" spans="1:11" x14ac:dyDescent="0.45">
      <c r="A381" t="s">
        <v>306</v>
      </c>
      <c r="B381">
        <v>31</v>
      </c>
      <c r="C381" s="1">
        <v>7591</v>
      </c>
      <c r="D381" s="13">
        <f>VLOOKUP(A381,'NWAU per episode Acute Adm'!$A$2:$C$414,3,FALSE)</f>
        <v>1.83</v>
      </c>
      <c r="E381" s="13">
        <f t="shared" si="20"/>
        <v>56.730000000000004</v>
      </c>
      <c r="F381" s="15">
        <f t="shared" si="21"/>
        <v>13891.53</v>
      </c>
      <c r="G381" s="15">
        <f t="shared" si="22"/>
        <v>430637.43</v>
      </c>
      <c r="H381" s="13">
        <f>C381/NEP!$C$6</f>
        <v>1.4268796992481203</v>
      </c>
      <c r="I381" s="1">
        <f>NEP!$C$6-C381</f>
        <v>-2271</v>
      </c>
      <c r="J381" s="1">
        <f>'NWAU per episode Acute Adm'!E381-F381</f>
        <v>-4155.93</v>
      </c>
      <c r="K381" s="1">
        <f t="shared" si="23"/>
        <v>-128833.83000000002</v>
      </c>
    </row>
    <row r="382" spans="1:11" x14ac:dyDescent="0.45">
      <c r="A382" t="s">
        <v>307</v>
      </c>
      <c r="B382">
        <v>44</v>
      </c>
      <c r="C382" s="1">
        <v>7395</v>
      </c>
      <c r="D382" s="13">
        <f>VLOOKUP(A382,'NWAU per episode Acute Adm'!$A$2:$C$414,3,FALSE)</f>
        <v>0.91</v>
      </c>
      <c r="E382" s="13">
        <f t="shared" si="20"/>
        <v>40.04</v>
      </c>
      <c r="F382" s="15">
        <f t="shared" si="21"/>
        <v>6729.45</v>
      </c>
      <c r="G382" s="15">
        <f t="shared" si="22"/>
        <v>296095.8</v>
      </c>
      <c r="H382" s="13">
        <f>C382/NEP!$C$6</f>
        <v>1.3900375939849625</v>
      </c>
      <c r="I382" s="1">
        <f>NEP!$C$6-C382</f>
        <v>-2075</v>
      </c>
      <c r="J382" s="1">
        <f>'NWAU per episode Acute Adm'!E382-F382</f>
        <v>-1888.25</v>
      </c>
      <c r="K382" s="1">
        <f t="shared" si="23"/>
        <v>-83083</v>
      </c>
    </row>
    <row r="383" spans="1:11" x14ac:dyDescent="0.45">
      <c r="A383" t="s">
        <v>443</v>
      </c>
      <c r="B383">
        <v>36</v>
      </c>
      <c r="C383" s="1">
        <v>7324</v>
      </c>
      <c r="D383" s="13">
        <f>VLOOKUP(A383,'NWAU per episode Acute Adm'!$A$2:$C$414,3,FALSE)</f>
        <v>1.03</v>
      </c>
      <c r="E383" s="13">
        <f t="shared" si="20"/>
        <v>37.08</v>
      </c>
      <c r="F383" s="15">
        <f t="shared" si="21"/>
        <v>7543.72</v>
      </c>
      <c r="G383" s="15">
        <f t="shared" si="22"/>
        <v>271573.92</v>
      </c>
      <c r="H383" s="13">
        <f>C383/NEP!$C$6</f>
        <v>1.3766917293233083</v>
      </c>
      <c r="I383" s="1">
        <f>NEP!$C$6-C383</f>
        <v>-2004</v>
      </c>
      <c r="J383" s="1">
        <f>'NWAU per episode Acute Adm'!E383-F383</f>
        <v>-2064.1200000000008</v>
      </c>
      <c r="K383" s="1">
        <f t="shared" si="23"/>
        <v>-74308.320000000036</v>
      </c>
    </row>
    <row r="384" spans="1:11" x14ac:dyDescent="0.45">
      <c r="A384" t="s">
        <v>308</v>
      </c>
      <c r="B384">
        <v>143</v>
      </c>
      <c r="C384" s="1">
        <v>6588</v>
      </c>
      <c r="D384" s="13">
        <f>VLOOKUP(A384,'NWAU per episode Acute Adm'!$A$2:$C$414,3,FALSE)</f>
        <v>0.9</v>
      </c>
      <c r="E384" s="13">
        <f t="shared" si="20"/>
        <v>128.70000000000002</v>
      </c>
      <c r="F384" s="15">
        <f t="shared" si="21"/>
        <v>5929.2</v>
      </c>
      <c r="G384" s="15">
        <f t="shared" si="22"/>
        <v>847875.6</v>
      </c>
      <c r="H384" s="13">
        <f>C384/NEP!$C$6</f>
        <v>1.2383458646616541</v>
      </c>
      <c r="I384" s="1">
        <f>NEP!$C$6-C384</f>
        <v>-1268</v>
      </c>
      <c r="J384" s="1">
        <f>'NWAU per episode Acute Adm'!E384-F384</f>
        <v>-1141.1999999999989</v>
      </c>
      <c r="K384" s="1">
        <f t="shared" si="23"/>
        <v>-163191.59999999983</v>
      </c>
    </row>
    <row r="385" spans="1:11" x14ac:dyDescent="0.45">
      <c r="A385" t="s">
        <v>309</v>
      </c>
      <c r="B385">
        <v>356</v>
      </c>
      <c r="C385" s="1">
        <v>6594</v>
      </c>
      <c r="D385" s="13">
        <f>VLOOKUP(A385,'NWAU per episode Acute Adm'!$A$2:$C$414,3,FALSE)</f>
        <v>0.25</v>
      </c>
      <c r="E385" s="13">
        <f t="shared" si="20"/>
        <v>89</v>
      </c>
      <c r="F385" s="15">
        <f t="shared" si="21"/>
        <v>1648.5</v>
      </c>
      <c r="G385" s="15">
        <f t="shared" si="22"/>
        <v>586866</v>
      </c>
      <c r="H385" s="13">
        <f>C385/NEP!$C$6</f>
        <v>1.2394736842105263</v>
      </c>
      <c r="I385" s="1">
        <f>NEP!$C$6-C385</f>
        <v>-1274</v>
      </c>
      <c r="J385" s="1">
        <f>'NWAU per episode Acute Adm'!E385-F385</f>
        <v>-318.5</v>
      </c>
      <c r="K385" s="1">
        <f t="shared" si="23"/>
        <v>-113386</v>
      </c>
    </row>
    <row r="386" spans="1:11" x14ac:dyDescent="0.45">
      <c r="A386" t="s">
        <v>310</v>
      </c>
      <c r="B386">
        <v>69</v>
      </c>
      <c r="C386" s="1">
        <v>3646</v>
      </c>
      <c r="D386" s="13">
        <f>VLOOKUP(A386,'NWAU per episode Acute Adm'!$A$2:$C$414,3,FALSE)</f>
        <v>0.62</v>
      </c>
      <c r="E386" s="13">
        <f t="shared" si="20"/>
        <v>42.78</v>
      </c>
      <c r="F386" s="15">
        <f t="shared" si="21"/>
        <v>2260.52</v>
      </c>
      <c r="G386" s="15">
        <f t="shared" si="22"/>
        <v>155975.88</v>
      </c>
      <c r="H386" s="13">
        <f>C386/NEP!$C$6</f>
        <v>0.68533834586466169</v>
      </c>
      <c r="I386" s="1">
        <f>NEP!$C$6-C386</f>
        <v>1674</v>
      </c>
      <c r="J386" s="1">
        <f>'NWAU per episode Acute Adm'!E386-F386</f>
        <v>1037.8800000000001</v>
      </c>
      <c r="K386" s="1">
        <f t="shared" si="23"/>
        <v>71613.72</v>
      </c>
    </row>
    <row r="387" spans="1:11" x14ac:dyDescent="0.45">
      <c r="A387" t="s">
        <v>544</v>
      </c>
      <c r="B387">
        <v>33</v>
      </c>
      <c r="C387" s="1">
        <v>5194</v>
      </c>
      <c r="D387" s="13">
        <f>VLOOKUP(A387,'NWAU per episode Acute Adm'!$A$2:$C$414,3,FALSE)</f>
        <v>0.59</v>
      </c>
      <c r="E387" s="13">
        <f t="shared" ref="E387:E389" si="24">D387*B387</f>
        <v>19.47</v>
      </c>
      <c r="F387" s="15">
        <f t="shared" ref="F387:F389" si="25">C387*D387</f>
        <v>3064.46</v>
      </c>
      <c r="G387" s="15">
        <f t="shared" ref="G387:G389" si="26">F387*B387</f>
        <v>101127.18000000001</v>
      </c>
      <c r="H387" s="13">
        <f>C387/NEP!$C$6</f>
        <v>0.97631578947368425</v>
      </c>
      <c r="I387" s="1">
        <f>NEP!$C$6-C387</f>
        <v>126</v>
      </c>
      <c r="J387" s="1">
        <f>'NWAU per episode Acute Adm'!E387-F387</f>
        <v>74.339999999999691</v>
      </c>
      <c r="K387" s="1">
        <f t="shared" ref="K387:K389" si="27">J387*B387</f>
        <v>2453.2199999999898</v>
      </c>
    </row>
    <row r="388" spans="1:11" x14ac:dyDescent="0.45">
      <c r="A388" t="s">
        <v>545</v>
      </c>
      <c r="B388">
        <v>31</v>
      </c>
      <c r="C388" s="1">
        <v>7168</v>
      </c>
      <c r="D388" s="13">
        <f>VLOOKUP(A388,'NWAU per episode Acute Adm'!$A$2:$C$414,3,FALSE)</f>
        <v>1.55</v>
      </c>
      <c r="E388" s="13">
        <f t="shared" si="24"/>
        <v>48.050000000000004</v>
      </c>
      <c r="F388" s="15">
        <f t="shared" si="25"/>
        <v>11110.4</v>
      </c>
      <c r="G388" s="15">
        <f t="shared" si="26"/>
        <v>344422.39999999997</v>
      </c>
      <c r="H388" s="13">
        <f>C388/NEP!$C$6</f>
        <v>1.3473684210526315</v>
      </c>
      <c r="I388" s="1">
        <f>NEP!$C$6-C388</f>
        <v>-1848</v>
      </c>
      <c r="J388" s="1">
        <f>'NWAU per episode Acute Adm'!E388-F388</f>
        <v>-2864.3999999999978</v>
      </c>
      <c r="K388" s="1">
        <f t="shared" si="27"/>
        <v>-88796.399999999936</v>
      </c>
    </row>
    <row r="389" spans="1:11" x14ac:dyDescent="0.45">
      <c r="A389" t="s">
        <v>546</v>
      </c>
      <c r="B389">
        <v>34</v>
      </c>
      <c r="C389" s="1">
        <v>9848</v>
      </c>
      <c r="D389" s="13">
        <f>VLOOKUP(A389,'NWAU per episode Acute Adm'!$A$2:$C$414,3,FALSE)</f>
        <v>0.93</v>
      </c>
      <c r="E389" s="13">
        <f t="shared" si="24"/>
        <v>31.62</v>
      </c>
      <c r="F389" s="15">
        <f t="shared" si="25"/>
        <v>9158.6400000000012</v>
      </c>
      <c r="G389" s="15">
        <f t="shared" si="26"/>
        <v>311393.76000000007</v>
      </c>
      <c r="H389" s="13">
        <f>C389/NEP!$C$6</f>
        <v>1.8511278195488723</v>
      </c>
      <c r="I389" s="1">
        <f>NEP!$C$6-C389</f>
        <v>-4528</v>
      </c>
      <c r="J389" s="1">
        <f>'NWAU per episode Acute Adm'!E389-F389</f>
        <v>-4211.0400000000018</v>
      </c>
      <c r="K389" s="1">
        <f t="shared" si="27"/>
        <v>-143175.36000000007</v>
      </c>
    </row>
    <row r="390" spans="1:11" x14ac:dyDescent="0.45">
      <c r="A390" t="s">
        <v>311</v>
      </c>
      <c r="B390">
        <v>64</v>
      </c>
      <c r="C390" s="1">
        <v>7661</v>
      </c>
      <c r="D390" s="13">
        <f>VLOOKUP(A390,'NWAU per episode Acute Adm'!$A$2:$C$414,3,FALSE)</f>
        <v>1.54</v>
      </c>
      <c r="E390" s="13">
        <f t="shared" ref="E390:E414" si="28">D390*B390</f>
        <v>98.56</v>
      </c>
      <c r="F390" s="15">
        <f t="shared" ref="F390:F414" si="29">C390*D390</f>
        <v>11797.94</v>
      </c>
      <c r="G390" s="15">
        <f t="shared" ref="G390:G414" si="30">F390*B390</f>
        <v>755068.16</v>
      </c>
      <c r="H390" s="13">
        <f>C390/NEP!$C$6</f>
        <v>1.4400375939849623</v>
      </c>
      <c r="I390" s="1">
        <f>NEP!$C$6-C390</f>
        <v>-2341</v>
      </c>
      <c r="J390" s="1">
        <f>'NWAU per episode Acute Adm'!E390-F390</f>
        <v>-3605.1399999999994</v>
      </c>
      <c r="K390" s="1">
        <f t="shared" ref="K390:K414" si="31">J390*B390</f>
        <v>-230728.95999999996</v>
      </c>
    </row>
    <row r="391" spans="1:11" x14ac:dyDescent="0.45">
      <c r="A391" t="s">
        <v>312</v>
      </c>
      <c r="B391">
        <v>93</v>
      </c>
      <c r="C391" s="1">
        <v>8501</v>
      </c>
      <c r="D391" s="13">
        <f>VLOOKUP(A391,'NWAU per episode Acute Adm'!$A$2:$C$414,3,FALSE)</f>
        <v>0.62</v>
      </c>
      <c r="E391" s="13">
        <f t="shared" si="28"/>
        <v>57.66</v>
      </c>
      <c r="F391" s="15">
        <f t="shared" si="29"/>
        <v>5270.62</v>
      </c>
      <c r="G391" s="15">
        <f t="shared" si="30"/>
        <v>490167.66</v>
      </c>
      <c r="H391" s="13">
        <f>C391/NEP!$C$6</f>
        <v>1.5979323308270676</v>
      </c>
      <c r="I391" s="1">
        <f>NEP!$C$6-C391</f>
        <v>-3181</v>
      </c>
      <c r="J391" s="1">
        <f>'NWAU per episode Acute Adm'!E391-F391</f>
        <v>-1972.2200000000003</v>
      </c>
      <c r="K391" s="1">
        <f t="shared" si="31"/>
        <v>-183416.46000000002</v>
      </c>
    </row>
    <row r="392" spans="1:11" x14ac:dyDescent="0.45">
      <c r="A392" t="s">
        <v>313</v>
      </c>
      <c r="B392">
        <v>60</v>
      </c>
      <c r="C392" s="1">
        <v>6395</v>
      </c>
      <c r="D392" s="13">
        <f>VLOOKUP(A392,'NWAU per episode Acute Adm'!$A$2:$C$414,3,FALSE)</f>
        <v>4.41</v>
      </c>
      <c r="E392" s="13">
        <f t="shared" si="28"/>
        <v>264.60000000000002</v>
      </c>
      <c r="F392" s="15">
        <f t="shared" si="29"/>
        <v>28201.95</v>
      </c>
      <c r="G392" s="15">
        <f t="shared" si="30"/>
        <v>1692117</v>
      </c>
      <c r="H392" s="13">
        <f>C392/NEP!$C$6</f>
        <v>1.2020676691729324</v>
      </c>
      <c r="I392" s="1">
        <f>NEP!$C$6-C392</f>
        <v>-1075</v>
      </c>
      <c r="J392" s="1">
        <f>'NWAU per episode Acute Adm'!E392-F392</f>
        <v>-4740.7499999999964</v>
      </c>
      <c r="K392" s="1">
        <f t="shared" si="31"/>
        <v>-284444.99999999977</v>
      </c>
    </row>
    <row r="393" spans="1:11" x14ac:dyDescent="0.45">
      <c r="A393" t="s">
        <v>314</v>
      </c>
      <c r="B393">
        <v>87</v>
      </c>
      <c r="C393" s="1">
        <v>7917</v>
      </c>
      <c r="D393" s="13">
        <f>VLOOKUP(A393,'NWAU per episode Acute Adm'!$A$2:$C$414,3,FALSE)</f>
        <v>1.57</v>
      </c>
      <c r="E393" s="13">
        <f t="shared" si="28"/>
        <v>136.59</v>
      </c>
      <c r="F393" s="15">
        <f t="shared" si="29"/>
        <v>12429.69</v>
      </c>
      <c r="G393" s="15">
        <f t="shared" si="30"/>
        <v>1081383.03</v>
      </c>
      <c r="H393" s="13">
        <f>C393/NEP!$C$6</f>
        <v>1.4881578947368421</v>
      </c>
      <c r="I393" s="1">
        <f>NEP!$C$6-C393</f>
        <v>-2597</v>
      </c>
      <c r="J393" s="1">
        <f>'NWAU per episode Acute Adm'!E393-F393</f>
        <v>-4077.2900000000009</v>
      </c>
      <c r="K393" s="1">
        <f t="shared" si="31"/>
        <v>-354724.2300000001</v>
      </c>
    </row>
    <row r="394" spans="1:11" x14ac:dyDescent="0.45">
      <c r="A394" t="s">
        <v>315</v>
      </c>
      <c r="B394">
        <v>192</v>
      </c>
      <c r="C394" s="1">
        <v>7988</v>
      </c>
      <c r="D394" s="13">
        <f>VLOOKUP(A394,'NWAU per episode Acute Adm'!$A$2:$C$414,3,FALSE)</f>
        <v>0.79</v>
      </c>
      <c r="E394" s="13">
        <f t="shared" si="28"/>
        <v>151.68</v>
      </c>
      <c r="F394" s="15">
        <f t="shared" si="29"/>
        <v>6310.52</v>
      </c>
      <c r="G394" s="15">
        <f t="shared" si="30"/>
        <v>1211619.8400000001</v>
      </c>
      <c r="H394" s="13">
        <f>C394/NEP!$C$6</f>
        <v>1.5015037593984963</v>
      </c>
      <c r="I394" s="1">
        <f>NEP!$C$6-C394</f>
        <v>-2668</v>
      </c>
      <c r="J394" s="1">
        <f>'NWAU per episode Acute Adm'!E394-F394</f>
        <v>-2107.7200000000003</v>
      </c>
      <c r="K394" s="1">
        <f t="shared" si="31"/>
        <v>-404682.24000000005</v>
      </c>
    </row>
    <row r="395" spans="1:11" x14ac:dyDescent="0.45">
      <c r="A395" t="s">
        <v>547</v>
      </c>
      <c r="B395">
        <v>30</v>
      </c>
      <c r="C395" s="1">
        <v>6012</v>
      </c>
      <c r="D395" s="13">
        <f>VLOOKUP(A395,'NWAU per episode Acute Adm'!$A$2:$C$414,3,FALSE)</f>
        <v>1.79</v>
      </c>
      <c r="E395" s="13">
        <f t="shared" si="28"/>
        <v>53.7</v>
      </c>
      <c r="F395" s="15">
        <f t="shared" si="29"/>
        <v>10761.48</v>
      </c>
      <c r="G395" s="15">
        <f t="shared" si="30"/>
        <v>322844.39999999997</v>
      </c>
      <c r="H395" s="13">
        <f>C395/NEP!$C$6</f>
        <v>1.1300751879699249</v>
      </c>
      <c r="I395" s="1">
        <f>NEP!$C$6-C395</f>
        <v>-692</v>
      </c>
      <c r="J395" s="1">
        <f>'NWAU per episode Acute Adm'!E395-F395</f>
        <v>-1238.6800000000003</v>
      </c>
      <c r="K395" s="1">
        <f t="shared" si="31"/>
        <v>-37160.400000000009</v>
      </c>
    </row>
    <row r="396" spans="1:11" x14ac:dyDescent="0.45">
      <c r="A396" t="s">
        <v>316</v>
      </c>
      <c r="B396">
        <v>164</v>
      </c>
      <c r="C396" s="1">
        <v>8152</v>
      </c>
      <c r="D396" s="13">
        <f>VLOOKUP(A396,'NWAU per episode Acute Adm'!$A$2:$C$414,3,FALSE)</f>
        <v>0.91</v>
      </c>
      <c r="E396" s="13">
        <f t="shared" si="28"/>
        <v>149.24</v>
      </c>
      <c r="F396" s="15">
        <f t="shared" si="29"/>
        <v>7418.3200000000006</v>
      </c>
      <c r="G396" s="15">
        <f t="shared" si="30"/>
        <v>1216604.4800000002</v>
      </c>
      <c r="H396" s="13">
        <f>C396/NEP!$C$6</f>
        <v>1.5323308270676692</v>
      </c>
      <c r="I396" s="1">
        <f>NEP!$C$6-C396</f>
        <v>-2832</v>
      </c>
      <c r="J396" s="1">
        <f>'NWAU per episode Acute Adm'!E396-F396</f>
        <v>-2577.12</v>
      </c>
      <c r="K396" s="1">
        <f t="shared" si="31"/>
        <v>-422647.68</v>
      </c>
    </row>
    <row r="397" spans="1:11" x14ac:dyDescent="0.45">
      <c r="A397" t="s">
        <v>317</v>
      </c>
      <c r="B397">
        <v>577</v>
      </c>
      <c r="C397" s="1">
        <v>7384</v>
      </c>
      <c r="D397" s="13">
        <f>VLOOKUP(A397,'NWAU per episode Acute Adm'!$A$2:$C$414,3,FALSE)</f>
        <v>0.23</v>
      </c>
      <c r="E397" s="13">
        <f t="shared" si="28"/>
        <v>132.71</v>
      </c>
      <c r="F397" s="15">
        <f t="shared" si="29"/>
        <v>1698.3200000000002</v>
      </c>
      <c r="G397" s="15">
        <f t="shared" si="30"/>
        <v>979930.64000000013</v>
      </c>
      <c r="H397" s="13">
        <f>C397/NEP!$C$6</f>
        <v>1.3879699248120301</v>
      </c>
      <c r="I397" s="1">
        <f>NEP!$C$6-C397</f>
        <v>-2064</v>
      </c>
      <c r="J397" s="1">
        <f>'NWAU per episode Acute Adm'!E397-F397</f>
        <v>-474.72</v>
      </c>
      <c r="K397" s="1">
        <f t="shared" si="31"/>
        <v>-273913.44</v>
      </c>
    </row>
    <row r="398" spans="1:11" x14ac:dyDescent="0.45">
      <c r="A398" t="s">
        <v>318</v>
      </c>
      <c r="B398">
        <v>72</v>
      </c>
      <c r="C398" s="1">
        <v>7596</v>
      </c>
      <c r="D398" s="13">
        <f>VLOOKUP(A398,'NWAU per episode Acute Adm'!$A$2:$C$414,3,FALSE)</f>
        <v>0.2</v>
      </c>
      <c r="E398" s="13">
        <f t="shared" si="28"/>
        <v>14.4</v>
      </c>
      <c r="F398" s="15">
        <f t="shared" si="29"/>
        <v>1519.2</v>
      </c>
      <c r="G398" s="15">
        <f t="shared" si="30"/>
        <v>109382.40000000001</v>
      </c>
      <c r="H398" s="13">
        <f>C398/NEP!$C$6</f>
        <v>1.4278195488721805</v>
      </c>
      <c r="I398" s="1">
        <f>NEP!$C$6-C398</f>
        <v>-2276</v>
      </c>
      <c r="J398" s="1">
        <f>'NWAU per episode Acute Adm'!E398-F398</f>
        <v>-455.20000000000005</v>
      </c>
      <c r="K398" s="1">
        <f t="shared" si="31"/>
        <v>-32774.400000000001</v>
      </c>
    </row>
    <row r="399" spans="1:11" x14ac:dyDescent="0.45">
      <c r="A399" t="s">
        <v>319</v>
      </c>
      <c r="B399">
        <v>139</v>
      </c>
      <c r="C399" s="1">
        <v>6698</v>
      </c>
      <c r="D399" s="13">
        <f>VLOOKUP(A399,'NWAU per episode Acute Adm'!$A$2:$C$414,3,FALSE)</f>
        <v>1.59</v>
      </c>
      <c r="E399" s="13">
        <f t="shared" si="28"/>
        <v>221.01000000000002</v>
      </c>
      <c r="F399" s="15">
        <f t="shared" si="29"/>
        <v>10649.82</v>
      </c>
      <c r="G399" s="15">
        <f t="shared" si="30"/>
        <v>1480324.98</v>
      </c>
      <c r="H399" s="13">
        <f>C399/NEP!$C$6</f>
        <v>1.2590225563909774</v>
      </c>
      <c r="I399" s="1">
        <f>NEP!$C$6-C399</f>
        <v>-1378</v>
      </c>
      <c r="J399" s="1">
        <f>'NWAU per episode Acute Adm'!E399-F399</f>
        <v>-2191.0199999999986</v>
      </c>
      <c r="K399" s="1">
        <f t="shared" si="31"/>
        <v>-304551.7799999998</v>
      </c>
    </row>
    <row r="400" spans="1:11" x14ac:dyDescent="0.45">
      <c r="A400" t="s">
        <v>320</v>
      </c>
      <c r="B400">
        <v>212</v>
      </c>
      <c r="C400" s="1">
        <v>8188</v>
      </c>
      <c r="D400" s="13">
        <f>VLOOKUP(A400,'NWAU per episode Acute Adm'!$A$2:$C$414,3,FALSE)</f>
        <v>0.4</v>
      </c>
      <c r="E400" s="13">
        <f t="shared" si="28"/>
        <v>84.800000000000011</v>
      </c>
      <c r="F400" s="15">
        <f t="shared" si="29"/>
        <v>3275.2000000000003</v>
      </c>
      <c r="G400" s="15">
        <f t="shared" si="30"/>
        <v>694342.4</v>
      </c>
      <c r="H400" s="13">
        <f>C400/NEP!$C$6</f>
        <v>1.5390977443609022</v>
      </c>
      <c r="I400" s="1">
        <f>NEP!$C$6-C400</f>
        <v>-2868</v>
      </c>
      <c r="J400" s="1">
        <f>'NWAU per episode Acute Adm'!E400-F400</f>
        <v>-1147.1999999999998</v>
      </c>
      <c r="K400" s="1">
        <f t="shared" si="31"/>
        <v>-243206.39999999997</v>
      </c>
    </row>
    <row r="401" spans="1:11" x14ac:dyDescent="0.45">
      <c r="A401" t="s">
        <v>321</v>
      </c>
      <c r="B401">
        <v>133</v>
      </c>
      <c r="C401" s="1">
        <v>8563</v>
      </c>
      <c r="D401" s="13">
        <f>VLOOKUP(A401,'NWAU per episode Acute Adm'!$A$2:$C$414,3,FALSE)</f>
        <v>1.1499999999999999</v>
      </c>
      <c r="E401" s="13">
        <f t="shared" si="28"/>
        <v>152.94999999999999</v>
      </c>
      <c r="F401" s="15">
        <f t="shared" si="29"/>
        <v>9847.4499999999989</v>
      </c>
      <c r="G401" s="15">
        <f t="shared" si="30"/>
        <v>1309710.8499999999</v>
      </c>
      <c r="H401" s="13">
        <f>C401/NEP!$C$6</f>
        <v>1.6095864661654136</v>
      </c>
      <c r="I401" s="1">
        <f>NEP!$C$6-C401</f>
        <v>-3243</v>
      </c>
      <c r="J401" s="1">
        <f>'NWAU per episode Acute Adm'!E401-F401</f>
        <v>-3729.45</v>
      </c>
      <c r="K401" s="1">
        <f t="shared" si="31"/>
        <v>-496016.85</v>
      </c>
    </row>
    <row r="402" spans="1:11" x14ac:dyDescent="0.45">
      <c r="A402" t="s">
        <v>322</v>
      </c>
      <c r="B402">
        <v>259</v>
      </c>
      <c r="C402" s="1">
        <v>7184</v>
      </c>
      <c r="D402" s="13">
        <f>VLOOKUP(A402,'NWAU per episode Acute Adm'!$A$2:$C$414,3,FALSE)</f>
        <v>0.37</v>
      </c>
      <c r="E402" s="13">
        <f t="shared" si="28"/>
        <v>95.83</v>
      </c>
      <c r="F402" s="15">
        <f t="shared" si="29"/>
        <v>2658.08</v>
      </c>
      <c r="G402" s="15">
        <f t="shared" si="30"/>
        <v>688442.72</v>
      </c>
      <c r="H402" s="13">
        <f>C402/NEP!$C$6</f>
        <v>1.350375939849624</v>
      </c>
      <c r="I402" s="1">
        <f>NEP!$C$6-C402</f>
        <v>-1864</v>
      </c>
      <c r="J402" s="1">
        <f>'NWAU per episode Acute Adm'!E402-F402</f>
        <v>-689.68000000000006</v>
      </c>
      <c r="K402" s="1">
        <f t="shared" si="31"/>
        <v>-178627.12000000002</v>
      </c>
    </row>
    <row r="403" spans="1:11" x14ac:dyDescent="0.45">
      <c r="A403" t="s">
        <v>323</v>
      </c>
      <c r="B403">
        <v>52</v>
      </c>
      <c r="C403" s="1">
        <v>8008</v>
      </c>
      <c r="D403" s="13">
        <f>VLOOKUP(A403,'NWAU per episode Acute Adm'!$A$2:$C$414,3,FALSE)</f>
        <v>0.36</v>
      </c>
      <c r="E403" s="13">
        <f t="shared" si="28"/>
        <v>18.72</v>
      </c>
      <c r="F403" s="15">
        <f t="shared" si="29"/>
        <v>2882.88</v>
      </c>
      <c r="G403" s="15">
        <f t="shared" si="30"/>
        <v>149909.76000000001</v>
      </c>
      <c r="H403" s="13">
        <f>C403/NEP!$C$6</f>
        <v>1.5052631578947369</v>
      </c>
      <c r="I403" s="1">
        <f>NEP!$C$6-C403</f>
        <v>-2688</v>
      </c>
      <c r="J403" s="1">
        <f>'NWAU per episode Acute Adm'!E403-F403</f>
        <v>-967.68000000000029</v>
      </c>
      <c r="K403" s="1">
        <f t="shared" si="31"/>
        <v>-50319.360000000015</v>
      </c>
    </row>
    <row r="404" spans="1:11" x14ac:dyDescent="0.45">
      <c r="A404" t="s">
        <v>324</v>
      </c>
      <c r="B404">
        <v>120</v>
      </c>
      <c r="C404" s="1">
        <v>7929</v>
      </c>
      <c r="D404" s="13">
        <f>VLOOKUP(A404,'NWAU per episode Acute Adm'!$A$2:$C$414,3,FALSE)</f>
        <v>0.17</v>
      </c>
      <c r="E404" s="13">
        <f t="shared" si="28"/>
        <v>20.400000000000002</v>
      </c>
      <c r="F404" s="15">
        <f t="shared" si="29"/>
        <v>1347.93</v>
      </c>
      <c r="G404" s="15">
        <f t="shared" si="30"/>
        <v>161751.6</v>
      </c>
      <c r="H404" s="13">
        <f>C404/NEP!$C$6</f>
        <v>1.4904135338345865</v>
      </c>
      <c r="I404" s="1">
        <f>NEP!$C$6-C404</f>
        <v>-2609</v>
      </c>
      <c r="J404" s="1">
        <f>'NWAU per episode Acute Adm'!E404-F404</f>
        <v>-443.53</v>
      </c>
      <c r="K404" s="1">
        <f t="shared" si="31"/>
        <v>-53223.6</v>
      </c>
    </row>
    <row r="405" spans="1:11" x14ac:dyDescent="0.45">
      <c r="A405" t="s">
        <v>548</v>
      </c>
      <c r="B405">
        <v>59</v>
      </c>
      <c r="C405" s="1">
        <v>7646</v>
      </c>
      <c r="D405" s="13">
        <f>VLOOKUP(A405,'NWAU per episode Acute Adm'!$A$2:$C$414,3,FALSE)</f>
        <v>4.17</v>
      </c>
      <c r="E405" s="13">
        <f t="shared" si="28"/>
        <v>246.03</v>
      </c>
      <c r="F405" s="15">
        <f t="shared" si="29"/>
        <v>31883.82</v>
      </c>
      <c r="G405" s="15">
        <f t="shared" si="30"/>
        <v>1881145.38</v>
      </c>
      <c r="H405" s="13">
        <f>C405/NEP!$C$6</f>
        <v>1.4372180451127821</v>
      </c>
      <c r="I405" s="1">
        <f>NEP!$C$6-C405</f>
        <v>-2326</v>
      </c>
      <c r="J405" s="1">
        <f>'NWAU per episode Acute Adm'!E405-F405</f>
        <v>-9699.4199999999983</v>
      </c>
      <c r="K405" s="1">
        <f t="shared" si="31"/>
        <v>-572265.77999999991</v>
      </c>
    </row>
    <row r="406" spans="1:11" x14ac:dyDescent="0.45">
      <c r="A406" t="s">
        <v>549</v>
      </c>
      <c r="B406">
        <v>110</v>
      </c>
      <c r="C406" s="1">
        <v>10120</v>
      </c>
      <c r="D406" s="13">
        <f>VLOOKUP(A406,'NWAU per episode Acute Adm'!$A$2:$C$414,3,FALSE)</f>
        <v>1.51</v>
      </c>
      <c r="E406" s="13">
        <f t="shared" si="28"/>
        <v>166.1</v>
      </c>
      <c r="F406" s="15">
        <f t="shared" si="29"/>
        <v>15281.2</v>
      </c>
      <c r="G406" s="15">
        <f t="shared" si="30"/>
        <v>1680932</v>
      </c>
      <c r="H406" s="13">
        <f>C406/NEP!$C$6</f>
        <v>1.9022556390977443</v>
      </c>
      <c r="I406" s="1">
        <f>NEP!$C$6-C406</f>
        <v>-4800</v>
      </c>
      <c r="J406" s="1">
        <f>'NWAU per episode Acute Adm'!E406-F406</f>
        <v>-7248.0000000000009</v>
      </c>
      <c r="K406" s="1">
        <f t="shared" si="31"/>
        <v>-797280.00000000012</v>
      </c>
    </row>
    <row r="407" spans="1:11" x14ac:dyDescent="0.45">
      <c r="A407" t="s">
        <v>550</v>
      </c>
      <c r="B407">
        <v>39</v>
      </c>
      <c r="C407" s="1">
        <v>9046</v>
      </c>
      <c r="D407" s="13">
        <f>VLOOKUP(A407,'NWAU per episode Acute Adm'!$A$2:$C$414,3,FALSE)</f>
        <v>2.17</v>
      </c>
      <c r="E407" s="13">
        <f t="shared" si="28"/>
        <v>84.63</v>
      </c>
      <c r="F407" s="15">
        <f t="shared" si="29"/>
        <v>19629.82</v>
      </c>
      <c r="G407" s="15">
        <f t="shared" si="30"/>
        <v>765562.98</v>
      </c>
      <c r="H407" s="13">
        <f>C407/NEP!$C$6</f>
        <v>1.7003759398496241</v>
      </c>
      <c r="I407" s="1">
        <f>NEP!$C$6-C407</f>
        <v>-3726</v>
      </c>
      <c r="J407" s="1">
        <f>'NWAU per episode Acute Adm'!E407-F407</f>
        <v>-8085.42</v>
      </c>
      <c r="K407" s="1">
        <f t="shared" si="31"/>
        <v>-315331.38</v>
      </c>
    </row>
    <row r="408" spans="1:11" x14ac:dyDescent="0.45">
      <c r="A408" t="s">
        <v>551</v>
      </c>
      <c r="B408">
        <v>47</v>
      </c>
      <c r="C408" s="1">
        <v>11008</v>
      </c>
      <c r="D408" s="13">
        <f>VLOOKUP(A408,'NWAU per episode Acute Adm'!$A$2:$C$414,3,FALSE)</f>
        <v>0.79</v>
      </c>
      <c r="E408" s="13">
        <f t="shared" si="28"/>
        <v>37.130000000000003</v>
      </c>
      <c r="F408" s="15">
        <f t="shared" si="29"/>
        <v>8696.32</v>
      </c>
      <c r="G408" s="15">
        <f t="shared" si="30"/>
        <v>408727.03999999998</v>
      </c>
      <c r="H408" s="13">
        <f>C408/NEP!$C$6</f>
        <v>2.0691729323308272</v>
      </c>
      <c r="I408" s="1">
        <f>NEP!$C$6-C408</f>
        <v>-5688</v>
      </c>
      <c r="J408" s="1">
        <f>'NWAU per episode Acute Adm'!E408-F408</f>
        <v>-4493.5199999999995</v>
      </c>
      <c r="K408" s="1">
        <f t="shared" si="31"/>
        <v>-211195.43999999997</v>
      </c>
    </row>
    <row r="409" spans="1:11" x14ac:dyDescent="0.45">
      <c r="A409" t="s">
        <v>552</v>
      </c>
      <c r="B409">
        <v>74</v>
      </c>
      <c r="C409" s="1">
        <v>11833</v>
      </c>
      <c r="D409" s="13">
        <f>VLOOKUP(A409,'NWAU per episode Acute Adm'!$A$2:$C$414,3,FALSE)</f>
        <v>0.4</v>
      </c>
      <c r="E409" s="13">
        <f t="shared" si="28"/>
        <v>29.6</v>
      </c>
      <c r="F409" s="15">
        <f t="shared" si="29"/>
        <v>4733.2</v>
      </c>
      <c r="G409" s="15">
        <f t="shared" si="30"/>
        <v>350256.8</v>
      </c>
      <c r="H409" s="13">
        <f>C409/NEP!$C$6</f>
        <v>2.2242481203007518</v>
      </c>
      <c r="I409" s="1">
        <f>NEP!$C$6-C409</f>
        <v>-6513</v>
      </c>
      <c r="J409" s="1">
        <f>'NWAU per episode Acute Adm'!E409-F409</f>
        <v>-2605.1999999999998</v>
      </c>
      <c r="K409" s="1">
        <f t="shared" si="31"/>
        <v>-192784.8</v>
      </c>
    </row>
    <row r="410" spans="1:11" x14ac:dyDescent="0.45">
      <c r="A410" t="s">
        <v>325</v>
      </c>
      <c r="B410">
        <v>49</v>
      </c>
      <c r="C410" s="1">
        <v>11032</v>
      </c>
      <c r="D410" s="13">
        <f>VLOOKUP(A410,'NWAU per episode Acute Adm'!$A$2:$C$414,3,FALSE)</f>
        <v>0.7</v>
      </c>
      <c r="E410" s="13">
        <f t="shared" si="28"/>
        <v>34.299999999999997</v>
      </c>
      <c r="F410" s="15">
        <f t="shared" si="29"/>
        <v>7722.4</v>
      </c>
      <c r="G410" s="15">
        <f t="shared" si="30"/>
        <v>378397.6</v>
      </c>
      <c r="H410" s="13">
        <f>C410/NEP!$C$6</f>
        <v>2.0736842105263156</v>
      </c>
      <c r="I410" s="1">
        <f>NEP!$C$6-C410</f>
        <v>-5712</v>
      </c>
      <c r="J410" s="1">
        <f>'NWAU per episode Acute Adm'!E410-F410</f>
        <v>-3998.4</v>
      </c>
      <c r="K410" s="1">
        <f t="shared" si="31"/>
        <v>-195921.6</v>
      </c>
    </row>
    <row r="411" spans="1:11" x14ac:dyDescent="0.45">
      <c r="A411" t="s">
        <v>326</v>
      </c>
      <c r="B411">
        <v>67</v>
      </c>
      <c r="C411" s="1">
        <v>7820</v>
      </c>
      <c r="D411" s="13">
        <f>VLOOKUP(A411,'NWAU per episode Acute Adm'!$A$2:$C$414,3,FALSE)</f>
        <v>1.08</v>
      </c>
      <c r="E411" s="13">
        <f t="shared" si="28"/>
        <v>72.36</v>
      </c>
      <c r="F411" s="15">
        <f t="shared" si="29"/>
        <v>8445.6</v>
      </c>
      <c r="G411" s="15">
        <f t="shared" si="30"/>
        <v>565855.20000000007</v>
      </c>
      <c r="H411" s="13">
        <f>C411/NEP!$C$6</f>
        <v>1.4699248120300752</v>
      </c>
      <c r="I411" s="1">
        <f>NEP!$C$6-C411</f>
        <v>-2500</v>
      </c>
      <c r="J411" s="1">
        <f>'NWAU per episode Acute Adm'!E411-F411</f>
        <v>-2700</v>
      </c>
      <c r="K411" s="1">
        <f t="shared" si="31"/>
        <v>-180900</v>
      </c>
    </row>
    <row r="412" spans="1:11" x14ac:dyDescent="0.45">
      <c r="A412" t="s">
        <v>327</v>
      </c>
      <c r="B412">
        <v>244</v>
      </c>
      <c r="C412" s="1">
        <v>6077</v>
      </c>
      <c r="D412" s="13">
        <f>VLOOKUP(A412,'NWAU per episode Acute Adm'!$A$2:$C$414,3,FALSE)</f>
        <v>0.31</v>
      </c>
      <c r="E412" s="13">
        <f t="shared" si="28"/>
        <v>75.64</v>
      </c>
      <c r="F412" s="15">
        <f t="shared" si="29"/>
        <v>1883.87</v>
      </c>
      <c r="G412" s="15">
        <f t="shared" si="30"/>
        <v>459664.27999999997</v>
      </c>
      <c r="H412" s="13">
        <f>C412/NEP!$C$6</f>
        <v>1.1422932330827067</v>
      </c>
      <c r="I412" s="1">
        <f>NEP!$C$6-C412</f>
        <v>-757</v>
      </c>
      <c r="J412" s="1">
        <f>'NWAU per episode Acute Adm'!E412-F412</f>
        <v>-234.66999999999985</v>
      </c>
      <c r="K412" s="1">
        <f t="shared" si="31"/>
        <v>-57259.47999999996</v>
      </c>
    </row>
    <row r="413" spans="1:11" x14ac:dyDescent="0.45">
      <c r="A413" t="s">
        <v>328</v>
      </c>
      <c r="B413">
        <v>64</v>
      </c>
      <c r="C413" s="1">
        <v>6762</v>
      </c>
      <c r="D413" s="13">
        <f>VLOOKUP(A413,'NWAU per episode Acute Adm'!$A$2:$C$414,3,FALSE)</f>
        <v>1.26</v>
      </c>
      <c r="E413" s="13">
        <f t="shared" si="28"/>
        <v>80.64</v>
      </c>
      <c r="F413" s="15">
        <f t="shared" si="29"/>
        <v>8520.1200000000008</v>
      </c>
      <c r="G413" s="15">
        <f t="shared" si="30"/>
        <v>545287.68000000005</v>
      </c>
      <c r="H413" s="13">
        <f>C413/NEP!$C$6</f>
        <v>1.2710526315789474</v>
      </c>
      <c r="I413" s="1">
        <f>NEP!$C$6-C413</f>
        <v>-1442</v>
      </c>
      <c r="J413" s="1">
        <f>'NWAU per episode Acute Adm'!E413-F413</f>
        <v>-1816.920000000001</v>
      </c>
      <c r="K413" s="1">
        <f t="shared" si="31"/>
        <v>-116282.88000000006</v>
      </c>
    </row>
    <row r="414" spans="1:11" x14ac:dyDescent="0.45">
      <c r="A414" t="s">
        <v>329</v>
      </c>
      <c r="B414" s="2">
        <v>1251</v>
      </c>
      <c r="C414" s="1">
        <v>7825</v>
      </c>
      <c r="D414" s="13">
        <f>VLOOKUP(A414,'NWAU per episode Acute Adm'!$A$2:$C$414,3,FALSE)</f>
        <v>0.21</v>
      </c>
      <c r="E414" s="13">
        <f t="shared" si="28"/>
        <v>262.70999999999998</v>
      </c>
      <c r="F414" s="15">
        <f t="shared" si="29"/>
        <v>1643.25</v>
      </c>
      <c r="G414" s="15">
        <f t="shared" si="30"/>
        <v>2055705.75</v>
      </c>
      <c r="H414" s="13">
        <f>C414/NEP!$C$6</f>
        <v>1.4708646616541354</v>
      </c>
      <c r="I414" s="1">
        <f>NEP!$C$6-C414</f>
        <v>-2505</v>
      </c>
      <c r="J414" s="1">
        <f>'NWAU per episode Acute Adm'!E414-F414</f>
        <v>-526.04999999999995</v>
      </c>
      <c r="K414" s="1">
        <f t="shared" si="31"/>
        <v>-658088.54999999993</v>
      </c>
    </row>
    <row r="416" spans="1:11" x14ac:dyDescent="0.45">
      <c r="D416">
        <f>SUMPRODUCT(D2:D414,$B$2:$B$414)/SUM($B$2:$B$414)</f>
        <v>0.96167260985213765</v>
      </c>
      <c r="H416">
        <f>SUMPRODUCT(H2:H414,$B$2:$B$414)/SUM($B$2:$B$414)</f>
        <v>1.3271142113411365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H414"/>
  <sheetViews>
    <sheetView topLeftCell="A384" workbookViewId="0">
      <selection activeCell="D389" sqref="D389:F414"/>
    </sheetView>
  </sheetViews>
  <sheetFormatPr defaultRowHeight="14.25" x14ac:dyDescent="0.45"/>
  <cols>
    <col min="1" max="1" width="92.06640625" customWidth="1"/>
    <col min="2" max="6" width="15.265625" customWidth="1"/>
    <col min="8" max="8" width="12.1328125" bestFit="1" customWidth="1"/>
  </cols>
  <sheetData>
    <row r="1" spans="1:8" s="16" customFormat="1" ht="28.5" customHeight="1" x14ac:dyDescent="0.45">
      <c r="A1" s="16" t="s">
        <v>0</v>
      </c>
      <c r="B1" s="16" t="s">
        <v>1</v>
      </c>
      <c r="C1" s="16" t="s">
        <v>445</v>
      </c>
      <c r="D1" s="16" t="s">
        <v>447</v>
      </c>
      <c r="E1" s="16" t="s">
        <v>462</v>
      </c>
      <c r="F1" s="16" t="s">
        <v>453</v>
      </c>
    </row>
    <row r="2" spans="1:8" x14ac:dyDescent="0.45">
      <c r="A2" t="s">
        <v>468</v>
      </c>
      <c r="B2">
        <v>44</v>
      </c>
      <c r="C2">
        <v>34.28</v>
      </c>
      <c r="D2">
        <f>C2*B2</f>
        <v>1508.3200000000002</v>
      </c>
      <c r="E2" s="15">
        <f>F2/B2</f>
        <v>182369.60000000003</v>
      </c>
      <c r="F2" s="15">
        <f>D2*NEP!$C$6</f>
        <v>8024262.4000000013</v>
      </c>
      <c r="H2" s="14"/>
    </row>
    <row r="3" spans="1:8" x14ac:dyDescent="0.45">
      <c r="A3" t="s">
        <v>3</v>
      </c>
      <c r="B3">
        <v>79</v>
      </c>
      <c r="C3">
        <v>20.54</v>
      </c>
      <c r="D3">
        <f t="shared" ref="D3:D66" si="0">C3*B3</f>
        <v>1622.6599999999999</v>
      </c>
      <c r="E3" s="15">
        <f t="shared" ref="E3:E66" si="1">F3/B3</f>
        <v>109272.79999999999</v>
      </c>
      <c r="F3" s="15">
        <f>D3*NEP!$C$6</f>
        <v>8632551.1999999993</v>
      </c>
    </row>
    <row r="4" spans="1:8" x14ac:dyDescent="0.45">
      <c r="A4" t="s">
        <v>4</v>
      </c>
      <c r="B4">
        <v>50</v>
      </c>
      <c r="C4">
        <v>14.87</v>
      </c>
      <c r="D4">
        <f t="shared" si="0"/>
        <v>743.5</v>
      </c>
      <c r="E4" s="15">
        <f t="shared" si="1"/>
        <v>79108.399999999994</v>
      </c>
      <c r="F4" s="15">
        <f>D4*NEP!$C$6</f>
        <v>3955420</v>
      </c>
    </row>
    <row r="5" spans="1:8" x14ac:dyDescent="0.45">
      <c r="A5" t="s">
        <v>469</v>
      </c>
      <c r="B5">
        <v>38</v>
      </c>
      <c r="C5">
        <v>14.01</v>
      </c>
      <c r="D5">
        <f t="shared" si="0"/>
        <v>532.38</v>
      </c>
      <c r="E5" s="15">
        <f t="shared" si="1"/>
        <v>74533.2</v>
      </c>
      <c r="F5" s="15">
        <f>D5*NEP!$C$6</f>
        <v>2832261.6</v>
      </c>
    </row>
    <row r="6" spans="1:8" x14ac:dyDescent="0.45">
      <c r="A6" t="s">
        <v>5</v>
      </c>
      <c r="B6">
        <v>105</v>
      </c>
      <c r="C6">
        <v>12.86</v>
      </c>
      <c r="D6">
        <f t="shared" si="0"/>
        <v>1350.3</v>
      </c>
      <c r="E6" s="15">
        <f t="shared" si="1"/>
        <v>68415.199999999997</v>
      </c>
      <c r="F6" s="15">
        <f>D6*NEP!$C$6</f>
        <v>7183596</v>
      </c>
    </row>
    <row r="7" spans="1:8" x14ac:dyDescent="0.45">
      <c r="A7" t="s">
        <v>6</v>
      </c>
      <c r="B7">
        <v>208</v>
      </c>
      <c r="C7">
        <v>6.76</v>
      </c>
      <c r="D7">
        <f t="shared" si="0"/>
        <v>1406.08</v>
      </c>
      <c r="E7" s="15">
        <f t="shared" si="1"/>
        <v>35963.199999999997</v>
      </c>
      <c r="F7" s="15">
        <f>D7*NEP!$C$6</f>
        <v>7480345.5999999996</v>
      </c>
    </row>
    <row r="8" spans="1:8" x14ac:dyDescent="0.45">
      <c r="A8" t="s">
        <v>7</v>
      </c>
      <c r="B8">
        <v>297</v>
      </c>
      <c r="C8">
        <v>4.3600000000000003</v>
      </c>
      <c r="D8">
        <f t="shared" si="0"/>
        <v>1294.92</v>
      </c>
      <c r="E8" s="15">
        <f t="shared" si="1"/>
        <v>23195.200000000001</v>
      </c>
      <c r="F8" s="15">
        <f>D8*NEP!$C$6</f>
        <v>6888974.4000000004</v>
      </c>
    </row>
    <row r="9" spans="1:8" x14ac:dyDescent="0.45">
      <c r="A9" t="s">
        <v>8</v>
      </c>
      <c r="B9">
        <v>53</v>
      </c>
      <c r="C9">
        <v>2.78</v>
      </c>
      <c r="D9">
        <f t="shared" si="0"/>
        <v>147.34</v>
      </c>
      <c r="E9" s="15">
        <f t="shared" si="1"/>
        <v>14789.6</v>
      </c>
      <c r="F9" s="15">
        <f>D9*NEP!$C$6</f>
        <v>783848.8</v>
      </c>
    </row>
    <row r="10" spans="1:8" x14ac:dyDescent="0.45">
      <c r="A10" t="s">
        <v>470</v>
      </c>
      <c r="B10">
        <v>31</v>
      </c>
      <c r="C10">
        <v>3.14</v>
      </c>
      <c r="D10">
        <f t="shared" si="0"/>
        <v>97.34</v>
      </c>
      <c r="E10" s="15">
        <f t="shared" si="1"/>
        <v>16704.800000000003</v>
      </c>
      <c r="F10" s="15">
        <f>D10*NEP!$C$6</f>
        <v>517848.80000000005</v>
      </c>
    </row>
    <row r="11" spans="1:8" x14ac:dyDescent="0.45">
      <c r="A11" t="s">
        <v>9</v>
      </c>
      <c r="B11">
        <v>129</v>
      </c>
      <c r="C11">
        <v>0.44</v>
      </c>
      <c r="D11">
        <f t="shared" si="0"/>
        <v>56.76</v>
      </c>
      <c r="E11" s="15">
        <f t="shared" si="1"/>
        <v>2340.8000000000002</v>
      </c>
      <c r="F11" s="15">
        <f>D11*NEP!$C$6</f>
        <v>301963.2</v>
      </c>
    </row>
    <row r="12" spans="1:8" x14ac:dyDescent="0.45">
      <c r="A12" t="s">
        <v>471</v>
      </c>
      <c r="B12">
        <v>57</v>
      </c>
      <c r="C12">
        <v>1.1200000000000001</v>
      </c>
      <c r="D12">
        <f t="shared" si="0"/>
        <v>63.84</v>
      </c>
      <c r="E12" s="15">
        <f t="shared" si="1"/>
        <v>5958.4000000000005</v>
      </c>
      <c r="F12" s="15">
        <f>D12*NEP!$C$6</f>
        <v>339628.80000000005</v>
      </c>
    </row>
    <row r="13" spans="1:8" x14ac:dyDescent="0.45">
      <c r="A13" t="s">
        <v>10</v>
      </c>
      <c r="B13">
        <v>66</v>
      </c>
      <c r="C13">
        <v>1.0900000000000001</v>
      </c>
      <c r="D13">
        <f t="shared" si="0"/>
        <v>71.940000000000012</v>
      </c>
      <c r="E13" s="15">
        <f t="shared" si="1"/>
        <v>5798.8000000000011</v>
      </c>
      <c r="F13" s="15">
        <f>D13*NEP!$C$6</f>
        <v>382720.80000000005</v>
      </c>
    </row>
    <row r="14" spans="1:8" x14ac:dyDescent="0.45">
      <c r="A14" t="s">
        <v>472</v>
      </c>
      <c r="B14">
        <v>32</v>
      </c>
      <c r="C14">
        <v>0.13</v>
      </c>
      <c r="D14">
        <f t="shared" si="0"/>
        <v>4.16</v>
      </c>
      <c r="E14" s="15">
        <f t="shared" si="1"/>
        <v>691.6</v>
      </c>
      <c r="F14" s="15">
        <f>D14*NEP!$C$6</f>
        <v>22131.200000000001</v>
      </c>
    </row>
    <row r="15" spans="1:8" x14ac:dyDescent="0.45">
      <c r="A15" t="s">
        <v>473</v>
      </c>
      <c r="B15">
        <v>44</v>
      </c>
      <c r="C15">
        <v>0.3</v>
      </c>
      <c r="D15">
        <f t="shared" si="0"/>
        <v>13.2</v>
      </c>
      <c r="E15" s="15">
        <f t="shared" si="1"/>
        <v>1596</v>
      </c>
      <c r="F15" s="15">
        <f>D15*NEP!$C$6</f>
        <v>70224</v>
      </c>
    </row>
    <row r="16" spans="1:8" x14ac:dyDescent="0.45">
      <c r="A16" t="s">
        <v>11</v>
      </c>
      <c r="B16">
        <v>232</v>
      </c>
      <c r="C16">
        <v>2.76</v>
      </c>
      <c r="D16">
        <f t="shared" si="0"/>
        <v>640.31999999999994</v>
      </c>
      <c r="E16" s="15">
        <f t="shared" si="1"/>
        <v>14683.199999999997</v>
      </c>
      <c r="F16" s="15">
        <f>D16*NEP!$C$6</f>
        <v>3406502.3999999994</v>
      </c>
    </row>
    <row r="17" spans="1:6" x14ac:dyDescent="0.45">
      <c r="A17" t="s">
        <v>12</v>
      </c>
      <c r="B17">
        <v>148</v>
      </c>
      <c r="C17">
        <v>1.39</v>
      </c>
      <c r="D17">
        <f t="shared" si="0"/>
        <v>205.72</v>
      </c>
      <c r="E17" s="15">
        <f t="shared" si="1"/>
        <v>7394.7999999999993</v>
      </c>
      <c r="F17" s="15">
        <f>D17*NEP!$C$6</f>
        <v>1094430.3999999999</v>
      </c>
    </row>
    <row r="18" spans="1:6" x14ac:dyDescent="0.45">
      <c r="A18" t="s">
        <v>13</v>
      </c>
      <c r="B18">
        <v>118</v>
      </c>
      <c r="C18">
        <v>2.08</v>
      </c>
      <c r="D18">
        <f t="shared" si="0"/>
        <v>245.44</v>
      </c>
      <c r="E18" s="15">
        <f t="shared" si="1"/>
        <v>11065.6</v>
      </c>
      <c r="F18" s="15">
        <f>D18*NEP!$C$6</f>
        <v>1305740.8</v>
      </c>
    </row>
    <row r="19" spans="1:6" x14ac:dyDescent="0.45">
      <c r="A19" t="s">
        <v>14</v>
      </c>
      <c r="B19">
        <v>106</v>
      </c>
      <c r="C19">
        <v>0.69</v>
      </c>
      <c r="D19">
        <f t="shared" si="0"/>
        <v>73.14</v>
      </c>
      <c r="E19" s="15">
        <f t="shared" si="1"/>
        <v>3670.7999999999997</v>
      </c>
      <c r="F19" s="15">
        <f>D19*NEP!$C$6</f>
        <v>389104.8</v>
      </c>
    </row>
    <row r="20" spans="1:6" x14ac:dyDescent="0.45">
      <c r="A20" t="s">
        <v>474</v>
      </c>
      <c r="B20">
        <v>47</v>
      </c>
      <c r="C20">
        <v>2.99</v>
      </c>
      <c r="D20">
        <f t="shared" si="0"/>
        <v>140.53</v>
      </c>
      <c r="E20" s="15">
        <f t="shared" si="1"/>
        <v>15906.8</v>
      </c>
      <c r="F20" s="15">
        <f>D20*NEP!$C$6</f>
        <v>747619.6</v>
      </c>
    </row>
    <row r="21" spans="1:6" x14ac:dyDescent="0.45">
      <c r="A21" t="s">
        <v>15</v>
      </c>
      <c r="B21">
        <v>100</v>
      </c>
      <c r="C21">
        <v>1.1000000000000001</v>
      </c>
      <c r="D21">
        <f t="shared" si="0"/>
        <v>110.00000000000001</v>
      </c>
      <c r="E21" s="15">
        <f t="shared" si="1"/>
        <v>5852.0000000000009</v>
      </c>
      <c r="F21" s="15">
        <f>D21*NEP!$C$6</f>
        <v>585200.00000000012</v>
      </c>
    </row>
    <row r="22" spans="1:6" x14ac:dyDescent="0.45">
      <c r="A22" t="s">
        <v>16</v>
      </c>
      <c r="B22">
        <v>74</v>
      </c>
      <c r="C22">
        <v>3.37</v>
      </c>
      <c r="D22">
        <f t="shared" si="0"/>
        <v>249.38</v>
      </c>
      <c r="E22" s="15">
        <f t="shared" si="1"/>
        <v>17928.399999999998</v>
      </c>
      <c r="F22" s="15">
        <f>D22*NEP!$C$6</f>
        <v>1326701.5999999999</v>
      </c>
    </row>
    <row r="23" spans="1:6" x14ac:dyDescent="0.45">
      <c r="A23" t="s">
        <v>17</v>
      </c>
      <c r="B23">
        <v>88</v>
      </c>
      <c r="C23">
        <v>0.99</v>
      </c>
      <c r="D23">
        <f t="shared" si="0"/>
        <v>87.12</v>
      </c>
      <c r="E23" s="15">
        <f t="shared" si="1"/>
        <v>5266.8</v>
      </c>
      <c r="F23" s="15">
        <f>D23*NEP!$C$6</f>
        <v>463478.4</v>
      </c>
    </row>
    <row r="24" spans="1:6" x14ac:dyDescent="0.45">
      <c r="A24" t="s">
        <v>475</v>
      </c>
      <c r="B24">
        <v>130</v>
      </c>
      <c r="C24">
        <v>0.25</v>
      </c>
      <c r="D24">
        <f t="shared" si="0"/>
        <v>32.5</v>
      </c>
      <c r="E24" s="15">
        <f t="shared" si="1"/>
        <v>1330</v>
      </c>
      <c r="F24" s="15">
        <f>D24*NEP!$C$6</f>
        <v>172900</v>
      </c>
    </row>
    <row r="25" spans="1:6" x14ac:dyDescent="0.45">
      <c r="A25" t="s">
        <v>18</v>
      </c>
      <c r="B25">
        <v>49</v>
      </c>
      <c r="C25">
        <v>1.01</v>
      </c>
      <c r="D25">
        <f t="shared" si="0"/>
        <v>49.49</v>
      </c>
      <c r="E25" s="15">
        <f t="shared" si="1"/>
        <v>5373.2</v>
      </c>
      <c r="F25" s="15">
        <f>D25*NEP!$C$6</f>
        <v>263286.8</v>
      </c>
    </row>
    <row r="26" spans="1:6" x14ac:dyDescent="0.45">
      <c r="A26" t="s">
        <v>19</v>
      </c>
      <c r="B26">
        <v>486</v>
      </c>
      <c r="C26">
        <v>0.25</v>
      </c>
      <c r="D26">
        <f t="shared" si="0"/>
        <v>121.5</v>
      </c>
      <c r="E26" s="15">
        <f t="shared" si="1"/>
        <v>1330</v>
      </c>
      <c r="F26" s="15">
        <f>D26*NEP!$C$6</f>
        <v>646380</v>
      </c>
    </row>
    <row r="27" spans="1:6" x14ac:dyDescent="0.45">
      <c r="A27" t="s">
        <v>20</v>
      </c>
      <c r="B27">
        <v>184</v>
      </c>
      <c r="C27">
        <v>0.44</v>
      </c>
      <c r="D27">
        <f t="shared" si="0"/>
        <v>80.959999999999994</v>
      </c>
      <c r="E27" s="15">
        <f t="shared" si="1"/>
        <v>2340.7999999999997</v>
      </c>
      <c r="F27" s="15">
        <f>D27*NEP!$C$6</f>
        <v>430707.19999999995</v>
      </c>
    </row>
    <row r="28" spans="1:6" x14ac:dyDescent="0.45">
      <c r="A28" t="s">
        <v>21</v>
      </c>
      <c r="B28">
        <v>175</v>
      </c>
      <c r="C28">
        <v>3.65</v>
      </c>
      <c r="D28">
        <f t="shared" si="0"/>
        <v>638.75</v>
      </c>
      <c r="E28" s="15">
        <f t="shared" si="1"/>
        <v>19418</v>
      </c>
      <c r="F28" s="15">
        <f>D28*NEP!$C$6</f>
        <v>3398150</v>
      </c>
    </row>
    <row r="29" spans="1:6" x14ac:dyDescent="0.45">
      <c r="A29" t="s">
        <v>22</v>
      </c>
      <c r="B29">
        <v>279</v>
      </c>
      <c r="C29">
        <v>1.77</v>
      </c>
      <c r="D29">
        <f t="shared" si="0"/>
        <v>493.83</v>
      </c>
      <c r="E29" s="15">
        <f t="shared" si="1"/>
        <v>9416.4</v>
      </c>
      <c r="F29" s="15">
        <f>D29*NEP!$C$6</f>
        <v>2627175.6</v>
      </c>
    </row>
    <row r="30" spans="1:6" x14ac:dyDescent="0.45">
      <c r="A30" t="s">
        <v>23</v>
      </c>
      <c r="B30">
        <v>455</v>
      </c>
      <c r="C30">
        <v>0.92</v>
      </c>
      <c r="D30">
        <f t="shared" si="0"/>
        <v>418.6</v>
      </c>
      <c r="E30" s="15">
        <f t="shared" si="1"/>
        <v>4894.3999999999996</v>
      </c>
      <c r="F30" s="15">
        <f>D30*NEP!$C$6</f>
        <v>2226952</v>
      </c>
    </row>
    <row r="31" spans="1:6" x14ac:dyDescent="0.45">
      <c r="A31" t="s">
        <v>476</v>
      </c>
      <c r="B31">
        <v>115</v>
      </c>
      <c r="C31">
        <v>0.52</v>
      </c>
      <c r="D31">
        <f t="shared" si="0"/>
        <v>59.800000000000004</v>
      </c>
      <c r="E31" s="15">
        <f t="shared" si="1"/>
        <v>2766.4</v>
      </c>
      <c r="F31" s="15">
        <f>D31*NEP!$C$6</f>
        <v>318136</v>
      </c>
    </row>
    <row r="32" spans="1:6" x14ac:dyDescent="0.45">
      <c r="A32" t="s">
        <v>24</v>
      </c>
      <c r="B32">
        <v>158</v>
      </c>
      <c r="C32">
        <v>1.36</v>
      </c>
      <c r="D32">
        <f t="shared" si="0"/>
        <v>214.88000000000002</v>
      </c>
      <c r="E32" s="15">
        <f t="shared" si="1"/>
        <v>7235.2000000000007</v>
      </c>
      <c r="F32" s="15">
        <f>D32*NEP!$C$6</f>
        <v>1143161.6000000001</v>
      </c>
    </row>
    <row r="33" spans="1:6" x14ac:dyDescent="0.45">
      <c r="A33" t="s">
        <v>25</v>
      </c>
      <c r="B33">
        <v>358</v>
      </c>
      <c r="C33">
        <v>0.2</v>
      </c>
      <c r="D33">
        <f t="shared" si="0"/>
        <v>71.600000000000009</v>
      </c>
      <c r="E33" s="15">
        <f t="shared" si="1"/>
        <v>1064.0000000000002</v>
      </c>
      <c r="F33" s="15">
        <f>D33*NEP!$C$6</f>
        <v>380912.00000000006</v>
      </c>
    </row>
    <row r="34" spans="1:6" x14ac:dyDescent="0.45">
      <c r="A34" t="s">
        <v>477</v>
      </c>
      <c r="B34">
        <v>48</v>
      </c>
      <c r="C34">
        <v>3.25</v>
      </c>
      <c r="D34">
        <f t="shared" si="0"/>
        <v>156</v>
      </c>
      <c r="E34" s="15">
        <f t="shared" si="1"/>
        <v>17290</v>
      </c>
      <c r="F34" s="15">
        <f>D34*NEP!$C$6</f>
        <v>829920</v>
      </c>
    </row>
    <row r="35" spans="1:6" x14ac:dyDescent="0.45">
      <c r="A35" t="s">
        <v>478</v>
      </c>
      <c r="B35">
        <v>47</v>
      </c>
      <c r="C35">
        <v>0.56000000000000005</v>
      </c>
      <c r="D35">
        <f t="shared" si="0"/>
        <v>26.320000000000004</v>
      </c>
      <c r="E35" s="15">
        <f t="shared" si="1"/>
        <v>2979.2000000000003</v>
      </c>
      <c r="F35" s="15">
        <f>D35*NEP!$C$6</f>
        <v>140022.40000000002</v>
      </c>
    </row>
    <row r="36" spans="1:6" x14ac:dyDescent="0.45">
      <c r="A36" t="s">
        <v>26</v>
      </c>
      <c r="B36">
        <v>37</v>
      </c>
      <c r="C36">
        <v>0.35</v>
      </c>
      <c r="D36">
        <f t="shared" si="0"/>
        <v>12.95</v>
      </c>
      <c r="E36" s="15">
        <f t="shared" si="1"/>
        <v>1862</v>
      </c>
      <c r="F36" s="15">
        <f>D36*NEP!$C$6</f>
        <v>68894</v>
      </c>
    </row>
    <row r="37" spans="1:6" x14ac:dyDescent="0.45">
      <c r="A37" t="s">
        <v>27</v>
      </c>
      <c r="B37">
        <v>208</v>
      </c>
      <c r="C37">
        <v>1.42</v>
      </c>
      <c r="D37">
        <f t="shared" si="0"/>
        <v>295.36</v>
      </c>
      <c r="E37" s="15">
        <f t="shared" si="1"/>
        <v>7554.4000000000005</v>
      </c>
      <c r="F37" s="15">
        <f>D37*NEP!$C$6</f>
        <v>1571315.2000000002</v>
      </c>
    </row>
    <row r="38" spans="1:6" x14ac:dyDescent="0.45">
      <c r="A38" t="s">
        <v>28</v>
      </c>
      <c r="B38">
        <v>360</v>
      </c>
      <c r="C38">
        <v>0.37</v>
      </c>
      <c r="D38">
        <f t="shared" si="0"/>
        <v>133.19999999999999</v>
      </c>
      <c r="E38" s="15">
        <f t="shared" si="1"/>
        <v>1968.3999999999996</v>
      </c>
      <c r="F38" s="15">
        <f>D38*NEP!$C$6</f>
        <v>708623.99999999988</v>
      </c>
    </row>
    <row r="39" spans="1:6" x14ac:dyDescent="0.45">
      <c r="A39" t="s">
        <v>29</v>
      </c>
      <c r="B39">
        <v>129</v>
      </c>
      <c r="C39">
        <v>0.6</v>
      </c>
      <c r="D39">
        <f t="shared" si="0"/>
        <v>77.399999999999991</v>
      </c>
      <c r="E39" s="15">
        <f t="shared" si="1"/>
        <v>3191.9999999999995</v>
      </c>
      <c r="F39" s="15">
        <f>D39*NEP!$C$6</f>
        <v>411767.99999999994</v>
      </c>
    </row>
    <row r="40" spans="1:6" x14ac:dyDescent="0.45">
      <c r="A40" t="s">
        <v>30</v>
      </c>
      <c r="B40">
        <v>571</v>
      </c>
      <c r="C40">
        <v>0.19</v>
      </c>
      <c r="D40">
        <f t="shared" si="0"/>
        <v>108.49</v>
      </c>
      <c r="E40" s="15">
        <f t="shared" si="1"/>
        <v>1010.7999999999998</v>
      </c>
      <c r="F40" s="15">
        <f>D40*NEP!$C$6</f>
        <v>577166.79999999993</v>
      </c>
    </row>
    <row r="41" spans="1:6" x14ac:dyDescent="0.45">
      <c r="A41" t="s">
        <v>31</v>
      </c>
      <c r="B41">
        <v>82</v>
      </c>
      <c r="C41">
        <v>2.67</v>
      </c>
      <c r="D41">
        <f t="shared" si="0"/>
        <v>218.94</v>
      </c>
      <c r="E41" s="15">
        <f t="shared" si="1"/>
        <v>14204.400000000001</v>
      </c>
      <c r="F41" s="15">
        <f>D41*NEP!$C$6</f>
        <v>1164760.8</v>
      </c>
    </row>
    <row r="42" spans="1:6" x14ac:dyDescent="0.45">
      <c r="A42" t="s">
        <v>32</v>
      </c>
      <c r="B42">
        <v>128</v>
      </c>
      <c r="C42">
        <v>0.91</v>
      </c>
      <c r="D42">
        <f t="shared" si="0"/>
        <v>116.48</v>
      </c>
      <c r="E42" s="15">
        <f t="shared" si="1"/>
        <v>4841.2</v>
      </c>
      <c r="F42" s="15">
        <f>D42*NEP!$C$6</f>
        <v>619673.59999999998</v>
      </c>
    </row>
    <row r="43" spans="1:6" x14ac:dyDescent="0.45">
      <c r="A43" t="s">
        <v>479</v>
      </c>
      <c r="B43">
        <v>30</v>
      </c>
      <c r="C43">
        <v>0.39</v>
      </c>
      <c r="D43">
        <f t="shared" si="0"/>
        <v>11.700000000000001</v>
      </c>
      <c r="E43" s="15">
        <f t="shared" si="1"/>
        <v>2074.8000000000002</v>
      </c>
      <c r="F43" s="15">
        <f>D43*NEP!$C$6</f>
        <v>62244.000000000007</v>
      </c>
    </row>
    <row r="44" spans="1:6" x14ac:dyDescent="0.45">
      <c r="A44" t="s">
        <v>33</v>
      </c>
      <c r="B44">
        <v>49</v>
      </c>
      <c r="C44">
        <v>0.79</v>
      </c>
      <c r="D44">
        <f t="shared" si="0"/>
        <v>38.71</v>
      </c>
      <c r="E44" s="15">
        <f t="shared" si="1"/>
        <v>4202.8</v>
      </c>
      <c r="F44" s="15">
        <f>D44*NEP!$C$6</f>
        <v>205937.2</v>
      </c>
    </row>
    <row r="45" spans="1:6" x14ac:dyDescent="0.45">
      <c r="A45" t="s">
        <v>34</v>
      </c>
      <c r="B45">
        <v>246</v>
      </c>
      <c r="C45">
        <v>0.17</v>
      </c>
      <c r="D45">
        <f t="shared" si="0"/>
        <v>41.82</v>
      </c>
      <c r="E45" s="15">
        <f t="shared" si="1"/>
        <v>904.4</v>
      </c>
      <c r="F45" s="15">
        <f>D45*NEP!$C$6</f>
        <v>222482.4</v>
      </c>
    </row>
    <row r="46" spans="1:6" x14ac:dyDescent="0.45">
      <c r="A46" t="s">
        <v>35</v>
      </c>
      <c r="B46">
        <v>315</v>
      </c>
      <c r="C46">
        <v>1.46</v>
      </c>
      <c r="D46">
        <f t="shared" si="0"/>
        <v>459.9</v>
      </c>
      <c r="E46" s="15">
        <f t="shared" si="1"/>
        <v>7767.2</v>
      </c>
      <c r="F46" s="15">
        <f>D46*NEP!$C$6</f>
        <v>2446668</v>
      </c>
    </row>
    <row r="47" spans="1:6" x14ac:dyDescent="0.45">
      <c r="A47" t="s">
        <v>36</v>
      </c>
      <c r="B47">
        <v>357</v>
      </c>
      <c r="C47">
        <v>0.47</v>
      </c>
      <c r="D47">
        <f t="shared" si="0"/>
        <v>167.79</v>
      </c>
      <c r="E47" s="15">
        <f t="shared" si="1"/>
        <v>2500.3999999999996</v>
      </c>
      <c r="F47" s="15">
        <f>D47*NEP!$C$6</f>
        <v>892642.79999999993</v>
      </c>
    </row>
    <row r="48" spans="1:6" x14ac:dyDescent="0.45">
      <c r="A48" t="s">
        <v>37</v>
      </c>
      <c r="B48">
        <v>305</v>
      </c>
      <c r="C48">
        <v>0.89</v>
      </c>
      <c r="D48">
        <f t="shared" si="0"/>
        <v>271.45</v>
      </c>
      <c r="E48" s="15">
        <f t="shared" si="1"/>
        <v>4734.8</v>
      </c>
      <c r="F48" s="15">
        <f>D48*NEP!$C$6</f>
        <v>1444114</v>
      </c>
    </row>
    <row r="49" spans="1:6" x14ac:dyDescent="0.45">
      <c r="A49" t="s">
        <v>38</v>
      </c>
      <c r="B49">
        <v>173</v>
      </c>
      <c r="C49">
        <v>0.28999999999999998</v>
      </c>
      <c r="D49">
        <f t="shared" si="0"/>
        <v>50.169999999999995</v>
      </c>
      <c r="E49" s="15">
        <f t="shared" si="1"/>
        <v>1542.7999999999997</v>
      </c>
      <c r="F49" s="15">
        <f>D49*NEP!$C$6</f>
        <v>266904.39999999997</v>
      </c>
    </row>
    <row r="50" spans="1:6" x14ac:dyDescent="0.45">
      <c r="A50" t="s">
        <v>39</v>
      </c>
      <c r="B50">
        <v>38</v>
      </c>
      <c r="C50">
        <v>1.28</v>
      </c>
      <c r="D50">
        <f t="shared" si="0"/>
        <v>48.64</v>
      </c>
      <c r="E50" s="15">
        <f t="shared" si="1"/>
        <v>6809.6</v>
      </c>
      <c r="F50" s="15">
        <f>D50*NEP!$C$6</f>
        <v>258764.80000000002</v>
      </c>
    </row>
    <row r="51" spans="1:6" x14ac:dyDescent="0.45">
      <c r="A51" t="s">
        <v>40</v>
      </c>
      <c r="B51">
        <v>81</v>
      </c>
      <c r="C51">
        <v>0.72</v>
      </c>
      <c r="D51">
        <f t="shared" si="0"/>
        <v>58.32</v>
      </c>
      <c r="E51" s="15">
        <f t="shared" si="1"/>
        <v>3830.4</v>
      </c>
      <c r="F51" s="15">
        <f>D51*NEP!$C$6</f>
        <v>310262.40000000002</v>
      </c>
    </row>
    <row r="52" spans="1:6" x14ac:dyDescent="0.45">
      <c r="A52" t="s">
        <v>41</v>
      </c>
      <c r="B52">
        <v>38</v>
      </c>
      <c r="C52">
        <v>0.62</v>
      </c>
      <c r="D52">
        <f t="shared" si="0"/>
        <v>23.56</v>
      </c>
      <c r="E52" s="15">
        <f t="shared" si="1"/>
        <v>3298.4</v>
      </c>
      <c r="F52" s="15">
        <f>D52*NEP!$C$6</f>
        <v>125339.2</v>
      </c>
    </row>
    <row r="53" spans="1:6" x14ac:dyDescent="0.45">
      <c r="A53" t="s">
        <v>42</v>
      </c>
      <c r="B53">
        <v>110</v>
      </c>
      <c r="C53">
        <v>0.72</v>
      </c>
      <c r="D53">
        <f t="shared" si="0"/>
        <v>79.2</v>
      </c>
      <c r="E53" s="15">
        <f t="shared" si="1"/>
        <v>3830.4</v>
      </c>
      <c r="F53" s="15">
        <f>D53*NEP!$C$6</f>
        <v>421344</v>
      </c>
    </row>
    <row r="54" spans="1:6" x14ac:dyDescent="0.45">
      <c r="A54" t="s">
        <v>43</v>
      </c>
      <c r="B54">
        <v>495</v>
      </c>
      <c r="C54">
        <v>0.53</v>
      </c>
      <c r="D54">
        <f t="shared" si="0"/>
        <v>262.35000000000002</v>
      </c>
      <c r="E54" s="15">
        <f t="shared" si="1"/>
        <v>2819.6000000000004</v>
      </c>
      <c r="F54" s="15">
        <f>D54*NEP!$C$6</f>
        <v>1395702.0000000002</v>
      </c>
    </row>
    <row r="55" spans="1:6" x14ac:dyDescent="0.45">
      <c r="A55" t="s">
        <v>480</v>
      </c>
      <c r="B55">
        <v>44</v>
      </c>
      <c r="C55">
        <v>0.82</v>
      </c>
      <c r="D55">
        <f t="shared" si="0"/>
        <v>36.08</v>
      </c>
      <c r="E55" s="15">
        <f t="shared" si="1"/>
        <v>4362.3999999999996</v>
      </c>
      <c r="F55" s="15">
        <f>D55*NEP!$C$6</f>
        <v>191945.59999999998</v>
      </c>
    </row>
    <row r="56" spans="1:6" x14ac:dyDescent="0.45">
      <c r="A56" t="s">
        <v>481</v>
      </c>
      <c r="B56">
        <v>48</v>
      </c>
      <c r="C56">
        <v>0.32</v>
      </c>
      <c r="D56">
        <f t="shared" si="0"/>
        <v>15.36</v>
      </c>
      <c r="E56" s="15">
        <f t="shared" si="1"/>
        <v>1702.3999999999999</v>
      </c>
      <c r="F56" s="15">
        <f>D56*NEP!$C$6</f>
        <v>81715.199999999997</v>
      </c>
    </row>
    <row r="57" spans="1:6" x14ac:dyDescent="0.45">
      <c r="A57" t="s">
        <v>44</v>
      </c>
      <c r="B57">
        <v>80</v>
      </c>
      <c r="C57">
        <v>0.2</v>
      </c>
      <c r="D57">
        <f t="shared" si="0"/>
        <v>16</v>
      </c>
      <c r="E57" s="15">
        <f t="shared" si="1"/>
        <v>1064</v>
      </c>
      <c r="F57" s="15">
        <f>D57*NEP!$C$6</f>
        <v>85120</v>
      </c>
    </row>
    <row r="58" spans="1:6" x14ac:dyDescent="0.45">
      <c r="A58" t="s">
        <v>482</v>
      </c>
      <c r="B58">
        <v>39</v>
      </c>
      <c r="C58">
        <v>0.97</v>
      </c>
      <c r="D58">
        <f t="shared" si="0"/>
        <v>37.83</v>
      </c>
      <c r="E58" s="15">
        <f t="shared" si="1"/>
        <v>5160.3999999999996</v>
      </c>
      <c r="F58" s="15">
        <f>D58*NEP!$C$6</f>
        <v>201255.59999999998</v>
      </c>
    </row>
    <row r="59" spans="1:6" x14ac:dyDescent="0.45">
      <c r="A59" t="s">
        <v>45</v>
      </c>
      <c r="B59">
        <v>105</v>
      </c>
      <c r="C59">
        <v>0.28999999999999998</v>
      </c>
      <c r="D59">
        <f t="shared" si="0"/>
        <v>30.45</v>
      </c>
      <c r="E59" s="15">
        <f t="shared" si="1"/>
        <v>1542.8</v>
      </c>
      <c r="F59" s="15">
        <f>D59*NEP!$C$6</f>
        <v>161994</v>
      </c>
    </row>
    <row r="60" spans="1:6" x14ac:dyDescent="0.45">
      <c r="A60" t="s">
        <v>483</v>
      </c>
      <c r="B60">
        <v>30</v>
      </c>
      <c r="C60">
        <v>9.18</v>
      </c>
      <c r="D60">
        <f t="shared" si="0"/>
        <v>275.39999999999998</v>
      </c>
      <c r="E60" s="15">
        <f t="shared" si="1"/>
        <v>48837.599999999991</v>
      </c>
      <c r="F60" s="15">
        <f>D60*NEP!$C$6</f>
        <v>1465127.9999999998</v>
      </c>
    </row>
    <row r="61" spans="1:6" x14ac:dyDescent="0.45">
      <c r="A61" t="s">
        <v>484</v>
      </c>
      <c r="B61">
        <v>40</v>
      </c>
      <c r="C61">
        <v>2.06</v>
      </c>
      <c r="D61">
        <f t="shared" si="0"/>
        <v>82.4</v>
      </c>
      <c r="E61" s="15">
        <f t="shared" si="1"/>
        <v>10959.2</v>
      </c>
      <c r="F61" s="15">
        <f>D61*NEP!$C$6</f>
        <v>438368.00000000006</v>
      </c>
    </row>
    <row r="62" spans="1:6" x14ac:dyDescent="0.45">
      <c r="A62" t="s">
        <v>485</v>
      </c>
      <c r="B62">
        <v>138</v>
      </c>
      <c r="C62">
        <v>1.94</v>
      </c>
      <c r="D62">
        <f t="shared" si="0"/>
        <v>267.71999999999997</v>
      </c>
      <c r="E62" s="15">
        <f t="shared" si="1"/>
        <v>10320.799999999999</v>
      </c>
      <c r="F62" s="15">
        <f>D62*NEP!$C$6</f>
        <v>1424270.4</v>
      </c>
    </row>
    <row r="63" spans="1:6" x14ac:dyDescent="0.45">
      <c r="A63" t="s">
        <v>486</v>
      </c>
      <c r="B63">
        <v>34</v>
      </c>
      <c r="C63">
        <v>2.4500000000000002</v>
      </c>
      <c r="D63">
        <f t="shared" si="0"/>
        <v>83.300000000000011</v>
      </c>
      <c r="E63" s="15">
        <f t="shared" si="1"/>
        <v>13034.000000000002</v>
      </c>
      <c r="F63" s="15">
        <f>D63*NEP!$C$6</f>
        <v>443156.00000000006</v>
      </c>
    </row>
    <row r="64" spans="1:6" x14ac:dyDescent="0.45">
      <c r="A64" t="s">
        <v>46</v>
      </c>
      <c r="B64">
        <v>66</v>
      </c>
      <c r="C64">
        <v>1.37</v>
      </c>
      <c r="D64">
        <f t="shared" si="0"/>
        <v>90.42</v>
      </c>
      <c r="E64" s="15">
        <f t="shared" si="1"/>
        <v>7288.4000000000005</v>
      </c>
      <c r="F64" s="15">
        <f>D64*NEP!$C$6</f>
        <v>481034.4</v>
      </c>
    </row>
    <row r="65" spans="1:6" x14ac:dyDescent="0.45">
      <c r="A65" t="s">
        <v>47</v>
      </c>
      <c r="B65">
        <v>63</v>
      </c>
      <c r="C65">
        <v>1.25</v>
      </c>
      <c r="D65">
        <f t="shared" si="0"/>
        <v>78.75</v>
      </c>
      <c r="E65" s="15">
        <f t="shared" si="1"/>
        <v>6650</v>
      </c>
      <c r="F65" s="15">
        <f>D65*NEP!$C$6</f>
        <v>418950</v>
      </c>
    </row>
    <row r="66" spans="1:6" x14ac:dyDescent="0.45">
      <c r="A66" t="s">
        <v>48</v>
      </c>
      <c r="B66">
        <v>121</v>
      </c>
      <c r="C66">
        <v>0.89</v>
      </c>
      <c r="D66">
        <f t="shared" si="0"/>
        <v>107.69</v>
      </c>
      <c r="E66" s="15">
        <f t="shared" si="1"/>
        <v>4734.7999999999993</v>
      </c>
      <c r="F66" s="15">
        <f>D66*NEP!$C$6</f>
        <v>572910.79999999993</v>
      </c>
    </row>
    <row r="67" spans="1:6" x14ac:dyDescent="0.45">
      <c r="A67" t="s">
        <v>49</v>
      </c>
      <c r="B67">
        <v>110</v>
      </c>
      <c r="C67">
        <v>0.84</v>
      </c>
      <c r="D67">
        <f t="shared" ref="D67:D130" si="2">C67*B67</f>
        <v>92.399999999999991</v>
      </c>
      <c r="E67" s="15">
        <f t="shared" ref="E67:E130" si="3">F67/B67</f>
        <v>4468.7999999999993</v>
      </c>
      <c r="F67" s="15">
        <f>D67*NEP!$C$6</f>
        <v>491567.99999999994</v>
      </c>
    </row>
    <row r="68" spans="1:6" x14ac:dyDescent="0.45">
      <c r="A68" t="s">
        <v>487</v>
      </c>
      <c r="B68">
        <v>90</v>
      </c>
      <c r="C68">
        <v>2.4700000000000002</v>
      </c>
      <c r="D68">
        <f t="shared" si="2"/>
        <v>222.3</v>
      </c>
      <c r="E68" s="15">
        <f t="shared" si="3"/>
        <v>13140.4</v>
      </c>
      <c r="F68" s="15">
        <f>D68*NEP!$C$6</f>
        <v>1182636</v>
      </c>
    </row>
    <row r="69" spans="1:6" x14ac:dyDescent="0.45">
      <c r="A69" t="s">
        <v>50</v>
      </c>
      <c r="B69">
        <v>76</v>
      </c>
      <c r="C69">
        <v>0.74</v>
      </c>
      <c r="D69">
        <f t="shared" si="2"/>
        <v>56.24</v>
      </c>
      <c r="E69" s="15">
        <f t="shared" si="3"/>
        <v>3936.7999999999997</v>
      </c>
      <c r="F69" s="15">
        <f>D69*NEP!$C$6</f>
        <v>299196.79999999999</v>
      </c>
    </row>
    <row r="70" spans="1:6" x14ac:dyDescent="0.45">
      <c r="A70" t="s">
        <v>51</v>
      </c>
      <c r="B70">
        <v>96</v>
      </c>
      <c r="C70">
        <v>1.05</v>
      </c>
      <c r="D70">
        <f t="shared" si="2"/>
        <v>100.80000000000001</v>
      </c>
      <c r="E70" s="15">
        <f t="shared" si="3"/>
        <v>5586.0000000000009</v>
      </c>
      <c r="F70" s="15">
        <f>D70*NEP!$C$6</f>
        <v>536256.00000000012</v>
      </c>
    </row>
    <row r="71" spans="1:6" x14ac:dyDescent="0.45">
      <c r="A71" t="s">
        <v>488</v>
      </c>
      <c r="B71">
        <v>63</v>
      </c>
      <c r="C71">
        <v>0.7</v>
      </c>
      <c r="D71">
        <f t="shared" si="2"/>
        <v>44.099999999999994</v>
      </c>
      <c r="E71" s="15">
        <f t="shared" si="3"/>
        <v>3723.9999999999995</v>
      </c>
      <c r="F71" s="15">
        <f>D71*NEP!$C$6</f>
        <v>234611.99999999997</v>
      </c>
    </row>
    <row r="72" spans="1:6" x14ac:dyDescent="0.45">
      <c r="A72" t="s">
        <v>52</v>
      </c>
      <c r="B72">
        <v>95</v>
      </c>
      <c r="C72">
        <v>0.53</v>
      </c>
      <c r="D72">
        <f t="shared" si="2"/>
        <v>50.35</v>
      </c>
      <c r="E72" s="15">
        <f t="shared" si="3"/>
        <v>2819.6</v>
      </c>
      <c r="F72" s="15">
        <f>D72*NEP!$C$6</f>
        <v>267862</v>
      </c>
    </row>
    <row r="73" spans="1:6" x14ac:dyDescent="0.45">
      <c r="A73" t="s">
        <v>53</v>
      </c>
      <c r="B73">
        <v>339</v>
      </c>
      <c r="C73">
        <v>0.23</v>
      </c>
      <c r="D73">
        <f t="shared" si="2"/>
        <v>77.97</v>
      </c>
      <c r="E73" s="15">
        <f t="shared" si="3"/>
        <v>1223.5999999999999</v>
      </c>
      <c r="F73" s="15">
        <f>D73*NEP!$C$6</f>
        <v>414800.39999999997</v>
      </c>
    </row>
    <row r="74" spans="1:6" x14ac:dyDescent="0.45">
      <c r="A74" t="s">
        <v>54</v>
      </c>
      <c r="B74">
        <v>132</v>
      </c>
      <c r="C74">
        <v>0.26</v>
      </c>
      <c r="D74">
        <f t="shared" si="2"/>
        <v>34.32</v>
      </c>
      <c r="E74" s="15">
        <f t="shared" si="3"/>
        <v>1383.2</v>
      </c>
      <c r="F74" s="15">
        <f>D74*NEP!$C$6</f>
        <v>182582.39999999999</v>
      </c>
    </row>
    <row r="75" spans="1:6" x14ac:dyDescent="0.45">
      <c r="A75" t="s">
        <v>55</v>
      </c>
      <c r="B75">
        <v>55</v>
      </c>
      <c r="C75">
        <v>0.91</v>
      </c>
      <c r="D75">
        <f t="shared" si="2"/>
        <v>50.050000000000004</v>
      </c>
      <c r="E75" s="15">
        <f t="shared" si="3"/>
        <v>4841.2</v>
      </c>
      <c r="F75" s="15">
        <f>D75*NEP!$C$6</f>
        <v>266266</v>
      </c>
    </row>
    <row r="76" spans="1:6" x14ac:dyDescent="0.45">
      <c r="A76" t="s">
        <v>56</v>
      </c>
      <c r="B76">
        <v>195</v>
      </c>
      <c r="C76">
        <v>0.26</v>
      </c>
      <c r="D76">
        <f t="shared" si="2"/>
        <v>50.7</v>
      </c>
      <c r="E76" s="15">
        <f t="shared" si="3"/>
        <v>1383.2</v>
      </c>
      <c r="F76" s="15">
        <f>D76*NEP!$C$6</f>
        <v>269724</v>
      </c>
    </row>
    <row r="77" spans="1:6" x14ac:dyDescent="0.45">
      <c r="A77" t="s">
        <v>57</v>
      </c>
      <c r="B77">
        <v>54</v>
      </c>
      <c r="C77">
        <v>0.26</v>
      </c>
      <c r="D77">
        <f t="shared" si="2"/>
        <v>14.040000000000001</v>
      </c>
      <c r="E77" s="15">
        <f t="shared" si="3"/>
        <v>1383.2</v>
      </c>
      <c r="F77" s="15">
        <f>D77*NEP!$C$6</f>
        <v>74692.800000000003</v>
      </c>
    </row>
    <row r="78" spans="1:6" x14ac:dyDescent="0.45">
      <c r="A78" t="s">
        <v>58</v>
      </c>
      <c r="B78">
        <v>95</v>
      </c>
      <c r="C78">
        <v>0.83</v>
      </c>
      <c r="D78">
        <f t="shared" si="2"/>
        <v>78.849999999999994</v>
      </c>
      <c r="E78" s="15">
        <f t="shared" si="3"/>
        <v>4415.5999999999995</v>
      </c>
      <c r="F78" s="15">
        <f>D78*NEP!$C$6</f>
        <v>419481.99999999994</v>
      </c>
    </row>
    <row r="79" spans="1:6" x14ac:dyDescent="0.45">
      <c r="A79" t="s">
        <v>59</v>
      </c>
      <c r="B79">
        <v>231</v>
      </c>
      <c r="C79">
        <v>0.27</v>
      </c>
      <c r="D79">
        <f t="shared" si="2"/>
        <v>62.370000000000005</v>
      </c>
      <c r="E79" s="15">
        <f t="shared" si="3"/>
        <v>1436.4</v>
      </c>
      <c r="F79" s="15">
        <f>D79*NEP!$C$6</f>
        <v>331808.40000000002</v>
      </c>
    </row>
    <row r="80" spans="1:6" x14ac:dyDescent="0.45">
      <c r="A80" t="s">
        <v>60</v>
      </c>
      <c r="B80">
        <v>39</v>
      </c>
      <c r="C80">
        <v>1.02</v>
      </c>
      <c r="D80">
        <f t="shared" si="2"/>
        <v>39.78</v>
      </c>
      <c r="E80" s="15">
        <f t="shared" si="3"/>
        <v>5426.4000000000005</v>
      </c>
      <c r="F80" s="15">
        <f>D80*NEP!$C$6</f>
        <v>211629.6</v>
      </c>
    </row>
    <row r="81" spans="1:6" x14ac:dyDescent="0.45">
      <c r="A81" t="s">
        <v>61</v>
      </c>
      <c r="B81">
        <v>823</v>
      </c>
      <c r="C81">
        <v>0.24</v>
      </c>
      <c r="D81">
        <f t="shared" si="2"/>
        <v>197.51999999999998</v>
      </c>
      <c r="E81" s="15">
        <f t="shared" si="3"/>
        <v>1276.8</v>
      </c>
      <c r="F81" s="15">
        <f>D81*NEP!$C$6</f>
        <v>1050806.3999999999</v>
      </c>
    </row>
    <row r="82" spans="1:6" x14ac:dyDescent="0.45">
      <c r="A82" t="s">
        <v>489</v>
      </c>
      <c r="B82">
        <v>72</v>
      </c>
      <c r="C82">
        <v>5.98</v>
      </c>
      <c r="D82">
        <f t="shared" si="2"/>
        <v>430.56000000000006</v>
      </c>
      <c r="E82" s="15">
        <f t="shared" si="3"/>
        <v>31813.600000000002</v>
      </c>
      <c r="F82" s="15">
        <f>D82*NEP!$C$6</f>
        <v>2290579.2000000002</v>
      </c>
    </row>
    <row r="83" spans="1:6" x14ac:dyDescent="0.45">
      <c r="A83" t="s">
        <v>62</v>
      </c>
      <c r="B83">
        <v>106</v>
      </c>
      <c r="C83">
        <v>4.05</v>
      </c>
      <c r="D83">
        <f t="shared" si="2"/>
        <v>429.29999999999995</v>
      </c>
      <c r="E83" s="15">
        <f t="shared" si="3"/>
        <v>21545.999999999996</v>
      </c>
      <c r="F83" s="15">
        <f>D83*NEP!$C$6</f>
        <v>2283875.9999999995</v>
      </c>
    </row>
    <row r="84" spans="1:6" x14ac:dyDescent="0.45">
      <c r="A84" t="s">
        <v>490</v>
      </c>
      <c r="B84">
        <v>44</v>
      </c>
      <c r="C84">
        <v>5.19</v>
      </c>
      <c r="D84">
        <f t="shared" si="2"/>
        <v>228.36</v>
      </c>
      <c r="E84" s="15">
        <f t="shared" si="3"/>
        <v>27610.800000000003</v>
      </c>
      <c r="F84" s="15">
        <f>D84*NEP!$C$6</f>
        <v>1214875.2000000002</v>
      </c>
    </row>
    <row r="85" spans="1:6" x14ac:dyDescent="0.45">
      <c r="A85" t="s">
        <v>63</v>
      </c>
      <c r="B85">
        <v>48</v>
      </c>
      <c r="C85">
        <v>2.15</v>
      </c>
      <c r="D85">
        <f t="shared" si="2"/>
        <v>103.19999999999999</v>
      </c>
      <c r="E85" s="15">
        <f t="shared" si="3"/>
        <v>11437.999999999998</v>
      </c>
      <c r="F85" s="15">
        <f>D85*NEP!$C$6</f>
        <v>549023.99999999988</v>
      </c>
    </row>
    <row r="86" spans="1:6" x14ac:dyDescent="0.45">
      <c r="A86" t="s">
        <v>64</v>
      </c>
      <c r="B86">
        <v>37</v>
      </c>
      <c r="C86">
        <v>7.53</v>
      </c>
      <c r="D86">
        <f t="shared" si="2"/>
        <v>278.61</v>
      </c>
      <c r="E86" s="15">
        <f t="shared" si="3"/>
        <v>40059.600000000006</v>
      </c>
      <c r="F86" s="15">
        <f>D86*NEP!$C$6</f>
        <v>1482205.2000000002</v>
      </c>
    </row>
    <row r="87" spans="1:6" x14ac:dyDescent="0.45">
      <c r="A87" t="s">
        <v>65</v>
      </c>
      <c r="B87">
        <v>70</v>
      </c>
      <c r="C87">
        <v>3.66</v>
      </c>
      <c r="D87">
        <f t="shared" si="2"/>
        <v>256.2</v>
      </c>
      <c r="E87" s="15">
        <f t="shared" si="3"/>
        <v>19471.2</v>
      </c>
      <c r="F87" s="15">
        <f>D87*NEP!$C$6</f>
        <v>1362984</v>
      </c>
    </row>
    <row r="88" spans="1:6" x14ac:dyDescent="0.45">
      <c r="A88" t="s">
        <v>66</v>
      </c>
      <c r="B88">
        <v>63</v>
      </c>
      <c r="C88">
        <v>4.3</v>
      </c>
      <c r="D88">
        <f t="shared" si="2"/>
        <v>270.89999999999998</v>
      </c>
      <c r="E88" s="15">
        <f t="shared" si="3"/>
        <v>22875.999999999996</v>
      </c>
      <c r="F88" s="15">
        <f>D88*NEP!$C$6</f>
        <v>1441187.9999999998</v>
      </c>
    </row>
    <row r="89" spans="1:6" x14ac:dyDescent="0.45">
      <c r="A89" t="s">
        <v>67</v>
      </c>
      <c r="B89">
        <v>55</v>
      </c>
      <c r="C89">
        <v>2</v>
      </c>
      <c r="D89">
        <f t="shared" si="2"/>
        <v>110</v>
      </c>
      <c r="E89" s="15">
        <f t="shared" si="3"/>
        <v>10640</v>
      </c>
      <c r="F89" s="15">
        <f>D89*NEP!$C$6</f>
        <v>585200</v>
      </c>
    </row>
    <row r="90" spans="1:6" x14ac:dyDescent="0.45">
      <c r="A90" t="s">
        <v>68</v>
      </c>
      <c r="B90">
        <v>54</v>
      </c>
      <c r="C90">
        <v>1.1399999999999999</v>
      </c>
      <c r="D90">
        <f t="shared" si="2"/>
        <v>61.559999999999995</v>
      </c>
      <c r="E90" s="15">
        <f t="shared" si="3"/>
        <v>6064.7999999999993</v>
      </c>
      <c r="F90" s="15">
        <f>D90*NEP!$C$6</f>
        <v>327499.19999999995</v>
      </c>
    </row>
    <row r="91" spans="1:6" x14ac:dyDescent="0.45">
      <c r="A91" t="s">
        <v>491</v>
      </c>
      <c r="B91">
        <v>41</v>
      </c>
      <c r="C91">
        <v>5</v>
      </c>
      <c r="D91">
        <f t="shared" si="2"/>
        <v>205</v>
      </c>
      <c r="E91" s="15">
        <f t="shared" si="3"/>
        <v>26600</v>
      </c>
      <c r="F91" s="15">
        <f>D91*NEP!$C$6</f>
        <v>1090600</v>
      </c>
    </row>
    <row r="92" spans="1:6" x14ac:dyDescent="0.45">
      <c r="A92" t="s">
        <v>492</v>
      </c>
      <c r="B92">
        <v>94</v>
      </c>
      <c r="C92">
        <v>3.16</v>
      </c>
      <c r="D92">
        <f t="shared" si="2"/>
        <v>297.04000000000002</v>
      </c>
      <c r="E92" s="15">
        <f t="shared" si="3"/>
        <v>16811.2</v>
      </c>
      <c r="F92" s="15">
        <f>D92*NEP!$C$6</f>
        <v>1580252.8</v>
      </c>
    </row>
    <row r="93" spans="1:6" x14ac:dyDescent="0.45">
      <c r="A93" t="s">
        <v>69</v>
      </c>
      <c r="B93">
        <v>124</v>
      </c>
      <c r="C93">
        <v>1.82</v>
      </c>
      <c r="D93">
        <f t="shared" si="2"/>
        <v>225.68</v>
      </c>
      <c r="E93" s="15">
        <f t="shared" si="3"/>
        <v>9682.4000000000015</v>
      </c>
      <c r="F93" s="15">
        <f>D93*NEP!$C$6</f>
        <v>1200617.6000000001</v>
      </c>
    </row>
    <row r="94" spans="1:6" x14ac:dyDescent="0.45">
      <c r="A94" t="s">
        <v>70</v>
      </c>
      <c r="B94">
        <v>109</v>
      </c>
      <c r="C94">
        <v>0.64</v>
      </c>
      <c r="D94">
        <f t="shared" si="2"/>
        <v>69.760000000000005</v>
      </c>
      <c r="E94" s="15">
        <f t="shared" si="3"/>
        <v>3404.8</v>
      </c>
      <c r="F94" s="15">
        <f>D94*NEP!$C$6</f>
        <v>371123.20000000001</v>
      </c>
    </row>
    <row r="95" spans="1:6" x14ac:dyDescent="0.45">
      <c r="A95" t="s">
        <v>71</v>
      </c>
      <c r="B95">
        <v>791</v>
      </c>
      <c r="C95">
        <v>1.64</v>
      </c>
      <c r="D95">
        <f t="shared" si="2"/>
        <v>1297.24</v>
      </c>
      <c r="E95" s="15">
        <f t="shared" si="3"/>
        <v>8724.7999999999993</v>
      </c>
      <c r="F95" s="15">
        <f>D95*NEP!$C$6</f>
        <v>6901316.7999999998</v>
      </c>
    </row>
    <row r="96" spans="1:6" x14ac:dyDescent="0.45">
      <c r="A96" t="s">
        <v>72</v>
      </c>
      <c r="B96">
        <v>537</v>
      </c>
      <c r="C96">
        <v>0.68</v>
      </c>
      <c r="D96">
        <f t="shared" si="2"/>
        <v>365.16</v>
      </c>
      <c r="E96" s="15">
        <f t="shared" si="3"/>
        <v>3617.6000000000004</v>
      </c>
      <c r="F96" s="15">
        <f>D96*NEP!$C$6</f>
        <v>1942651.2000000002</v>
      </c>
    </row>
    <row r="97" spans="1:6" x14ac:dyDescent="0.45">
      <c r="A97" t="s">
        <v>73</v>
      </c>
      <c r="B97">
        <v>42</v>
      </c>
      <c r="C97">
        <v>2.42</v>
      </c>
      <c r="D97">
        <f t="shared" si="2"/>
        <v>101.64</v>
      </c>
      <c r="E97" s="15">
        <f t="shared" si="3"/>
        <v>12874.400000000001</v>
      </c>
      <c r="F97" s="15">
        <f>D97*NEP!$C$6</f>
        <v>540724.80000000005</v>
      </c>
    </row>
    <row r="98" spans="1:6" x14ac:dyDescent="0.45">
      <c r="A98" t="s">
        <v>74</v>
      </c>
      <c r="B98">
        <v>265</v>
      </c>
      <c r="C98">
        <v>1.46</v>
      </c>
      <c r="D98">
        <f t="shared" si="2"/>
        <v>386.9</v>
      </c>
      <c r="E98" s="15">
        <f t="shared" si="3"/>
        <v>7767.1999999999989</v>
      </c>
      <c r="F98" s="15">
        <f>D98*NEP!$C$6</f>
        <v>2058307.9999999998</v>
      </c>
    </row>
    <row r="99" spans="1:6" x14ac:dyDescent="0.45">
      <c r="A99" t="s">
        <v>75</v>
      </c>
      <c r="B99">
        <v>297</v>
      </c>
      <c r="C99">
        <v>0.64</v>
      </c>
      <c r="D99">
        <f t="shared" si="2"/>
        <v>190.08</v>
      </c>
      <c r="E99" s="15">
        <f t="shared" si="3"/>
        <v>3404.8</v>
      </c>
      <c r="F99" s="15">
        <f>D99*NEP!$C$6</f>
        <v>1011225.6000000001</v>
      </c>
    </row>
    <row r="100" spans="1:6" x14ac:dyDescent="0.45">
      <c r="A100" t="s">
        <v>76</v>
      </c>
      <c r="B100">
        <v>68</v>
      </c>
      <c r="C100">
        <v>1.75</v>
      </c>
      <c r="D100">
        <f t="shared" si="2"/>
        <v>119</v>
      </c>
      <c r="E100" s="15">
        <f t="shared" si="3"/>
        <v>9310</v>
      </c>
      <c r="F100" s="15">
        <f>D100*NEP!$C$6</f>
        <v>633080</v>
      </c>
    </row>
    <row r="101" spans="1:6" x14ac:dyDescent="0.45">
      <c r="A101" t="s">
        <v>77</v>
      </c>
      <c r="B101">
        <v>84</v>
      </c>
      <c r="C101">
        <v>0.56000000000000005</v>
      </c>
      <c r="D101">
        <f t="shared" si="2"/>
        <v>47.040000000000006</v>
      </c>
      <c r="E101" s="15">
        <f t="shared" si="3"/>
        <v>2979.2000000000007</v>
      </c>
      <c r="F101" s="15">
        <f>D101*NEP!$C$6</f>
        <v>250252.80000000005</v>
      </c>
    </row>
    <row r="102" spans="1:6" x14ac:dyDescent="0.45">
      <c r="A102" t="s">
        <v>78</v>
      </c>
      <c r="B102">
        <v>86</v>
      </c>
      <c r="C102">
        <v>0.66</v>
      </c>
      <c r="D102">
        <f t="shared" si="2"/>
        <v>56.760000000000005</v>
      </c>
      <c r="E102" s="15">
        <f t="shared" si="3"/>
        <v>3511.2000000000003</v>
      </c>
      <c r="F102" s="15">
        <f>D102*NEP!$C$6</f>
        <v>301963.2</v>
      </c>
    </row>
    <row r="103" spans="1:6" x14ac:dyDescent="0.45">
      <c r="A103" t="s">
        <v>79</v>
      </c>
      <c r="B103">
        <v>231</v>
      </c>
      <c r="C103">
        <v>0.25</v>
      </c>
      <c r="D103">
        <f t="shared" si="2"/>
        <v>57.75</v>
      </c>
      <c r="E103" s="15">
        <f t="shared" si="3"/>
        <v>1330</v>
      </c>
      <c r="F103" s="15">
        <f>D103*NEP!$C$6</f>
        <v>307230</v>
      </c>
    </row>
    <row r="104" spans="1:6" x14ac:dyDescent="0.45">
      <c r="A104" t="s">
        <v>493</v>
      </c>
      <c r="B104">
        <v>39</v>
      </c>
      <c r="C104">
        <v>1.86</v>
      </c>
      <c r="D104">
        <f t="shared" si="2"/>
        <v>72.540000000000006</v>
      </c>
      <c r="E104" s="15">
        <f t="shared" si="3"/>
        <v>9895.2000000000007</v>
      </c>
      <c r="F104" s="15">
        <f>D104*NEP!$C$6</f>
        <v>385912.80000000005</v>
      </c>
    </row>
    <row r="105" spans="1:6" x14ac:dyDescent="0.45">
      <c r="A105" t="s">
        <v>80</v>
      </c>
      <c r="B105">
        <v>52</v>
      </c>
      <c r="C105">
        <v>0.67</v>
      </c>
      <c r="D105">
        <f t="shared" si="2"/>
        <v>34.840000000000003</v>
      </c>
      <c r="E105" s="15">
        <f t="shared" si="3"/>
        <v>3564.4000000000005</v>
      </c>
      <c r="F105" s="15">
        <f>D105*NEP!$C$6</f>
        <v>185348.80000000002</v>
      </c>
    </row>
    <row r="106" spans="1:6" x14ac:dyDescent="0.45">
      <c r="A106" t="s">
        <v>81</v>
      </c>
      <c r="B106">
        <v>78</v>
      </c>
      <c r="C106">
        <v>1.17</v>
      </c>
      <c r="D106">
        <f t="shared" si="2"/>
        <v>91.259999999999991</v>
      </c>
      <c r="E106" s="15">
        <f t="shared" si="3"/>
        <v>6224.4</v>
      </c>
      <c r="F106" s="15">
        <f>D106*NEP!$C$6</f>
        <v>485503.19999999995</v>
      </c>
    </row>
    <row r="107" spans="1:6" x14ac:dyDescent="0.45">
      <c r="A107" t="s">
        <v>82</v>
      </c>
      <c r="B107">
        <v>107</v>
      </c>
      <c r="C107">
        <v>0.32</v>
      </c>
      <c r="D107">
        <f t="shared" si="2"/>
        <v>34.24</v>
      </c>
      <c r="E107" s="15">
        <f t="shared" si="3"/>
        <v>1702.4</v>
      </c>
      <c r="F107" s="15">
        <f>D107*NEP!$C$6</f>
        <v>182156.80000000002</v>
      </c>
    </row>
    <row r="108" spans="1:6" x14ac:dyDescent="0.45">
      <c r="A108" t="s">
        <v>83</v>
      </c>
      <c r="B108">
        <v>77</v>
      </c>
      <c r="C108">
        <v>2.62</v>
      </c>
      <c r="D108">
        <f t="shared" si="2"/>
        <v>201.74</v>
      </c>
      <c r="E108" s="15">
        <f t="shared" si="3"/>
        <v>13938.400000000001</v>
      </c>
      <c r="F108" s="15">
        <f>D108*NEP!$C$6</f>
        <v>1073256.8</v>
      </c>
    </row>
    <row r="109" spans="1:6" x14ac:dyDescent="0.45">
      <c r="A109" t="s">
        <v>84</v>
      </c>
      <c r="B109">
        <v>151</v>
      </c>
      <c r="C109">
        <v>0.75</v>
      </c>
      <c r="D109">
        <f t="shared" si="2"/>
        <v>113.25</v>
      </c>
      <c r="E109" s="15">
        <f t="shared" si="3"/>
        <v>3990</v>
      </c>
      <c r="F109" s="15">
        <f>D109*NEP!$C$6</f>
        <v>602490</v>
      </c>
    </row>
    <row r="110" spans="1:6" x14ac:dyDescent="0.45">
      <c r="A110" t="s">
        <v>85</v>
      </c>
      <c r="B110">
        <v>30</v>
      </c>
      <c r="C110">
        <v>1.41</v>
      </c>
      <c r="D110">
        <f t="shared" si="2"/>
        <v>42.3</v>
      </c>
      <c r="E110" s="15">
        <f t="shared" si="3"/>
        <v>7501.1999999999989</v>
      </c>
      <c r="F110" s="15">
        <f>D110*NEP!$C$6</f>
        <v>225035.99999999997</v>
      </c>
    </row>
    <row r="111" spans="1:6" x14ac:dyDescent="0.45">
      <c r="A111" t="s">
        <v>86</v>
      </c>
      <c r="B111">
        <v>39</v>
      </c>
      <c r="C111">
        <v>0.53</v>
      </c>
      <c r="D111">
        <f t="shared" si="2"/>
        <v>20.67</v>
      </c>
      <c r="E111" s="15">
        <f t="shared" si="3"/>
        <v>2819.6000000000004</v>
      </c>
      <c r="F111" s="15">
        <f>D111*NEP!$C$6</f>
        <v>109964.40000000001</v>
      </c>
    </row>
    <row r="112" spans="1:6" x14ac:dyDescent="0.45">
      <c r="A112" t="s">
        <v>87</v>
      </c>
      <c r="B112">
        <v>35</v>
      </c>
      <c r="C112">
        <v>1.56</v>
      </c>
      <c r="D112">
        <f t="shared" si="2"/>
        <v>54.6</v>
      </c>
      <c r="E112" s="15">
        <f t="shared" si="3"/>
        <v>8299.2000000000007</v>
      </c>
      <c r="F112" s="15">
        <f>D112*NEP!$C$6</f>
        <v>290472</v>
      </c>
    </row>
    <row r="113" spans="1:6" x14ac:dyDescent="0.45">
      <c r="A113" t="s">
        <v>494</v>
      </c>
      <c r="B113">
        <v>66</v>
      </c>
      <c r="C113">
        <v>0.46</v>
      </c>
      <c r="D113">
        <f t="shared" si="2"/>
        <v>30.360000000000003</v>
      </c>
      <c r="E113" s="15">
        <f t="shared" si="3"/>
        <v>2447.2000000000003</v>
      </c>
      <c r="F113" s="15">
        <f>D113*NEP!$C$6</f>
        <v>161515.20000000001</v>
      </c>
    </row>
    <row r="114" spans="1:6" x14ac:dyDescent="0.45">
      <c r="A114" t="s">
        <v>88</v>
      </c>
      <c r="B114">
        <v>119</v>
      </c>
      <c r="C114">
        <v>1.07</v>
      </c>
      <c r="D114">
        <f t="shared" si="2"/>
        <v>127.33000000000001</v>
      </c>
      <c r="E114" s="15">
        <f t="shared" si="3"/>
        <v>5692.4000000000005</v>
      </c>
      <c r="F114" s="15">
        <f>D114*NEP!$C$6</f>
        <v>677395.60000000009</v>
      </c>
    </row>
    <row r="115" spans="1:6" x14ac:dyDescent="0.45">
      <c r="A115" t="s">
        <v>89</v>
      </c>
      <c r="B115">
        <v>160</v>
      </c>
      <c r="C115">
        <v>0.35</v>
      </c>
      <c r="D115">
        <f t="shared" si="2"/>
        <v>56</v>
      </c>
      <c r="E115" s="15">
        <f t="shared" si="3"/>
        <v>1862</v>
      </c>
      <c r="F115" s="15">
        <f>D115*NEP!$C$6</f>
        <v>297920</v>
      </c>
    </row>
    <row r="116" spans="1:6" x14ac:dyDescent="0.45">
      <c r="A116" t="s">
        <v>495</v>
      </c>
      <c r="B116">
        <v>32</v>
      </c>
      <c r="C116">
        <v>0.98</v>
      </c>
      <c r="D116">
        <f t="shared" si="2"/>
        <v>31.36</v>
      </c>
      <c r="E116" s="15">
        <f t="shared" si="3"/>
        <v>5213.5999999999995</v>
      </c>
      <c r="F116" s="15">
        <f>D116*NEP!$C$6</f>
        <v>166835.19999999998</v>
      </c>
    </row>
    <row r="117" spans="1:6" x14ac:dyDescent="0.45">
      <c r="A117" t="s">
        <v>496</v>
      </c>
      <c r="B117">
        <v>31</v>
      </c>
      <c r="C117">
        <v>7.97</v>
      </c>
      <c r="D117">
        <f t="shared" si="2"/>
        <v>247.07</v>
      </c>
      <c r="E117" s="15">
        <f t="shared" si="3"/>
        <v>42400.399999999994</v>
      </c>
      <c r="F117" s="15">
        <f>D117*NEP!$C$6</f>
        <v>1314412.3999999999</v>
      </c>
    </row>
    <row r="118" spans="1:6" x14ac:dyDescent="0.45">
      <c r="A118" t="s">
        <v>90</v>
      </c>
      <c r="B118">
        <v>45</v>
      </c>
      <c r="C118">
        <v>2.64</v>
      </c>
      <c r="D118">
        <f t="shared" si="2"/>
        <v>118.80000000000001</v>
      </c>
      <c r="E118" s="15">
        <f t="shared" si="3"/>
        <v>14044.800000000003</v>
      </c>
      <c r="F118" s="15">
        <f>D118*NEP!$C$6</f>
        <v>632016.00000000012</v>
      </c>
    </row>
    <row r="119" spans="1:6" x14ac:dyDescent="0.45">
      <c r="A119" t="s">
        <v>497</v>
      </c>
      <c r="B119">
        <v>36</v>
      </c>
      <c r="C119">
        <v>18.079999999999998</v>
      </c>
      <c r="D119">
        <f t="shared" si="2"/>
        <v>650.87999999999988</v>
      </c>
      <c r="E119" s="15">
        <f t="shared" si="3"/>
        <v>96185.599999999977</v>
      </c>
      <c r="F119" s="15">
        <f>D119*NEP!$C$6</f>
        <v>3462681.5999999992</v>
      </c>
    </row>
    <row r="120" spans="1:6" x14ac:dyDescent="0.45">
      <c r="A120" t="s">
        <v>91</v>
      </c>
      <c r="B120">
        <v>55</v>
      </c>
      <c r="C120">
        <v>10.87</v>
      </c>
      <c r="D120">
        <f t="shared" si="2"/>
        <v>597.84999999999991</v>
      </c>
      <c r="E120" s="15">
        <f t="shared" si="3"/>
        <v>57828.399999999994</v>
      </c>
      <c r="F120" s="15">
        <f>D120*NEP!$C$6</f>
        <v>3180561.9999999995</v>
      </c>
    </row>
    <row r="121" spans="1:6" x14ac:dyDescent="0.45">
      <c r="A121" t="s">
        <v>92</v>
      </c>
      <c r="B121">
        <v>109</v>
      </c>
      <c r="C121">
        <v>7.52</v>
      </c>
      <c r="D121">
        <f t="shared" si="2"/>
        <v>819.68</v>
      </c>
      <c r="E121" s="15">
        <f t="shared" si="3"/>
        <v>40006.399999999994</v>
      </c>
      <c r="F121" s="15">
        <f>D121*NEP!$C$6</f>
        <v>4360697.5999999996</v>
      </c>
    </row>
    <row r="122" spans="1:6" x14ac:dyDescent="0.45">
      <c r="A122" t="s">
        <v>498</v>
      </c>
      <c r="B122">
        <v>50</v>
      </c>
      <c r="C122">
        <v>15.01</v>
      </c>
      <c r="D122">
        <f t="shared" si="2"/>
        <v>750.5</v>
      </c>
      <c r="E122" s="15">
        <f t="shared" si="3"/>
        <v>79853.2</v>
      </c>
      <c r="F122" s="15">
        <f>D122*NEP!$C$6</f>
        <v>3992660</v>
      </c>
    </row>
    <row r="123" spans="1:6" x14ac:dyDescent="0.45">
      <c r="A123" t="s">
        <v>93</v>
      </c>
      <c r="B123">
        <v>53</v>
      </c>
      <c r="C123">
        <v>10.48</v>
      </c>
      <c r="D123">
        <f t="shared" si="2"/>
        <v>555.44000000000005</v>
      </c>
      <c r="E123" s="15">
        <f t="shared" si="3"/>
        <v>55753.600000000006</v>
      </c>
      <c r="F123" s="15">
        <f>D123*NEP!$C$6</f>
        <v>2954940.8000000003</v>
      </c>
    </row>
    <row r="124" spans="1:6" x14ac:dyDescent="0.45">
      <c r="A124" t="s">
        <v>499</v>
      </c>
      <c r="B124">
        <v>56</v>
      </c>
      <c r="C124">
        <v>13.13</v>
      </c>
      <c r="D124">
        <f t="shared" si="2"/>
        <v>735.28000000000009</v>
      </c>
      <c r="E124" s="15">
        <f t="shared" si="3"/>
        <v>69851.600000000006</v>
      </c>
      <c r="F124" s="15">
        <f>D124*NEP!$C$6</f>
        <v>3911689.6000000006</v>
      </c>
    </row>
    <row r="125" spans="1:6" x14ac:dyDescent="0.45">
      <c r="A125" t="s">
        <v>94</v>
      </c>
      <c r="B125">
        <v>92</v>
      </c>
      <c r="C125">
        <v>8.9499999999999993</v>
      </c>
      <c r="D125">
        <f t="shared" si="2"/>
        <v>823.4</v>
      </c>
      <c r="E125" s="15">
        <f t="shared" si="3"/>
        <v>47614</v>
      </c>
      <c r="F125" s="15">
        <f>D125*NEP!$C$6</f>
        <v>4380488</v>
      </c>
    </row>
    <row r="126" spans="1:6" x14ac:dyDescent="0.45">
      <c r="A126" t="s">
        <v>95</v>
      </c>
      <c r="B126">
        <v>54</v>
      </c>
      <c r="C126">
        <v>7.24</v>
      </c>
      <c r="D126">
        <f t="shared" si="2"/>
        <v>390.96000000000004</v>
      </c>
      <c r="E126" s="15">
        <f t="shared" si="3"/>
        <v>38516.800000000003</v>
      </c>
      <c r="F126" s="15">
        <f>D126*NEP!$C$6</f>
        <v>2079907.2000000002</v>
      </c>
    </row>
    <row r="127" spans="1:6" x14ac:dyDescent="0.45">
      <c r="A127" t="s">
        <v>500</v>
      </c>
      <c r="B127">
        <v>31</v>
      </c>
      <c r="C127">
        <v>13.01</v>
      </c>
      <c r="D127">
        <f t="shared" si="2"/>
        <v>403.31</v>
      </c>
      <c r="E127" s="15">
        <f t="shared" si="3"/>
        <v>69213.200000000012</v>
      </c>
      <c r="F127" s="15">
        <f>D127*NEP!$C$6</f>
        <v>2145609.2000000002</v>
      </c>
    </row>
    <row r="128" spans="1:6" x14ac:dyDescent="0.45">
      <c r="A128" t="s">
        <v>96</v>
      </c>
      <c r="B128">
        <v>62</v>
      </c>
      <c r="C128">
        <v>7.2</v>
      </c>
      <c r="D128">
        <f t="shared" si="2"/>
        <v>446.40000000000003</v>
      </c>
      <c r="E128" s="15">
        <f t="shared" si="3"/>
        <v>38304</v>
      </c>
      <c r="F128" s="15">
        <f>D128*NEP!$C$6</f>
        <v>2374848</v>
      </c>
    </row>
    <row r="129" spans="1:6" x14ac:dyDescent="0.45">
      <c r="A129" t="s">
        <v>97</v>
      </c>
      <c r="B129">
        <v>82</v>
      </c>
      <c r="C129">
        <v>4.2699999999999996</v>
      </c>
      <c r="D129">
        <f t="shared" si="2"/>
        <v>350.14</v>
      </c>
      <c r="E129" s="15">
        <f t="shared" si="3"/>
        <v>22716.399999999998</v>
      </c>
      <c r="F129" s="15">
        <f>D129*NEP!$C$6</f>
        <v>1862744.7999999998</v>
      </c>
    </row>
    <row r="130" spans="1:6" x14ac:dyDescent="0.45">
      <c r="A130" t="s">
        <v>501</v>
      </c>
      <c r="B130">
        <v>31</v>
      </c>
      <c r="C130">
        <v>5.54</v>
      </c>
      <c r="D130">
        <f t="shared" si="2"/>
        <v>171.74</v>
      </c>
      <c r="E130" s="15">
        <f t="shared" si="3"/>
        <v>29472.800000000003</v>
      </c>
      <c r="F130" s="15">
        <f>D130*NEP!$C$6</f>
        <v>913656.8</v>
      </c>
    </row>
    <row r="131" spans="1:6" x14ac:dyDescent="0.45">
      <c r="A131" t="s">
        <v>98</v>
      </c>
      <c r="B131">
        <v>74</v>
      </c>
      <c r="C131">
        <v>3.9</v>
      </c>
      <c r="D131">
        <f t="shared" ref="D131:D194" si="4">C131*B131</f>
        <v>288.59999999999997</v>
      </c>
      <c r="E131" s="15">
        <f t="shared" ref="E131:E194" si="5">F131/B131</f>
        <v>20747.999999999996</v>
      </c>
      <c r="F131" s="15">
        <f>D131*NEP!$C$6</f>
        <v>1535351.9999999998</v>
      </c>
    </row>
    <row r="132" spans="1:6" x14ac:dyDescent="0.45">
      <c r="A132" t="s">
        <v>99</v>
      </c>
      <c r="B132">
        <v>349</v>
      </c>
      <c r="C132">
        <v>1.86</v>
      </c>
      <c r="D132">
        <f t="shared" si="4"/>
        <v>649.14</v>
      </c>
      <c r="E132" s="15">
        <f t="shared" si="5"/>
        <v>9895.1999999999989</v>
      </c>
      <c r="F132" s="15">
        <f>D132*NEP!$C$6</f>
        <v>3453424.8</v>
      </c>
    </row>
    <row r="133" spans="1:6" x14ac:dyDescent="0.45">
      <c r="A133" t="s">
        <v>502</v>
      </c>
      <c r="B133">
        <v>34</v>
      </c>
      <c r="C133">
        <v>7.21</v>
      </c>
      <c r="D133">
        <f t="shared" si="4"/>
        <v>245.14</v>
      </c>
      <c r="E133" s="15">
        <f t="shared" si="5"/>
        <v>38357.199999999997</v>
      </c>
      <c r="F133" s="15">
        <f>D133*NEP!$C$6</f>
        <v>1304144.7999999998</v>
      </c>
    </row>
    <row r="134" spans="1:6" x14ac:dyDescent="0.45">
      <c r="A134" t="s">
        <v>100</v>
      </c>
      <c r="B134">
        <v>88</v>
      </c>
      <c r="C134">
        <v>3.72</v>
      </c>
      <c r="D134">
        <f t="shared" si="4"/>
        <v>327.36</v>
      </c>
      <c r="E134" s="15">
        <f t="shared" si="5"/>
        <v>19790.400000000001</v>
      </c>
      <c r="F134" s="15">
        <f>D134*NEP!$C$6</f>
        <v>1741555.2000000002</v>
      </c>
    </row>
    <row r="135" spans="1:6" x14ac:dyDescent="0.45">
      <c r="A135" t="s">
        <v>101</v>
      </c>
      <c r="B135">
        <v>230</v>
      </c>
      <c r="C135">
        <v>1.68</v>
      </c>
      <c r="D135">
        <f t="shared" si="4"/>
        <v>386.4</v>
      </c>
      <c r="E135" s="15">
        <f t="shared" si="5"/>
        <v>8937.5999999999985</v>
      </c>
      <c r="F135" s="15">
        <f>D135*NEP!$C$6</f>
        <v>2055647.9999999998</v>
      </c>
    </row>
    <row r="136" spans="1:6" x14ac:dyDescent="0.45">
      <c r="A136" t="s">
        <v>102</v>
      </c>
      <c r="B136">
        <v>60</v>
      </c>
      <c r="C136">
        <v>6.49</v>
      </c>
      <c r="D136">
        <f t="shared" si="4"/>
        <v>389.40000000000003</v>
      </c>
      <c r="E136" s="15">
        <f t="shared" si="5"/>
        <v>34526.800000000003</v>
      </c>
      <c r="F136" s="15">
        <f>D136*NEP!$C$6</f>
        <v>2071608.0000000002</v>
      </c>
    </row>
    <row r="137" spans="1:6" x14ac:dyDescent="0.45">
      <c r="A137" t="s">
        <v>103</v>
      </c>
      <c r="B137">
        <v>134</v>
      </c>
      <c r="C137">
        <v>2.7</v>
      </c>
      <c r="D137">
        <f t="shared" si="4"/>
        <v>361.8</v>
      </c>
      <c r="E137" s="15">
        <f t="shared" si="5"/>
        <v>14364</v>
      </c>
      <c r="F137" s="15">
        <f>D137*NEP!$C$6</f>
        <v>1924776</v>
      </c>
    </row>
    <row r="138" spans="1:6" x14ac:dyDescent="0.45">
      <c r="A138" t="s">
        <v>104</v>
      </c>
      <c r="B138">
        <v>372</v>
      </c>
      <c r="C138">
        <v>1.57</v>
      </c>
      <c r="D138">
        <f t="shared" si="4"/>
        <v>584.04000000000008</v>
      </c>
      <c r="E138" s="15">
        <f t="shared" si="5"/>
        <v>8352.4000000000015</v>
      </c>
      <c r="F138" s="15">
        <f>D138*NEP!$C$6</f>
        <v>3107092.8000000003</v>
      </c>
    </row>
    <row r="139" spans="1:6" x14ac:dyDescent="0.45">
      <c r="A139" t="s">
        <v>105</v>
      </c>
      <c r="B139">
        <v>54</v>
      </c>
      <c r="C139">
        <v>1.27</v>
      </c>
      <c r="D139">
        <f t="shared" si="4"/>
        <v>68.58</v>
      </c>
      <c r="E139" s="15">
        <f t="shared" si="5"/>
        <v>6756.4</v>
      </c>
      <c r="F139" s="15">
        <f>D139*NEP!$C$6</f>
        <v>364845.6</v>
      </c>
    </row>
    <row r="140" spans="1:6" x14ac:dyDescent="0.45">
      <c r="A140" t="s">
        <v>503</v>
      </c>
      <c r="B140">
        <v>51</v>
      </c>
      <c r="C140">
        <v>1.87</v>
      </c>
      <c r="D140">
        <f t="shared" si="4"/>
        <v>95.37</v>
      </c>
      <c r="E140" s="15">
        <f t="shared" si="5"/>
        <v>9948.4</v>
      </c>
      <c r="F140" s="15">
        <f>D140*NEP!$C$6</f>
        <v>507368.4</v>
      </c>
    </row>
    <row r="141" spans="1:6" x14ac:dyDescent="0.45">
      <c r="A141" t="s">
        <v>106</v>
      </c>
      <c r="B141">
        <v>39</v>
      </c>
      <c r="C141">
        <v>1.06</v>
      </c>
      <c r="D141">
        <f t="shared" si="4"/>
        <v>41.34</v>
      </c>
      <c r="E141" s="15">
        <f t="shared" si="5"/>
        <v>5639.2000000000007</v>
      </c>
      <c r="F141" s="15">
        <f>D141*NEP!$C$6</f>
        <v>219928.80000000002</v>
      </c>
    </row>
    <row r="142" spans="1:6" x14ac:dyDescent="0.45">
      <c r="A142" t="s">
        <v>504</v>
      </c>
      <c r="B142">
        <v>57</v>
      </c>
      <c r="C142">
        <v>3.38</v>
      </c>
      <c r="D142">
        <f t="shared" si="4"/>
        <v>192.66</v>
      </c>
      <c r="E142" s="15">
        <f t="shared" si="5"/>
        <v>17981.599999999999</v>
      </c>
      <c r="F142" s="15">
        <f>D142*NEP!$C$6</f>
        <v>1024951.2</v>
      </c>
    </row>
    <row r="143" spans="1:6" x14ac:dyDescent="0.45">
      <c r="A143" t="s">
        <v>107</v>
      </c>
      <c r="B143">
        <v>369</v>
      </c>
      <c r="C143">
        <v>1.47</v>
      </c>
      <c r="D143">
        <f t="shared" si="4"/>
        <v>542.42999999999995</v>
      </c>
      <c r="E143" s="15">
        <f t="shared" si="5"/>
        <v>7820.3999999999987</v>
      </c>
      <c r="F143" s="15">
        <f>D143*NEP!$C$6</f>
        <v>2885727.5999999996</v>
      </c>
    </row>
    <row r="144" spans="1:6" x14ac:dyDescent="0.45">
      <c r="A144" t="s">
        <v>108</v>
      </c>
      <c r="B144">
        <v>88</v>
      </c>
      <c r="C144">
        <v>1.68</v>
      </c>
      <c r="D144">
        <f t="shared" si="4"/>
        <v>147.84</v>
      </c>
      <c r="E144" s="15">
        <f t="shared" si="5"/>
        <v>8937.6</v>
      </c>
      <c r="F144" s="15">
        <f>D144*NEP!$C$6</f>
        <v>786508.80000000005</v>
      </c>
    </row>
    <row r="145" spans="1:6" x14ac:dyDescent="0.45">
      <c r="A145" t="s">
        <v>109</v>
      </c>
      <c r="B145">
        <v>116</v>
      </c>
      <c r="C145">
        <v>2.34</v>
      </c>
      <c r="D145">
        <f t="shared" si="4"/>
        <v>271.44</v>
      </c>
      <c r="E145" s="15">
        <f t="shared" si="5"/>
        <v>12448.800000000001</v>
      </c>
      <c r="F145" s="15">
        <f>D145*NEP!$C$6</f>
        <v>1444060.8</v>
      </c>
    </row>
    <row r="146" spans="1:6" x14ac:dyDescent="0.45">
      <c r="A146" t="s">
        <v>110</v>
      </c>
      <c r="B146">
        <v>670</v>
      </c>
      <c r="C146">
        <v>0.71</v>
      </c>
      <c r="D146">
        <f t="shared" si="4"/>
        <v>475.7</v>
      </c>
      <c r="E146" s="15">
        <f t="shared" si="5"/>
        <v>3777.2</v>
      </c>
      <c r="F146" s="15">
        <f>D146*NEP!$C$6</f>
        <v>2530724</v>
      </c>
    </row>
    <row r="147" spans="1:6" x14ac:dyDescent="0.45">
      <c r="A147" t="s">
        <v>111</v>
      </c>
      <c r="B147">
        <v>78</v>
      </c>
      <c r="C147">
        <v>1.3</v>
      </c>
      <c r="D147">
        <f t="shared" si="4"/>
        <v>101.4</v>
      </c>
      <c r="E147" s="15">
        <f t="shared" si="5"/>
        <v>6916</v>
      </c>
      <c r="F147" s="15">
        <f>D147*NEP!$C$6</f>
        <v>539448</v>
      </c>
    </row>
    <row r="148" spans="1:6" x14ac:dyDescent="0.45">
      <c r="A148" t="s">
        <v>112</v>
      </c>
      <c r="B148">
        <v>360</v>
      </c>
      <c r="C148">
        <v>2.1800000000000002</v>
      </c>
      <c r="D148">
        <f t="shared" si="4"/>
        <v>784.80000000000007</v>
      </c>
      <c r="E148" s="15">
        <f t="shared" si="5"/>
        <v>11597.600000000002</v>
      </c>
      <c r="F148" s="15">
        <f>D148*NEP!$C$6</f>
        <v>4175136.0000000005</v>
      </c>
    </row>
    <row r="149" spans="1:6" x14ac:dyDescent="0.45">
      <c r="A149" t="s">
        <v>113</v>
      </c>
      <c r="B149">
        <v>451</v>
      </c>
      <c r="C149">
        <v>0.94</v>
      </c>
      <c r="D149">
        <f t="shared" si="4"/>
        <v>423.94</v>
      </c>
      <c r="E149" s="15">
        <f t="shared" si="5"/>
        <v>5000.7999999999993</v>
      </c>
      <c r="F149" s="15">
        <f>D149*NEP!$C$6</f>
        <v>2255360.7999999998</v>
      </c>
    </row>
    <row r="150" spans="1:6" x14ac:dyDescent="0.45">
      <c r="A150" t="s">
        <v>114</v>
      </c>
      <c r="B150">
        <v>42</v>
      </c>
      <c r="C150">
        <v>0.95</v>
      </c>
      <c r="D150">
        <f t="shared" si="4"/>
        <v>39.9</v>
      </c>
      <c r="E150" s="15">
        <f t="shared" si="5"/>
        <v>5054</v>
      </c>
      <c r="F150" s="15">
        <f>D150*NEP!$C$6</f>
        <v>212268</v>
      </c>
    </row>
    <row r="151" spans="1:6" x14ac:dyDescent="0.45">
      <c r="A151" t="s">
        <v>505</v>
      </c>
      <c r="B151">
        <v>34</v>
      </c>
      <c r="C151">
        <v>0.48</v>
      </c>
      <c r="D151">
        <f t="shared" si="4"/>
        <v>16.32</v>
      </c>
      <c r="E151" s="15">
        <f t="shared" si="5"/>
        <v>2553.6000000000004</v>
      </c>
      <c r="F151" s="15">
        <f>D151*NEP!$C$6</f>
        <v>86822.400000000009</v>
      </c>
    </row>
    <row r="152" spans="1:6" x14ac:dyDescent="0.45">
      <c r="A152" t="s">
        <v>115</v>
      </c>
      <c r="B152">
        <v>87</v>
      </c>
      <c r="C152">
        <v>1.76</v>
      </c>
      <c r="D152">
        <f t="shared" si="4"/>
        <v>153.12</v>
      </c>
      <c r="E152" s="15">
        <f t="shared" si="5"/>
        <v>9363.2000000000007</v>
      </c>
      <c r="F152" s="15">
        <f>D152*NEP!$C$6</f>
        <v>814598.4</v>
      </c>
    </row>
    <row r="153" spans="1:6" x14ac:dyDescent="0.45">
      <c r="A153" t="s">
        <v>116</v>
      </c>
      <c r="B153">
        <v>286</v>
      </c>
      <c r="C153">
        <v>0.49</v>
      </c>
      <c r="D153">
        <f t="shared" si="4"/>
        <v>140.13999999999999</v>
      </c>
      <c r="E153" s="15">
        <f t="shared" si="5"/>
        <v>2606.7999999999997</v>
      </c>
      <c r="F153" s="15">
        <f>D153*NEP!$C$6</f>
        <v>745544.79999999993</v>
      </c>
    </row>
    <row r="154" spans="1:6" x14ac:dyDescent="0.45">
      <c r="A154" t="s">
        <v>117</v>
      </c>
      <c r="B154">
        <v>86</v>
      </c>
      <c r="C154">
        <v>0.3</v>
      </c>
      <c r="D154">
        <f t="shared" si="4"/>
        <v>25.8</v>
      </c>
      <c r="E154" s="15">
        <f t="shared" si="5"/>
        <v>1596</v>
      </c>
      <c r="F154" s="15">
        <f>D154*NEP!$C$6</f>
        <v>137256</v>
      </c>
    </row>
    <row r="155" spans="1:6" x14ac:dyDescent="0.45">
      <c r="A155" t="s">
        <v>506</v>
      </c>
      <c r="B155">
        <v>35</v>
      </c>
      <c r="C155">
        <v>1.03</v>
      </c>
      <c r="D155">
        <f t="shared" si="4"/>
        <v>36.050000000000004</v>
      </c>
      <c r="E155" s="15">
        <f t="shared" si="5"/>
        <v>5479.6000000000013</v>
      </c>
      <c r="F155" s="15">
        <f>D155*NEP!$C$6</f>
        <v>191786.00000000003</v>
      </c>
    </row>
    <row r="156" spans="1:6" x14ac:dyDescent="0.45">
      <c r="A156" t="s">
        <v>118</v>
      </c>
      <c r="B156">
        <v>75</v>
      </c>
      <c r="C156">
        <v>0.25</v>
      </c>
      <c r="D156">
        <f t="shared" si="4"/>
        <v>18.75</v>
      </c>
      <c r="E156" s="15">
        <f t="shared" si="5"/>
        <v>1330</v>
      </c>
      <c r="F156" s="15">
        <f>D156*NEP!$C$6</f>
        <v>99750</v>
      </c>
    </row>
    <row r="157" spans="1:6" x14ac:dyDescent="0.45">
      <c r="A157" t="s">
        <v>119</v>
      </c>
      <c r="B157">
        <v>83</v>
      </c>
      <c r="C157">
        <v>0.92</v>
      </c>
      <c r="D157">
        <f t="shared" si="4"/>
        <v>76.36</v>
      </c>
      <c r="E157" s="15">
        <f t="shared" si="5"/>
        <v>4894.4000000000005</v>
      </c>
      <c r="F157" s="15">
        <f>D157*NEP!$C$6</f>
        <v>406235.2</v>
      </c>
    </row>
    <row r="158" spans="1:6" x14ac:dyDescent="0.45">
      <c r="A158" t="s">
        <v>120</v>
      </c>
      <c r="B158">
        <v>108</v>
      </c>
      <c r="C158">
        <v>0.2</v>
      </c>
      <c r="D158">
        <f t="shared" si="4"/>
        <v>21.6</v>
      </c>
      <c r="E158" s="15">
        <f t="shared" si="5"/>
        <v>1064.0000000000002</v>
      </c>
      <c r="F158" s="15">
        <f>D158*NEP!$C$6</f>
        <v>114912.00000000001</v>
      </c>
    </row>
    <row r="159" spans="1:6" x14ac:dyDescent="0.45">
      <c r="A159" t="s">
        <v>121</v>
      </c>
      <c r="B159">
        <v>33</v>
      </c>
      <c r="C159">
        <v>0.37</v>
      </c>
      <c r="D159">
        <f t="shared" si="4"/>
        <v>12.209999999999999</v>
      </c>
      <c r="E159" s="15">
        <f t="shared" si="5"/>
        <v>1968.3999999999999</v>
      </c>
      <c r="F159" s="15">
        <f>D159*NEP!$C$6</f>
        <v>64957.2</v>
      </c>
    </row>
    <row r="160" spans="1:6" x14ac:dyDescent="0.45">
      <c r="A160" t="s">
        <v>122</v>
      </c>
      <c r="B160">
        <v>247</v>
      </c>
      <c r="C160">
        <v>1.04</v>
      </c>
      <c r="D160">
        <f t="shared" si="4"/>
        <v>256.88</v>
      </c>
      <c r="E160" s="15">
        <f t="shared" si="5"/>
        <v>5532.7999999999993</v>
      </c>
      <c r="F160" s="15">
        <f>D160*NEP!$C$6</f>
        <v>1366601.5999999999</v>
      </c>
    </row>
    <row r="161" spans="1:6" x14ac:dyDescent="0.45">
      <c r="A161" t="s">
        <v>123</v>
      </c>
      <c r="B161">
        <v>566</v>
      </c>
      <c r="C161">
        <v>0.3</v>
      </c>
      <c r="D161">
        <f t="shared" si="4"/>
        <v>169.79999999999998</v>
      </c>
      <c r="E161" s="15">
        <f t="shared" si="5"/>
        <v>1595.9999999999998</v>
      </c>
      <c r="F161" s="15">
        <f>D161*NEP!$C$6</f>
        <v>903335.99999999988</v>
      </c>
    </row>
    <row r="162" spans="1:6" x14ac:dyDescent="0.45">
      <c r="A162" t="s">
        <v>124</v>
      </c>
      <c r="B162">
        <v>148</v>
      </c>
      <c r="C162">
        <v>0.51</v>
      </c>
      <c r="D162">
        <f t="shared" si="4"/>
        <v>75.48</v>
      </c>
      <c r="E162" s="15">
        <f t="shared" si="5"/>
        <v>2713.2000000000003</v>
      </c>
      <c r="F162" s="15">
        <f>D162*NEP!$C$6</f>
        <v>401553.60000000003</v>
      </c>
    </row>
    <row r="163" spans="1:6" x14ac:dyDescent="0.45">
      <c r="A163" t="s">
        <v>125</v>
      </c>
      <c r="B163" s="2">
        <v>1171</v>
      </c>
      <c r="C163">
        <v>0.15</v>
      </c>
      <c r="D163">
        <f t="shared" si="4"/>
        <v>175.65</v>
      </c>
      <c r="E163" s="15">
        <f t="shared" si="5"/>
        <v>798</v>
      </c>
      <c r="F163" s="15">
        <f>D163*NEP!$C$6</f>
        <v>934458</v>
      </c>
    </row>
    <row r="164" spans="1:6" x14ac:dyDescent="0.45">
      <c r="A164" t="s">
        <v>126</v>
      </c>
      <c r="B164">
        <v>168</v>
      </c>
      <c r="C164">
        <v>2.41</v>
      </c>
      <c r="D164">
        <f t="shared" si="4"/>
        <v>404.88</v>
      </c>
      <c r="E164" s="15">
        <f t="shared" si="5"/>
        <v>12821.2</v>
      </c>
      <c r="F164" s="15">
        <f>D164*NEP!$C$6</f>
        <v>2153961.6</v>
      </c>
    </row>
    <row r="165" spans="1:6" x14ac:dyDescent="0.45">
      <c r="A165" t="s">
        <v>127</v>
      </c>
      <c r="B165">
        <v>292</v>
      </c>
      <c r="C165">
        <v>0.47</v>
      </c>
      <c r="D165">
        <f t="shared" si="4"/>
        <v>137.23999999999998</v>
      </c>
      <c r="E165" s="15">
        <f t="shared" si="5"/>
        <v>2500.3999999999996</v>
      </c>
      <c r="F165" s="15">
        <f>D165*NEP!$C$6</f>
        <v>730116.79999999993</v>
      </c>
    </row>
    <row r="166" spans="1:6" x14ac:dyDescent="0.45">
      <c r="A166" t="s">
        <v>128</v>
      </c>
      <c r="B166">
        <v>209</v>
      </c>
      <c r="C166">
        <v>0.98</v>
      </c>
      <c r="D166">
        <f t="shared" si="4"/>
        <v>204.82</v>
      </c>
      <c r="E166" s="15">
        <f t="shared" si="5"/>
        <v>5213.5999999999995</v>
      </c>
      <c r="F166" s="15">
        <f>D166*NEP!$C$6</f>
        <v>1089642.3999999999</v>
      </c>
    </row>
    <row r="167" spans="1:6" x14ac:dyDescent="0.45">
      <c r="A167" t="s">
        <v>129</v>
      </c>
      <c r="B167">
        <v>456</v>
      </c>
      <c r="C167">
        <v>0.32</v>
      </c>
      <c r="D167">
        <f t="shared" si="4"/>
        <v>145.92000000000002</v>
      </c>
      <c r="E167" s="15">
        <f t="shared" si="5"/>
        <v>1702.4000000000003</v>
      </c>
      <c r="F167" s="15">
        <f>D167*NEP!$C$6</f>
        <v>776294.40000000014</v>
      </c>
    </row>
    <row r="168" spans="1:6" x14ac:dyDescent="0.45">
      <c r="A168" t="s">
        <v>130</v>
      </c>
      <c r="B168">
        <v>45</v>
      </c>
      <c r="C168">
        <v>4.91</v>
      </c>
      <c r="D168">
        <f t="shared" si="4"/>
        <v>220.95000000000002</v>
      </c>
      <c r="E168" s="15">
        <f t="shared" si="5"/>
        <v>26121.200000000001</v>
      </c>
      <c r="F168" s="15">
        <f>D168*NEP!$C$6</f>
        <v>1175454</v>
      </c>
    </row>
    <row r="169" spans="1:6" x14ac:dyDescent="0.45">
      <c r="A169" t="s">
        <v>131</v>
      </c>
      <c r="B169">
        <v>58</v>
      </c>
      <c r="C169">
        <v>12.24</v>
      </c>
      <c r="D169">
        <f t="shared" si="4"/>
        <v>709.92</v>
      </c>
      <c r="E169" s="15">
        <f t="shared" si="5"/>
        <v>65116.799999999996</v>
      </c>
      <c r="F169" s="15">
        <f>D169*NEP!$C$6</f>
        <v>3776774.4</v>
      </c>
    </row>
    <row r="170" spans="1:6" x14ac:dyDescent="0.45">
      <c r="A170" t="s">
        <v>132</v>
      </c>
      <c r="B170">
        <v>80</v>
      </c>
      <c r="C170">
        <v>5.71</v>
      </c>
      <c r="D170">
        <f t="shared" si="4"/>
        <v>456.8</v>
      </c>
      <c r="E170" s="15">
        <f t="shared" si="5"/>
        <v>30377.200000000001</v>
      </c>
      <c r="F170" s="15">
        <f>D170*NEP!$C$6</f>
        <v>2430176</v>
      </c>
    </row>
    <row r="171" spans="1:6" x14ac:dyDescent="0.45">
      <c r="A171" t="s">
        <v>133</v>
      </c>
      <c r="B171">
        <v>129</v>
      </c>
      <c r="C171">
        <v>3.11</v>
      </c>
      <c r="D171">
        <f t="shared" si="4"/>
        <v>401.19</v>
      </c>
      <c r="E171" s="15">
        <f t="shared" si="5"/>
        <v>16545.199999999997</v>
      </c>
      <c r="F171" s="15">
        <f>D171*NEP!$C$6</f>
        <v>2134330.7999999998</v>
      </c>
    </row>
    <row r="172" spans="1:6" x14ac:dyDescent="0.45">
      <c r="A172" t="s">
        <v>134</v>
      </c>
      <c r="B172">
        <v>53</v>
      </c>
      <c r="C172">
        <v>2.2200000000000002</v>
      </c>
      <c r="D172">
        <f t="shared" si="4"/>
        <v>117.66000000000001</v>
      </c>
      <c r="E172" s="15">
        <f t="shared" si="5"/>
        <v>11810.400000000001</v>
      </c>
      <c r="F172" s="15">
        <f>D172*NEP!$C$6</f>
        <v>625951.20000000007</v>
      </c>
    </row>
    <row r="173" spans="1:6" x14ac:dyDescent="0.45">
      <c r="A173" t="s">
        <v>135</v>
      </c>
      <c r="B173">
        <v>44</v>
      </c>
      <c r="C173">
        <v>3.21</v>
      </c>
      <c r="D173">
        <f t="shared" si="4"/>
        <v>141.24</v>
      </c>
      <c r="E173" s="15">
        <f t="shared" si="5"/>
        <v>17077.2</v>
      </c>
      <c r="F173" s="15">
        <f>D173*NEP!$C$6</f>
        <v>751396.8</v>
      </c>
    </row>
    <row r="174" spans="1:6" x14ac:dyDescent="0.45">
      <c r="A174" t="s">
        <v>136</v>
      </c>
      <c r="B174">
        <v>55</v>
      </c>
      <c r="C174">
        <v>1.68</v>
      </c>
      <c r="D174">
        <f t="shared" si="4"/>
        <v>92.399999999999991</v>
      </c>
      <c r="E174" s="15">
        <f t="shared" si="5"/>
        <v>8937.5999999999985</v>
      </c>
      <c r="F174" s="15">
        <f>D174*NEP!$C$6</f>
        <v>491567.99999999994</v>
      </c>
    </row>
    <row r="175" spans="1:6" x14ac:dyDescent="0.45">
      <c r="A175" t="s">
        <v>137</v>
      </c>
      <c r="B175">
        <v>42</v>
      </c>
      <c r="C175">
        <v>2.57</v>
      </c>
      <c r="D175">
        <f t="shared" si="4"/>
        <v>107.94</v>
      </c>
      <c r="E175" s="15">
        <f t="shared" si="5"/>
        <v>13672.399999999998</v>
      </c>
      <c r="F175" s="15">
        <f>D175*NEP!$C$6</f>
        <v>574240.79999999993</v>
      </c>
    </row>
    <row r="176" spans="1:6" x14ac:dyDescent="0.45">
      <c r="A176" t="s">
        <v>138</v>
      </c>
      <c r="B176">
        <v>233</v>
      </c>
      <c r="C176">
        <v>1.18</v>
      </c>
      <c r="D176">
        <f t="shared" si="4"/>
        <v>274.94</v>
      </c>
      <c r="E176" s="15">
        <f t="shared" si="5"/>
        <v>6277.6</v>
      </c>
      <c r="F176" s="15">
        <f>D176*NEP!$C$6</f>
        <v>1462680.8</v>
      </c>
    </row>
    <row r="177" spans="1:6" x14ac:dyDescent="0.45">
      <c r="A177" t="s">
        <v>139</v>
      </c>
      <c r="B177">
        <v>40</v>
      </c>
      <c r="C177">
        <v>2.2799999999999998</v>
      </c>
      <c r="D177">
        <f t="shared" si="4"/>
        <v>91.199999999999989</v>
      </c>
      <c r="E177" s="15">
        <f t="shared" si="5"/>
        <v>12129.599999999999</v>
      </c>
      <c r="F177" s="15">
        <f>D177*NEP!$C$6</f>
        <v>485183.99999999994</v>
      </c>
    </row>
    <row r="178" spans="1:6" x14ac:dyDescent="0.45">
      <c r="A178" t="s">
        <v>140</v>
      </c>
      <c r="B178">
        <v>156</v>
      </c>
      <c r="C178">
        <v>1.1100000000000001</v>
      </c>
      <c r="D178">
        <f t="shared" si="4"/>
        <v>173.16000000000003</v>
      </c>
      <c r="E178" s="15">
        <f t="shared" si="5"/>
        <v>5905.2000000000016</v>
      </c>
      <c r="F178" s="15">
        <f>D178*NEP!$C$6</f>
        <v>921211.20000000019</v>
      </c>
    </row>
    <row r="179" spans="1:6" x14ac:dyDescent="0.45">
      <c r="A179" t="s">
        <v>141</v>
      </c>
      <c r="B179">
        <v>188</v>
      </c>
      <c r="C179">
        <v>0.66</v>
      </c>
      <c r="D179">
        <f t="shared" si="4"/>
        <v>124.08000000000001</v>
      </c>
      <c r="E179" s="15">
        <f t="shared" si="5"/>
        <v>3511.2000000000003</v>
      </c>
      <c r="F179" s="15">
        <f>D179*NEP!$C$6</f>
        <v>660105.60000000009</v>
      </c>
    </row>
    <row r="180" spans="1:6" x14ac:dyDescent="0.45">
      <c r="A180" t="s">
        <v>507</v>
      </c>
      <c r="B180">
        <v>45</v>
      </c>
      <c r="C180">
        <v>2.59</v>
      </c>
      <c r="D180">
        <f t="shared" si="4"/>
        <v>116.55</v>
      </c>
      <c r="E180" s="15">
        <f t="shared" si="5"/>
        <v>13778.8</v>
      </c>
      <c r="F180" s="15">
        <f>D180*NEP!$C$6</f>
        <v>620046</v>
      </c>
    </row>
    <row r="181" spans="1:6" x14ac:dyDescent="0.45">
      <c r="A181" t="s">
        <v>142</v>
      </c>
      <c r="B181">
        <v>41</v>
      </c>
      <c r="C181">
        <v>1.33</v>
      </c>
      <c r="D181">
        <f t="shared" si="4"/>
        <v>54.53</v>
      </c>
      <c r="E181" s="15">
        <f t="shared" si="5"/>
        <v>7075.6000000000013</v>
      </c>
      <c r="F181" s="15">
        <f>D181*NEP!$C$6</f>
        <v>290099.60000000003</v>
      </c>
    </row>
    <row r="182" spans="1:6" x14ac:dyDescent="0.45">
      <c r="A182" t="s">
        <v>143</v>
      </c>
      <c r="B182">
        <v>131</v>
      </c>
      <c r="C182">
        <v>2.5499999999999998</v>
      </c>
      <c r="D182">
        <f t="shared" si="4"/>
        <v>334.04999999999995</v>
      </c>
      <c r="E182" s="15">
        <f t="shared" si="5"/>
        <v>13565.999999999998</v>
      </c>
      <c r="F182" s="15">
        <f>D182*NEP!$C$6</f>
        <v>1777145.9999999998</v>
      </c>
    </row>
    <row r="183" spans="1:6" x14ac:dyDescent="0.45">
      <c r="A183" t="s">
        <v>144</v>
      </c>
      <c r="B183">
        <v>40</v>
      </c>
      <c r="C183">
        <v>0.48</v>
      </c>
      <c r="D183">
        <f t="shared" si="4"/>
        <v>19.2</v>
      </c>
      <c r="E183" s="15">
        <f t="shared" si="5"/>
        <v>2553.6</v>
      </c>
      <c r="F183" s="15">
        <f>D183*NEP!$C$6</f>
        <v>102144</v>
      </c>
    </row>
    <row r="184" spans="1:6" x14ac:dyDescent="0.45">
      <c r="A184" t="s">
        <v>145</v>
      </c>
      <c r="B184">
        <v>154</v>
      </c>
      <c r="C184">
        <v>2.4500000000000002</v>
      </c>
      <c r="D184">
        <f t="shared" si="4"/>
        <v>377.3</v>
      </c>
      <c r="E184" s="15">
        <f t="shared" si="5"/>
        <v>13034</v>
      </c>
      <c r="F184" s="15">
        <f>D184*NEP!$C$6</f>
        <v>2007236</v>
      </c>
    </row>
    <row r="185" spans="1:6" x14ac:dyDescent="0.45">
      <c r="A185" t="s">
        <v>146</v>
      </c>
      <c r="B185">
        <v>119</v>
      </c>
      <c r="C185">
        <v>0.82</v>
      </c>
      <c r="D185">
        <f t="shared" si="4"/>
        <v>97.58</v>
      </c>
      <c r="E185" s="15">
        <f t="shared" si="5"/>
        <v>4362.3999999999996</v>
      </c>
      <c r="F185" s="15">
        <f>D185*NEP!$C$6</f>
        <v>519125.6</v>
      </c>
    </row>
    <row r="186" spans="1:6" x14ac:dyDescent="0.45">
      <c r="A186" t="s">
        <v>147</v>
      </c>
      <c r="B186">
        <v>80</v>
      </c>
      <c r="C186">
        <v>0.36</v>
      </c>
      <c r="D186">
        <f t="shared" si="4"/>
        <v>28.799999999999997</v>
      </c>
      <c r="E186" s="15">
        <f t="shared" si="5"/>
        <v>1915.1999999999996</v>
      </c>
      <c r="F186" s="15">
        <f>D186*NEP!$C$6</f>
        <v>153215.99999999997</v>
      </c>
    </row>
    <row r="187" spans="1:6" x14ac:dyDescent="0.45">
      <c r="A187" t="s">
        <v>148</v>
      </c>
      <c r="B187">
        <v>92</v>
      </c>
      <c r="C187">
        <v>1.77</v>
      </c>
      <c r="D187">
        <f t="shared" si="4"/>
        <v>162.84</v>
      </c>
      <c r="E187" s="15">
        <f t="shared" si="5"/>
        <v>9416.4</v>
      </c>
      <c r="F187" s="15">
        <f>D187*NEP!$C$6</f>
        <v>866308.8</v>
      </c>
    </row>
    <row r="188" spans="1:6" x14ac:dyDescent="0.45">
      <c r="A188" t="s">
        <v>149</v>
      </c>
      <c r="B188">
        <v>42</v>
      </c>
      <c r="C188">
        <v>0.49</v>
      </c>
      <c r="D188">
        <f t="shared" si="4"/>
        <v>20.58</v>
      </c>
      <c r="E188" s="15">
        <f t="shared" si="5"/>
        <v>2606.7999999999997</v>
      </c>
      <c r="F188" s="15">
        <f>D188*NEP!$C$6</f>
        <v>109485.59999999999</v>
      </c>
    </row>
    <row r="189" spans="1:6" x14ac:dyDescent="0.45">
      <c r="A189" t="s">
        <v>150</v>
      </c>
      <c r="B189">
        <v>78</v>
      </c>
      <c r="C189">
        <v>2.02</v>
      </c>
      <c r="D189">
        <f t="shared" si="4"/>
        <v>157.56</v>
      </c>
      <c r="E189" s="15">
        <f t="shared" si="5"/>
        <v>10746.400000000001</v>
      </c>
      <c r="F189" s="15">
        <f>D189*NEP!$C$6</f>
        <v>838219.20000000007</v>
      </c>
    </row>
    <row r="190" spans="1:6" x14ac:dyDescent="0.45">
      <c r="A190" t="s">
        <v>151</v>
      </c>
      <c r="B190">
        <v>49</v>
      </c>
      <c r="C190">
        <v>0.55000000000000004</v>
      </c>
      <c r="D190">
        <f t="shared" si="4"/>
        <v>26.950000000000003</v>
      </c>
      <c r="E190" s="15">
        <f t="shared" si="5"/>
        <v>2926.0000000000005</v>
      </c>
      <c r="F190" s="15">
        <f>D190*NEP!$C$6</f>
        <v>143374.00000000003</v>
      </c>
    </row>
    <row r="191" spans="1:6" x14ac:dyDescent="0.45">
      <c r="A191" t="s">
        <v>152</v>
      </c>
      <c r="B191">
        <v>90</v>
      </c>
      <c r="C191">
        <v>1.22</v>
      </c>
      <c r="D191">
        <f t="shared" si="4"/>
        <v>109.8</v>
      </c>
      <c r="E191" s="15">
        <f t="shared" si="5"/>
        <v>6490.4</v>
      </c>
      <c r="F191" s="15">
        <f>D191*NEP!$C$6</f>
        <v>584136</v>
      </c>
    </row>
    <row r="192" spans="1:6" x14ac:dyDescent="0.45">
      <c r="A192" t="s">
        <v>153</v>
      </c>
      <c r="B192">
        <v>120</v>
      </c>
      <c r="C192">
        <v>0.36</v>
      </c>
      <c r="D192">
        <f t="shared" si="4"/>
        <v>43.199999999999996</v>
      </c>
      <c r="E192" s="15">
        <f t="shared" si="5"/>
        <v>1915.1999999999998</v>
      </c>
      <c r="F192" s="15">
        <f>D192*NEP!$C$6</f>
        <v>229823.99999999997</v>
      </c>
    </row>
    <row r="193" spans="1:6" x14ac:dyDescent="0.45">
      <c r="A193" t="s">
        <v>154</v>
      </c>
      <c r="B193">
        <v>49</v>
      </c>
      <c r="C193">
        <v>0.65</v>
      </c>
      <c r="D193">
        <f t="shared" si="4"/>
        <v>31.85</v>
      </c>
      <c r="E193" s="15">
        <f t="shared" si="5"/>
        <v>3458</v>
      </c>
      <c r="F193" s="15">
        <f>D193*NEP!$C$6</f>
        <v>169442</v>
      </c>
    </row>
    <row r="194" spans="1:6" x14ac:dyDescent="0.45">
      <c r="A194" t="s">
        <v>155</v>
      </c>
      <c r="B194">
        <v>69</v>
      </c>
      <c r="C194">
        <v>1.69</v>
      </c>
      <c r="D194">
        <f t="shared" si="4"/>
        <v>116.61</v>
      </c>
      <c r="E194" s="15">
        <f t="shared" si="5"/>
        <v>8990.7999999999993</v>
      </c>
      <c r="F194" s="15">
        <f>D194*NEP!$C$6</f>
        <v>620365.19999999995</v>
      </c>
    </row>
    <row r="195" spans="1:6" x14ac:dyDescent="0.45">
      <c r="A195" t="s">
        <v>156</v>
      </c>
      <c r="B195">
        <v>178</v>
      </c>
      <c r="C195">
        <v>0.54</v>
      </c>
      <c r="D195">
        <f t="shared" ref="D195:D258" si="6">C195*B195</f>
        <v>96.12</v>
      </c>
      <c r="E195" s="15">
        <f t="shared" ref="E195:E258" si="7">F195/B195</f>
        <v>2872.8</v>
      </c>
      <c r="F195" s="15">
        <f>D195*NEP!$C$6</f>
        <v>511358.4</v>
      </c>
    </row>
    <row r="196" spans="1:6" x14ac:dyDescent="0.45">
      <c r="A196" t="s">
        <v>157</v>
      </c>
      <c r="B196">
        <v>185</v>
      </c>
      <c r="C196">
        <v>0.47</v>
      </c>
      <c r="D196">
        <f t="shared" si="6"/>
        <v>86.949999999999989</v>
      </c>
      <c r="E196" s="15">
        <f t="shared" si="7"/>
        <v>2500.3999999999996</v>
      </c>
      <c r="F196" s="15">
        <f>D196*NEP!$C$6</f>
        <v>462573.99999999994</v>
      </c>
    </row>
    <row r="197" spans="1:6" x14ac:dyDescent="0.45">
      <c r="A197" t="s">
        <v>158</v>
      </c>
      <c r="B197">
        <v>776</v>
      </c>
      <c r="C197">
        <v>0.2</v>
      </c>
      <c r="D197">
        <f t="shared" si="6"/>
        <v>155.20000000000002</v>
      </c>
      <c r="E197" s="15">
        <f t="shared" si="7"/>
        <v>1064.0000000000002</v>
      </c>
      <c r="F197" s="15">
        <f>D197*NEP!$C$6</f>
        <v>825664.00000000012</v>
      </c>
    </row>
    <row r="198" spans="1:6" x14ac:dyDescent="0.45">
      <c r="A198" t="s">
        <v>159</v>
      </c>
      <c r="B198">
        <v>293</v>
      </c>
      <c r="C198">
        <v>0.87</v>
      </c>
      <c r="D198">
        <f t="shared" si="6"/>
        <v>254.91</v>
      </c>
      <c r="E198" s="15">
        <f t="shared" si="7"/>
        <v>4628.3999999999996</v>
      </c>
      <c r="F198" s="15">
        <f>D198*NEP!$C$6</f>
        <v>1356121.2</v>
      </c>
    </row>
    <row r="199" spans="1:6" x14ac:dyDescent="0.45">
      <c r="A199" t="s">
        <v>160</v>
      </c>
      <c r="B199">
        <v>305</v>
      </c>
      <c r="C199">
        <v>0.22</v>
      </c>
      <c r="D199">
        <f t="shared" si="6"/>
        <v>67.099999999999994</v>
      </c>
      <c r="E199" s="15">
        <f t="shared" si="7"/>
        <v>1170.3999999999999</v>
      </c>
      <c r="F199" s="15">
        <f>D199*NEP!$C$6</f>
        <v>356971.99999999994</v>
      </c>
    </row>
    <row r="200" spans="1:6" x14ac:dyDescent="0.45">
      <c r="A200" t="s">
        <v>161</v>
      </c>
      <c r="B200">
        <v>249</v>
      </c>
      <c r="C200">
        <v>1.4</v>
      </c>
      <c r="D200">
        <f t="shared" si="6"/>
        <v>348.59999999999997</v>
      </c>
      <c r="E200" s="15">
        <f t="shared" si="7"/>
        <v>7447.9999999999991</v>
      </c>
      <c r="F200" s="15">
        <f>D200*NEP!$C$6</f>
        <v>1854551.9999999998</v>
      </c>
    </row>
    <row r="201" spans="1:6" x14ac:dyDescent="0.45">
      <c r="A201" t="s">
        <v>162</v>
      </c>
      <c r="B201">
        <v>378</v>
      </c>
      <c r="C201">
        <v>0.56000000000000005</v>
      </c>
      <c r="D201">
        <f t="shared" si="6"/>
        <v>211.68</v>
      </c>
      <c r="E201" s="15">
        <f t="shared" si="7"/>
        <v>2979.2000000000003</v>
      </c>
      <c r="F201" s="15">
        <f>D201*NEP!$C$6</f>
        <v>1126137.6000000001</v>
      </c>
    </row>
    <row r="202" spans="1:6" x14ac:dyDescent="0.45">
      <c r="A202" t="s">
        <v>163</v>
      </c>
      <c r="B202">
        <v>809</v>
      </c>
      <c r="C202">
        <v>0.26</v>
      </c>
      <c r="D202">
        <f t="shared" si="6"/>
        <v>210.34</v>
      </c>
      <c r="E202" s="15">
        <f t="shared" si="7"/>
        <v>1383.2</v>
      </c>
      <c r="F202" s="15">
        <f>D202*NEP!$C$6</f>
        <v>1119008.8</v>
      </c>
    </row>
    <row r="203" spans="1:6" x14ac:dyDescent="0.45">
      <c r="A203" t="s">
        <v>508</v>
      </c>
      <c r="B203">
        <v>39</v>
      </c>
      <c r="C203">
        <v>7.05</v>
      </c>
      <c r="D203">
        <f t="shared" si="6"/>
        <v>274.95</v>
      </c>
      <c r="E203" s="15">
        <f t="shared" si="7"/>
        <v>37506</v>
      </c>
      <c r="F203" s="15">
        <f>D203*NEP!$C$6</f>
        <v>1462734</v>
      </c>
    </row>
    <row r="204" spans="1:6" x14ac:dyDescent="0.45">
      <c r="A204" t="s">
        <v>164</v>
      </c>
      <c r="B204">
        <v>80</v>
      </c>
      <c r="C204">
        <v>2.64</v>
      </c>
      <c r="D204">
        <f t="shared" si="6"/>
        <v>211.20000000000002</v>
      </c>
      <c r="E204" s="15">
        <f t="shared" si="7"/>
        <v>14044.8</v>
      </c>
      <c r="F204" s="15">
        <f>D204*NEP!$C$6</f>
        <v>1123584</v>
      </c>
    </row>
    <row r="205" spans="1:6" x14ac:dyDescent="0.45">
      <c r="A205" t="s">
        <v>165</v>
      </c>
      <c r="B205">
        <v>71</v>
      </c>
      <c r="C205">
        <v>1.44</v>
      </c>
      <c r="D205">
        <f t="shared" si="6"/>
        <v>102.24</v>
      </c>
      <c r="E205" s="15">
        <f t="shared" si="7"/>
        <v>7660.7999999999993</v>
      </c>
      <c r="F205" s="15">
        <f>D205*NEP!$C$6</f>
        <v>543916.79999999993</v>
      </c>
    </row>
    <row r="206" spans="1:6" x14ac:dyDescent="0.45">
      <c r="A206" t="s">
        <v>166</v>
      </c>
      <c r="B206">
        <v>78</v>
      </c>
      <c r="C206">
        <v>2.93</v>
      </c>
      <c r="D206">
        <f t="shared" si="6"/>
        <v>228.54000000000002</v>
      </c>
      <c r="E206" s="15">
        <f t="shared" si="7"/>
        <v>15587.6</v>
      </c>
      <c r="F206" s="15">
        <f>D206*NEP!$C$6</f>
        <v>1215832.8</v>
      </c>
    </row>
    <row r="207" spans="1:6" x14ac:dyDescent="0.45">
      <c r="A207" t="s">
        <v>167</v>
      </c>
      <c r="B207">
        <v>270</v>
      </c>
      <c r="C207">
        <v>1.58</v>
      </c>
      <c r="D207">
        <f t="shared" si="6"/>
        <v>426.6</v>
      </c>
      <c r="E207" s="15">
        <f t="shared" si="7"/>
        <v>8405.6</v>
      </c>
      <c r="F207" s="15">
        <f>D207*NEP!$C$6</f>
        <v>2269512</v>
      </c>
    </row>
    <row r="208" spans="1:6" x14ac:dyDescent="0.45">
      <c r="A208" t="s">
        <v>509</v>
      </c>
      <c r="B208">
        <v>37</v>
      </c>
      <c r="C208">
        <v>5.67</v>
      </c>
      <c r="D208">
        <f t="shared" si="6"/>
        <v>209.79</v>
      </c>
      <c r="E208" s="15">
        <f t="shared" si="7"/>
        <v>30164.400000000001</v>
      </c>
      <c r="F208" s="15">
        <f>D208*NEP!$C$6</f>
        <v>1116082.8</v>
      </c>
    </row>
    <row r="209" spans="1:6" x14ac:dyDescent="0.45">
      <c r="A209" t="s">
        <v>168</v>
      </c>
      <c r="B209">
        <v>52</v>
      </c>
      <c r="C209">
        <v>1.92</v>
      </c>
      <c r="D209">
        <f t="shared" si="6"/>
        <v>99.84</v>
      </c>
      <c r="E209" s="15">
        <f t="shared" si="7"/>
        <v>10214.400000000001</v>
      </c>
      <c r="F209" s="15">
        <f>D209*NEP!$C$6</f>
        <v>531148.80000000005</v>
      </c>
    </row>
    <row r="210" spans="1:6" x14ac:dyDescent="0.45">
      <c r="A210" t="s">
        <v>169</v>
      </c>
      <c r="B210">
        <v>33</v>
      </c>
      <c r="C210">
        <v>0.61</v>
      </c>
      <c r="D210">
        <f t="shared" si="6"/>
        <v>20.13</v>
      </c>
      <c r="E210" s="15">
        <f t="shared" si="7"/>
        <v>3245.2</v>
      </c>
      <c r="F210" s="15">
        <f>D210*NEP!$C$6</f>
        <v>107091.59999999999</v>
      </c>
    </row>
    <row r="211" spans="1:6" x14ac:dyDescent="0.45">
      <c r="A211" t="s">
        <v>170</v>
      </c>
      <c r="B211">
        <v>80</v>
      </c>
      <c r="C211">
        <v>2.74</v>
      </c>
      <c r="D211">
        <f t="shared" si="6"/>
        <v>219.20000000000002</v>
      </c>
      <c r="E211" s="15">
        <f t="shared" si="7"/>
        <v>14576.8</v>
      </c>
      <c r="F211" s="15">
        <f>D211*NEP!$C$6</f>
        <v>1166144</v>
      </c>
    </row>
    <row r="212" spans="1:6" x14ac:dyDescent="0.45">
      <c r="A212" t="s">
        <v>171</v>
      </c>
      <c r="B212">
        <v>91</v>
      </c>
      <c r="C212">
        <v>0.76</v>
      </c>
      <c r="D212">
        <f t="shared" si="6"/>
        <v>69.16</v>
      </c>
      <c r="E212" s="15">
        <f t="shared" si="7"/>
        <v>4043.1999999999994</v>
      </c>
      <c r="F212" s="15">
        <f>D212*NEP!$C$6</f>
        <v>367931.19999999995</v>
      </c>
    </row>
    <row r="213" spans="1:6" x14ac:dyDescent="0.45">
      <c r="A213" t="s">
        <v>172</v>
      </c>
      <c r="B213">
        <v>96</v>
      </c>
      <c r="C213">
        <v>2.75</v>
      </c>
      <c r="D213">
        <f t="shared" si="6"/>
        <v>264</v>
      </c>
      <c r="E213" s="15">
        <f t="shared" si="7"/>
        <v>14630</v>
      </c>
      <c r="F213" s="15">
        <f>D213*NEP!$C$6</f>
        <v>1404480</v>
      </c>
    </row>
    <row r="214" spans="1:6" x14ac:dyDescent="0.45">
      <c r="A214" t="s">
        <v>173</v>
      </c>
      <c r="B214">
        <v>233</v>
      </c>
      <c r="C214">
        <v>0.69</v>
      </c>
      <c r="D214">
        <f t="shared" si="6"/>
        <v>160.76999999999998</v>
      </c>
      <c r="E214" s="15">
        <f t="shared" si="7"/>
        <v>3670.7999999999997</v>
      </c>
      <c r="F214" s="15">
        <f>D214*NEP!$C$6</f>
        <v>855296.39999999991</v>
      </c>
    </row>
    <row r="215" spans="1:6" x14ac:dyDescent="0.45">
      <c r="A215" t="s">
        <v>174</v>
      </c>
      <c r="B215">
        <v>41</v>
      </c>
      <c r="C215">
        <v>2.74</v>
      </c>
      <c r="D215">
        <f t="shared" si="6"/>
        <v>112.34</v>
      </c>
      <c r="E215" s="15">
        <f t="shared" si="7"/>
        <v>14576.800000000001</v>
      </c>
      <c r="F215" s="15">
        <f>D215*NEP!$C$6</f>
        <v>597648.80000000005</v>
      </c>
    </row>
    <row r="216" spans="1:6" x14ac:dyDescent="0.45">
      <c r="A216" t="s">
        <v>175</v>
      </c>
      <c r="B216">
        <v>30</v>
      </c>
      <c r="C216">
        <v>0.77</v>
      </c>
      <c r="D216">
        <f t="shared" si="6"/>
        <v>23.1</v>
      </c>
      <c r="E216" s="15">
        <f t="shared" si="7"/>
        <v>4096.4000000000005</v>
      </c>
      <c r="F216" s="15">
        <f>D216*NEP!$C$6</f>
        <v>122892.00000000001</v>
      </c>
    </row>
    <row r="217" spans="1:6" x14ac:dyDescent="0.45">
      <c r="A217" t="s">
        <v>510</v>
      </c>
      <c r="B217">
        <v>31</v>
      </c>
      <c r="C217">
        <v>0.28999999999999998</v>
      </c>
      <c r="D217">
        <f t="shared" si="6"/>
        <v>8.99</v>
      </c>
      <c r="E217" s="15">
        <f t="shared" si="7"/>
        <v>1542.8000000000002</v>
      </c>
      <c r="F217" s="15">
        <f>D217*NEP!$C$6</f>
        <v>47826.8</v>
      </c>
    </row>
    <row r="218" spans="1:6" x14ac:dyDescent="0.45">
      <c r="A218" t="s">
        <v>176</v>
      </c>
      <c r="B218">
        <v>152</v>
      </c>
      <c r="C218">
        <v>2.11</v>
      </c>
      <c r="D218">
        <f t="shared" si="6"/>
        <v>320.71999999999997</v>
      </c>
      <c r="E218" s="15">
        <f t="shared" si="7"/>
        <v>11225.199999999999</v>
      </c>
      <c r="F218" s="15">
        <f>D218*NEP!$C$6</f>
        <v>1706230.4</v>
      </c>
    </row>
    <row r="219" spans="1:6" x14ac:dyDescent="0.45">
      <c r="A219" t="s">
        <v>177</v>
      </c>
      <c r="B219">
        <v>220</v>
      </c>
      <c r="C219">
        <v>0.67</v>
      </c>
      <c r="D219">
        <f t="shared" si="6"/>
        <v>147.4</v>
      </c>
      <c r="E219" s="15">
        <f t="shared" si="7"/>
        <v>3564.4</v>
      </c>
      <c r="F219" s="15">
        <f>D219*NEP!$C$6</f>
        <v>784168</v>
      </c>
    </row>
    <row r="220" spans="1:6" x14ac:dyDescent="0.45">
      <c r="A220" t="s">
        <v>511</v>
      </c>
      <c r="B220">
        <v>72</v>
      </c>
      <c r="C220">
        <v>5.44</v>
      </c>
      <c r="D220">
        <f t="shared" si="6"/>
        <v>391.68</v>
      </c>
      <c r="E220" s="15">
        <f t="shared" si="7"/>
        <v>28940.800000000003</v>
      </c>
      <c r="F220" s="15">
        <f>D220*NEP!$C$6</f>
        <v>2083737.6000000001</v>
      </c>
    </row>
    <row r="221" spans="1:6" x14ac:dyDescent="0.45">
      <c r="A221" t="s">
        <v>178</v>
      </c>
      <c r="B221">
        <v>150</v>
      </c>
      <c r="C221">
        <v>3.47</v>
      </c>
      <c r="D221">
        <f t="shared" si="6"/>
        <v>520.5</v>
      </c>
      <c r="E221" s="15">
        <f t="shared" si="7"/>
        <v>18460.400000000001</v>
      </c>
      <c r="F221" s="15">
        <f>D221*NEP!$C$6</f>
        <v>2769060</v>
      </c>
    </row>
    <row r="222" spans="1:6" x14ac:dyDescent="0.45">
      <c r="A222" t="s">
        <v>179</v>
      </c>
      <c r="B222">
        <v>53</v>
      </c>
      <c r="C222">
        <v>3.73</v>
      </c>
      <c r="D222">
        <f t="shared" si="6"/>
        <v>197.69</v>
      </c>
      <c r="E222" s="15">
        <f t="shared" si="7"/>
        <v>19843.600000000002</v>
      </c>
      <c r="F222" s="15">
        <f>D222*NEP!$C$6</f>
        <v>1051710.8</v>
      </c>
    </row>
    <row r="223" spans="1:6" x14ac:dyDescent="0.45">
      <c r="A223" t="s">
        <v>180</v>
      </c>
      <c r="B223">
        <v>83</v>
      </c>
      <c r="C223">
        <v>6.09</v>
      </c>
      <c r="D223">
        <f t="shared" si="6"/>
        <v>505.46999999999997</v>
      </c>
      <c r="E223" s="15">
        <f t="shared" si="7"/>
        <v>32398.799999999999</v>
      </c>
      <c r="F223" s="15">
        <f>D223*NEP!$C$6</f>
        <v>2689100.4</v>
      </c>
    </row>
    <row r="224" spans="1:6" x14ac:dyDescent="0.45">
      <c r="A224" t="s">
        <v>181</v>
      </c>
      <c r="B224">
        <v>140</v>
      </c>
      <c r="C224">
        <v>3.8</v>
      </c>
      <c r="D224">
        <f t="shared" si="6"/>
        <v>532</v>
      </c>
      <c r="E224" s="15">
        <f t="shared" si="7"/>
        <v>20216</v>
      </c>
      <c r="F224" s="15">
        <f>D224*NEP!$C$6</f>
        <v>2830240</v>
      </c>
    </row>
    <row r="225" spans="1:6" x14ac:dyDescent="0.45">
      <c r="A225" t="s">
        <v>182</v>
      </c>
      <c r="B225">
        <v>151</v>
      </c>
      <c r="C225">
        <v>2.56</v>
      </c>
      <c r="D225">
        <f t="shared" si="6"/>
        <v>386.56</v>
      </c>
      <c r="E225" s="15">
        <f t="shared" si="7"/>
        <v>13619.199999999999</v>
      </c>
      <c r="F225" s="15">
        <f>D225*NEP!$C$6</f>
        <v>2056499.2</v>
      </c>
    </row>
    <row r="226" spans="1:6" x14ac:dyDescent="0.45">
      <c r="A226" t="s">
        <v>512</v>
      </c>
      <c r="B226">
        <v>35</v>
      </c>
      <c r="C226">
        <v>6.4</v>
      </c>
      <c r="D226">
        <f t="shared" si="6"/>
        <v>224</v>
      </c>
      <c r="E226" s="15">
        <f t="shared" si="7"/>
        <v>34048</v>
      </c>
      <c r="F226" s="15">
        <f>D226*NEP!$C$6</f>
        <v>1191680</v>
      </c>
    </row>
    <row r="227" spans="1:6" x14ac:dyDescent="0.45">
      <c r="A227" t="s">
        <v>183</v>
      </c>
      <c r="B227">
        <v>65</v>
      </c>
      <c r="C227">
        <v>4.74</v>
      </c>
      <c r="D227">
        <f t="shared" si="6"/>
        <v>308.10000000000002</v>
      </c>
      <c r="E227" s="15">
        <f t="shared" si="7"/>
        <v>25216.800000000003</v>
      </c>
      <c r="F227" s="15">
        <f>D227*NEP!$C$6</f>
        <v>1639092.0000000002</v>
      </c>
    </row>
    <row r="228" spans="1:6" x14ac:dyDescent="0.45">
      <c r="A228" t="s">
        <v>513</v>
      </c>
      <c r="B228">
        <v>59</v>
      </c>
      <c r="C228">
        <v>5.08</v>
      </c>
      <c r="D228">
        <f t="shared" si="6"/>
        <v>299.72000000000003</v>
      </c>
      <c r="E228" s="15">
        <f t="shared" si="7"/>
        <v>27025.600000000002</v>
      </c>
      <c r="F228" s="15">
        <f>D228*NEP!$C$6</f>
        <v>1594510.4000000001</v>
      </c>
    </row>
    <row r="229" spans="1:6" x14ac:dyDescent="0.45">
      <c r="A229" t="s">
        <v>184</v>
      </c>
      <c r="B229">
        <v>177</v>
      </c>
      <c r="C229">
        <v>2.2999999999999998</v>
      </c>
      <c r="D229">
        <f t="shared" si="6"/>
        <v>407.09999999999997</v>
      </c>
      <c r="E229" s="15">
        <f t="shared" si="7"/>
        <v>12236</v>
      </c>
      <c r="F229" s="15">
        <f>D229*NEP!$C$6</f>
        <v>2165772</v>
      </c>
    </row>
    <row r="230" spans="1:6" x14ac:dyDescent="0.45">
      <c r="A230" t="s">
        <v>514</v>
      </c>
      <c r="B230">
        <v>37</v>
      </c>
      <c r="C230">
        <v>8.34</v>
      </c>
      <c r="D230">
        <f t="shared" si="6"/>
        <v>308.58</v>
      </c>
      <c r="E230" s="15">
        <f t="shared" si="7"/>
        <v>44368.799999999996</v>
      </c>
      <c r="F230" s="15">
        <f>D230*NEP!$C$6</f>
        <v>1641645.5999999999</v>
      </c>
    </row>
    <row r="231" spans="1:6" x14ac:dyDescent="0.45">
      <c r="A231" t="s">
        <v>515</v>
      </c>
      <c r="B231">
        <v>40</v>
      </c>
      <c r="C231">
        <v>4.21</v>
      </c>
      <c r="D231">
        <f t="shared" si="6"/>
        <v>168.4</v>
      </c>
      <c r="E231" s="15">
        <f t="shared" si="7"/>
        <v>22397.200000000001</v>
      </c>
      <c r="F231" s="15">
        <f>D231*NEP!$C$6</f>
        <v>895888</v>
      </c>
    </row>
    <row r="232" spans="1:6" x14ac:dyDescent="0.45">
      <c r="A232" t="s">
        <v>185</v>
      </c>
      <c r="B232">
        <v>160</v>
      </c>
      <c r="C232">
        <v>1.91</v>
      </c>
      <c r="D232">
        <f t="shared" si="6"/>
        <v>305.59999999999997</v>
      </c>
      <c r="E232" s="15">
        <f t="shared" si="7"/>
        <v>10161.199999999999</v>
      </c>
      <c r="F232" s="15">
        <f>D232*NEP!$C$6</f>
        <v>1625791.9999999998</v>
      </c>
    </row>
    <row r="233" spans="1:6" x14ac:dyDescent="0.45">
      <c r="A233" t="s">
        <v>186</v>
      </c>
      <c r="B233">
        <v>67</v>
      </c>
      <c r="C233">
        <v>5.15</v>
      </c>
      <c r="D233">
        <f t="shared" si="6"/>
        <v>345.05</v>
      </c>
      <c r="E233" s="15">
        <f t="shared" si="7"/>
        <v>27398</v>
      </c>
      <c r="F233" s="15">
        <f>D233*NEP!$C$6</f>
        <v>1835666</v>
      </c>
    </row>
    <row r="234" spans="1:6" x14ac:dyDescent="0.45">
      <c r="A234" t="s">
        <v>187</v>
      </c>
      <c r="B234">
        <v>133</v>
      </c>
      <c r="C234">
        <v>2.64</v>
      </c>
      <c r="D234">
        <f t="shared" si="6"/>
        <v>351.12</v>
      </c>
      <c r="E234" s="15">
        <f t="shared" si="7"/>
        <v>14044.800000000001</v>
      </c>
      <c r="F234" s="15">
        <f>D234*NEP!$C$6</f>
        <v>1867958.4000000001</v>
      </c>
    </row>
    <row r="235" spans="1:6" x14ac:dyDescent="0.45">
      <c r="A235" t="s">
        <v>188</v>
      </c>
      <c r="B235">
        <v>198</v>
      </c>
      <c r="C235">
        <v>1.87</v>
      </c>
      <c r="D235">
        <f t="shared" si="6"/>
        <v>370.26000000000005</v>
      </c>
      <c r="E235" s="15">
        <f t="shared" si="7"/>
        <v>9948.4000000000015</v>
      </c>
      <c r="F235" s="15">
        <f>D235*NEP!$C$6</f>
        <v>1969783.2000000002</v>
      </c>
    </row>
    <row r="236" spans="1:6" x14ac:dyDescent="0.45">
      <c r="A236" t="s">
        <v>189</v>
      </c>
      <c r="B236">
        <v>41</v>
      </c>
      <c r="C236">
        <v>1.68</v>
      </c>
      <c r="D236">
        <f t="shared" si="6"/>
        <v>68.88</v>
      </c>
      <c r="E236" s="15">
        <f t="shared" si="7"/>
        <v>8937.5999999999985</v>
      </c>
      <c r="F236" s="15">
        <f>D236*NEP!$C$6</f>
        <v>366441.6</v>
      </c>
    </row>
    <row r="237" spans="1:6" x14ac:dyDescent="0.45">
      <c r="A237" t="s">
        <v>190</v>
      </c>
      <c r="B237">
        <v>54</v>
      </c>
      <c r="C237">
        <v>2.44</v>
      </c>
      <c r="D237">
        <f t="shared" si="6"/>
        <v>131.76</v>
      </c>
      <c r="E237" s="15">
        <f t="shared" si="7"/>
        <v>12980.8</v>
      </c>
      <c r="F237" s="15">
        <f>D237*NEP!$C$6</f>
        <v>700963.2</v>
      </c>
    </row>
    <row r="238" spans="1:6" x14ac:dyDescent="0.45">
      <c r="A238" t="s">
        <v>191</v>
      </c>
      <c r="B238">
        <v>189</v>
      </c>
      <c r="C238">
        <v>1.48</v>
      </c>
      <c r="D238">
        <f t="shared" si="6"/>
        <v>279.71999999999997</v>
      </c>
      <c r="E238" s="15">
        <f t="shared" si="7"/>
        <v>7873.5999999999995</v>
      </c>
      <c r="F238" s="15">
        <f>D238*NEP!$C$6</f>
        <v>1488110.4</v>
      </c>
    </row>
    <row r="239" spans="1:6" x14ac:dyDescent="0.45">
      <c r="A239" t="s">
        <v>192</v>
      </c>
      <c r="B239">
        <v>48</v>
      </c>
      <c r="C239">
        <v>1.34</v>
      </c>
      <c r="D239">
        <f t="shared" si="6"/>
        <v>64.320000000000007</v>
      </c>
      <c r="E239" s="15">
        <f t="shared" si="7"/>
        <v>7128.8</v>
      </c>
      <c r="F239" s="15">
        <f>D239*NEP!$C$6</f>
        <v>342182.40000000002</v>
      </c>
    </row>
    <row r="240" spans="1:6" x14ac:dyDescent="0.45">
      <c r="A240" t="s">
        <v>193</v>
      </c>
      <c r="B240">
        <v>34</v>
      </c>
      <c r="C240">
        <v>1.08</v>
      </c>
      <c r="D240">
        <f t="shared" si="6"/>
        <v>36.72</v>
      </c>
      <c r="E240" s="15">
        <f t="shared" si="7"/>
        <v>5745.5999999999995</v>
      </c>
      <c r="F240" s="15">
        <f>D240*NEP!$C$6</f>
        <v>195350.39999999999</v>
      </c>
    </row>
    <row r="241" spans="1:6" x14ac:dyDescent="0.45">
      <c r="A241" t="s">
        <v>194</v>
      </c>
      <c r="B241">
        <v>64</v>
      </c>
      <c r="C241">
        <v>0.59</v>
      </c>
      <c r="D241">
        <f t="shared" si="6"/>
        <v>37.76</v>
      </c>
      <c r="E241" s="15">
        <f t="shared" si="7"/>
        <v>3138.7999999999997</v>
      </c>
      <c r="F241" s="15">
        <f>D241*NEP!$C$6</f>
        <v>200883.19999999998</v>
      </c>
    </row>
    <row r="242" spans="1:6" x14ac:dyDescent="0.45">
      <c r="A242" t="s">
        <v>195</v>
      </c>
      <c r="B242">
        <v>53</v>
      </c>
      <c r="C242">
        <v>4.62</v>
      </c>
      <c r="D242">
        <f t="shared" si="6"/>
        <v>244.86</v>
      </c>
      <c r="E242" s="15">
        <f t="shared" si="7"/>
        <v>24578.400000000005</v>
      </c>
      <c r="F242" s="15">
        <f>D242*NEP!$C$6</f>
        <v>1302655.2000000002</v>
      </c>
    </row>
    <row r="243" spans="1:6" x14ac:dyDescent="0.45">
      <c r="A243" t="s">
        <v>196</v>
      </c>
      <c r="B243">
        <v>202</v>
      </c>
      <c r="C243">
        <v>1.1100000000000001</v>
      </c>
      <c r="D243">
        <f t="shared" si="6"/>
        <v>224.22000000000003</v>
      </c>
      <c r="E243" s="15">
        <f t="shared" si="7"/>
        <v>5905.2000000000007</v>
      </c>
      <c r="F243" s="15">
        <f>D243*NEP!$C$6</f>
        <v>1192850.4000000001</v>
      </c>
    </row>
    <row r="244" spans="1:6" x14ac:dyDescent="0.45">
      <c r="A244" t="s">
        <v>197</v>
      </c>
      <c r="B244">
        <v>56</v>
      </c>
      <c r="C244">
        <v>1.22</v>
      </c>
      <c r="D244">
        <f t="shared" si="6"/>
        <v>68.319999999999993</v>
      </c>
      <c r="E244" s="15">
        <f t="shared" si="7"/>
        <v>6490.4</v>
      </c>
      <c r="F244" s="15">
        <f>D244*NEP!$C$6</f>
        <v>363462.39999999997</v>
      </c>
    </row>
    <row r="245" spans="1:6" x14ac:dyDescent="0.45">
      <c r="A245" t="s">
        <v>516</v>
      </c>
      <c r="B245">
        <v>33</v>
      </c>
      <c r="C245">
        <v>2.25</v>
      </c>
      <c r="D245">
        <f t="shared" si="6"/>
        <v>74.25</v>
      </c>
      <c r="E245" s="15">
        <f t="shared" si="7"/>
        <v>11970</v>
      </c>
      <c r="F245" s="15">
        <f>D245*NEP!$C$6</f>
        <v>395010</v>
      </c>
    </row>
    <row r="246" spans="1:6" x14ac:dyDescent="0.45">
      <c r="A246" t="s">
        <v>198</v>
      </c>
      <c r="B246">
        <v>558</v>
      </c>
      <c r="C246">
        <v>0.86</v>
      </c>
      <c r="D246">
        <f t="shared" si="6"/>
        <v>479.88</v>
      </c>
      <c r="E246" s="15">
        <f t="shared" si="7"/>
        <v>4575.2</v>
      </c>
      <c r="F246" s="15">
        <f>D246*NEP!$C$6</f>
        <v>2552961.6</v>
      </c>
    </row>
    <row r="247" spans="1:6" x14ac:dyDescent="0.45">
      <c r="A247" t="s">
        <v>517</v>
      </c>
      <c r="B247">
        <v>31</v>
      </c>
      <c r="C247">
        <v>8.92</v>
      </c>
      <c r="D247">
        <f t="shared" si="6"/>
        <v>276.52</v>
      </c>
      <c r="E247" s="15">
        <f t="shared" si="7"/>
        <v>47454.399999999994</v>
      </c>
      <c r="F247" s="15">
        <f>D247*NEP!$C$6</f>
        <v>1471086.4</v>
      </c>
    </row>
    <row r="248" spans="1:6" x14ac:dyDescent="0.45">
      <c r="A248" t="s">
        <v>199</v>
      </c>
      <c r="B248">
        <v>42</v>
      </c>
      <c r="C248">
        <v>3.9</v>
      </c>
      <c r="D248">
        <f t="shared" si="6"/>
        <v>163.79999999999998</v>
      </c>
      <c r="E248" s="15">
        <f t="shared" si="7"/>
        <v>20747.999999999996</v>
      </c>
      <c r="F248" s="15">
        <f>D248*NEP!$C$6</f>
        <v>871415.99999999988</v>
      </c>
    </row>
    <row r="249" spans="1:6" x14ac:dyDescent="0.45">
      <c r="A249" t="s">
        <v>200</v>
      </c>
      <c r="B249">
        <v>43</v>
      </c>
      <c r="C249">
        <v>0.28999999999999998</v>
      </c>
      <c r="D249">
        <f t="shared" si="6"/>
        <v>12.469999999999999</v>
      </c>
      <c r="E249" s="15">
        <f t="shared" si="7"/>
        <v>1542.8</v>
      </c>
      <c r="F249" s="15">
        <f>D249*NEP!$C$6</f>
        <v>66340.399999999994</v>
      </c>
    </row>
    <row r="250" spans="1:6" x14ac:dyDescent="0.45">
      <c r="A250" t="s">
        <v>518</v>
      </c>
      <c r="B250">
        <v>37</v>
      </c>
      <c r="C250">
        <v>3.38</v>
      </c>
      <c r="D250">
        <f t="shared" si="6"/>
        <v>125.06</v>
      </c>
      <c r="E250" s="15">
        <f t="shared" si="7"/>
        <v>17981.600000000002</v>
      </c>
      <c r="F250" s="15">
        <f>D250*NEP!$C$6</f>
        <v>665319.20000000007</v>
      </c>
    </row>
    <row r="251" spans="1:6" x14ac:dyDescent="0.45">
      <c r="A251" t="s">
        <v>201</v>
      </c>
      <c r="B251">
        <v>50</v>
      </c>
      <c r="C251">
        <v>1.5</v>
      </c>
      <c r="D251">
        <f t="shared" si="6"/>
        <v>75</v>
      </c>
      <c r="E251" s="15">
        <f t="shared" si="7"/>
        <v>7980</v>
      </c>
      <c r="F251" s="15">
        <f>D251*NEP!$C$6</f>
        <v>399000</v>
      </c>
    </row>
    <row r="252" spans="1:6" x14ac:dyDescent="0.45">
      <c r="A252" t="s">
        <v>519</v>
      </c>
      <c r="B252">
        <v>79</v>
      </c>
      <c r="C252">
        <v>2.46</v>
      </c>
      <c r="D252">
        <f t="shared" si="6"/>
        <v>194.34</v>
      </c>
      <c r="E252" s="15">
        <f t="shared" si="7"/>
        <v>13087.2</v>
      </c>
      <c r="F252" s="15">
        <f>D252*NEP!$C$6</f>
        <v>1033888.8</v>
      </c>
    </row>
    <row r="253" spans="1:6" x14ac:dyDescent="0.45">
      <c r="A253" t="s">
        <v>202</v>
      </c>
      <c r="B253">
        <v>250</v>
      </c>
      <c r="C253">
        <v>0.31</v>
      </c>
      <c r="D253">
        <f t="shared" si="6"/>
        <v>77.5</v>
      </c>
      <c r="E253" s="15">
        <f t="shared" si="7"/>
        <v>1649.2</v>
      </c>
      <c r="F253" s="15">
        <f>D253*NEP!$C$6</f>
        <v>412300</v>
      </c>
    </row>
    <row r="254" spans="1:6" x14ac:dyDescent="0.45">
      <c r="A254" t="s">
        <v>203</v>
      </c>
      <c r="B254">
        <v>227</v>
      </c>
      <c r="C254">
        <v>1.32</v>
      </c>
      <c r="D254">
        <f t="shared" si="6"/>
        <v>299.64</v>
      </c>
      <c r="E254" s="15">
        <f t="shared" si="7"/>
        <v>7022.3999999999987</v>
      </c>
      <c r="F254" s="15">
        <f>D254*NEP!$C$6</f>
        <v>1594084.7999999998</v>
      </c>
    </row>
    <row r="255" spans="1:6" x14ac:dyDescent="0.45">
      <c r="A255" t="s">
        <v>204</v>
      </c>
      <c r="B255">
        <v>541</v>
      </c>
      <c r="C255">
        <v>0.33</v>
      </c>
      <c r="D255">
        <f t="shared" si="6"/>
        <v>178.53</v>
      </c>
      <c r="E255" s="15">
        <f t="shared" si="7"/>
        <v>1755.6</v>
      </c>
      <c r="F255" s="15">
        <f>D255*NEP!$C$6</f>
        <v>949779.6</v>
      </c>
    </row>
    <row r="256" spans="1:6" x14ac:dyDescent="0.45">
      <c r="A256" t="s">
        <v>205</v>
      </c>
      <c r="B256">
        <v>105</v>
      </c>
      <c r="C256">
        <v>1.23</v>
      </c>
      <c r="D256">
        <f t="shared" si="6"/>
        <v>129.15</v>
      </c>
      <c r="E256" s="15">
        <f t="shared" si="7"/>
        <v>6543.6</v>
      </c>
      <c r="F256" s="15">
        <f>D256*NEP!$C$6</f>
        <v>687078</v>
      </c>
    </row>
    <row r="257" spans="1:6" x14ac:dyDescent="0.45">
      <c r="A257" t="s">
        <v>206</v>
      </c>
      <c r="B257">
        <v>100</v>
      </c>
      <c r="C257">
        <v>0.31</v>
      </c>
      <c r="D257">
        <f t="shared" si="6"/>
        <v>31</v>
      </c>
      <c r="E257" s="15">
        <f t="shared" si="7"/>
        <v>1649.2</v>
      </c>
      <c r="F257" s="15">
        <f>D257*NEP!$C$6</f>
        <v>164920</v>
      </c>
    </row>
    <row r="258" spans="1:6" x14ac:dyDescent="0.45">
      <c r="A258" t="s">
        <v>207</v>
      </c>
      <c r="B258">
        <v>49</v>
      </c>
      <c r="C258">
        <v>1.03</v>
      </c>
      <c r="D258">
        <f t="shared" si="6"/>
        <v>50.47</v>
      </c>
      <c r="E258" s="15">
        <f t="shared" si="7"/>
        <v>5479.5999999999995</v>
      </c>
      <c r="F258" s="15">
        <f>D258*NEP!$C$6</f>
        <v>268500.39999999997</v>
      </c>
    </row>
    <row r="259" spans="1:6" x14ac:dyDescent="0.45">
      <c r="A259" t="s">
        <v>208</v>
      </c>
      <c r="B259">
        <v>244</v>
      </c>
      <c r="C259">
        <v>0.28000000000000003</v>
      </c>
      <c r="D259">
        <f t="shared" ref="D259:D322" si="8">C259*B259</f>
        <v>68.320000000000007</v>
      </c>
      <c r="E259" s="15">
        <f t="shared" ref="E259:E322" si="9">F259/B259</f>
        <v>1489.6000000000001</v>
      </c>
      <c r="F259" s="15">
        <f>D259*NEP!$C$6</f>
        <v>363462.40000000002</v>
      </c>
    </row>
    <row r="260" spans="1:6" x14ac:dyDescent="0.45">
      <c r="A260" t="s">
        <v>209</v>
      </c>
      <c r="B260">
        <v>69</v>
      </c>
      <c r="C260">
        <v>1.29</v>
      </c>
      <c r="D260">
        <f t="shared" si="8"/>
        <v>89.01</v>
      </c>
      <c r="E260" s="15">
        <f t="shared" si="9"/>
        <v>6862.8</v>
      </c>
      <c r="F260" s="15">
        <f>D260*NEP!$C$6</f>
        <v>473533.2</v>
      </c>
    </row>
    <row r="261" spans="1:6" x14ac:dyDescent="0.45">
      <c r="A261" t="s">
        <v>210</v>
      </c>
      <c r="B261">
        <v>69</v>
      </c>
      <c r="C261">
        <v>0.49</v>
      </c>
      <c r="D261">
        <f t="shared" si="8"/>
        <v>33.81</v>
      </c>
      <c r="E261" s="15">
        <f t="shared" si="9"/>
        <v>2606.8000000000002</v>
      </c>
      <c r="F261" s="15">
        <f>D261*NEP!$C$6</f>
        <v>179869.2</v>
      </c>
    </row>
    <row r="262" spans="1:6" x14ac:dyDescent="0.45">
      <c r="A262" t="s">
        <v>211</v>
      </c>
      <c r="B262">
        <v>32</v>
      </c>
      <c r="C262">
        <v>1.73</v>
      </c>
      <c r="D262">
        <f t="shared" si="8"/>
        <v>55.36</v>
      </c>
      <c r="E262" s="15">
        <f t="shared" si="9"/>
        <v>9203.6</v>
      </c>
      <c r="F262" s="15">
        <f>D262*NEP!$C$6</f>
        <v>294515.20000000001</v>
      </c>
    </row>
    <row r="263" spans="1:6" x14ac:dyDescent="0.45">
      <c r="A263" t="s">
        <v>212</v>
      </c>
      <c r="B263">
        <v>44</v>
      </c>
      <c r="C263">
        <v>0.51</v>
      </c>
      <c r="D263">
        <f t="shared" si="8"/>
        <v>22.44</v>
      </c>
      <c r="E263" s="15">
        <f t="shared" si="9"/>
        <v>2713.2000000000003</v>
      </c>
      <c r="F263" s="15">
        <f>D263*NEP!$C$6</f>
        <v>119380.8</v>
      </c>
    </row>
    <row r="264" spans="1:6" x14ac:dyDescent="0.45">
      <c r="A264" t="s">
        <v>213</v>
      </c>
      <c r="B264">
        <v>62</v>
      </c>
      <c r="C264">
        <v>0.92</v>
      </c>
      <c r="D264">
        <f t="shared" si="8"/>
        <v>57.04</v>
      </c>
      <c r="E264" s="15">
        <f t="shared" si="9"/>
        <v>4894.3999999999996</v>
      </c>
      <c r="F264" s="15">
        <f>D264*NEP!$C$6</f>
        <v>303452.79999999999</v>
      </c>
    </row>
    <row r="265" spans="1:6" x14ac:dyDescent="0.45">
      <c r="A265" t="s">
        <v>214</v>
      </c>
      <c r="B265">
        <v>181</v>
      </c>
      <c r="C265">
        <v>0.28000000000000003</v>
      </c>
      <c r="D265">
        <f t="shared" si="8"/>
        <v>50.680000000000007</v>
      </c>
      <c r="E265" s="15">
        <f t="shared" si="9"/>
        <v>1489.6000000000001</v>
      </c>
      <c r="F265" s="15">
        <f>D265*NEP!$C$6</f>
        <v>269617.60000000003</v>
      </c>
    </row>
    <row r="266" spans="1:6" x14ac:dyDescent="0.45">
      <c r="A266" t="s">
        <v>215</v>
      </c>
      <c r="B266">
        <v>52</v>
      </c>
      <c r="C266">
        <v>1.86</v>
      </c>
      <c r="D266">
        <f t="shared" si="8"/>
        <v>96.72</v>
      </c>
      <c r="E266" s="15">
        <f t="shared" si="9"/>
        <v>9895.1999999999989</v>
      </c>
      <c r="F266" s="15">
        <f>D266*NEP!$C$6</f>
        <v>514550.39999999997</v>
      </c>
    </row>
    <row r="267" spans="1:6" x14ac:dyDescent="0.45">
      <c r="A267" t="s">
        <v>216</v>
      </c>
      <c r="B267">
        <v>120</v>
      </c>
      <c r="C267">
        <v>0.49</v>
      </c>
      <c r="D267">
        <f t="shared" si="8"/>
        <v>58.8</v>
      </c>
      <c r="E267" s="15">
        <f t="shared" si="9"/>
        <v>2606.8000000000002</v>
      </c>
      <c r="F267" s="15">
        <f>D267*NEP!$C$6</f>
        <v>312816</v>
      </c>
    </row>
    <row r="268" spans="1:6" x14ac:dyDescent="0.45">
      <c r="A268" t="s">
        <v>217</v>
      </c>
      <c r="B268">
        <v>126</v>
      </c>
      <c r="C268">
        <v>0.24</v>
      </c>
      <c r="D268">
        <f t="shared" si="8"/>
        <v>30.24</v>
      </c>
      <c r="E268" s="15">
        <f t="shared" si="9"/>
        <v>1276.8</v>
      </c>
      <c r="F268" s="15">
        <f>D268*NEP!$C$6</f>
        <v>160876.79999999999</v>
      </c>
    </row>
    <row r="269" spans="1:6" x14ac:dyDescent="0.45">
      <c r="A269" t="s">
        <v>218</v>
      </c>
      <c r="B269">
        <v>65</v>
      </c>
      <c r="C269">
        <v>1.46</v>
      </c>
      <c r="D269">
        <f t="shared" si="8"/>
        <v>94.899999999999991</v>
      </c>
      <c r="E269" s="15">
        <f t="shared" si="9"/>
        <v>7767.1999999999989</v>
      </c>
      <c r="F269" s="15">
        <f>D269*NEP!$C$6</f>
        <v>504867.99999999994</v>
      </c>
    </row>
    <row r="270" spans="1:6" x14ac:dyDescent="0.45">
      <c r="A270" t="s">
        <v>219</v>
      </c>
      <c r="B270">
        <v>126</v>
      </c>
      <c r="C270">
        <v>0.34</v>
      </c>
      <c r="D270">
        <f t="shared" si="8"/>
        <v>42.84</v>
      </c>
      <c r="E270" s="15">
        <f t="shared" si="9"/>
        <v>1808.8000000000002</v>
      </c>
      <c r="F270" s="15">
        <f>D270*NEP!$C$6</f>
        <v>227908.80000000002</v>
      </c>
    </row>
    <row r="271" spans="1:6" x14ac:dyDescent="0.45">
      <c r="A271" t="s">
        <v>520</v>
      </c>
      <c r="B271">
        <v>31</v>
      </c>
      <c r="C271">
        <v>1.93</v>
      </c>
      <c r="D271">
        <f t="shared" si="8"/>
        <v>59.83</v>
      </c>
      <c r="E271" s="15">
        <f t="shared" si="9"/>
        <v>10267.599999999999</v>
      </c>
      <c r="F271" s="15">
        <f>D271*NEP!$C$6</f>
        <v>318295.59999999998</v>
      </c>
    </row>
    <row r="272" spans="1:6" x14ac:dyDescent="0.45">
      <c r="A272" t="s">
        <v>220</v>
      </c>
      <c r="B272">
        <v>32</v>
      </c>
      <c r="C272">
        <v>0.71</v>
      </c>
      <c r="D272">
        <f t="shared" si="8"/>
        <v>22.72</v>
      </c>
      <c r="E272" s="15">
        <f t="shared" si="9"/>
        <v>3777.2</v>
      </c>
      <c r="F272" s="15">
        <f>D272*NEP!$C$6</f>
        <v>120870.39999999999</v>
      </c>
    </row>
    <row r="273" spans="1:6" x14ac:dyDescent="0.45">
      <c r="A273" t="s">
        <v>521</v>
      </c>
      <c r="B273">
        <v>43</v>
      </c>
      <c r="C273">
        <v>2.73</v>
      </c>
      <c r="D273">
        <f t="shared" si="8"/>
        <v>117.39</v>
      </c>
      <c r="E273" s="15">
        <f t="shared" si="9"/>
        <v>14523.6</v>
      </c>
      <c r="F273" s="15">
        <f>D273*NEP!$C$6</f>
        <v>624514.80000000005</v>
      </c>
    </row>
    <row r="274" spans="1:6" x14ac:dyDescent="0.45">
      <c r="A274" t="s">
        <v>221</v>
      </c>
      <c r="B274">
        <v>40</v>
      </c>
      <c r="C274">
        <v>0.99</v>
      </c>
      <c r="D274">
        <f t="shared" si="8"/>
        <v>39.6</v>
      </c>
      <c r="E274" s="15">
        <f t="shared" si="9"/>
        <v>5266.8</v>
      </c>
      <c r="F274" s="15">
        <f>D274*NEP!$C$6</f>
        <v>210672</v>
      </c>
    </row>
    <row r="275" spans="1:6" x14ac:dyDescent="0.45">
      <c r="A275" t="s">
        <v>222</v>
      </c>
      <c r="B275">
        <v>58</v>
      </c>
      <c r="C275">
        <v>2.06</v>
      </c>
      <c r="D275">
        <f t="shared" si="8"/>
        <v>119.48</v>
      </c>
      <c r="E275" s="15">
        <f t="shared" si="9"/>
        <v>10959.199999999999</v>
      </c>
      <c r="F275" s="15">
        <f>D275*NEP!$C$6</f>
        <v>635633.6</v>
      </c>
    </row>
    <row r="276" spans="1:6" x14ac:dyDescent="0.45">
      <c r="A276" t="s">
        <v>223</v>
      </c>
      <c r="B276">
        <v>54</v>
      </c>
      <c r="C276">
        <v>5.2</v>
      </c>
      <c r="D276">
        <f t="shared" si="8"/>
        <v>280.8</v>
      </c>
      <c r="E276" s="15">
        <f t="shared" si="9"/>
        <v>27664</v>
      </c>
      <c r="F276" s="15">
        <f>D276*NEP!$C$6</f>
        <v>1493856</v>
      </c>
    </row>
    <row r="277" spans="1:6" x14ac:dyDescent="0.45">
      <c r="A277" t="s">
        <v>224</v>
      </c>
      <c r="B277">
        <v>105</v>
      </c>
      <c r="C277">
        <v>1.41</v>
      </c>
      <c r="D277">
        <f t="shared" si="8"/>
        <v>148.04999999999998</v>
      </c>
      <c r="E277" s="15">
        <f t="shared" si="9"/>
        <v>7501.1999999999989</v>
      </c>
      <c r="F277" s="15">
        <f>D277*NEP!$C$6</f>
        <v>787625.99999999988</v>
      </c>
    </row>
    <row r="278" spans="1:6" x14ac:dyDescent="0.45">
      <c r="A278" t="s">
        <v>225</v>
      </c>
      <c r="B278">
        <v>194</v>
      </c>
      <c r="C278">
        <v>0.87</v>
      </c>
      <c r="D278">
        <f t="shared" si="8"/>
        <v>168.78</v>
      </c>
      <c r="E278" s="15">
        <f t="shared" si="9"/>
        <v>4628.3999999999996</v>
      </c>
      <c r="F278" s="15">
        <f>D278*NEP!$C$6</f>
        <v>897909.6</v>
      </c>
    </row>
    <row r="279" spans="1:6" x14ac:dyDescent="0.45">
      <c r="A279" t="s">
        <v>226</v>
      </c>
      <c r="B279">
        <v>37</v>
      </c>
      <c r="C279">
        <v>1.71</v>
      </c>
      <c r="D279">
        <f t="shared" si="8"/>
        <v>63.269999999999996</v>
      </c>
      <c r="E279" s="15">
        <f t="shared" si="9"/>
        <v>9097.1999999999989</v>
      </c>
      <c r="F279" s="15">
        <f>D279*NEP!$C$6</f>
        <v>336596.39999999997</v>
      </c>
    </row>
    <row r="280" spans="1:6" x14ac:dyDescent="0.45">
      <c r="A280" t="s">
        <v>227</v>
      </c>
      <c r="B280">
        <v>157</v>
      </c>
      <c r="C280">
        <v>0.64</v>
      </c>
      <c r="D280">
        <f t="shared" si="8"/>
        <v>100.48</v>
      </c>
      <c r="E280" s="15">
        <f t="shared" si="9"/>
        <v>3404.7999999999997</v>
      </c>
      <c r="F280" s="15">
        <f>D280*NEP!$C$6</f>
        <v>534553.59999999998</v>
      </c>
    </row>
    <row r="281" spans="1:6" x14ac:dyDescent="0.45">
      <c r="A281" t="s">
        <v>228</v>
      </c>
      <c r="B281">
        <v>129</v>
      </c>
      <c r="C281">
        <v>1.01</v>
      </c>
      <c r="D281">
        <f t="shared" si="8"/>
        <v>130.29</v>
      </c>
      <c r="E281" s="15">
        <f t="shared" si="9"/>
        <v>5373.2</v>
      </c>
      <c r="F281" s="15">
        <f>D281*NEP!$C$6</f>
        <v>693142.79999999993</v>
      </c>
    </row>
    <row r="282" spans="1:6" x14ac:dyDescent="0.45">
      <c r="A282" t="s">
        <v>229</v>
      </c>
      <c r="B282">
        <v>346</v>
      </c>
      <c r="C282">
        <v>0.45</v>
      </c>
      <c r="D282">
        <f t="shared" si="8"/>
        <v>155.70000000000002</v>
      </c>
      <c r="E282" s="15">
        <f t="shared" si="9"/>
        <v>2394.0000000000005</v>
      </c>
      <c r="F282" s="15">
        <f>D282*NEP!$C$6</f>
        <v>828324.00000000012</v>
      </c>
    </row>
    <row r="283" spans="1:6" x14ac:dyDescent="0.45">
      <c r="A283" t="s">
        <v>230</v>
      </c>
      <c r="B283">
        <v>38</v>
      </c>
      <c r="C283">
        <v>1.04</v>
      </c>
      <c r="D283">
        <f t="shared" si="8"/>
        <v>39.520000000000003</v>
      </c>
      <c r="E283" s="15">
        <f t="shared" si="9"/>
        <v>5532.8</v>
      </c>
      <c r="F283" s="15">
        <f>D283*NEP!$C$6</f>
        <v>210246.40000000002</v>
      </c>
    </row>
    <row r="284" spans="1:6" x14ac:dyDescent="0.45">
      <c r="A284" t="s">
        <v>522</v>
      </c>
      <c r="B284">
        <v>32</v>
      </c>
      <c r="C284">
        <v>2.2000000000000002</v>
      </c>
      <c r="D284">
        <f t="shared" si="8"/>
        <v>70.400000000000006</v>
      </c>
      <c r="E284" s="15">
        <f t="shared" si="9"/>
        <v>11704.000000000002</v>
      </c>
      <c r="F284" s="15">
        <f>D284*NEP!$C$6</f>
        <v>374528.00000000006</v>
      </c>
    </row>
    <row r="285" spans="1:6" x14ac:dyDescent="0.45">
      <c r="A285" t="s">
        <v>523</v>
      </c>
      <c r="B285">
        <v>41</v>
      </c>
      <c r="C285">
        <v>0.36</v>
      </c>
      <c r="D285">
        <f t="shared" si="8"/>
        <v>14.76</v>
      </c>
      <c r="E285" s="15">
        <f t="shared" si="9"/>
        <v>1915.1999999999998</v>
      </c>
      <c r="F285" s="15">
        <f>D285*NEP!$C$6</f>
        <v>78523.199999999997</v>
      </c>
    </row>
    <row r="286" spans="1:6" x14ac:dyDescent="0.45">
      <c r="A286" t="s">
        <v>231</v>
      </c>
      <c r="B286">
        <v>288</v>
      </c>
      <c r="C286">
        <v>1.41</v>
      </c>
      <c r="D286">
        <f t="shared" si="8"/>
        <v>406.08</v>
      </c>
      <c r="E286" s="15">
        <f t="shared" si="9"/>
        <v>7501.2000000000007</v>
      </c>
      <c r="F286" s="15">
        <f>D286*NEP!$C$6</f>
        <v>2160345.6</v>
      </c>
    </row>
    <row r="287" spans="1:6" x14ac:dyDescent="0.45">
      <c r="A287" t="s">
        <v>232</v>
      </c>
      <c r="B287">
        <v>445</v>
      </c>
      <c r="C287">
        <v>0.53</v>
      </c>
      <c r="D287">
        <f t="shared" si="8"/>
        <v>235.85000000000002</v>
      </c>
      <c r="E287" s="15">
        <f t="shared" si="9"/>
        <v>2819.6000000000004</v>
      </c>
      <c r="F287" s="15">
        <f>D287*NEP!$C$6</f>
        <v>1254722.0000000002</v>
      </c>
    </row>
    <row r="288" spans="1:6" x14ac:dyDescent="0.45">
      <c r="A288" t="s">
        <v>233</v>
      </c>
      <c r="B288">
        <v>57</v>
      </c>
      <c r="C288">
        <v>1.54</v>
      </c>
      <c r="D288">
        <f t="shared" si="8"/>
        <v>87.78</v>
      </c>
      <c r="E288" s="15">
        <f t="shared" si="9"/>
        <v>8192.8000000000011</v>
      </c>
      <c r="F288" s="15">
        <f>D288*NEP!$C$6</f>
        <v>466989.60000000003</v>
      </c>
    </row>
    <row r="289" spans="1:6" x14ac:dyDescent="0.45">
      <c r="A289" t="s">
        <v>234</v>
      </c>
      <c r="B289">
        <v>324</v>
      </c>
      <c r="C289">
        <v>0.24</v>
      </c>
      <c r="D289">
        <f t="shared" si="8"/>
        <v>77.759999999999991</v>
      </c>
      <c r="E289" s="15">
        <f t="shared" si="9"/>
        <v>1276.8</v>
      </c>
      <c r="F289" s="15">
        <f>D289*NEP!$C$6</f>
        <v>413683.19999999995</v>
      </c>
    </row>
    <row r="290" spans="1:6" x14ac:dyDescent="0.45">
      <c r="A290" t="s">
        <v>235</v>
      </c>
      <c r="B290">
        <v>67</v>
      </c>
      <c r="C290">
        <v>1.02</v>
      </c>
      <c r="D290">
        <f t="shared" si="8"/>
        <v>68.34</v>
      </c>
      <c r="E290" s="15">
        <f t="shared" si="9"/>
        <v>5426.4000000000005</v>
      </c>
      <c r="F290" s="15">
        <f>D290*NEP!$C$6</f>
        <v>363568.80000000005</v>
      </c>
    </row>
    <row r="291" spans="1:6" x14ac:dyDescent="0.45">
      <c r="A291" t="s">
        <v>236</v>
      </c>
      <c r="B291">
        <v>258</v>
      </c>
      <c r="C291">
        <v>0.33</v>
      </c>
      <c r="D291">
        <f t="shared" si="8"/>
        <v>85.14</v>
      </c>
      <c r="E291" s="15">
        <f t="shared" si="9"/>
        <v>1755.6</v>
      </c>
      <c r="F291" s="15">
        <f>D291*NEP!$C$6</f>
        <v>452944.8</v>
      </c>
    </row>
    <row r="292" spans="1:6" x14ac:dyDescent="0.45">
      <c r="A292" t="s">
        <v>237</v>
      </c>
      <c r="B292">
        <v>66</v>
      </c>
      <c r="C292">
        <v>1.66</v>
      </c>
      <c r="D292">
        <f t="shared" si="8"/>
        <v>109.55999999999999</v>
      </c>
      <c r="E292" s="15">
        <f t="shared" si="9"/>
        <v>8831.1999999999989</v>
      </c>
      <c r="F292" s="15">
        <f>D292*NEP!$C$6</f>
        <v>582859.19999999995</v>
      </c>
    </row>
    <row r="293" spans="1:6" x14ac:dyDescent="0.45">
      <c r="A293" t="s">
        <v>238</v>
      </c>
      <c r="B293">
        <v>594</v>
      </c>
      <c r="C293">
        <v>0.19</v>
      </c>
      <c r="D293">
        <f t="shared" si="8"/>
        <v>112.86</v>
      </c>
      <c r="E293" s="15">
        <f t="shared" si="9"/>
        <v>1010.8</v>
      </c>
      <c r="F293" s="15">
        <f>D293*NEP!$C$6</f>
        <v>600415.19999999995</v>
      </c>
    </row>
    <row r="294" spans="1:6" x14ac:dyDescent="0.45">
      <c r="A294" t="s">
        <v>239</v>
      </c>
      <c r="B294">
        <v>31</v>
      </c>
      <c r="C294">
        <v>0.44</v>
      </c>
      <c r="D294">
        <f t="shared" si="8"/>
        <v>13.64</v>
      </c>
      <c r="E294" s="15">
        <f t="shared" si="9"/>
        <v>2340.8000000000002</v>
      </c>
      <c r="F294" s="15">
        <f>D294*NEP!$C$6</f>
        <v>72564.800000000003</v>
      </c>
    </row>
    <row r="295" spans="1:6" x14ac:dyDescent="0.45">
      <c r="A295" t="s">
        <v>524</v>
      </c>
      <c r="B295">
        <v>47</v>
      </c>
      <c r="C295">
        <v>10.08</v>
      </c>
      <c r="D295">
        <f t="shared" si="8"/>
        <v>473.76</v>
      </c>
      <c r="E295" s="15">
        <f t="shared" si="9"/>
        <v>53625.599999999991</v>
      </c>
      <c r="F295" s="15">
        <f>D295*NEP!$C$6</f>
        <v>2520403.1999999997</v>
      </c>
    </row>
    <row r="296" spans="1:6" x14ac:dyDescent="0.45">
      <c r="A296" t="s">
        <v>240</v>
      </c>
      <c r="B296">
        <v>97</v>
      </c>
      <c r="C296">
        <v>4.71</v>
      </c>
      <c r="D296">
        <f t="shared" si="8"/>
        <v>456.87</v>
      </c>
      <c r="E296" s="15">
        <f t="shared" si="9"/>
        <v>25057.200000000001</v>
      </c>
      <c r="F296" s="15">
        <f>D296*NEP!$C$6</f>
        <v>2430548.4</v>
      </c>
    </row>
    <row r="297" spans="1:6" x14ac:dyDescent="0.45">
      <c r="A297" t="s">
        <v>241</v>
      </c>
      <c r="B297">
        <v>88</v>
      </c>
      <c r="C297">
        <v>1.69</v>
      </c>
      <c r="D297">
        <f t="shared" si="8"/>
        <v>148.72</v>
      </c>
      <c r="E297" s="15">
        <f t="shared" si="9"/>
        <v>8990.8000000000011</v>
      </c>
      <c r="F297" s="15">
        <f>D297*NEP!$C$6</f>
        <v>791190.4</v>
      </c>
    </row>
    <row r="298" spans="1:6" x14ac:dyDescent="0.45">
      <c r="A298" t="s">
        <v>242</v>
      </c>
      <c r="B298">
        <v>35</v>
      </c>
      <c r="C298">
        <v>1.97</v>
      </c>
      <c r="D298">
        <f t="shared" si="8"/>
        <v>68.95</v>
      </c>
      <c r="E298" s="15">
        <f t="shared" si="9"/>
        <v>10480.4</v>
      </c>
      <c r="F298" s="15">
        <f>D298*NEP!$C$6</f>
        <v>366814</v>
      </c>
    </row>
    <row r="299" spans="1:6" x14ac:dyDescent="0.45">
      <c r="A299" t="s">
        <v>243</v>
      </c>
      <c r="B299">
        <v>159</v>
      </c>
      <c r="C299">
        <v>2.09</v>
      </c>
      <c r="D299">
        <f t="shared" si="8"/>
        <v>332.31</v>
      </c>
      <c r="E299" s="15">
        <f t="shared" si="9"/>
        <v>11118.8</v>
      </c>
      <c r="F299" s="15">
        <f>D299*NEP!$C$6</f>
        <v>1767889.2</v>
      </c>
    </row>
    <row r="300" spans="1:6" x14ac:dyDescent="0.45">
      <c r="A300" t="s">
        <v>244</v>
      </c>
      <c r="B300">
        <v>356</v>
      </c>
      <c r="C300">
        <v>0.56999999999999995</v>
      </c>
      <c r="D300">
        <f t="shared" si="8"/>
        <v>202.92</v>
      </c>
      <c r="E300" s="15">
        <f t="shared" si="9"/>
        <v>3032.3999999999996</v>
      </c>
      <c r="F300" s="15">
        <f>D300*NEP!$C$6</f>
        <v>1079534.3999999999</v>
      </c>
    </row>
    <row r="301" spans="1:6" x14ac:dyDescent="0.45">
      <c r="A301" t="s">
        <v>245</v>
      </c>
      <c r="B301">
        <v>112</v>
      </c>
      <c r="C301">
        <v>2.08</v>
      </c>
      <c r="D301">
        <f t="shared" si="8"/>
        <v>232.96</v>
      </c>
      <c r="E301" s="15">
        <f t="shared" si="9"/>
        <v>11065.6</v>
      </c>
      <c r="F301" s="15">
        <f>D301*NEP!$C$6</f>
        <v>1239347.2</v>
      </c>
    </row>
    <row r="302" spans="1:6" x14ac:dyDescent="0.45">
      <c r="A302" t="s">
        <v>246</v>
      </c>
      <c r="B302">
        <v>87</v>
      </c>
      <c r="C302">
        <v>0.76</v>
      </c>
      <c r="D302">
        <f t="shared" si="8"/>
        <v>66.12</v>
      </c>
      <c r="E302" s="15">
        <f t="shared" si="9"/>
        <v>4043.2000000000003</v>
      </c>
      <c r="F302" s="15">
        <f>D302*NEP!$C$6</f>
        <v>351758.4</v>
      </c>
    </row>
    <row r="303" spans="1:6" x14ac:dyDescent="0.45">
      <c r="A303" t="s">
        <v>247</v>
      </c>
      <c r="B303">
        <v>155</v>
      </c>
      <c r="C303">
        <v>0.26</v>
      </c>
      <c r="D303">
        <f t="shared" si="8"/>
        <v>40.300000000000004</v>
      </c>
      <c r="E303" s="15">
        <f t="shared" si="9"/>
        <v>1383.2000000000003</v>
      </c>
      <c r="F303" s="15">
        <f>D303*NEP!$C$6</f>
        <v>214396.00000000003</v>
      </c>
    </row>
    <row r="304" spans="1:6" x14ac:dyDescent="0.45">
      <c r="A304" t="s">
        <v>525</v>
      </c>
      <c r="B304">
        <v>79</v>
      </c>
      <c r="C304">
        <v>0.28000000000000003</v>
      </c>
      <c r="D304">
        <f t="shared" si="8"/>
        <v>22.12</v>
      </c>
      <c r="E304" s="15">
        <f t="shared" si="9"/>
        <v>1489.6000000000001</v>
      </c>
      <c r="F304" s="15">
        <f>D304*NEP!$C$6</f>
        <v>117678.40000000001</v>
      </c>
    </row>
    <row r="305" spans="1:6" x14ac:dyDescent="0.45">
      <c r="A305" t="s">
        <v>248</v>
      </c>
      <c r="B305">
        <v>66</v>
      </c>
      <c r="C305">
        <v>1.61</v>
      </c>
      <c r="D305">
        <f t="shared" si="8"/>
        <v>106.26</v>
      </c>
      <c r="E305" s="15">
        <f t="shared" si="9"/>
        <v>8565.2000000000007</v>
      </c>
      <c r="F305" s="15">
        <f>D305*NEP!$C$6</f>
        <v>565303.20000000007</v>
      </c>
    </row>
    <row r="306" spans="1:6" x14ac:dyDescent="0.45">
      <c r="A306" t="s">
        <v>249</v>
      </c>
      <c r="B306">
        <v>102</v>
      </c>
      <c r="C306">
        <v>0.32</v>
      </c>
      <c r="D306">
        <f t="shared" si="8"/>
        <v>32.64</v>
      </c>
      <c r="E306" s="15">
        <f t="shared" si="9"/>
        <v>1702.4</v>
      </c>
      <c r="F306" s="15">
        <f>D306*NEP!$C$6</f>
        <v>173644.80000000002</v>
      </c>
    </row>
    <row r="307" spans="1:6" x14ac:dyDescent="0.45">
      <c r="A307" t="s">
        <v>526</v>
      </c>
      <c r="B307">
        <v>47</v>
      </c>
      <c r="C307">
        <v>1.22</v>
      </c>
      <c r="D307">
        <f t="shared" si="8"/>
        <v>57.339999999999996</v>
      </c>
      <c r="E307" s="15">
        <f t="shared" si="9"/>
        <v>6490.4</v>
      </c>
      <c r="F307" s="15">
        <f>D307*NEP!$C$6</f>
        <v>305048.8</v>
      </c>
    </row>
    <row r="308" spans="1:6" x14ac:dyDescent="0.45">
      <c r="A308" t="s">
        <v>250</v>
      </c>
      <c r="B308">
        <v>60</v>
      </c>
      <c r="C308">
        <v>2.96</v>
      </c>
      <c r="D308">
        <f t="shared" si="8"/>
        <v>177.6</v>
      </c>
      <c r="E308" s="15">
        <f t="shared" si="9"/>
        <v>15747.2</v>
      </c>
      <c r="F308" s="15">
        <f>D308*NEP!$C$6</f>
        <v>944832</v>
      </c>
    </row>
    <row r="309" spans="1:6" x14ac:dyDescent="0.45">
      <c r="A309" t="s">
        <v>251</v>
      </c>
      <c r="B309">
        <v>46</v>
      </c>
      <c r="C309">
        <v>5.77</v>
      </c>
      <c r="D309">
        <f t="shared" si="8"/>
        <v>265.41999999999996</v>
      </c>
      <c r="E309" s="15">
        <f t="shared" si="9"/>
        <v>30696.399999999994</v>
      </c>
      <c r="F309" s="15">
        <f>D309*NEP!$C$6</f>
        <v>1412034.3999999997</v>
      </c>
    </row>
    <row r="310" spans="1:6" x14ac:dyDescent="0.45">
      <c r="A310" t="s">
        <v>252</v>
      </c>
      <c r="B310">
        <v>91</v>
      </c>
      <c r="C310">
        <v>2.15</v>
      </c>
      <c r="D310">
        <f t="shared" si="8"/>
        <v>195.65</v>
      </c>
      <c r="E310" s="15">
        <f t="shared" si="9"/>
        <v>11438</v>
      </c>
      <c r="F310" s="15">
        <f>D310*NEP!$C$6</f>
        <v>1040858</v>
      </c>
    </row>
    <row r="311" spans="1:6" x14ac:dyDescent="0.45">
      <c r="A311" t="s">
        <v>253</v>
      </c>
      <c r="B311">
        <v>240</v>
      </c>
      <c r="C311">
        <v>1.1100000000000001</v>
      </c>
      <c r="D311">
        <f t="shared" si="8"/>
        <v>266.40000000000003</v>
      </c>
      <c r="E311" s="15">
        <f t="shared" si="9"/>
        <v>5905.2000000000007</v>
      </c>
      <c r="F311" s="15">
        <f>D311*NEP!$C$6</f>
        <v>1417248.0000000002</v>
      </c>
    </row>
    <row r="312" spans="1:6" x14ac:dyDescent="0.45">
      <c r="A312" t="s">
        <v>254</v>
      </c>
      <c r="B312">
        <v>48</v>
      </c>
      <c r="C312">
        <v>2.42</v>
      </c>
      <c r="D312">
        <f t="shared" si="8"/>
        <v>116.16</v>
      </c>
      <c r="E312" s="15">
        <f t="shared" si="9"/>
        <v>12874.4</v>
      </c>
      <c r="F312" s="15">
        <f>D312*NEP!$C$6</f>
        <v>617971.19999999995</v>
      </c>
    </row>
    <row r="313" spans="1:6" x14ac:dyDescent="0.45">
      <c r="A313" t="s">
        <v>255</v>
      </c>
      <c r="B313">
        <v>201</v>
      </c>
      <c r="C313">
        <v>0.83</v>
      </c>
      <c r="D313">
        <f t="shared" si="8"/>
        <v>166.82999999999998</v>
      </c>
      <c r="E313" s="15">
        <f t="shared" si="9"/>
        <v>4415.5999999999995</v>
      </c>
      <c r="F313" s="15">
        <f>D313*NEP!$C$6</f>
        <v>887535.59999999986</v>
      </c>
    </row>
    <row r="314" spans="1:6" x14ac:dyDescent="0.45">
      <c r="A314" t="s">
        <v>256</v>
      </c>
      <c r="B314">
        <v>110</v>
      </c>
      <c r="C314">
        <v>1.18</v>
      </c>
      <c r="D314">
        <f t="shared" si="8"/>
        <v>129.79999999999998</v>
      </c>
      <c r="E314" s="15">
        <f t="shared" si="9"/>
        <v>6277.5999999999985</v>
      </c>
      <c r="F314" s="15">
        <f>D314*NEP!$C$6</f>
        <v>690535.99999999988</v>
      </c>
    </row>
    <row r="315" spans="1:6" x14ac:dyDescent="0.45">
      <c r="A315" t="s">
        <v>527</v>
      </c>
      <c r="B315">
        <v>30</v>
      </c>
      <c r="C315">
        <v>14.04</v>
      </c>
      <c r="D315">
        <f t="shared" si="8"/>
        <v>421.2</v>
      </c>
      <c r="E315" s="15">
        <f t="shared" si="9"/>
        <v>74692.800000000003</v>
      </c>
      <c r="F315" s="15">
        <f>D315*NEP!$C$6</f>
        <v>2240784</v>
      </c>
    </row>
    <row r="316" spans="1:6" x14ac:dyDescent="0.45">
      <c r="A316" t="s">
        <v>528</v>
      </c>
      <c r="B316">
        <v>73</v>
      </c>
      <c r="C316">
        <v>10.029999999999999</v>
      </c>
      <c r="D316">
        <f t="shared" si="8"/>
        <v>732.18999999999994</v>
      </c>
      <c r="E316" s="15">
        <f t="shared" si="9"/>
        <v>53359.6</v>
      </c>
      <c r="F316" s="15">
        <f>D316*NEP!$C$6</f>
        <v>3895250.8</v>
      </c>
    </row>
    <row r="317" spans="1:6" x14ac:dyDescent="0.45">
      <c r="A317" t="s">
        <v>257</v>
      </c>
      <c r="B317">
        <v>53</v>
      </c>
      <c r="C317">
        <v>1.36</v>
      </c>
      <c r="D317">
        <f t="shared" si="8"/>
        <v>72.08</v>
      </c>
      <c r="E317" s="15">
        <f t="shared" si="9"/>
        <v>7235.2</v>
      </c>
      <c r="F317" s="15">
        <f>D317*NEP!$C$6</f>
        <v>383465.6</v>
      </c>
    </row>
    <row r="318" spans="1:6" x14ac:dyDescent="0.45">
      <c r="A318" t="s">
        <v>258</v>
      </c>
      <c r="B318">
        <v>100</v>
      </c>
      <c r="C318">
        <v>0.71</v>
      </c>
      <c r="D318">
        <f t="shared" si="8"/>
        <v>71</v>
      </c>
      <c r="E318" s="15">
        <f t="shared" si="9"/>
        <v>3777.2</v>
      </c>
      <c r="F318" s="15">
        <f>D318*NEP!$C$6</f>
        <v>377720</v>
      </c>
    </row>
    <row r="319" spans="1:6" x14ac:dyDescent="0.45">
      <c r="A319" t="s">
        <v>529</v>
      </c>
      <c r="B319">
        <v>37</v>
      </c>
      <c r="C319">
        <v>0.78</v>
      </c>
      <c r="D319">
        <f t="shared" si="8"/>
        <v>28.86</v>
      </c>
      <c r="E319" s="15">
        <f t="shared" si="9"/>
        <v>4149.5999999999995</v>
      </c>
      <c r="F319" s="15">
        <f>D319*NEP!$C$6</f>
        <v>153535.19999999998</v>
      </c>
    </row>
    <row r="320" spans="1:6" x14ac:dyDescent="0.45">
      <c r="A320" t="s">
        <v>259</v>
      </c>
      <c r="B320">
        <v>78</v>
      </c>
      <c r="C320">
        <v>0.23</v>
      </c>
      <c r="D320">
        <f t="shared" si="8"/>
        <v>17.940000000000001</v>
      </c>
      <c r="E320" s="15">
        <f t="shared" si="9"/>
        <v>1223.6000000000001</v>
      </c>
      <c r="F320" s="15">
        <f>D320*NEP!$C$6</f>
        <v>95440.8</v>
      </c>
    </row>
    <row r="321" spans="1:6" x14ac:dyDescent="0.45">
      <c r="A321" t="s">
        <v>530</v>
      </c>
      <c r="B321">
        <v>61</v>
      </c>
      <c r="C321">
        <v>5.12</v>
      </c>
      <c r="D321">
        <f t="shared" si="8"/>
        <v>312.32</v>
      </c>
      <c r="E321" s="15">
        <f t="shared" si="9"/>
        <v>27238.399999999998</v>
      </c>
      <c r="F321" s="15">
        <f>D321*NEP!$C$6</f>
        <v>1661542.3999999999</v>
      </c>
    </row>
    <row r="322" spans="1:6" x14ac:dyDescent="0.45">
      <c r="A322" t="s">
        <v>260</v>
      </c>
      <c r="B322">
        <v>78</v>
      </c>
      <c r="C322">
        <v>1.83</v>
      </c>
      <c r="D322">
        <f t="shared" si="8"/>
        <v>142.74</v>
      </c>
      <c r="E322" s="15">
        <f t="shared" si="9"/>
        <v>9735.6</v>
      </c>
      <c r="F322" s="15">
        <f>D322*NEP!$C$6</f>
        <v>759376.8</v>
      </c>
    </row>
    <row r="323" spans="1:6" x14ac:dyDescent="0.45">
      <c r="A323" t="s">
        <v>261</v>
      </c>
      <c r="B323">
        <v>783</v>
      </c>
      <c r="C323">
        <v>0.45</v>
      </c>
      <c r="D323">
        <f t="shared" ref="D323:D386" si="10">C323*B323</f>
        <v>352.35</v>
      </c>
      <c r="E323" s="15">
        <f t="shared" ref="E323:E386" si="11">F323/B323</f>
        <v>2394.0000000000005</v>
      </c>
      <c r="F323" s="15">
        <f>D323*NEP!$C$6</f>
        <v>1874502.0000000002</v>
      </c>
    </row>
    <row r="324" spans="1:6" x14ac:dyDescent="0.45">
      <c r="A324" t="s">
        <v>262</v>
      </c>
      <c r="B324" s="2">
        <v>28278</v>
      </c>
      <c r="C324">
        <v>0.1</v>
      </c>
      <c r="D324">
        <f t="shared" si="10"/>
        <v>2827.8</v>
      </c>
      <c r="E324" s="15">
        <f t="shared" si="11"/>
        <v>532.00000000000011</v>
      </c>
      <c r="F324" s="15">
        <f>D324*NEP!$C$6</f>
        <v>15043896.000000002</v>
      </c>
    </row>
    <row r="325" spans="1:6" x14ac:dyDescent="0.45">
      <c r="A325" t="s">
        <v>263</v>
      </c>
      <c r="B325">
        <v>407</v>
      </c>
      <c r="C325">
        <v>1.19</v>
      </c>
      <c r="D325">
        <f t="shared" si="10"/>
        <v>484.33</v>
      </c>
      <c r="E325" s="15">
        <f t="shared" si="11"/>
        <v>6330.8</v>
      </c>
      <c r="F325" s="15">
        <f>D325*NEP!$C$6</f>
        <v>2576635.6</v>
      </c>
    </row>
    <row r="326" spans="1:6" x14ac:dyDescent="0.45">
      <c r="A326" t="s">
        <v>264</v>
      </c>
      <c r="B326">
        <v>337</v>
      </c>
      <c r="C326">
        <v>0.37</v>
      </c>
      <c r="D326">
        <f t="shared" si="10"/>
        <v>124.69</v>
      </c>
      <c r="E326" s="15">
        <f t="shared" si="11"/>
        <v>1968.3999999999999</v>
      </c>
      <c r="F326" s="15">
        <f>D326*NEP!$C$6</f>
        <v>663350.79999999993</v>
      </c>
    </row>
    <row r="327" spans="1:6" x14ac:dyDescent="0.45">
      <c r="A327" t="s">
        <v>265</v>
      </c>
      <c r="B327">
        <v>62</v>
      </c>
      <c r="C327">
        <v>0.37</v>
      </c>
      <c r="D327">
        <f t="shared" si="10"/>
        <v>22.94</v>
      </c>
      <c r="E327" s="15">
        <f t="shared" si="11"/>
        <v>1968.4</v>
      </c>
      <c r="F327" s="15">
        <f>D327*NEP!$C$6</f>
        <v>122040.8</v>
      </c>
    </row>
    <row r="328" spans="1:6" x14ac:dyDescent="0.45">
      <c r="A328" t="s">
        <v>266</v>
      </c>
      <c r="B328">
        <v>185</v>
      </c>
      <c r="C328">
        <v>0.15</v>
      </c>
      <c r="D328">
        <f t="shared" si="10"/>
        <v>27.75</v>
      </c>
      <c r="E328" s="15">
        <f t="shared" si="11"/>
        <v>798</v>
      </c>
      <c r="F328" s="15">
        <f>D328*NEP!$C$6</f>
        <v>147630</v>
      </c>
    </row>
    <row r="329" spans="1:6" x14ac:dyDescent="0.45">
      <c r="A329" t="s">
        <v>267</v>
      </c>
      <c r="B329">
        <v>128</v>
      </c>
      <c r="C329">
        <v>1.61</v>
      </c>
      <c r="D329">
        <f t="shared" si="10"/>
        <v>206.08</v>
      </c>
      <c r="E329" s="15">
        <f t="shared" si="11"/>
        <v>8565.2000000000007</v>
      </c>
      <c r="F329" s="15">
        <f>D329*NEP!$C$6</f>
        <v>1096345.6000000001</v>
      </c>
    </row>
    <row r="330" spans="1:6" x14ac:dyDescent="0.45">
      <c r="A330" t="s">
        <v>268</v>
      </c>
      <c r="B330">
        <v>264</v>
      </c>
      <c r="C330">
        <v>0.34</v>
      </c>
      <c r="D330">
        <f t="shared" si="10"/>
        <v>89.76</v>
      </c>
      <c r="E330" s="15">
        <f t="shared" si="11"/>
        <v>1808.8</v>
      </c>
      <c r="F330" s="15">
        <f>D330*NEP!$C$6</f>
        <v>477523.20000000001</v>
      </c>
    </row>
    <row r="331" spans="1:6" x14ac:dyDescent="0.45">
      <c r="A331" t="s">
        <v>269</v>
      </c>
      <c r="B331">
        <v>114</v>
      </c>
      <c r="C331">
        <v>1.98</v>
      </c>
      <c r="D331">
        <f t="shared" si="10"/>
        <v>225.72</v>
      </c>
      <c r="E331" s="15">
        <f t="shared" si="11"/>
        <v>10533.599999999999</v>
      </c>
      <c r="F331" s="15">
        <f>D331*NEP!$C$6</f>
        <v>1200830.3999999999</v>
      </c>
    </row>
    <row r="332" spans="1:6" x14ac:dyDescent="0.45">
      <c r="A332" t="s">
        <v>270</v>
      </c>
      <c r="B332">
        <v>374</v>
      </c>
      <c r="C332">
        <v>0.46</v>
      </c>
      <c r="D332">
        <f t="shared" si="10"/>
        <v>172.04000000000002</v>
      </c>
      <c r="E332" s="15">
        <f t="shared" si="11"/>
        <v>2447.2000000000003</v>
      </c>
      <c r="F332" s="15">
        <f>D332*NEP!$C$6</f>
        <v>915252.80000000016</v>
      </c>
    </row>
    <row r="333" spans="1:6" x14ac:dyDescent="0.45">
      <c r="A333" t="s">
        <v>271</v>
      </c>
      <c r="B333">
        <v>435</v>
      </c>
      <c r="C333">
        <v>0.18</v>
      </c>
      <c r="D333">
        <f t="shared" si="10"/>
        <v>78.3</v>
      </c>
      <c r="E333" s="15">
        <f t="shared" si="11"/>
        <v>957.6</v>
      </c>
      <c r="F333" s="15">
        <f>D333*NEP!$C$6</f>
        <v>416556</v>
      </c>
    </row>
    <row r="334" spans="1:6" x14ac:dyDescent="0.45">
      <c r="A334" t="s">
        <v>531</v>
      </c>
      <c r="B334">
        <v>31</v>
      </c>
      <c r="C334">
        <v>0.18</v>
      </c>
      <c r="D334">
        <f t="shared" si="10"/>
        <v>5.58</v>
      </c>
      <c r="E334" s="15">
        <f t="shared" si="11"/>
        <v>957.6</v>
      </c>
      <c r="F334" s="15">
        <f>D334*NEP!$C$6</f>
        <v>29685.600000000002</v>
      </c>
    </row>
    <row r="335" spans="1:6" x14ac:dyDescent="0.45">
      <c r="A335" t="s">
        <v>532</v>
      </c>
      <c r="B335">
        <v>90</v>
      </c>
      <c r="C335">
        <v>3.45</v>
      </c>
      <c r="D335">
        <f t="shared" si="10"/>
        <v>310.5</v>
      </c>
      <c r="E335" s="15">
        <f t="shared" si="11"/>
        <v>18354</v>
      </c>
      <c r="F335" s="15">
        <f>D335*NEP!$C$6</f>
        <v>1651860</v>
      </c>
    </row>
    <row r="336" spans="1:6" x14ac:dyDescent="0.45">
      <c r="A336" t="s">
        <v>272</v>
      </c>
      <c r="B336">
        <v>78</v>
      </c>
      <c r="C336">
        <v>1.35</v>
      </c>
      <c r="D336">
        <f t="shared" si="10"/>
        <v>105.30000000000001</v>
      </c>
      <c r="E336" s="15">
        <f t="shared" si="11"/>
        <v>7182.0000000000018</v>
      </c>
      <c r="F336" s="15">
        <f>D336*NEP!$C$6</f>
        <v>560196.00000000012</v>
      </c>
    </row>
    <row r="337" spans="1:6" x14ac:dyDescent="0.45">
      <c r="A337" t="s">
        <v>273</v>
      </c>
      <c r="B337">
        <v>34</v>
      </c>
      <c r="C337">
        <v>0.94</v>
      </c>
      <c r="D337">
        <f t="shared" si="10"/>
        <v>31.959999999999997</v>
      </c>
      <c r="E337" s="15">
        <f t="shared" si="11"/>
        <v>5000.7999999999993</v>
      </c>
      <c r="F337" s="15">
        <f>D337*NEP!$C$6</f>
        <v>170027.19999999998</v>
      </c>
    </row>
    <row r="338" spans="1:6" x14ac:dyDescent="0.45">
      <c r="A338" t="s">
        <v>533</v>
      </c>
      <c r="B338">
        <v>39</v>
      </c>
      <c r="C338">
        <v>1.47</v>
      </c>
      <c r="D338">
        <f t="shared" si="10"/>
        <v>57.33</v>
      </c>
      <c r="E338" s="15">
        <f t="shared" si="11"/>
        <v>7820.4</v>
      </c>
      <c r="F338" s="15">
        <f>D338*NEP!$C$6</f>
        <v>304995.59999999998</v>
      </c>
    </row>
    <row r="339" spans="1:6" x14ac:dyDescent="0.45">
      <c r="A339" t="s">
        <v>534</v>
      </c>
      <c r="B339">
        <v>48</v>
      </c>
      <c r="C339">
        <v>1.49</v>
      </c>
      <c r="D339">
        <f t="shared" si="10"/>
        <v>71.52</v>
      </c>
      <c r="E339" s="15">
        <f t="shared" si="11"/>
        <v>7926.7999999999993</v>
      </c>
      <c r="F339" s="15">
        <f>D339*NEP!$C$6</f>
        <v>380486.39999999997</v>
      </c>
    </row>
    <row r="340" spans="1:6" x14ac:dyDescent="0.45">
      <c r="A340" t="s">
        <v>274</v>
      </c>
      <c r="B340">
        <v>173</v>
      </c>
      <c r="C340">
        <v>0.41</v>
      </c>
      <c r="D340">
        <f t="shared" si="10"/>
        <v>70.929999999999993</v>
      </c>
      <c r="E340" s="15">
        <f t="shared" si="11"/>
        <v>2181.1999999999998</v>
      </c>
      <c r="F340" s="15">
        <f>D340*NEP!$C$6</f>
        <v>377347.6</v>
      </c>
    </row>
    <row r="341" spans="1:6" x14ac:dyDescent="0.45">
      <c r="A341" t="s">
        <v>275</v>
      </c>
      <c r="B341">
        <v>53</v>
      </c>
      <c r="C341">
        <v>0.3</v>
      </c>
      <c r="D341">
        <f t="shared" si="10"/>
        <v>15.899999999999999</v>
      </c>
      <c r="E341" s="15">
        <f t="shared" si="11"/>
        <v>1595.9999999999998</v>
      </c>
      <c r="F341" s="15">
        <f>D341*NEP!$C$6</f>
        <v>84587.999999999985</v>
      </c>
    </row>
    <row r="342" spans="1:6" x14ac:dyDescent="0.45">
      <c r="A342" t="s">
        <v>276</v>
      </c>
      <c r="B342">
        <v>95</v>
      </c>
      <c r="C342">
        <v>0.28000000000000003</v>
      </c>
      <c r="D342">
        <f t="shared" si="10"/>
        <v>26.6</v>
      </c>
      <c r="E342" s="15">
        <f t="shared" si="11"/>
        <v>1489.6</v>
      </c>
      <c r="F342" s="15">
        <f>D342*NEP!$C$6</f>
        <v>141512</v>
      </c>
    </row>
    <row r="343" spans="1:6" x14ac:dyDescent="0.45">
      <c r="A343" t="s">
        <v>277</v>
      </c>
      <c r="B343">
        <v>42</v>
      </c>
      <c r="C343">
        <v>1.54</v>
      </c>
      <c r="D343">
        <f t="shared" si="10"/>
        <v>64.680000000000007</v>
      </c>
      <c r="E343" s="15">
        <f t="shared" si="11"/>
        <v>8192.8000000000011</v>
      </c>
      <c r="F343" s="15">
        <f>D343*NEP!$C$6</f>
        <v>344097.60000000003</v>
      </c>
    </row>
    <row r="344" spans="1:6" x14ac:dyDescent="0.45">
      <c r="A344" t="s">
        <v>278</v>
      </c>
      <c r="B344">
        <v>41</v>
      </c>
      <c r="C344">
        <v>0.5</v>
      </c>
      <c r="D344">
        <f t="shared" si="10"/>
        <v>20.5</v>
      </c>
      <c r="E344" s="15">
        <f t="shared" si="11"/>
        <v>2660</v>
      </c>
      <c r="F344" s="15">
        <f>D344*NEP!$C$6</f>
        <v>109060</v>
      </c>
    </row>
    <row r="345" spans="1:6" x14ac:dyDescent="0.45">
      <c r="A345" t="s">
        <v>535</v>
      </c>
      <c r="B345">
        <v>86</v>
      </c>
      <c r="C345">
        <v>2.2200000000000002</v>
      </c>
      <c r="D345">
        <f t="shared" si="10"/>
        <v>190.92000000000002</v>
      </c>
      <c r="E345" s="15">
        <f t="shared" si="11"/>
        <v>11810.400000000001</v>
      </c>
      <c r="F345" s="15">
        <f>D345*NEP!$C$6</f>
        <v>1015694.4000000001</v>
      </c>
    </row>
    <row r="346" spans="1:6" x14ac:dyDescent="0.45">
      <c r="A346" t="s">
        <v>279</v>
      </c>
      <c r="B346">
        <v>33</v>
      </c>
      <c r="C346">
        <v>0.89</v>
      </c>
      <c r="D346">
        <f t="shared" si="10"/>
        <v>29.37</v>
      </c>
      <c r="E346" s="15">
        <f t="shared" si="11"/>
        <v>4734.8</v>
      </c>
      <c r="F346" s="15">
        <f>D346*NEP!$C$6</f>
        <v>156248.4</v>
      </c>
    </row>
    <row r="347" spans="1:6" x14ac:dyDescent="0.45">
      <c r="A347" t="s">
        <v>280</v>
      </c>
      <c r="B347">
        <v>52</v>
      </c>
      <c r="C347">
        <v>0.38</v>
      </c>
      <c r="D347">
        <f t="shared" si="10"/>
        <v>19.760000000000002</v>
      </c>
      <c r="E347" s="15">
        <f t="shared" si="11"/>
        <v>2021.6000000000001</v>
      </c>
      <c r="F347" s="15">
        <f>D347*NEP!$C$6</f>
        <v>105123.20000000001</v>
      </c>
    </row>
    <row r="348" spans="1:6" x14ac:dyDescent="0.45">
      <c r="A348" t="s">
        <v>281</v>
      </c>
      <c r="B348">
        <v>188</v>
      </c>
      <c r="C348">
        <v>0.23</v>
      </c>
      <c r="D348">
        <f t="shared" si="10"/>
        <v>43.24</v>
      </c>
      <c r="E348" s="15">
        <f t="shared" si="11"/>
        <v>1223.6000000000001</v>
      </c>
      <c r="F348" s="15">
        <f>D348*NEP!$C$6</f>
        <v>230036.80000000002</v>
      </c>
    </row>
    <row r="349" spans="1:6" x14ac:dyDescent="0.45">
      <c r="A349" t="s">
        <v>282</v>
      </c>
      <c r="B349">
        <v>222</v>
      </c>
      <c r="C349">
        <v>1.61</v>
      </c>
      <c r="D349">
        <f t="shared" si="10"/>
        <v>357.42</v>
      </c>
      <c r="E349" s="15">
        <f t="shared" si="11"/>
        <v>8565.2000000000007</v>
      </c>
      <c r="F349" s="15">
        <f>D349*NEP!$C$6</f>
        <v>1901474.4000000001</v>
      </c>
    </row>
    <row r="350" spans="1:6" x14ac:dyDescent="0.45">
      <c r="A350" t="s">
        <v>283</v>
      </c>
      <c r="B350">
        <v>158</v>
      </c>
      <c r="C350">
        <v>0.18</v>
      </c>
      <c r="D350">
        <f t="shared" si="10"/>
        <v>28.439999999999998</v>
      </c>
      <c r="E350" s="15">
        <f t="shared" si="11"/>
        <v>957.59999999999991</v>
      </c>
      <c r="F350" s="15">
        <f>D350*NEP!$C$6</f>
        <v>151300.79999999999</v>
      </c>
    </row>
    <row r="351" spans="1:6" x14ac:dyDescent="0.45">
      <c r="A351" t="s">
        <v>284</v>
      </c>
      <c r="B351">
        <v>169</v>
      </c>
      <c r="C351">
        <v>1.0900000000000001</v>
      </c>
      <c r="D351">
        <f t="shared" si="10"/>
        <v>184.21</v>
      </c>
      <c r="E351" s="15">
        <f t="shared" si="11"/>
        <v>5798.8</v>
      </c>
      <c r="F351" s="15">
        <f>D351*NEP!$C$6</f>
        <v>979997.20000000007</v>
      </c>
    </row>
    <row r="352" spans="1:6" x14ac:dyDescent="0.45">
      <c r="A352" t="s">
        <v>285</v>
      </c>
      <c r="B352">
        <v>550</v>
      </c>
      <c r="C352">
        <v>0.33</v>
      </c>
      <c r="D352">
        <f t="shared" si="10"/>
        <v>181.5</v>
      </c>
      <c r="E352" s="15">
        <f t="shared" si="11"/>
        <v>1755.6</v>
      </c>
      <c r="F352" s="15">
        <f>D352*NEP!$C$6</f>
        <v>965580</v>
      </c>
    </row>
    <row r="353" spans="1:6" x14ac:dyDescent="0.45">
      <c r="A353" t="s">
        <v>286</v>
      </c>
      <c r="B353">
        <v>613</v>
      </c>
      <c r="C353">
        <v>0.14000000000000001</v>
      </c>
      <c r="D353">
        <f t="shared" si="10"/>
        <v>85.820000000000007</v>
      </c>
      <c r="E353" s="15">
        <f t="shared" si="11"/>
        <v>744.80000000000007</v>
      </c>
      <c r="F353" s="15">
        <f>D353*NEP!$C$6</f>
        <v>456562.4</v>
      </c>
    </row>
    <row r="354" spans="1:6" x14ac:dyDescent="0.45">
      <c r="A354" t="s">
        <v>536</v>
      </c>
      <c r="B354">
        <v>38</v>
      </c>
      <c r="C354">
        <v>1.74</v>
      </c>
      <c r="D354">
        <f t="shared" si="10"/>
        <v>66.12</v>
      </c>
      <c r="E354" s="15">
        <f t="shared" si="11"/>
        <v>9256.8000000000011</v>
      </c>
      <c r="F354" s="15">
        <f>D354*NEP!$C$6</f>
        <v>351758.4</v>
      </c>
    </row>
    <row r="355" spans="1:6" x14ac:dyDescent="0.45">
      <c r="A355" t="s">
        <v>287</v>
      </c>
      <c r="B355">
        <v>104</v>
      </c>
      <c r="C355">
        <v>0.42</v>
      </c>
      <c r="D355">
        <f t="shared" si="10"/>
        <v>43.68</v>
      </c>
      <c r="E355" s="15">
        <f t="shared" si="11"/>
        <v>2234.4</v>
      </c>
      <c r="F355" s="15">
        <f>D355*NEP!$C$6</f>
        <v>232377.60000000001</v>
      </c>
    </row>
    <row r="356" spans="1:6" x14ac:dyDescent="0.45">
      <c r="A356" t="s">
        <v>537</v>
      </c>
      <c r="B356">
        <v>34</v>
      </c>
      <c r="C356">
        <v>1.6</v>
      </c>
      <c r="D356">
        <f t="shared" si="10"/>
        <v>54.400000000000006</v>
      </c>
      <c r="E356" s="15">
        <f t="shared" si="11"/>
        <v>8512.0000000000018</v>
      </c>
      <c r="F356" s="15">
        <f>D356*NEP!$C$6</f>
        <v>289408.00000000006</v>
      </c>
    </row>
    <row r="357" spans="1:6" x14ac:dyDescent="0.45">
      <c r="A357" t="s">
        <v>288</v>
      </c>
      <c r="B357">
        <v>120</v>
      </c>
      <c r="C357">
        <v>0.96</v>
      </c>
      <c r="D357">
        <f t="shared" si="10"/>
        <v>115.19999999999999</v>
      </c>
      <c r="E357" s="15">
        <f t="shared" si="11"/>
        <v>5107.1999999999989</v>
      </c>
      <c r="F357" s="15">
        <f>D357*NEP!$C$6</f>
        <v>612863.99999999988</v>
      </c>
    </row>
    <row r="358" spans="1:6" x14ac:dyDescent="0.45">
      <c r="A358" t="s">
        <v>538</v>
      </c>
      <c r="B358">
        <v>31</v>
      </c>
      <c r="C358">
        <v>30.93</v>
      </c>
      <c r="D358">
        <f t="shared" si="10"/>
        <v>958.83</v>
      </c>
      <c r="E358" s="15">
        <f t="shared" si="11"/>
        <v>164547.6</v>
      </c>
      <c r="F358" s="15">
        <f>D358*NEP!$C$6</f>
        <v>5100975.6000000006</v>
      </c>
    </row>
    <row r="359" spans="1:6" x14ac:dyDescent="0.45">
      <c r="A359" t="s">
        <v>539</v>
      </c>
      <c r="B359">
        <v>53</v>
      </c>
      <c r="C359">
        <v>3.05</v>
      </c>
      <c r="D359">
        <f t="shared" si="10"/>
        <v>161.64999999999998</v>
      </c>
      <c r="E359" s="15">
        <f t="shared" si="11"/>
        <v>16225.999999999998</v>
      </c>
      <c r="F359" s="15">
        <f>D359*NEP!$C$6</f>
        <v>859977.99999999988</v>
      </c>
    </row>
    <row r="360" spans="1:6" x14ac:dyDescent="0.45">
      <c r="A360" t="s">
        <v>540</v>
      </c>
      <c r="B360">
        <v>100</v>
      </c>
      <c r="C360">
        <v>8.52</v>
      </c>
      <c r="D360">
        <f t="shared" si="10"/>
        <v>852</v>
      </c>
      <c r="E360" s="15">
        <f t="shared" si="11"/>
        <v>45326.400000000001</v>
      </c>
      <c r="F360" s="15">
        <f>D360*NEP!$C$6</f>
        <v>4532640</v>
      </c>
    </row>
    <row r="361" spans="1:6" x14ac:dyDescent="0.45">
      <c r="A361" t="s">
        <v>289</v>
      </c>
      <c r="B361">
        <v>138</v>
      </c>
      <c r="C361">
        <v>1.52</v>
      </c>
      <c r="D361">
        <f t="shared" si="10"/>
        <v>209.76</v>
      </c>
      <c r="E361" s="15">
        <f t="shared" si="11"/>
        <v>8086.4</v>
      </c>
      <c r="F361" s="15">
        <f>D361*NEP!$C$6</f>
        <v>1115923.2</v>
      </c>
    </row>
    <row r="362" spans="1:6" x14ac:dyDescent="0.45">
      <c r="A362" t="s">
        <v>290</v>
      </c>
      <c r="B362">
        <v>259</v>
      </c>
      <c r="C362">
        <v>0.28000000000000003</v>
      </c>
      <c r="D362">
        <f t="shared" si="10"/>
        <v>72.52000000000001</v>
      </c>
      <c r="E362" s="15">
        <f t="shared" si="11"/>
        <v>1489.6000000000004</v>
      </c>
      <c r="F362" s="15">
        <f>D362*NEP!$C$6</f>
        <v>385806.40000000008</v>
      </c>
    </row>
    <row r="363" spans="1:6" x14ac:dyDescent="0.45">
      <c r="A363" t="s">
        <v>291</v>
      </c>
      <c r="B363">
        <v>269</v>
      </c>
      <c r="C363">
        <v>3.53</v>
      </c>
      <c r="D363">
        <f t="shared" si="10"/>
        <v>949.56999999999994</v>
      </c>
      <c r="E363" s="15">
        <f t="shared" si="11"/>
        <v>18779.599999999999</v>
      </c>
      <c r="F363" s="15">
        <f>D363*NEP!$C$6</f>
        <v>5051712.3999999994</v>
      </c>
    </row>
    <row r="364" spans="1:6" x14ac:dyDescent="0.45">
      <c r="A364" t="s">
        <v>292</v>
      </c>
      <c r="B364">
        <v>361</v>
      </c>
      <c r="C364">
        <v>0.87</v>
      </c>
      <c r="D364">
        <f t="shared" si="10"/>
        <v>314.07</v>
      </c>
      <c r="E364" s="15">
        <f t="shared" si="11"/>
        <v>4628.3999999999996</v>
      </c>
      <c r="F364" s="15">
        <f>D364*NEP!$C$6</f>
        <v>1670852.4</v>
      </c>
    </row>
    <row r="365" spans="1:6" x14ac:dyDescent="0.45">
      <c r="A365" t="s">
        <v>293</v>
      </c>
      <c r="B365">
        <v>538</v>
      </c>
      <c r="C365">
        <v>0.24</v>
      </c>
      <c r="D365">
        <f t="shared" si="10"/>
        <v>129.12</v>
      </c>
      <c r="E365" s="15">
        <f t="shared" si="11"/>
        <v>1276.8</v>
      </c>
      <c r="F365" s="15">
        <f>D365*NEP!$C$6</f>
        <v>686918.4</v>
      </c>
    </row>
    <row r="366" spans="1:6" x14ac:dyDescent="0.45">
      <c r="A366" t="s">
        <v>541</v>
      </c>
      <c r="B366">
        <v>35</v>
      </c>
      <c r="C366">
        <v>12.36</v>
      </c>
      <c r="D366">
        <f t="shared" si="10"/>
        <v>432.59999999999997</v>
      </c>
      <c r="E366" s="15">
        <f t="shared" si="11"/>
        <v>65755.199999999997</v>
      </c>
      <c r="F366" s="15">
        <f>D366*NEP!$C$6</f>
        <v>2301432</v>
      </c>
    </row>
    <row r="367" spans="1:6" x14ac:dyDescent="0.45">
      <c r="A367" t="s">
        <v>294</v>
      </c>
      <c r="B367">
        <v>59</v>
      </c>
      <c r="C367">
        <v>2.5499999999999998</v>
      </c>
      <c r="D367">
        <f t="shared" si="10"/>
        <v>150.44999999999999</v>
      </c>
      <c r="E367" s="15">
        <f t="shared" si="11"/>
        <v>13565.999999999998</v>
      </c>
      <c r="F367" s="15">
        <f>D367*NEP!$C$6</f>
        <v>800393.99999999988</v>
      </c>
    </row>
    <row r="368" spans="1:6" x14ac:dyDescent="0.45">
      <c r="A368" t="s">
        <v>295</v>
      </c>
      <c r="B368">
        <v>102</v>
      </c>
      <c r="C368">
        <v>4.8600000000000003</v>
      </c>
      <c r="D368">
        <f t="shared" si="10"/>
        <v>495.72</v>
      </c>
      <c r="E368" s="15">
        <f t="shared" si="11"/>
        <v>25855.200000000004</v>
      </c>
      <c r="F368" s="15">
        <f>D368*NEP!$C$6</f>
        <v>2637230.4000000004</v>
      </c>
    </row>
    <row r="369" spans="1:6" x14ac:dyDescent="0.45">
      <c r="A369" t="s">
        <v>296</v>
      </c>
      <c r="B369">
        <v>211</v>
      </c>
      <c r="C369">
        <v>2.2799999999999998</v>
      </c>
      <c r="D369">
        <f t="shared" si="10"/>
        <v>481.08</v>
      </c>
      <c r="E369" s="15">
        <f t="shared" si="11"/>
        <v>12129.6</v>
      </c>
      <c r="F369" s="15">
        <f>D369*NEP!$C$6</f>
        <v>2559345.6</v>
      </c>
    </row>
    <row r="370" spans="1:6" x14ac:dyDescent="0.45">
      <c r="A370" t="s">
        <v>297</v>
      </c>
      <c r="B370">
        <v>132</v>
      </c>
      <c r="C370">
        <v>1.18</v>
      </c>
      <c r="D370">
        <f t="shared" si="10"/>
        <v>155.76</v>
      </c>
      <c r="E370" s="15">
        <f t="shared" si="11"/>
        <v>6277.5999999999995</v>
      </c>
      <c r="F370" s="15">
        <f>D370*NEP!$C$6</f>
        <v>828643.2</v>
      </c>
    </row>
    <row r="371" spans="1:6" x14ac:dyDescent="0.45">
      <c r="A371" t="s">
        <v>298</v>
      </c>
      <c r="B371">
        <v>58</v>
      </c>
      <c r="C371">
        <v>1.61</v>
      </c>
      <c r="D371">
        <f t="shared" si="10"/>
        <v>93.38000000000001</v>
      </c>
      <c r="E371" s="15">
        <f t="shared" si="11"/>
        <v>8565.2000000000007</v>
      </c>
      <c r="F371" s="15">
        <f>D371*NEP!$C$6</f>
        <v>496781.60000000003</v>
      </c>
    </row>
    <row r="372" spans="1:6" x14ac:dyDescent="0.45">
      <c r="A372" t="s">
        <v>299</v>
      </c>
      <c r="B372">
        <v>57</v>
      </c>
      <c r="C372">
        <v>0.63</v>
      </c>
      <c r="D372">
        <f t="shared" si="10"/>
        <v>35.910000000000004</v>
      </c>
      <c r="E372" s="15">
        <f t="shared" si="11"/>
        <v>3351.6000000000004</v>
      </c>
      <c r="F372" s="15">
        <f>D372*NEP!$C$6</f>
        <v>191041.2</v>
      </c>
    </row>
    <row r="373" spans="1:6" x14ac:dyDescent="0.45">
      <c r="A373" t="s">
        <v>300</v>
      </c>
      <c r="B373">
        <v>85</v>
      </c>
      <c r="C373">
        <v>1.39</v>
      </c>
      <c r="D373">
        <f t="shared" si="10"/>
        <v>118.14999999999999</v>
      </c>
      <c r="E373" s="15">
        <f t="shared" si="11"/>
        <v>7394.8</v>
      </c>
      <c r="F373" s="15">
        <f>D373*NEP!$C$6</f>
        <v>628558</v>
      </c>
    </row>
    <row r="374" spans="1:6" x14ac:dyDescent="0.45">
      <c r="A374" t="s">
        <v>301</v>
      </c>
      <c r="B374">
        <v>128</v>
      </c>
      <c r="C374">
        <v>0.5</v>
      </c>
      <c r="D374">
        <f t="shared" si="10"/>
        <v>64</v>
      </c>
      <c r="E374" s="15">
        <f t="shared" si="11"/>
        <v>2660</v>
      </c>
      <c r="F374" s="15">
        <f>D374*NEP!$C$6</f>
        <v>340480</v>
      </c>
    </row>
    <row r="375" spans="1:6" x14ac:dyDescent="0.45">
      <c r="A375" t="s">
        <v>302</v>
      </c>
      <c r="B375">
        <v>47</v>
      </c>
      <c r="C375">
        <v>1.81</v>
      </c>
      <c r="D375">
        <f t="shared" si="10"/>
        <v>85.070000000000007</v>
      </c>
      <c r="E375" s="15">
        <f t="shared" si="11"/>
        <v>9629.2000000000007</v>
      </c>
      <c r="F375" s="15">
        <f>D375*NEP!$C$6</f>
        <v>452572.4</v>
      </c>
    </row>
    <row r="376" spans="1:6" x14ac:dyDescent="0.45">
      <c r="A376" t="s">
        <v>303</v>
      </c>
      <c r="B376">
        <v>73</v>
      </c>
      <c r="C376">
        <v>0.31</v>
      </c>
      <c r="D376">
        <f t="shared" si="10"/>
        <v>22.63</v>
      </c>
      <c r="E376" s="15">
        <f t="shared" si="11"/>
        <v>1649.1999999999998</v>
      </c>
      <c r="F376" s="15">
        <f>D376*NEP!$C$6</f>
        <v>120391.59999999999</v>
      </c>
    </row>
    <row r="377" spans="1:6" x14ac:dyDescent="0.45">
      <c r="A377" t="s">
        <v>542</v>
      </c>
      <c r="B377">
        <v>41</v>
      </c>
      <c r="C377">
        <v>6.77</v>
      </c>
      <c r="D377">
        <f t="shared" si="10"/>
        <v>277.57</v>
      </c>
      <c r="E377" s="15">
        <f t="shared" si="11"/>
        <v>36016.399999999994</v>
      </c>
      <c r="F377" s="15">
        <f>D377*NEP!$C$6</f>
        <v>1476672.4</v>
      </c>
    </row>
    <row r="378" spans="1:6" x14ac:dyDescent="0.45">
      <c r="A378" t="s">
        <v>543</v>
      </c>
      <c r="B378">
        <v>57</v>
      </c>
      <c r="C378">
        <v>2.2799999999999998</v>
      </c>
      <c r="D378">
        <f t="shared" si="10"/>
        <v>129.95999999999998</v>
      </c>
      <c r="E378" s="15">
        <f t="shared" si="11"/>
        <v>12129.599999999997</v>
      </c>
      <c r="F378" s="15">
        <f>D378*NEP!$C$6</f>
        <v>691387.19999999984</v>
      </c>
    </row>
    <row r="379" spans="1:6" x14ac:dyDescent="0.45">
      <c r="A379" t="s">
        <v>304</v>
      </c>
      <c r="B379">
        <v>46</v>
      </c>
      <c r="C379">
        <v>0.94</v>
      </c>
      <c r="D379">
        <f t="shared" si="10"/>
        <v>43.239999999999995</v>
      </c>
      <c r="E379" s="15">
        <f t="shared" si="11"/>
        <v>5000.7999999999993</v>
      </c>
      <c r="F379" s="15">
        <f>D379*NEP!$C$6</f>
        <v>230036.79999999996</v>
      </c>
    </row>
    <row r="380" spans="1:6" x14ac:dyDescent="0.45">
      <c r="A380" t="s">
        <v>305</v>
      </c>
      <c r="B380">
        <v>119</v>
      </c>
      <c r="C380">
        <v>0.13</v>
      </c>
      <c r="D380">
        <f t="shared" si="10"/>
        <v>15.47</v>
      </c>
      <c r="E380" s="15">
        <f t="shared" si="11"/>
        <v>691.6</v>
      </c>
      <c r="F380" s="15">
        <f>D380*NEP!$C$6</f>
        <v>82300.400000000009</v>
      </c>
    </row>
    <row r="381" spans="1:6" x14ac:dyDescent="0.45">
      <c r="A381" t="s">
        <v>306</v>
      </c>
      <c r="B381">
        <v>31</v>
      </c>
      <c r="C381">
        <v>1.83</v>
      </c>
      <c r="D381">
        <f t="shared" si="10"/>
        <v>56.730000000000004</v>
      </c>
      <c r="E381" s="15">
        <f t="shared" si="11"/>
        <v>9735.6</v>
      </c>
      <c r="F381" s="15">
        <f>D381*NEP!$C$6</f>
        <v>301803.60000000003</v>
      </c>
    </row>
    <row r="382" spans="1:6" x14ac:dyDescent="0.45">
      <c r="A382" t="s">
        <v>307</v>
      </c>
      <c r="B382">
        <v>44</v>
      </c>
      <c r="C382">
        <v>0.91</v>
      </c>
      <c r="D382">
        <f t="shared" si="10"/>
        <v>40.04</v>
      </c>
      <c r="E382" s="15">
        <f t="shared" si="11"/>
        <v>4841.2</v>
      </c>
      <c r="F382" s="15">
        <f>D382*NEP!$C$6</f>
        <v>213012.8</v>
      </c>
    </row>
    <row r="383" spans="1:6" x14ac:dyDescent="0.45">
      <c r="A383" t="s">
        <v>443</v>
      </c>
      <c r="B383">
        <v>36</v>
      </c>
      <c r="C383">
        <v>1.03</v>
      </c>
      <c r="D383">
        <f t="shared" si="10"/>
        <v>37.08</v>
      </c>
      <c r="E383" s="15">
        <f t="shared" si="11"/>
        <v>5479.5999999999995</v>
      </c>
      <c r="F383" s="15">
        <f>D383*NEP!$C$6</f>
        <v>197265.59999999998</v>
      </c>
    </row>
    <row r="384" spans="1:6" x14ac:dyDescent="0.45">
      <c r="A384" t="s">
        <v>308</v>
      </c>
      <c r="B384">
        <v>143</v>
      </c>
      <c r="C384">
        <v>0.9</v>
      </c>
      <c r="D384">
        <f t="shared" si="10"/>
        <v>128.70000000000002</v>
      </c>
      <c r="E384" s="15">
        <f t="shared" si="11"/>
        <v>4788.0000000000009</v>
      </c>
      <c r="F384" s="15">
        <f>D384*NEP!$C$6</f>
        <v>684684.00000000012</v>
      </c>
    </row>
    <row r="385" spans="1:6" x14ac:dyDescent="0.45">
      <c r="A385" t="s">
        <v>309</v>
      </c>
      <c r="B385">
        <v>356</v>
      </c>
      <c r="C385">
        <v>0.25</v>
      </c>
      <c r="D385">
        <f t="shared" si="10"/>
        <v>89</v>
      </c>
      <c r="E385" s="15">
        <f t="shared" si="11"/>
        <v>1330</v>
      </c>
      <c r="F385" s="15">
        <f>D385*NEP!$C$6</f>
        <v>473480</v>
      </c>
    </row>
    <row r="386" spans="1:6" x14ac:dyDescent="0.45">
      <c r="A386" t="s">
        <v>310</v>
      </c>
      <c r="B386">
        <v>69</v>
      </c>
      <c r="C386">
        <v>0.62</v>
      </c>
      <c r="D386">
        <f t="shared" si="10"/>
        <v>42.78</v>
      </c>
      <c r="E386" s="15">
        <f t="shared" si="11"/>
        <v>3298.4</v>
      </c>
      <c r="F386" s="15">
        <f>D386*NEP!$C$6</f>
        <v>227589.6</v>
      </c>
    </row>
    <row r="387" spans="1:6" x14ac:dyDescent="0.45">
      <c r="A387" t="s">
        <v>544</v>
      </c>
      <c r="B387">
        <v>33</v>
      </c>
      <c r="C387">
        <v>0.59</v>
      </c>
      <c r="D387">
        <f t="shared" ref="D387:D389" si="12">C387*B387</f>
        <v>19.47</v>
      </c>
      <c r="E387" s="15">
        <f t="shared" ref="E387:E389" si="13">F387/B387</f>
        <v>3138.7999999999997</v>
      </c>
      <c r="F387" s="15">
        <f>D387*NEP!$C$6</f>
        <v>103580.4</v>
      </c>
    </row>
    <row r="388" spans="1:6" x14ac:dyDescent="0.45">
      <c r="A388" t="s">
        <v>545</v>
      </c>
      <c r="B388">
        <v>31</v>
      </c>
      <c r="C388">
        <v>1.55</v>
      </c>
      <c r="D388">
        <f t="shared" si="12"/>
        <v>48.050000000000004</v>
      </c>
      <c r="E388" s="15">
        <f t="shared" si="13"/>
        <v>8246.0000000000018</v>
      </c>
      <c r="F388" s="15">
        <f>D388*NEP!$C$6</f>
        <v>255626.00000000003</v>
      </c>
    </row>
    <row r="389" spans="1:6" x14ac:dyDescent="0.45">
      <c r="A389" t="s">
        <v>546</v>
      </c>
      <c r="B389">
        <v>34</v>
      </c>
      <c r="C389">
        <v>0.93</v>
      </c>
      <c r="D389">
        <f t="shared" si="12"/>
        <v>31.62</v>
      </c>
      <c r="E389" s="15">
        <f t="shared" si="13"/>
        <v>4947.5999999999995</v>
      </c>
      <c r="F389" s="15">
        <f>D389*NEP!$C$6</f>
        <v>168218.4</v>
      </c>
    </row>
    <row r="390" spans="1:6" x14ac:dyDescent="0.45">
      <c r="A390" t="s">
        <v>311</v>
      </c>
      <c r="B390">
        <v>64</v>
      </c>
      <c r="C390">
        <v>1.54</v>
      </c>
      <c r="D390">
        <f t="shared" ref="D390:D414" si="14">C390*B390</f>
        <v>98.56</v>
      </c>
      <c r="E390" s="15">
        <f t="shared" ref="E390:E414" si="15">F390/B390</f>
        <v>8192.8000000000011</v>
      </c>
      <c r="F390" s="15">
        <f>D390*NEP!$C$6</f>
        <v>524339.20000000007</v>
      </c>
    </row>
    <row r="391" spans="1:6" x14ac:dyDescent="0.45">
      <c r="A391" t="s">
        <v>312</v>
      </c>
      <c r="B391">
        <v>93</v>
      </c>
      <c r="C391">
        <v>0.62</v>
      </c>
      <c r="D391">
        <f t="shared" si="14"/>
        <v>57.66</v>
      </c>
      <c r="E391" s="15">
        <f t="shared" si="15"/>
        <v>3298.3999999999996</v>
      </c>
      <c r="F391" s="15">
        <f>D391*NEP!$C$6</f>
        <v>306751.19999999995</v>
      </c>
    </row>
    <row r="392" spans="1:6" x14ac:dyDescent="0.45">
      <c r="A392" t="s">
        <v>313</v>
      </c>
      <c r="B392">
        <v>60</v>
      </c>
      <c r="C392">
        <v>4.41</v>
      </c>
      <c r="D392">
        <f t="shared" si="14"/>
        <v>264.60000000000002</v>
      </c>
      <c r="E392" s="15">
        <f t="shared" si="15"/>
        <v>23461.200000000004</v>
      </c>
      <c r="F392" s="15">
        <f>D392*NEP!$C$6</f>
        <v>1407672.0000000002</v>
      </c>
    </row>
    <row r="393" spans="1:6" x14ac:dyDescent="0.45">
      <c r="A393" t="s">
        <v>314</v>
      </c>
      <c r="B393">
        <v>87</v>
      </c>
      <c r="C393">
        <v>1.57</v>
      </c>
      <c r="D393">
        <f t="shared" si="14"/>
        <v>136.59</v>
      </c>
      <c r="E393" s="15">
        <f t="shared" si="15"/>
        <v>8352.4</v>
      </c>
      <c r="F393" s="15">
        <f>D393*NEP!$C$6</f>
        <v>726658.8</v>
      </c>
    </row>
    <row r="394" spans="1:6" x14ac:dyDescent="0.45">
      <c r="A394" t="s">
        <v>315</v>
      </c>
      <c r="B394">
        <v>192</v>
      </c>
      <c r="C394">
        <v>0.79</v>
      </c>
      <c r="D394">
        <f t="shared" si="14"/>
        <v>151.68</v>
      </c>
      <c r="E394" s="15">
        <f t="shared" si="15"/>
        <v>4202.8</v>
      </c>
      <c r="F394" s="15">
        <f>D394*NEP!$C$6</f>
        <v>806937.60000000009</v>
      </c>
    </row>
    <row r="395" spans="1:6" x14ac:dyDescent="0.45">
      <c r="A395" t="s">
        <v>547</v>
      </c>
      <c r="B395">
        <v>30</v>
      </c>
      <c r="C395">
        <v>1.79</v>
      </c>
      <c r="D395">
        <f t="shared" si="14"/>
        <v>53.7</v>
      </c>
      <c r="E395" s="15">
        <f t="shared" si="15"/>
        <v>9522.7999999999993</v>
      </c>
      <c r="F395" s="15">
        <f>D395*NEP!$C$6</f>
        <v>285684</v>
      </c>
    </row>
    <row r="396" spans="1:6" x14ac:dyDescent="0.45">
      <c r="A396" t="s">
        <v>316</v>
      </c>
      <c r="B396">
        <v>164</v>
      </c>
      <c r="C396">
        <v>0.91</v>
      </c>
      <c r="D396">
        <f t="shared" si="14"/>
        <v>149.24</v>
      </c>
      <c r="E396" s="15">
        <f t="shared" si="15"/>
        <v>4841.2000000000007</v>
      </c>
      <c r="F396" s="15">
        <f>D396*NEP!$C$6</f>
        <v>793956.8</v>
      </c>
    </row>
    <row r="397" spans="1:6" x14ac:dyDescent="0.45">
      <c r="A397" t="s">
        <v>317</v>
      </c>
      <c r="B397">
        <v>577</v>
      </c>
      <c r="C397">
        <v>0.23</v>
      </c>
      <c r="D397">
        <f t="shared" si="14"/>
        <v>132.71</v>
      </c>
      <c r="E397" s="15">
        <f t="shared" si="15"/>
        <v>1223.6000000000001</v>
      </c>
      <c r="F397" s="15">
        <f>D397*NEP!$C$6</f>
        <v>706017.20000000007</v>
      </c>
    </row>
    <row r="398" spans="1:6" x14ac:dyDescent="0.45">
      <c r="A398" t="s">
        <v>318</v>
      </c>
      <c r="B398">
        <v>72</v>
      </c>
      <c r="C398">
        <v>0.2</v>
      </c>
      <c r="D398">
        <f t="shared" si="14"/>
        <v>14.4</v>
      </c>
      <c r="E398" s="15">
        <f t="shared" si="15"/>
        <v>1064</v>
      </c>
      <c r="F398" s="15">
        <f>D398*NEP!$C$6</f>
        <v>76608</v>
      </c>
    </row>
    <row r="399" spans="1:6" x14ac:dyDescent="0.45">
      <c r="A399" t="s">
        <v>319</v>
      </c>
      <c r="B399">
        <v>139</v>
      </c>
      <c r="C399">
        <v>1.59</v>
      </c>
      <c r="D399">
        <f t="shared" si="14"/>
        <v>221.01000000000002</v>
      </c>
      <c r="E399" s="15">
        <f t="shared" si="15"/>
        <v>8458.8000000000011</v>
      </c>
      <c r="F399" s="15">
        <f>D399*NEP!$C$6</f>
        <v>1175773.2000000002</v>
      </c>
    </row>
    <row r="400" spans="1:6" x14ac:dyDescent="0.45">
      <c r="A400" t="s">
        <v>320</v>
      </c>
      <c r="B400">
        <v>212</v>
      </c>
      <c r="C400">
        <v>0.4</v>
      </c>
      <c r="D400">
        <f t="shared" si="14"/>
        <v>84.800000000000011</v>
      </c>
      <c r="E400" s="15">
        <f t="shared" si="15"/>
        <v>2128.0000000000005</v>
      </c>
      <c r="F400" s="15">
        <f>D400*NEP!$C$6</f>
        <v>451136.00000000006</v>
      </c>
    </row>
    <row r="401" spans="1:6" x14ac:dyDescent="0.45">
      <c r="A401" t="s">
        <v>321</v>
      </c>
      <c r="B401">
        <v>133</v>
      </c>
      <c r="C401">
        <v>1.1499999999999999</v>
      </c>
      <c r="D401">
        <f t="shared" si="14"/>
        <v>152.94999999999999</v>
      </c>
      <c r="E401" s="15">
        <f t="shared" si="15"/>
        <v>6117.9999999999991</v>
      </c>
      <c r="F401" s="15">
        <f>D401*NEP!$C$6</f>
        <v>813693.99999999988</v>
      </c>
    </row>
    <row r="402" spans="1:6" x14ac:dyDescent="0.45">
      <c r="A402" t="s">
        <v>322</v>
      </c>
      <c r="B402">
        <v>259</v>
      </c>
      <c r="C402">
        <v>0.37</v>
      </c>
      <c r="D402">
        <f t="shared" si="14"/>
        <v>95.83</v>
      </c>
      <c r="E402" s="15">
        <f t="shared" si="15"/>
        <v>1968.3999999999999</v>
      </c>
      <c r="F402" s="15">
        <f>D402*NEP!$C$6</f>
        <v>509815.6</v>
      </c>
    </row>
    <row r="403" spans="1:6" x14ac:dyDescent="0.45">
      <c r="A403" t="s">
        <v>323</v>
      </c>
      <c r="B403">
        <v>52</v>
      </c>
      <c r="C403">
        <v>0.36</v>
      </c>
      <c r="D403">
        <f t="shared" si="14"/>
        <v>18.72</v>
      </c>
      <c r="E403" s="15">
        <f t="shared" si="15"/>
        <v>1915.1999999999998</v>
      </c>
      <c r="F403" s="15">
        <f>D403*NEP!$C$6</f>
        <v>99590.399999999994</v>
      </c>
    </row>
    <row r="404" spans="1:6" x14ac:dyDescent="0.45">
      <c r="A404" t="s">
        <v>324</v>
      </c>
      <c r="B404">
        <v>120</v>
      </c>
      <c r="C404">
        <v>0.17</v>
      </c>
      <c r="D404">
        <f t="shared" si="14"/>
        <v>20.400000000000002</v>
      </c>
      <c r="E404" s="15">
        <f t="shared" si="15"/>
        <v>904.40000000000009</v>
      </c>
      <c r="F404" s="15">
        <f>D404*NEP!$C$6</f>
        <v>108528.00000000001</v>
      </c>
    </row>
    <row r="405" spans="1:6" x14ac:dyDescent="0.45">
      <c r="A405" t="s">
        <v>548</v>
      </c>
      <c r="B405">
        <v>59</v>
      </c>
      <c r="C405">
        <v>4.17</v>
      </c>
      <c r="D405">
        <f t="shared" si="14"/>
        <v>246.03</v>
      </c>
      <c r="E405" s="15">
        <f t="shared" si="15"/>
        <v>22184.400000000001</v>
      </c>
      <c r="F405" s="15">
        <f>D405*NEP!$C$6</f>
        <v>1308879.6000000001</v>
      </c>
    </row>
    <row r="406" spans="1:6" x14ac:dyDescent="0.45">
      <c r="A406" t="s">
        <v>549</v>
      </c>
      <c r="B406">
        <v>110</v>
      </c>
      <c r="C406">
        <v>1.51</v>
      </c>
      <c r="D406">
        <f t="shared" si="14"/>
        <v>166.1</v>
      </c>
      <c r="E406" s="15">
        <f t="shared" si="15"/>
        <v>8033.2</v>
      </c>
      <c r="F406" s="15">
        <f>D406*NEP!$C$6</f>
        <v>883652</v>
      </c>
    </row>
    <row r="407" spans="1:6" x14ac:dyDescent="0.45">
      <c r="A407" t="s">
        <v>550</v>
      </c>
      <c r="B407">
        <v>39</v>
      </c>
      <c r="C407">
        <v>2.17</v>
      </c>
      <c r="D407">
        <f t="shared" si="14"/>
        <v>84.63</v>
      </c>
      <c r="E407" s="15">
        <f t="shared" si="15"/>
        <v>11544.4</v>
      </c>
      <c r="F407" s="15">
        <f>D407*NEP!$C$6</f>
        <v>450231.6</v>
      </c>
    </row>
    <row r="408" spans="1:6" x14ac:dyDescent="0.45">
      <c r="A408" t="s">
        <v>551</v>
      </c>
      <c r="B408">
        <v>47</v>
      </c>
      <c r="C408">
        <v>0.79</v>
      </c>
      <c r="D408">
        <f t="shared" si="14"/>
        <v>37.130000000000003</v>
      </c>
      <c r="E408" s="15">
        <f t="shared" si="15"/>
        <v>4202.8</v>
      </c>
      <c r="F408" s="15">
        <f>D408*NEP!$C$6</f>
        <v>197531.6</v>
      </c>
    </row>
    <row r="409" spans="1:6" x14ac:dyDescent="0.45">
      <c r="A409" t="s">
        <v>552</v>
      </c>
      <c r="B409">
        <v>74</v>
      </c>
      <c r="C409">
        <v>0.4</v>
      </c>
      <c r="D409">
        <f t="shared" si="14"/>
        <v>29.6</v>
      </c>
      <c r="E409" s="15">
        <f t="shared" si="15"/>
        <v>2128</v>
      </c>
      <c r="F409" s="15">
        <f>D409*NEP!$C$6</f>
        <v>157472</v>
      </c>
    </row>
    <row r="410" spans="1:6" x14ac:dyDescent="0.45">
      <c r="A410" t="s">
        <v>325</v>
      </c>
      <c r="B410">
        <v>49</v>
      </c>
      <c r="C410">
        <v>0.7</v>
      </c>
      <c r="D410">
        <f t="shared" si="14"/>
        <v>34.299999999999997</v>
      </c>
      <c r="E410" s="15">
        <f t="shared" si="15"/>
        <v>3723.9999999999995</v>
      </c>
      <c r="F410" s="15">
        <f>D410*NEP!$C$6</f>
        <v>182475.99999999997</v>
      </c>
    </row>
    <row r="411" spans="1:6" x14ac:dyDescent="0.45">
      <c r="A411" t="s">
        <v>326</v>
      </c>
      <c r="B411">
        <v>67</v>
      </c>
      <c r="C411">
        <v>1.08</v>
      </c>
      <c r="D411">
        <f t="shared" si="14"/>
        <v>72.36</v>
      </c>
      <c r="E411" s="15">
        <f t="shared" si="15"/>
        <v>5745.6</v>
      </c>
      <c r="F411" s="15">
        <f>D411*NEP!$C$6</f>
        <v>384955.2</v>
      </c>
    </row>
    <row r="412" spans="1:6" x14ac:dyDescent="0.45">
      <c r="A412" t="s">
        <v>327</v>
      </c>
      <c r="B412">
        <v>244</v>
      </c>
      <c r="C412">
        <v>0.31</v>
      </c>
      <c r="D412">
        <f t="shared" si="14"/>
        <v>75.64</v>
      </c>
      <c r="E412" s="15">
        <f t="shared" si="15"/>
        <v>1649.2</v>
      </c>
      <c r="F412" s="15">
        <f>D412*NEP!$C$6</f>
        <v>402404.8</v>
      </c>
    </row>
    <row r="413" spans="1:6" x14ac:dyDescent="0.45">
      <c r="A413" t="s">
        <v>328</v>
      </c>
      <c r="B413">
        <v>64</v>
      </c>
      <c r="C413">
        <v>1.26</v>
      </c>
      <c r="D413">
        <f t="shared" si="14"/>
        <v>80.64</v>
      </c>
      <c r="E413" s="15">
        <f t="shared" si="15"/>
        <v>6703.2</v>
      </c>
      <c r="F413" s="15">
        <f>D413*NEP!$C$6</f>
        <v>429004.79999999999</v>
      </c>
    </row>
    <row r="414" spans="1:6" x14ac:dyDescent="0.45">
      <c r="A414" t="s">
        <v>329</v>
      </c>
      <c r="B414" s="2">
        <v>1251</v>
      </c>
      <c r="C414">
        <v>0.21</v>
      </c>
      <c r="D414">
        <f t="shared" si="14"/>
        <v>262.70999999999998</v>
      </c>
      <c r="E414" s="15">
        <f t="shared" si="15"/>
        <v>1117.2</v>
      </c>
      <c r="F414" s="15">
        <f>D414*NEP!$C$6</f>
        <v>1397617.2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C2:C26"/>
  <sheetViews>
    <sheetView workbookViewId="0">
      <selection activeCell="E18" sqref="A1:XFD1048576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5.53125" bestFit="1" customWidth="1"/>
  </cols>
  <sheetData>
    <row r="2" spans="3:3" x14ac:dyDescent="0.45">
      <c r="C2" s="1"/>
    </row>
    <row r="3" spans="3:3" x14ac:dyDescent="0.45">
      <c r="C3" s="1"/>
    </row>
    <row r="4" spans="3:3" x14ac:dyDescent="0.45">
      <c r="C4" s="1"/>
    </row>
    <row r="5" spans="3:3" x14ac:dyDescent="0.45">
      <c r="C5" s="1"/>
    </row>
    <row r="6" spans="3:3" x14ac:dyDescent="0.45">
      <c r="C6" s="1"/>
    </row>
    <row r="7" spans="3:3" x14ac:dyDescent="0.45">
      <c r="C7" s="1"/>
    </row>
    <row r="8" spans="3:3" x14ac:dyDescent="0.45">
      <c r="C8" s="1"/>
    </row>
    <row r="9" spans="3:3" x14ac:dyDescent="0.45">
      <c r="C9" s="1"/>
    </row>
    <row r="10" spans="3:3" x14ac:dyDescent="0.45">
      <c r="C10" s="1"/>
    </row>
    <row r="11" spans="3:3" x14ac:dyDescent="0.45">
      <c r="C11" s="1"/>
    </row>
    <row r="12" spans="3:3" x14ac:dyDescent="0.45">
      <c r="C12" s="1"/>
    </row>
    <row r="13" spans="3:3" x14ac:dyDescent="0.45">
      <c r="C13" s="1"/>
    </row>
    <row r="14" spans="3:3" x14ac:dyDescent="0.45">
      <c r="C14" s="1"/>
    </row>
    <row r="15" spans="3:3" x14ac:dyDescent="0.45">
      <c r="C15" s="1"/>
    </row>
    <row r="16" spans="3:3" x14ac:dyDescent="0.45">
      <c r="C16" s="1"/>
    </row>
    <row r="17" spans="3:3" x14ac:dyDescent="0.45">
      <c r="C17" s="1"/>
    </row>
    <row r="18" spans="3:3" x14ac:dyDescent="0.45">
      <c r="C18" s="1"/>
    </row>
    <row r="19" spans="3:3" x14ac:dyDescent="0.45">
      <c r="C19" s="1"/>
    </row>
    <row r="20" spans="3:3" x14ac:dyDescent="0.45">
      <c r="C20" s="1"/>
    </row>
    <row r="21" spans="3:3" x14ac:dyDescent="0.45">
      <c r="C21" s="1"/>
    </row>
    <row r="22" spans="3:3" x14ac:dyDescent="0.45">
      <c r="C22" s="1"/>
    </row>
    <row r="23" spans="3:3" x14ac:dyDescent="0.45">
      <c r="C23" s="1"/>
    </row>
    <row r="24" spans="3:3" x14ac:dyDescent="0.45">
      <c r="C24" s="1"/>
    </row>
    <row r="25" spans="3:3" x14ac:dyDescent="0.45">
      <c r="C25" s="1"/>
    </row>
    <row r="26" spans="3:3" x14ac:dyDescent="0.45">
      <c r="C2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"/>
  <sheetViews>
    <sheetView workbookViewId="0">
      <selection activeCell="A40" sqref="A1:XFD1048576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6.8632812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C2:C6"/>
  <sheetViews>
    <sheetView workbookViewId="0">
      <selection activeCell="G23" sqref="A1:XFD1048576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5.53125" bestFit="1" customWidth="1"/>
  </cols>
  <sheetData>
    <row r="2" spans="3:3" x14ac:dyDescent="0.45">
      <c r="C2" s="1"/>
    </row>
    <row r="3" spans="3:3" x14ac:dyDescent="0.45">
      <c r="C3" s="1"/>
    </row>
    <row r="4" spans="3:3" x14ac:dyDescent="0.45">
      <c r="C4" s="1"/>
    </row>
    <row r="5" spans="3:3" x14ac:dyDescent="0.45">
      <c r="C5" s="1"/>
    </row>
    <row r="6" spans="3:3" x14ac:dyDescent="0.45">
      <c r="C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"/>
  <sheetViews>
    <sheetView workbookViewId="0">
      <selection activeCell="F27" sqref="A1:XFD1048576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6.8632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RAH - Summary</vt:lpstr>
      <vt:lpstr>Cost per NWAU ED</vt:lpstr>
      <vt:lpstr>NWAU per pres ED</vt:lpstr>
      <vt:lpstr>Cost per NWAU Acute Adm</vt:lpstr>
      <vt:lpstr>NWAU per episode Acute Adm</vt:lpstr>
      <vt:lpstr>Cost per NWAU Sub-Acute Adm</vt:lpstr>
      <vt:lpstr>NWAU per episode Sub-Acute Adm</vt:lpstr>
      <vt:lpstr>Cost per NWAU Mental Health Adm</vt:lpstr>
      <vt:lpstr>NWAU per episode Mental Health</vt:lpstr>
      <vt:lpstr>NEP</vt:lpstr>
      <vt:lpstr>Cover - Royal Adelaide Hospital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Partington</dc:creator>
  <cp:lastModifiedBy>Andrew</cp:lastModifiedBy>
  <dcterms:created xsi:type="dcterms:W3CDTF">2023-07-10T04:18:18Z</dcterms:created>
  <dcterms:modified xsi:type="dcterms:W3CDTF">2024-07-10T19:20:56Z</dcterms:modified>
</cp:coreProperties>
</file>