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00" windowWidth="17895" windowHeight="10950"/>
  </bookViews>
  <sheets>
    <sheet name="exports" sheetId="1" r:id="rId1"/>
    <sheet name="im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G45" i="2"/>
  <c r="AG48" s="1"/>
  <c r="AH45"/>
  <c r="AH48" s="1"/>
  <c r="AI45"/>
  <c r="AI48" s="1"/>
  <c r="AJ45"/>
  <c r="AJ48" s="1"/>
  <c r="AK45"/>
  <c r="AK48" s="1"/>
  <c r="AL45"/>
  <c r="AL48" s="1"/>
  <c r="AM45"/>
  <c r="AM48" s="1"/>
  <c r="AO22" i="1"/>
  <c r="AN22"/>
  <c r="AB20"/>
  <c r="AB22" s="1"/>
  <c r="Z20"/>
  <c r="Z22" s="1"/>
  <c r="AA20"/>
  <c r="AA22" s="1"/>
  <c r="AC20"/>
  <c r="AC22" s="1"/>
  <c r="AD20"/>
  <c r="AD22" s="1"/>
  <c r="AE20"/>
  <c r="AE22" s="1"/>
  <c r="AF20"/>
  <c r="AF22" s="1"/>
  <c r="AG20"/>
  <c r="AG22" s="1"/>
  <c r="AH20"/>
  <c r="AH22" s="1"/>
  <c r="AI20"/>
  <c r="AI22" s="1"/>
  <c r="AJ20"/>
  <c r="AJ22" s="1"/>
  <c r="AK20"/>
  <c r="AK22" s="1"/>
  <c r="AL20"/>
  <c r="AL22" s="1"/>
  <c r="AM20"/>
  <c r="AM22" s="1"/>
  <c r="AO20"/>
  <c r="AN20"/>
  <c r="AF45" i="2"/>
  <c r="AF48" s="1"/>
  <c r="AO48"/>
  <c r="AN48"/>
  <c r="AA45"/>
  <c r="AB45"/>
  <c r="AC45"/>
  <c r="AD45"/>
  <c r="AE45"/>
  <c r="Z45"/>
  <c r="AO45"/>
  <c r="AN45"/>
</calcChain>
</file>

<file path=xl/sharedStrings.xml><?xml version="1.0" encoding="utf-8"?>
<sst xmlns="http://schemas.openxmlformats.org/spreadsheetml/2006/main" count="159" uniqueCount="68">
  <si>
    <t>notes</t>
  </si>
  <si>
    <t>unit</t>
  </si>
  <si>
    <t>Poland</t>
  </si>
  <si>
    <t>Germany</t>
  </si>
  <si>
    <t>Java</t>
  </si>
  <si>
    <t>Belgium</t>
  </si>
  <si>
    <t>France</t>
  </si>
  <si>
    <t>Switzerland</t>
  </si>
  <si>
    <t>Portugal</t>
  </si>
  <si>
    <t>Austria</t>
  </si>
  <si>
    <t>Czechoslovakia</t>
  </si>
  <si>
    <t>Greece</t>
  </si>
  <si>
    <t>Albania</t>
  </si>
  <si>
    <t>Siam</t>
  </si>
  <si>
    <t>Angli</t>
  </si>
  <si>
    <t>England</t>
  </si>
  <si>
    <t>Belgjike</t>
  </si>
  <si>
    <t>Cekosllovaki</t>
  </si>
  <si>
    <t>Fr. Ar (frs.-or)</t>
  </si>
  <si>
    <t>Greqi</t>
  </si>
  <si>
    <t>Egjypt</t>
  </si>
  <si>
    <t>Gjermani</t>
  </si>
  <si>
    <t>Itali</t>
  </si>
  <si>
    <t>Jugosllavi</t>
  </si>
  <si>
    <t>Svicer</t>
  </si>
  <si>
    <t>Turqi</t>
  </si>
  <si>
    <t>Shtetet E B. Te Amerikes</t>
  </si>
  <si>
    <t>US</t>
  </si>
  <si>
    <t>Austrie</t>
  </si>
  <si>
    <t>Australie</t>
  </si>
  <si>
    <t>Brazilie</t>
  </si>
  <si>
    <t>Bullgarie</t>
  </si>
  <si>
    <t>Danimarke</t>
  </si>
  <si>
    <t>Hixhaze</t>
  </si>
  <si>
    <t>Holande</t>
  </si>
  <si>
    <t>Hedjaz</t>
  </si>
  <si>
    <t>Indie</t>
  </si>
  <si>
    <t>Japon</t>
  </si>
  <si>
    <t>Kanada</t>
  </si>
  <si>
    <t>Kine</t>
  </si>
  <si>
    <t>Lituanie</t>
  </si>
  <si>
    <t>Luksemburgu</t>
  </si>
  <si>
    <t>Norvegjie</t>
  </si>
  <si>
    <t>Polonie</t>
  </si>
  <si>
    <t>Portogalie</t>
  </si>
  <si>
    <t>Rumanie</t>
  </si>
  <si>
    <t>Romania</t>
  </si>
  <si>
    <t>Rusie</t>
  </si>
  <si>
    <t>USSR</t>
  </si>
  <si>
    <t>Spanje</t>
  </si>
  <si>
    <t>Suedie</t>
  </si>
  <si>
    <t>Ungarie</t>
  </si>
  <si>
    <t>* In 1935, Poland's total is off by 1000 in book. The products sum to 8620, but the total is listed as 9620</t>
  </si>
  <si>
    <t>Argjentine</t>
  </si>
  <si>
    <t>Fr. Ar</t>
  </si>
  <si>
    <t>Shtete tjera</t>
  </si>
  <si>
    <t>Other countries</t>
  </si>
  <si>
    <t>Statistika tregtare e importacjon-it e eksportacjon-it</t>
  </si>
  <si>
    <t>Kuba</t>
  </si>
  <si>
    <t>Meke</t>
  </si>
  <si>
    <t>Fr. Ar.</t>
  </si>
  <si>
    <t>Statiske e Tregtis se Jashtme te Mbretnis Shqiptare (HF225.A2q)</t>
  </si>
  <si>
    <t>pays de provenance</t>
  </si>
  <si>
    <t>pays de destination</t>
  </si>
  <si>
    <t>Frs. Or</t>
  </si>
  <si>
    <t>Persi</t>
  </si>
  <si>
    <t>Statiske e Tregtis se Jashtme te Mbretnis Shqiptare (HF226.A2q)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</si>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</sst>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6"/>
  <sheetViews>
    <sheetView tabSelected="1" workbookViewId="0">
      <pane xSplit="3" ySplit="1" topLeftCell="U2" activePane="bottomRight" state="frozen"/>
      <selection activeCell="AN2" sqref="AN2:AN4"/>
      <selection pane="topRight" activeCell="AN2" sqref="AN2:AN4"/>
      <selection pane="bottomLeft" activeCell="AN2" sqref="AN2:AN4"/>
      <selection pane="bottomRight" activeCell="B18" sqref="B18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 s="23" customFormat="1">
      <c r="Z2" s="23">
        <v>1</v>
      </c>
      <c r="AA2" s="1">
        <v>1</v>
      </c>
      <c r="AB2" s="23">
        <v>1</v>
      </c>
      <c r="AC2" s="1">
        <v>1</v>
      </c>
      <c r="AD2" s="23">
        <v>1</v>
      </c>
      <c r="AE2" s="1">
        <v>1</v>
      </c>
      <c r="AF2" s="23">
        <v>1</v>
      </c>
      <c r="AG2" s="23">
        <v>1</v>
      </c>
      <c r="AH2" s="23">
        <v>1</v>
      </c>
      <c r="AI2" s="23">
        <v>1</v>
      </c>
      <c r="AJ2" s="23">
        <v>1</v>
      </c>
      <c r="AK2" s="23">
        <v>1</v>
      </c>
      <c r="AL2" s="23">
        <v>1</v>
      </c>
      <c r="AM2" s="23">
        <v>1</v>
      </c>
      <c r="AN2" s="23">
        <v>1</v>
      </c>
      <c r="AO2" s="23">
        <v>1</v>
      </c>
    </row>
    <row r="3" spans="1:54" s="23" customFormat="1">
      <c r="Z3" s="23" t="s">
        <v>60</v>
      </c>
      <c r="AA3" s="23" t="s">
        <v>60</v>
      </c>
      <c r="AB3" s="23" t="s">
        <v>60</v>
      </c>
      <c r="AC3" s="23" t="s">
        <v>60</v>
      </c>
      <c r="AD3" s="23" t="s">
        <v>60</v>
      </c>
      <c r="AE3" s="23" t="s">
        <v>60</v>
      </c>
      <c r="AF3" s="23" t="s">
        <v>60</v>
      </c>
      <c r="AG3" s="23" t="s">
        <v>64</v>
      </c>
      <c r="AH3" s="23" t="s">
        <v>64</v>
      </c>
      <c r="AI3" s="23" t="s">
        <v>64</v>
      </c>
      <c r="AJ3" s="23" t="s">
        <v>64</v>
      </c>
      <c r="AK3" s="23" t="s">
        <v>64</v>
      </c>
      <c r="AL3" s="23" t="s">
        <v>64</v>
      </c>
      <c r="AM3" s="23" t="s">
        <v>64</v>
      </c>
      <c r="AN3" s="23" t="s">
        <v>64</v>
      </c>
      <c r="AO3" s="23" t="s">
        <v>64</v>
      </c>
    </row>
    <row r="4" spans="1:54">
      <c r="A4" t="s">
        <v>12</v>
      </c>
      <c r="B4" t="s">
        <v>14</v>
      </c>
      <c r="C4" t="s">
        <v>15</v>
      </c>
      <c r="D4" t="s">
        <v>18</v>
      </c>
      <c r="AA4">
        <v>36592</v>
      </c>
      <c r="AB4">
        <v>44575</v>
      </c>
      <c r="AC4">
        <v>2810</v>
      </c>
      <c r="AD4">
        <v>4708</v>
      </c>
      <c r="AF4">
        <v>37842</v>
      </c>
      <c r="AG4">
        <v>84780</v>
      </c>
      <c r="AH4">
        <v>52966</v>
      </c>
      <c r="AI4">
        <v>47410</v>
      </c>
      <c r="AJ4">
        <v>62900</v>
      </c>
      <c r="AK4">
        <v>6665</v>
      </c>
      <c r="AL4">
        <v>25506</v>
      </c>
      <c r="AM4">
        <v>33851</v>
      </c>
      <c r="AN4">
        <v>22306</v>
      </c>
      <c r="AO4">
        <v>57980</v>
      </c>
    </row>
    <row r="5" spans="1:54">
      <c r="B5" t="s">
        <v>28</v>
      </c>
      <c r="C5" t="s">
        <v>9</v>
      </c>
      <c r="AF5">
        <v>57549</v>
      </c>
      <c r="AH5">
        <v>144608</v>
      </c>
      <c r="AO5">
        <v>222674</v>
      </c>
    </row>
    <row r="6" spans="1:54">
      <c r="B6" t="s">
        <v>16</v>
      </c>
      <c r="C6" t="s">
        <v>5</v>
      </c>
      <c r="AN6">
        <v>9551</v>
      </c>
    </row>
    <row r="7" spans="1:54">
      <c r="B7" t="s">
        <v>17</v>
      </c>
      <c r="C7" t="s">
        <v>10</v>
      </c>
      <c r="AN7">
        <v>52039</v>
      </c>
      <c r="AO7">
        <v>106330</v>
      </c>
    </row>
    <row r="8" spans="1:54">
      <c r="B8" t="s">
        <v>20</v>
      </c>
      <c r="AA8">
        <v>48178</v>
      </c>
      <c r="AB8">
        <v>57310</v>
      </c>
      <c r="AC8">
        <v>10650</v>
      </c>
      <c r="AD8">
        <v>28310</v>
      </c>
      <c r="AE8">
        <v>76035</v>
      </c>
      <c r="AF8">
        <v>56728</v>
      </c>
      <c r="AG8">
        <v>24570</v>
      </c>
      <c r="AH8">
        <v>121139</v>
      </c>
      <c r="AJ8">
        <v>21200</v>
      </c>
      <c r="AK8">
        <v>21580</v>
      </c>
      <c r="AL8">
        <v>5551</v>
      </c>
      <c r="AM8">
        <v>4754</v>
      </c>
      <c r="AN8">
        <v>9608</v>
      </c>
      <c r="AO8">
        <v>13963</v>
      </c>
    </row>
    <row r="9" spans="1:54">
      <c r="B9" t="s">
        <v>6</v>
      </c>
      <c r="AA9">
        <v>66600</v>
      </c>
      <c r="AD9">
        <v>14220</v>
      </c>
      <c r="AE9">
        <v>224670</v>
      </c>
      <c r="AF9">
        <v>81241</v>
      </c>
      <c r="AG9">
        <v>36035</v>
      </c>
      <c r="AH9">
        <v>75</v>
      </c>
      <c r="AI9">
        <v>17523</v>
      </c>
      <c r="AJ9">
        <v>121600</v>
      </c>
      <c r="AK9">
        <v>3070</v>
      </c>
      <c r="AL9">
        <v>62535</v>
      </c>
      <c r="AM9">
        <v>6231</v>
      </c>
      <c r="AN9">
        <v>79246</v>
      </c>
      <c r="AO9">
        <v>30650</v>
      </c>
    </row>
    <row r="10" spans="1:54">
      <c r="B10" t="s">
        <v>19</v>
      </c>
      <c r="C10" t="s">
        <v>11</v>
      </c>
      <c r="Z10">
        <v>487803</v>
      </c>
      <c r="AA10">
        <v>532954</v>
      </c>
      <c r="AB10">
        <v>839449</v>
      </c>
      <c r="AC10">
        <v>3424814</v>
      </c>
      <c r="AD10">
        <v>4141065</v>
      </c>
      <c r="AE10">
        <v>3927525</v>
      </c>
      <c r="AF10">
        <v>2516977</v>
      </c>
      <c r="AG10">
        <v>2909275</v>
      </c>
      <c r="AH10">
        <v>3012887</v>
      </c>
      <c r="AI10">
        <v>2322530</v>
      </c>
      <c r="AJ10">
        <v>1422500</v>
      </c>
      <c r="AK10">
        <v>589465</v>
      </c>
      <c r="AL10">
        <v>361158</v>
      </c>
      <c r="AM10">
        <v>876221</v>
      </c>
      <c r="AN10">
        <v>1241482</v>
      </c>
      <c r="AO10">
        <v>793832</v>
      </c>
    </row>
    <row r="11" spans="1:54">
      <c r="B11" t="s">
        <v>21</v>
      </c>
      <c r="C11" t="s">
        <v>3</v>
      </c>
      <c r="AA11">
        <v>5337</v>
      </c>
      <c r="AD11">
        <v>10800</v>
      </c>
      <c r="AE11">
        <v>6270</v>
      </c>
      <c r="AF11">
        <v>10728</v>
      </c>
      <c r="AN11">
        <v>560</v>
      </c>
      <c r="AO11">
        <v>420</v>
      </c>
    </row>
    <row r="12" spans="1:54">
      <c r="B12" t="s">
        <v>22</v>
      </c>
      <c r="Z12">
        <v>1613498</v>
      </c>
      <c r="AA12">
        <v>2036560</v>
      </c>
      <c r="AB12">
        <v>4910669</v>
      </c>
      <c r="AC12">
        <v>6378165</v>
      </c>
      <c r="AD12">
        <v>10051110</v>
      </c>
      <c r="AE12">
        <v>5484126</v>
      </c>
      <c r="AF12">
        <v>6293804</v>
      </c>
      <c r="AG12">
        <v>9021539</v>
      </c>
      <c r="AH12">
        <v>8869328</v>
      </c>
      <c r="AI12">
        <v>7378915</v>
      </c>
      <c r="AJ12">
        <v>4965800</v>
      </c>
      <c r="AK12">
        <v>2822105</v>
      </c>
      <c r="AL12">
        <v>4574384</v>
      </c>
      <c r="AM12">
        <v>2717975</v>
      </c>
      <c r="AN12">
        <v>3686743</v>
      </c>
      <c r="AO12">
        <v>4954164</v>
      </c>
    </row>
    <row r="13" spans="1:54">
      <c r="B13" t="s">
        <v>23</v>
      </c>
      <c r="Z13">
        <v>88490</v>
      </c>
      <c r="AA13">
        <v>100611</v>
      </c>
      <c r="AB13">
        <v>209607</v>
      </c>
      <c r="AC13">
        <v>306886</v>
      </c>
      <c r="AD13">
        <v>442998</v>
      </c>
      <c r="AE13">
        <v>241211</v>
      </c>
      <c r="AF13">
        <v>253343</v>
      </c>
      <c r="AG13">
        <v>237784</v>
      </c>
      <c r="AH13">
        <v>224031</v>
      </c>
      <c r="AI13">
        <v>444659</v>
      </c>
      <c r="AJ13">
        <v>143600</v>
      </c>
      <c r="AK13">
        <v>55025</v>
      </c>
      <c r="AL13">
        <v>158306</v>
      </c>
      <c r="AM13">
        <v>212092</v>
      </c>
      <c r="AN13">
        <v>78349</v>
      </c>
      <c r="AO13">
        <v>143920</v>
      </c>
    </row>
    <row r="14" spans="1:54">
      <c r="B14" t="s">
        <v>24</v>
      </c>
      <c r="C14" t="s">
        <v>7</v>
      </c>
      <c r="AN14">
        <v>600</v>
      </c>
      <c r="AO14">
        <v>9195</v>
      </c>
    </row>
    <row r="15" spans="1:54">
      <c r="B15" t="s">
        <v>25</v>
      </c>
      <c r="AA15">
        <v>1958</v>
      </c>
      <c r="AB15">
        <v>14155</v>
      </c>
      <c r="AC15">
        <v>530</v>
      </c>
      <c r="AD15">
        <v>225</v>
      </c>
      <c r="AE15">
        <v>2470</v>
      </c>
      <c r="AG15">
        <v>18220</v>
      </c>
      <c r="AK15">
        <v>1200</v>
      </c>
      <c r="AN15">
        <v>603</v>
      </c>
    </row>
    <row r="16" spans="1:54">
      <c r="B16" t="s">
        <v>26</v>
      </c>
      <c r="C16" t="s">
        <v>27</v>
      </c>
      <c r="AA16">
        <v>133206</v>
      </c>
      <c r="AB16">
        <v>2061182</v>
      </c>
      <c r="AC16">
        <v>2255555</v>
      </c>
      <c r="AD16">
        <v>2429325</v>
      </c>
      <c r="AE16">
        <v>2001675</v>
      </c>
      <c r="AF16">
        <v>1798690</v>
      </c>
      <c r="AG16">
        <v>2362000</v>
      </c>
      <c r="AH16">
        <v>2255624</v>
      </c>
      <c r="AI16">
        <v>2110608</v>
      </c>
      <c r="AJ16">
        <v>769800</v>
      </c>
      <c r="AK16">
        <v>996250</v>
      </c>
      <c r="AL16">
        <v>503280</v>
      </c>
      <c r="AM16">
        <v>412827</v>
      </c>
      <c r="AN16">
        <v>856391</v>
      </c>
      <c r="AO16">
        <v>1101493</v>
      </c>
    </row>
    <row r="17" spans="2:41" s="23" customFormat="1">
      <c r="B17" s="23" t="s">
        <v>45</v>
      </c>
      <c r="AB17" s="23">
        <v>250</v>
      </c>
    </row>
    <row r="18" spans="2:41" s="23" customFormat="1">
      <c r="B18" s="23" t="s">
        <v>55</v>
      </c>
      <c r="AB18" s="23">
        <v>720</v>
      </c>
      <c r="AH18" s="23">
        <v>1950</v>
      </c>
      <c r="AI18" s="23">
        <v>30418</v>
      </c>
      <c r="AJ18" s="23">
        <v>1600</v>
      </c>
      <c r="AK18" s="23">
        <v>5000</v>
      </c>
      <c r="AL18" s="23">
        <v>55756</v>
      </c>
      <c r="AM18" s="23">
        <v>20380</v>
      </c>
    </row>
    <row r="19" spans="2:41" s="23" customFormat="1"/>
    <row r="20" spans="2:41">
      <c r="B20" s="23" t="s">
        <v>67</v>
      </c>
      <c r="Z20" s="23">
        <f t="shared" ref="Z20:AM20" si="0">SUM(Z4:Z19)</f>
        <v>2189791</v>
      </c>
      <c r="AA20" s="23">
        <f t="shared" si="0"/>
        <v>2961996</v>
      </c>
      <c r="AB20" s="23">
        <f t="shared" si="0"/>
        <v>8137917</v>
      </c>
      <c r="AC20" s="23">
        <f t="shared" si="0"/>
        <v>12379410</v>
      </c>
      <c r="AD20" s="23">
        <f t="shared" si="0"/>
        <v>17122761</v>
      </c>
      <c r="AE20" s="23">
        <f t="shared" si="0"/>
        <v>11963982</v>
      </c>
      <c r="AF20" s="23">
        <f t="shared" si="0"/>
        <v>11106902</v>
      </c>
      <c r="AG20" s="23">
        <f t="shared" si="0"/>
        <v>14694203</v>
      </c>
      <c r="AH20" s="23">
        <f t="shared" si="0"/>
        <v>14682608</v>
      </c>
      <c r="AI20" s="23">
        <f t="shared" si="0"/>
        <v>12352063</v>
      </c>
      <c r="AJ20" s="23">
        <f t="shared" si="0"/>
        <v>7509000</v>
      </c>
      <c r="AK20" s="23">
        <f t="shared" si="0"/>
        <v>4500360</v>
      </c>
      <c r="AL20" s="23">
        <f t="shared" si="0"/>
        <v>5746476</v>
      </c>
      <c r="AM20" s="23">
        <f t="shared" si="0"/>
        <v>4284331</v>
      </c>
      <c r="AN20">
        <f>SUM(AN4:AN19)</f>
        <v>6037478</v>
      </c>
      <c r="AO20" s="23">
        <f>SUM(AO4:AO19)</f>
        <v>7434621</v>
      </c>
    </row>
    <row r="22" spans="2:41">
      <c r="Z22">
        <f>2189791-Z20</f>
        <v>0</v>
      </c>
      <c r="AA22">
        <f>2961996-AA20</f>
        <v>0</v>
      </c>
      <c r="AB22">
        <f>8137917-AB20</f>
        <v>0</v>
      </c>
      <c r="AC22">
        <f>12379410-AC20</f>
        <v>0</v>
      </c>
      <c r="AD22">
        <f>17122761-AD20</f>
        <v>0</v>
      </c>
      <c r="AE22">
        <f>11963982-AE20</f>
        <v>0</v>
      </c>
      <c r="AF22">
        <f>11106902-AF20</f>
        <v>0</v>
      </c>
      <c r="AG22">
        <f>14694203-AG20</f>
        <v>0</v>
      </c>
      <c r="AH22">
        <f>14682608-AH20</f>
        <v>0</v>
      </c>
      <c r="AI22">
        <f>12352063-AI20</f>
        <v>0</v>
      </c>
      <c r="AJ22">
        <f>7509000-AJ20</f>
        <v>0</v>
      </c>
      <c r="AK22">
        <f>4500360-AK20</f>
        <v>0</v>
      </c>
      <c r="AL22">
        <f>5746476-AL20</f>
        <v>0</v>
      </c>
      <c r="AM22">
        <f>4284331-AM20</f>
        <v>0</v>
      </c>
      <c r="AN22">
        <f>6037478-AN20</f>
        <v>0</v>
      </c>
      <c r="AO22">
        <f>7434621-AO20</f>
        <v>0</v>
      </c>
    </row>
    <row r="24" spans="2:41">
      <c r="AG24" s="23" t="s">
        <v>61</v>
      </c>
      <c r="AH24" s="23" t="s">
        <v>61</v>
      </c>
      <c r="AI24" s="23" t="s">
        <v>61</v>
      </c>
      <c r="AJ24" s="23" t="s">
        <v>61</v>
      </c>
      <c r="AK24" s="23" t="s">
        <v>61</v>
      </c>
      <c r="AL24" s="23" t="s">
        <v>61</v>
      </c>
      <c r="AM24" s="23" t="s">
        <v>61</v>
      </c>
      <c r="AN24" s="23" t="s">
        <v>61</v>
      </c>
      <c r="AO24" s="23" t="s">
        <v>61</v>
      </c>
    </row>
    <row r="26" spans="2:41">
      <c r="AG26" s="23" t="s">
        <v>63</v>
      </c>
      <c r="AH26" s="23" t="s">
        <v>63</v>
      </c>
      <c r="AI26" s="23" t="s">
        <v>63</v>
      </c>
      <c r="AJ26" s="23" t="s">
        <v>63</v>
      </c>
      <c r="AK26" s="23" t="s">
        <v>63</v>
      </c>
      <c r="AL26" s="23" t="s">
        <v>63</v>
      </c>
      <c r="AM26" s="23" t="s">
        <v>63</v>
      </c>
      <c r="AN26" s="23" t="s">
        <v>63</v>
      </c>
      <c r="AO26" s="2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51"/>
  <sheetViews>
    <sheetView workbookViewId="0">
      <pane xSplit="3" ySplit="1" topLeftCell="V11" activePane="bottomRight" state="frozen"/>
      <selection activeCell="AN5" sqref="AN5"/>
      <selection pane="topRight" activeCell="AN5" sqref="AN5"/>
      <selection pane="bottomLeft" activeCell="AN5" sqref="AN5"/>
      <selection pane="bottomRight" activeCell="B43" sqref="B43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 s="23" customFormat="1">
      <c r="Z2" s="23">
        <v>1</v>
      </c>
      <c r="AA2" s="1">
        <v>1</v>
      </c>
      <c r="AB2" s="23">
        <v>1</v>
      </c>
      <c r="AC2" s="1">
        <v>1</v>
      </c>
      <c r="AD2" s="23">
        <v>1</v>
      </c>
      <c r="AE2" s="1">
        <v>1</v>
      </c>
      <c r="AF2" s="23">
        <v>1</v>
      </c>
      <c r="AG2" s="23">
        <v>1</v>
      </c>
      <c r="AH2" s="23">
        <v>1</v>
      </c>
      <c r="AI2" s="23">
        <v>1</v>
      </c>
      <c r="AJ2" s="23">
        <v>1</v>
      </c>
      <c r="AK2" s="23">
        <v>1</v>
      </c>
      <c r="AL2" s="23">
        <v>1</v>
      </c>
      <c r="AM2" s="23">
        <v>1</v>
      </c>
      <c r="AN2" s="23">
        <v>1</v>
      </c>
      <c r="AO2" s="23">
        <v>1</v>
      </c>
    </row>
    <row r="3" spans="1:54">
      <c r="Z3" s="2" t="s">
        <v>54</v>
      </c>
      <c r="AA3" s="2" t="s">
        <v>54</v>
      </c>
      <c r="AB3" s="2" t="s">
        <v>54</v>
      </c>
      <c r="AC3" s="2" t="s">
        <v>54</v>
      </c>
      <c r="AD3" s="2" t="s">
        <v>54</v>
      </c>
      <c r="AE3" s="2" t="s">
        <v>54</v>
      </c>
      <c r="AF3" s="23" t="s">
        <v>54</v>
      </c>
      <c r="AG3" s="23" t="s">
        <v>64</v>
      </c>
      <c r="AH3" s="23" t="s">
        <v>64</v>
      </c>
      <c r="AI3" s="23" t="s">
        <v>64</v>
      </c>
      <c r="AJ3" s="23" t="s">
        <v>64</v>
      </c>
      <c r="AK3" s="23" t="s">
        <v>64</v>
      </c>
      <c r="AL3" s="23" t="s">
        <v>64</v>
      </c>
      <c r="AM3" s="23" t="s">
        <v>64</v>
      </c>
      <c r="AN3" s="23" t="s">
        <v>64</v>
      </c>
      <c r="AO3" s="23" t="s">
        <v>64</v>
      </c>
    </row>
    <row r="4" spans="1:54">
      <c r="A4" t="s">
        <v>12</v>
      </c>
      <c r="B4" t="s">
        <v>14</v>
      </c>
      <c r="C4" t="s">
        <v>15</v>
      </c>
      <c r="D4" t="s">
        <v>18</v>
      </c>
      <c r="Z4" s="3">
        <v>1135344</v>
      </c>
      <c r="AA4" s="3">
        <v>426298</v>
      </c>
      <c r="AB4" s="3">
        <v>58441</v>
      </c>
      <c r="AC4" s="3">
        <v>20592</v>
      </c>
      <c r="AD4" s="3">
        <v>135</v>
      </c>
      <c r="AE4" s="3">
        <v>1233768</v>
      </c>
      <c r="AF4">
        <v>1769921</v>
      </c>
      <c r="AG4">
        <v>2062426</v>
      </c>
      <c r="AH4">
        <v>2694200</v>
      </c>
      <c r="AI4">
        <v>2464600</v>
      </c>
      <c r="AJ4">
        <v>1770900</v>
      </c>
      <c r="AK4">
        <v>1586200</v>
      </c>
      <c r="AL4">
        <v>1438222</v>
      </c>
      <c r="AM4">
        <v>1134154</v>
      </c>
      <c r="AN4">
        <v>1344524</v>
      </c>
      <c r="AO4">
        <v>1407614</v>
      </c>
    </row>
    <row r="5" spans="1:54">
      <c r="B5" t="s">
        <v>28</v>
      </c>
      <c r="C5" t="s">
        <v>9</v>
      </c>
      <c r="Z5" s="4">
        <v>669466</v>
      </c>
      <c r="AA5" s="4">
        <v>372185</v>
      </c>
      <c r="AB5" s="4">
        <v>97991</v>
      </c>
      <c r="AC5" s="4">
        <v>20415</v>
      </c>
      <c r="AD5" s="4">
        <v>25365</v>
      </c>
      <c r="AE5" s="4">
        <v>222278</v>
      </c>
      <c r="AF5">
        <v>466972</v>
      </c>
      <c r="AG5">
        <v>926997</v>
      </c>
      <c r="AH5">
        <v>1079300</v>
      </c>
      <c r="AI5">
        <v>1120400</v>
      </c>
      <c r="AJ5">
        <v>951400</v>
      </c>
      <c r="AK5">
        <v>667300</v>
      </c>
      <c r="AL5">
        <v>434298</v>
      </c>
      <c r="AM5">
        <v>429468</v>
      </c>
      <c r="AN5">
        <v>522093</v>
      </c>
      <c r="AO5">
        <v>492548</v>
      </c>
    </row>
    <row r="6" spans="1:54">
      <c r="B6" t="s">
        <v>16</v>
      </c>
      <c r="C6" t="s">
        <v>5</v>
      </c>
      <c r="Z6" s="4"/>
      <c r="AA6" s="4"/>
      <c r="AB6" s="4"/>
      <c r="AC6" s="4"/>
      <c r="AD6" s="4">
        <v>316</v>
      </c>
      <c r="AE6" s="4">
        <v>113679</v>
      </c>
      <c r="AF6">
        <v>318747</v>
      </c>
      <c r="AG6">
        <v>422221</v>
      </c>
      <c r="AH6">
        <v>796600</v>
      </c>
      <c r="AI6">
        <v>695800</v>
      </c>
      <c r="AJ6">
        <v>600100</v>
      </c>
      <c r="AK6">
        <v>374700</v>
      </c>
      <c r="AL6">
        <v>380655</v>
      </c>
      <c r="AM6">
        <v>409596</v>
      </c>
      <c r="AN6">
        <v>457219</v>
      </c>
      <c r="AO6">
        <v>629331</v>
      </c>
    </row>
    <row r="7" spans="1:54">
      <c r="B7" t="s">
        <v>30</v>
      </c>
      <c r="AF7">
        <v>2430</v>
      </c>
      <c r="AG7">
        <v>56935</v>
      </c>
      <c r="AN7">
        <v>317187</v>
      </c>
      <c r="AO7">
        <v>312877</v>
      </c>
    </row>
    <row r="8" spans="1:54">
      <c r="B8" t="s">
        <v>31</v>
      </c>
      <c r="Z8" s="5"/>
      <c r="AA8" s="5"/>
      <c r="AB8" s="5">
        <v>130134</v>
      </c>
      <c r="AC8" s="5">
        <v>250729</v>
      </c>
      <c r="AD8" s="5"/>
      <c r="AE8" s="5">
        <v>31340</v>
      </c>
      <c r="AF8">
        <v>40573</v>
      </c>
      <c r="AG8">
        <v>60339</v>
      </c>
      <c r="AH8">
        <v>12200</v>
      </c>
      <c r="AI8">
        <v>12000</v>
      </c>
      <c r="AJ8">
        <v>224600</v>
      </c>
      <c r="AK8">
        <v>862200</v>
      </c>
      <c r="AL8">
        <v>2035</v>
      </c>
      <c r="AM8">
        <v>4123</v>
      </c>
      <c r="AN8">
        <v>3525</v>
      </c>
      <c r="AO8">
        <v>829105</v>
      </c>
    </row>
    <row r="9" spans="1:54">
      <c r="B9" t="s">
        <v>17</v>
      </c>
      <c r="C9" t="s">
        <v>10</v>
      </c>
      <c r="Z9" s="5"/>
      <c r="AA9" s="5"/>
      <c r="AB9" s="5"/>
      <c r="AC9" s="5"/>
      <c r="AD9" s="5"/>
      <c r="AE9" s="5">
        <v>378948</v>
      </c>
      <c r="AF9">
        <v>1393259</v>
      </c>
      <c r="AG9">
        <v>2386967</v>
      </c>
      <c r="AH9">
        <v>2414700</v>
      </c>
      <c r="AI9">
        <v>2430400</v>
      </c>
      <c r="AJ9">
        <v>1982000</v>
      </c>
      <c r="AK9">
        <v>1766900</v>
      </c>
      <c r="AL9">
        <v>1078134</v>
      </c>
      <c r="AM9">
        <v>679320</v>
      </c>
      <c r="AN9">
        <v>948431</v>
      </c>
      <c r="AO9">
        <v>1138332</v>
      </c>
    </row>
    <row r="10" spans="1:54">
      <c r="B10" t="s">
        <v>20</v>
      </c>
      <c r="Z10" s="5"/>
      <c r="AA10" s="5"/>
      <c r="AB10" s="5">
        <v>9702</v>
      </c>
      <c r="AC10" s="5">
        <v>3750</v>
      </c>
      <c r="AD10" s="5">
        <v>1784</v>
      </c>
      <c r="AE10" s="5">
        <v>49188</v>
      </c>
      <c r="AF10">
        <v>71741</v>
      </c>
      <c r="AG10">
        <v>1125775</v>
      </c>
      <c r="AH10">
        <v>2015400</v>
      </c>
      <c r="AI10">
        <v>111000</v>
      </c>
      <c r="AJ10">
        <v>110000</v>
      </c>
      <c r="AK10">
        <v>35300</v>
      </c>
      <c r="AL10">
        <v>60382</v>
      </c>
      <c r="AM10">
        <v>85755</v>
      </c>
      <c r="AN10">
        <v>181298</v>
      </c>
      <c r="AO10">
        <v>188190</v>
      </c>
    </row>
    <row r="11" spans="1:54">
      <c r="B11" t="s">
        <v>6</v>
      </c>
      <c r="Z11" s="5"/>
      <c r="AA11" s="5"/>
      <c r="AB11" s="5">
        <v>825</v>
      </c>
      <c r="AC11" s="5">
        <v>24005</v>
      </c>
      <c r="AD11" s="5">
        <v>7721</v>
      </c>
      <c r="AE11" s="5">
        <v>550955</v>
      </c>
      <c r="AF11">
        <v>633813</v>
      </c>
      <c r="AG11">
        <v>660407</v>
      </c>
      <c r="AH11">
        <v>788200</v>
      </c>
      <c r="AI11">
        <v>947500</v>
      </c>
      <c r="AJ11">
        <v>672000</v>
      </c>
      <c r="AK11">
        <v>436800</v>
      </c>
      <c r="AL11">
        <v>509910</v>
      </c>
      <c r="AM11">
        <v>362264</v>
      </c>
      <c r="AN11">
        <v>385210</v>
      </c>
      <c r="AO11">
        <v>526934</v>
      </c>
    </row>
    <row r="12" spans="1:54">
      <c r="B12" t="s">
        <v>21</v>
      </c>
      <c r="C12" t="s">
        <v>3</v>
      </c>
      <c r="Z12" s="7"/>
      <c r="AA12" s="7">
        <v>56041</v>
      </c>
      <c r="AB12" s="7">
        <v>26978</v>
      </c>
      <c r="AC12" s="7">
        <v>4976</v>
      </c>
      <c r="AD12" s="7">
        <v>988</v>
      </c>
      <c r="AE12" s="7">
        <v>260499</v>
      </c>
      <c r="AF12">
        <v>493115</v>
      </c>
      <c r="AG12">
        <v>1388420</v>
      </c>
      <c r="AH12">
        <v>1892700</v>
      </c>
      <c r="AI12">
        <v>1801100</v>
      </c>
      <c r="AJ12">
        <v>1325300</v>
      </c>
      <c r="AK12">
        <v>1113200</v>
      </c>
      <c r="AL12">
        <v>973013</v>
      </c>
      <c r="AM12">
        <v>640837</v>
      </c>
      <c r="AN12">
        <v>1114493</v>
      </c>
      <c r="AO12">
        <v>1025293</v>
      </c>
    </row>
    <row r="13" spans="1:54">
      <c r="B13" t="s">
        <v>19</v>
      </c>
      <c r="C13" t="s">
        <v>11</v>
      </c>
      <c r="Z13" s="6">
        <v>2250193</v>
      </c>
      <c r="AA13" s="6">
        <v>1406377</v>
      </c>
      <c r="AB13" s="6">
        <v>3744141</v>
      </c>
      <c r="AC13" s="6">
        <v>3898801</v>
      </c>
      <c r="AD13" s="6">
        <v>4521759</v>
      </c>
      <c r="AE13" s="6">
        <v>3105255</v>
      </c>
      <c r="AF13">
        <v>1204685</v>
      </c>
      <c r="AG13">
        <v>1878495</v>
      </c>
      <c r="AH13">
        <v>1598500</v>
      </c>
      <c r="AI13">
        <v>1186200</v>
      </c>
      <c r="AJ13">
        <v>1076200</v>
      </c>
      <c r="AK13">
        <v>644900</v>
      </c>
      <c r="AL13">
        <v>823150</v>
      </c>
      <c r="AM13">
        <v>633882</v>
      </c>
      <c r="AN13">
        <v>581913</v>
      </c>
      <c r="AO13">
        <v>728299</v>
      </c>
    </row>
    <row r="14" spans="1:54">
      <c r="B14" t="s">
        <v>34</v>
      </c>
      <c r="Z14" s="8"/>
      <c r="AA14" s="8"/>
      <c r="AB14" s="8"/>
      <c r="AC14" s="8"/>
      <c r="AD14" s="8"/>
      <c r="AE14" s="8">
        <v>106633</v>
      </c>
      <c r="AF14">
        <v>22711</v>
      </c>
      <c r="AG14">
        <v>42872</v>
      </c>
      <c r="AH14">
        <v>31460</v>
      </c>
      <c r="AI14">
        <v>63000</v>
      </c>
      <c r="AJ14">
        <v>40500</v>
      </c>
      <c r="AK14">
        <v>48100</v>
      </c>
      <c r="AL14">
        <v>67775</v>
      </c>
      <c r="AM14">
        <v>61184</v>
      </c>
      <c r="AN14">
        <v>71415</v>
      </c>
      <c r="AO14">
        <v>96404</v>
      </c>
    </row>
    <row r="15" spans="1:54">
      <c r="B15" t="s">
        <v>36</v>
      </c>
      <c r="AG15">
        <v>8571</v>
      </c>
      <c r="AH15">
        <v>25206</v>
      </c>
      <c r="AN15">
        <v>101404</v>
      </c>
      <c r="AO15">
        <v>44475</v>
      </c>
    </row>
    <row r="16" spans="1:54">
      <c r="B16" t="s">
        <v>22</v>
      </c>
      <c r="Z16" s="9">
        <v>13175009</v>
      </c>
      <c r="AA16" s="9">
        <v>8389517</v>
      </c>
      <c r="AB16" s="9">
        <v>15953777</v>
      </c>
      <c r="AC16" s="9">
        <v>15462923</v>
      </c>
      <c r="AD16" s="9">
        <v>16386670</v>
      </c>
      <c r="AE16" s="9">
        <v>16673559</v>
      </c>
      <c r="AF16">
        <v>15441539</v>
      </c>
      <c r="AG16">
        <v>15623810</v>
      </c>
      <c r="AH16">
        <v>17840100</v>
      </c>
      <c r="AI16">
        <v>16707000</v>
      </c>
      <c r="AJ16">
        <v>13839500</v>
      </c>
      <c r="AK16">
        <v>8918800</v>
      </c>
      <c r="AL16">
        <v>6675655</v>
      </c>
      <c r="AM16">
        <v>4203080</v>
      </c>
      <c r="AN16">
        <v>3905374</v>
      </c>
      <c r="AO16">
        <v>4176823</v>
      </c>
    </row>
    <row r="17" spans="2:41">
      <c r="B17" t="s">
        <v>37</v>
      </c>
      <c r="Z17" s="10"/>
      <c r="AA17" s="10"/>
      <c r="AB17" s="10">
        <v>5698</v>
      </c>
      <c r="AC17" s="10">
        <v>2250</v>
      </c>
      <c r="AD17" s="10"/>
      <c r="AE17" s="10">
        <v>77825</v>
      </c>
      <c r="AF17">
        <v>137215</v>
      </c>
      <c r="AG17">
        <v>11043</v>
      </c>
      <c r="AH17">
        <v>6700</v>
      </c>
      <c r="AI17">
        <v>32000</v>
      </c>
      <c r="AJ17">
        <v>115500</v>
      </c>
      <c r="AK17">
        <v>290000</v>
      </c>
      <c r="AL17">
        <v>984431</v>
      </c>
      <c r="AM17">
        <v>1442825</v>
      </c>
      <c r="AN17">
        <v>1583801</v>
      </c>
      <c r="AO17">
        <v>1504408</v>
      </c>
    </row>
    <row r="18" spans="2:41">
      <c r="B18" t="s">
        <v>23</v>
      </c>
      <c r="Z18" s="11">
        <v>334741</v>
      </c>
      <c r="AA18" s="11">
        <v>596020</v>
      </c>
      <c r="AB18" s="11">
        <v>1699314</v>
      </c>
      <c r="AC18" s="11">
        <v>554137</v>
      </c>
      <c r="AD18" s="11">
        <v>708694</v>
      </c>
      <c r="AE18" s="11">
        <v>1131014</v>
      </c>
      <c r="AF18">
        <v>1261877</v>
      </c>
      <c r="AG18">
        <v>1828815</v>
      </c>
      <c r="AH18">
        <v>3061400</v>
      </c>
      <c r="AI18">
        <v>2554100</v>
      </c>
      <c r="AJ18">
        <v>2733300</v>
      </c>
      <c r="AK18">
        <v>2063000</v>
      </c>
      <c r="AL18">
        <v>967817</v>
      </c>
      <c r="AM18">
        <v>826636</v>
      </c>
      <c r="AN18">
        <v>617154</v>
      </c>
      <c r="AO18">
        <v>1257729</v>
      </c>
    </row>
    <row r="19" spans="2:41">
      <c r="B19" t="s">
        <v>45</v>
      </c>
      <c r="C19" t="s">
        <v>46</v>
      </c>
      <c r="Z19" s="17"/>
      <c r="AA19" s="17"/>
      <c r="AB19" s="17">
        <v>370597</v>
      </c>
      <c r="AC19" s="17">
        <v>3980</v>
      </c>
      <c r="AD19" s="17"/>
      <c r="AE19" s="17">
        <v>208100</v>
      </c>
      <c r="AF19">
        <v>200081</v>
      </c>
      <c r="AG19">
        <v>743059</v>
      </c>
      <c r="AH19">
        <v>67390</v>
      </c>
      <c r="AI19">
        <v>27000</v>
      </c>
      <c r="AJ19">
        <v>117300</v>
      </c>
      <c r="AK19">
        <v>1030800</v>
      </c>
      <c r="AL19">
        <v>2946</v>
      </c>
      <c r="AM19">
        <v>3236</v>
      </c>
      <c r="AN19">
        <v>564153</v>
      </c>
      <c r="AO19">
        <v>621408</v>
      </c>
    </row>
    <row r="20" spans="2:41">
      <c r="B20" t="s">
        <v>26</v>
      </c>
      <c r="C20" t="s">
        <v>27</v>
      </c>
      <c r="Z20" s="18"/>
      <c r="AA20" s="18">
        <v>192924</v>
      </c>
      <c r="AB20" s="18">
        <v>63370</v>
      </c>
      <c r="AC20" s="18">
        <v>136338</v>
      </c>
      <c r="AD20" s="18">
        <v>83437</v>
      </c>
      <c r="AE20" s="18">
        <v>563855</v>
      </c>
      <c r="AF20">
        <v>1004596</v>
      </c>
      <c r="AG20">
        <v>2651053</v>
      </c>
      <c r="AH20">
        <v>3919500</v>
      </c>
      <c r="AI20">
        <v>2416500</v>
      </c>
      <c r="AJ20">
        <v>2803600</v>
      </c>
      <c r="AK20">
        <v>2215700</v>
      </c>
      <c r="AL20">
        <v>1012842</v>
      </c>
      <c r="AM20">
        <v>705281</v>
      </c>
      <c r="AN20">
        <v>550346</v>
      </c>
      <c r="AO20">
        <v>804680</v>
      </c>
    </row>
    <row r="21" spans="2:41">
      <c r="B21" t="s">
        <v>24</v>
      </c>
      <c r="C21" t="s">
        <v>7</v>
      </c>
      <c r="Z21" s="15"/>
      <c r="AA21" s="15"/>
      <c r="AB21" s="15"/>
      <c r="AC21" s="15"/>
      <c r="AD21" s="15"/>
      <c r="AE21" s="15">
        <v>12403</v>
      </c>
      <c r="AF21">
        <v>86790</v>
      </c>
      <c r="AG21">
        <v>96809</v>
      </c>
      <c r="AH21">
        <v>30800</v>
      </c>
      <c r="AI21">
        <v>152000</v>
      </c>
      <c r="AJ21">
        <v>116100</v>
      </c>
      <c r="AK21">
        <v>77800</v>
      </c>
      <c r="AL21">
        <v>57750</v>
      </c>
      <c r="AM21">
        <v>45955</v>
      </c>
      <c r="AN21">
        <v>95333</v>
      </c>
      <c r="AO21">
        <v>414996</v>
      </c>
    </row>
    <row r="22" spans="2:41">
      <c r="B22" t="s">
        <v>25</v>
      </c>
      <c r="Z22" s="19">
        <v>671038</v>
      </c>
      <c r="AA22" s="19">
        <v>660154</v>
      </c>
      <c r="AB22" s="19">
        <v>498915</v>
      </c>
      <c r="AC22" s="19">
        <v>83392</v>
      </c>
      <c r="AD22" s="19">
        <v>46050</v>
      </c>
      <c r="AE22" s="19">
        <v>96754</v>
      </c>
      <c r="AF22">
        <v>82226</v>
      </c>
      <c r="AG22">
        <v>68486</v>
      </c>
      <c r="AH22">
        <v>47590</v>
      </c>
      <c r="AI22">
        <v>82000</v>
      </c>
      <c r="AJ22">
        <v>131400</v>
      </c>
      <c r="AK22">
        <v>53300</v>
      </c>
      <c r="AL22">
        <v>19242</v>
      </c>
      <c r="AM22">
        <v>11863</v>
      </c>
      <c r="AN22">
        <v>9861</v>
      </c>
      <c r="AO22">
        <v>20021</v>
      </c>
    </row>
    <row r="23" spans="2:41">
      <c r="B23" t="s">
        <v>51</v>
      </c>
      <c r="Z23" s="20"/>
      <c r="AA23" s="20"/>
      <c r="AB23" s="20"/>
      <c r="AC23" s="20"/>
      <c r="AD23" s="20"/>
      <c r="AE23" s="20">
        <v>6829</v>
      </c>
      <c r="AF23">
        <v>9850</v>
      </c>
      <c r="AG23">
        <v>88745</v>
      </c>
      <c r="AH23">
        <v>167100</v>
      </c>
      <c r="AI23">
        <v>310300</v>
      </c>
      <c r="AJ23">
        <v>430400</v>
      </c>
      <c r="AK23">
        <v>255000</v>
      </c>
      <c r="AL23">
        <v>249750</v>
      </c>
      <c r="AM23">
        <v>392169</v>
      </c>
      <c r="AN23">
        <v>318236</v>
      </c>
      <c r="AO23">
        <v>393089</v>
      </c>
    </row>
    <row r="24" spans="2:41">
      <c r="B24" t="s">
        <v>53</v>
      </c>
      <c r="AG24">
        <v>77666</v>
      </c>
      <c r="AO24">
        <v>76727</v>
      </c>
    </row>
    <row r="25" spans="2:41">
      <c r="B25" t="s">
        <v>29</v>
      </c>
      <c r="AG25">
        <v>1340</v>
      </c>
      <c r="AH25">
        <v>62640</v>
      </c>
      <c r="AN25">
        <v>1807</v>
      </c>
    </row>
    <row r="26" spans="2:41">
      <c r="B26" t="s">
        <v>32</v>
      </c>
      <c r="AG26">
        <v>350</v>
      </c>
      <c r="AH26">
        <v>670</v>
      </c>
      <c r="AN26">
        <v>2177</v>
      </c>
      <c r="AO26">
        <v>6072</v>
      </c>
    </row>
    <row r="27" spans="2:41">
      <c r="B27" t="s">
        <v>33</v>
      </c>
      <c r="C27" t="s">
        <v>35</v>
      </c>
      <c r="AN27">
        <v>534</v>
      </c>
    </row>
    <row r="28" spans="2:41">
      <c r="B28" t="s">
        <v>4</v>
      </c>
      <c r="AN28">
        <v>1010</v>
      </c>
    </row>
    <row r="29" spans="2:41">
      <c r="B29" t="s">
        <v>38</v>
      </c>
      <c r="AF29">
        <v>1500</v>
      </c>
      <c r="AN29">
        <v>1222</v>
      </c>
      <c r="AO29">
        <v>312</v>
      </c>
    </row>
    <row r="30" spans="2:41">
      <c r="B30" t="s">
        <v>39</v>
      </c>
      <c r="AN30">
        <v>580</v>
      </c>
      <c r="AO30">
        <v>2645</v>
      </c>
    </row>
    <row r="31" spans="2:41" s="23" customFormat="1">
      <c r="B31" s="23" t="s">
        <v>58</v>
      </c>
      <c r="AF31" s="23">
        <v>25</v>
      </c>
    </row>
    <row r="32" spans="2:41" s="23" customFormat="1">
      <c r="B32" s="23" t="s">
        <v>59</v>
      </c>
      <c r="AF32" s="23">
        <v>2908</v>
      </c>
    </row>
    <row r="33" spans="2:41">
      <c r="B33" t="s">
        <v>40</v>
      </c>
      <c r="AN33">
        <v>1490</v>
      </c>
    </row>
    <row r="34" spans="2:41">
      <c r="B34" t="s">
        <v>41</v>
      </c>
      <c r="AN34">
        <v>1188</v>
      </c>
      <c r="AO34">
        <v>2347</v>
      </c>
    </row>
    <row r="35" spans="2:41">
      <c r="B35" t="s">
        <v>42</v>
      </c>
      <c r="Z35" s="12"/>
      <c r="AA35" s="12"/>
      <c r="AB35" s="12"/>
      <c r="AC35" s="12"/>
      <c r="AD35" s="12"/>
      <c r="AE35" s="12">
        <v>2844</v>
      </c>
      <c r="AF35">
        <v>9827</v>
      </c>
      <c r="AG35">
        <v>5598</v>
      </c>
      <c r="AH35">
        <v>6690</v>
      </c>
      <c r="AN35">
        <v>8565</v>
      </c>
      <c r="AO35">
        <v>26232</v>
      </c>
    </row>
    <row r="36" spans="2:41" s="23" customFormat="1">
      <c r="B36" s="23" t="s">
        <v>65</v>
      </c>
      <c r="AG36" s="23">
        <v>4310</v>
      </c>
      <c r="AH36" s="23">
        <v>17480</v>
      </c>
    </row>
    <row r="37" spans="2:41">
      <c r="B37" t="s">
        <v>43</v>
      </c>
      <c r="C37" t="s">
        <v>2</v>
      </c>
      <c r="AF37">
        <v>800</v>
      </c>
      <c r="AH37">
        <v>5169</v>
      </c>
      <c r="AN37">
        <v>8620</v>
      </c>
      <c r="AO37">
        <v>16659</v>
      </c>
    </row>
    <row r="38" spans="2:41">
      <c r="B38" t="s">
        <v>44</v>
      </c>
      <c r="C38" t="s">
        <v>8</v>
      </c>
      <c r="AG38">
        <v>8490</v>
      </c>
      <c r="AH38">
        <v>3000</v>
      </c>
      <c r="AN38">
        <v>3413</v>
      </c>
      <c r="AO38">
        <v>6137</v>
      </c>
    </row>
    <row r="39" spans="2:41">
      <c r="B39" t="s">
        <v>47</v>
      </c>
      <c r="C39" t="s">
        <v>48</v>
      </c>
      <c r="Z39" s="13"/>
      <c r="AA39" s="13"/>
      <c r="AB39" s="13"/>
      <c r="AC39" s="13"/>
      <c r="AD39" s="13"/>
      <c r="AE39" s="13">
        <v>2520</v>
      </c>
      <c r="AF39">
        <v>2621</v>
      </c>
      <c r="AG39">
        <v>13904</v>
      </c>
      <c r="AH39">
        <v>8165</v>
      </c>
      <c r="AN39">
        <v>4209</v>
      </c>
      <c r="AO39">
        <v>1845</v>
      </c>
    </row>
    <row r="40" spans="2:41">
      <c r="B40" t="s">
        <v>13</v>
      </c>
      <c r="AN40">
        <v>1500</v>
      </c>
      <c r="AO40">
        <v>390</v>
      </c>
    </row>
    <row r="41" spans="2:41">
      <c r="B41" t="s">
        <v>49</v>
      </c>
      <c r="Z41" s="16"/>
      <c r="AA41" s="16"/>
      <c r="AB41" s="16"/>
      <c r="AC41" s="16"/>
      <c r="AD41" s="16"/>
      <c r="AE41" s="16">
        <v>270</v>
      </c>
      <c r="AF41">
        <v>1912</v>
      </c>
      <c r="AG41">
        <v>4954</v>
      </c>
      <c r="AN41">
        <v>1735</v>
      </c>
      <c r="AO41">
        <v>2230</v>
      </c>
    </row>
    <row r="42" spans="2:41">
      <c r="B42" t="s">
        <v>50</v>
      </c>
      <c r="Z42" s="14"/>
      <c r="AA42" s="14"/>
      <c r="AB42" s="14"/>
      <c r="AC42" s="14">
        <v>22163</v>
      </c>
      <c r="AD42" s="14">
        <v>16492</v>
      </c>
      <c r="AE42" s="14">
        <v>36215</v>
      </c>
      <c r="AF42">
        <v>20155</v>
      </c>
      <c r="AG42">
        <v>62725</v>
      </c>
      <c r="AH42">
        <v>52090</v>
      </c>
      <c r="AI42">
        <v>16000</v>
      </c>
      <c r="AJ42">
        <v>11500</v>
      </c>
      <c r="AK42">
        <v>10400</v>
      </c>
      <c r="AL42">
        <v>32929</v>
      </c>
      <c r="AM42">
        <v>27827</v>
      </c>
      <c r="AN42">
        <v>19117</v>
      </c>
      <c r="AO42">
        <v>23539</v>
      </c>
    </row>
    <row r="43" spans="2:41" s="20" customFormat="1">
      <c r="B43" s="21" t="s">
        <v>55</v>
      </c>
      <c r="C43" s="21" t="s">
        <v>56</v>
      </c>
      <c r="Z43" s="22"/>
      <c r="AA43" s="22"/>
      <c r="AB43" s="22">
        <v>758152</v>
      </c>
      <c r="AC43" s="22">
        <v>1137</v>
      </c>
      <c r="AD43" s="22"/>
      <c r="AE43" s="22"/>
      <c r="AI43" s="20">
        <v>160000</v>
      </c>
      <c r="AJ43" s="20">
        <v>461700</v>
      </c>
      <c r="AK43" s="20">
        <v>364200</v>
      </c>
      <c r="AL43" s="20">
        <v>167285</v>
      </c>
      <c r="AM43" s="20">
        <v>233251</v>
      </c>
    </row>
    <row r="44" spans="2:41" s="20" customFormat="1"/>
    <row r="45" spans="2:41">
      <c r="B45" s="23" t="s">
        <v>67</v>
      </c>
      <c r="Z45">
        <f>SUM(Z4:Z43)</f>
        <v>18235791</v>
      </c>
      <c r="AA45" s="22">
        <f t="shared" ref="AA45:AM45" si="0">SUM(AA4:AA43)</f>
        <v>12099516</v>
      </c>
      <c r="AB45" s="22">
        <f t="shared" si="0"/>
        <v>23418035</v>
      </c>
      <c r="AC45" s="22">
        <f t="shared" si="0"/>
        <v>20489588</v>
      </c>
      <c r="AD45" s="22">
        <f t="shared" si="0"/>
        <v>21799411</v>
      </c>
      <c r="AE45" s="22">
        <f t="shared" si="0"/>
        <v>24864731</v>
      </c>
      <c r="AF45" s="23">
        <f t="shared" si="0"/>
        <v>24681889</v>
      </c>
      <c r="AG45" s="23">
        <f t="shared" si="0"/>
        <v>32311582</v>
      </c>
      <c r="AH45" s="23">
        <f t="shared" si="0"/>
        <v>38644950</v>
      </c>
      <c r="AI45" s="23">
        <f t="shared" si="0"/>
        <v>33288900</v>
      </c>
      <c r="AJ45" s="23">
        <f t="shared" si="0"/>
        <v>29513300</v>
      </c>
      <c r="AK45" s="23">
        <f t="shared" si="0"/>
        <v>22814600</v>
      </c>
      <c r="AL45" s="23">
        <f t="shared" si="0"/>
        <v>15938221</v>
      </c>
      <c r="AM45" s="23">
        <f t="shared" si="0"/>
        <v>12332706</v>
      </c>
      <c r="AN45">
        <f>SUM(AN4:AN42)</f>
        <v>13730137</v>
      </c>
      <c r="AO45">
        <f>SUM(AO4:AO42)</f>
        <v>16777691</v>
      </c>
    </row>
    <row r="48" spans="2:41"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>
        <f>24681888-AF45</f>
        <v>-1</v>
      </c>
      <c r="AG48">
        <f>32311583-AG45</f>
        <v>1</v>
      </c>
      <c r="AH48">
        <f>38643900-AH45</f>
        <v>-1050</v>
      </c>
      <c r="AI48">
        <f>33288900-AI45</f>
        <v>0</v>
      </c>
      <c r="AJ48">
        <f>29513300-AJ45</f>
        <v>0</v>
      </c>
      <c r="AK48">
        <f>22814500-AK45</f>
        <v>-100</v>
      </c>
      <c r="AL48">
        <f>15938221-AL45</f>
        <v>0</v>
      </c>
      <c r="AM48">
        <f>12332708-AM45</f>
        <v>2</v>
      </c>
      <c r="AN48">
        <f>13730138-AN45</f>
        <v>1</v>
      </c>
      <c r="AO48">
        <f>16777691-AO45</f>
        <v>0</v>
      </c>
    </row>
    <row r="50" spans="1:41">
      <c r="AG50" s="23" t="s">
        <v>62</v>
      </c>
      <c r="AH50" s="23" t="s">
        <v>62</v>
      </c>
      <c r="AI50" s="23" t="s">
        <v>62</v>
      </c>
      <c r="AJ50" s="23" t="s">
        <v>62</v>
      </c>
      <c r="AK50" s="23" t="s">
        <v>62</v>
      </c>
      <c r="AL50" s="23" t="s">
        <v>62</v>
      </c>
      <c r="AM50" s="23" t="s">
        <v>62</v>
      </c>
      <c r="AN50" s="23" t="s">
        <v>62</v>
      </c>
      <c r="AO50" s="23" t="s">
        <v>62</v>
      </c>
    </row>
    <row r="51" spans="1:41">
      <c r="A51" t="s">
        <v>52</v>
      </c>
      <c r="Z51" s="23" t="s">
        <v>57</v>
      </c>
      <c r="AA51" s="23" t="s">
        <v>57</v>
      </c>
      <c r="AB51" s="23" t="s">
        <v>57</v>
      </c>
      <c r="AC51" s="23" t="s">
        <v>57</v>
      </c>
      <c r="AD51" s="23" t="s">
        <v>57</v>
      </c>
      <c r="AE51" s="23" t="s">
        <v>57</v>
      </c>
      <c r="AF51" s="23" t="s">
        <v>57</v>
      </c>
      <c r="AG51" s="23" t="s">
        <v>57</v>
      </c>
      <c r="AH51" s="23" t="s">
        <v>57</v>
      </c>
      <c r="AI51" s="23" t="s">
        <v>57</v>
      </c>
      <c r="AN51" s="23" t="s">
        <v>66</v>
      </c>
      <c r="AO51" s="23" t="s">
        <v>66</v>
      </c>
    </row>
  </sheetData>
  <sortState ref="B2:AP38">
    <sortCondition ref="AP2:AP38"/>
    <sortCondition ref="B2:B3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exports</vt:lpstr>
      <vt:lpstr>imports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2008-10-31T18:06:47Z</dcterms:created>
  <dcterms:modified xsi:type="dcterms:W3CDTF">2011-10-25T15:41:38Z</dcterms:modified>
</cp:coreProperties>
</file>