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255" windowHeight="8160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F211" i="2"/>
  <c r="AH211"/>
  <c r="AG211"/>
  <c r="V211" l="1"/>
  <c r="W211"/>
  <c r="X211"/>
  <c r="Y211"/>
  <c r="Z211"/>
  <c r="AA211"/>
  <c r="AB211"/>
  <c r="AC211"/>
  <c r="AD211"/>
  <c r="AE211"/>
  <c r="W72"/>
  <c r="AX104" i="1"/>
  <c r="AY104"/>
  <c r="AZ104"/>
  <c r="BA104"/>
  <c r="BB104"/>
  <c r="AT288"/>
  <c r="AU288"/>
  <c r="AV288"/>
  <c r="AW288"/>
  <c r="AX288"/>
  <c r="AY288"/>
  <c r="AS288"/>
  <c r="BB254"/>
  <c r="BB288" s="1"/>
  <c r="BA254"/>
  <c r="BA288" s="1"/>
  <c r="AZ254"/>
  <c r="AZ288" s="1"/>
  <c r="AS104"/>
  <c r="AT104"/>
  <c r="AU104"/>
  <c r="AV104"/>
  <c r="AW104"/>
  <c r="U104"/>
  <c r="T104"/>
  <c r="S104"/>
  <c r="R104"/>
  <c r="V104"/>
  <c r="X104"/>
  <c r="W104"/>
  <c r="AZ211" i="2"/>
  <c r="BA211"/>
  <c r="BB211"/>
  <c r="BC211"/>
  <c r="AZ212"/>
  <c r="BA212"/>
  <c r="BB212"/>
  <c r="BC212"/>
  <c r="AJ211"/>
  <c r="AK211"/>
  <c r="AL211"/>
  <c r="AM211"/>
  <c r="AN211"/>
  <c r="AO211"/>
  <c r="AP211"/>
  <c r="AQ211"/>
  <c r="AR211"/>
  <c r="AI211"/>
  <c r="AO72"/>
  <c r="AQ72"/>
  <c r="AL288" i="1"/>
  <c r="AM288"/>
  <c r="AN288"/>
  <c r="AQ288"/>
  <c r="AR288"/>
  <c r="AR289" s="1"/>
  <c r="AR291" s="1"/>
  <c r="AR104"/>
  <c r="AQ104"/>
  <c r="AQ289" s="1"/>
  <c r="AQ291" s="1"/>
  <c r="AP288"/>
  <c r="AP104"/>
  <c r="AP289" s="1"/>
  <c r="AP291" s="1"/>
  <c r="AO288"/>
  <c r="AO104"/>
  <c r="AN104"/>
  <c r="AN289" s="1"/>
  <c r="AN291" s="1"/>
  <c r="AM104"/>
  <c r="AM289" s="1"/>
  <c r="AM291" s="1"/>
  <c r="AL104"/>
  <c r="AK104"/>
  <c r="P288"/>
  <c r="K104"/>
  <c r="L104"/>
  <c r="M104"/>
  <c r="N104"/>
  <c r="O104"/>
  <c r="P104"/>
  <c r="Q104"/>
  <c r="J104"/>
  <c r="Y104"/>
  <c r="Z104"/>
  <c r="Z105" s="1"/>
  <c r="Y105"/>
  <c r="F288"/>
  <c r="G288"/>
  <c r="H288"/>
  <c r="I288"/>
  <c r="J288"/>
  <c r="K288"/>
  <c r="L288"/>
  <c r="M288"/>
  <c r="M289" s="1"/>
  <c r="M292" s="1"/>
  <c r="N288"/>
  <c r="E288"/>
  <c r="F104"/>
  <c r="G104"/>
  <c r="H104"/>
  <c r="I104"/>
  <c r="E104"/>
  <c r="AB104"/>
  <c r="AC104"/>
  <c r="AD104"/>
  <c r="AE104"/>
  <c r="AF104"/>
  <c r="AG104"/>
  <c r="AH104"/>
  <c r="AI104"/>
  <c r="AJ104"/>
  <c r="AA104"/>
  <c r="AJ105"/>
  <c r="AI105"/>
  <c r="AH105"/>
  <c r="AG105"/>
  <c r="AF105"/>
  <c r="AE105"/>
  <c r="AD105"/>
  <c r="AC105"/>
  <c r="AB105"/>
  <c r="AA105"/>
  <c r="BC104"/>
  <c r="BC288"/>
  <c r="H289"/>
  <c r="H292" s="1"/>
  <c r="I289"/>
  <c r="I292" s="1"/>
  <c r="O288"/>
  <c r="O289" s="1"/>
  <c r="O291" s="1"/>
  <c r="Q288"/>
  <c r="Q289" s="1"/>
  <c r="Q291" s="1"/>
  <c r="R288"/>
  <c r="S288"/>
  <c r="T288"/>
  <c r="U288"/>
  <c r="V288"/>
  <c r="W288"/>
  <c r="X288"/>
  <c r="Y288"/>
  <c r="Y289" s="1"/>
  <c r="Y291" s="1"/>
  <c r="Z288"/>
  <c r="Z289" s="1"/>
  <c r="Z291" s="1"/>
  <c r="AA288"/>
  <c r="AA289" s="1"/>
  <c r="AA291" s="1"/>
  <c r="AB288"/>
  <c r="AB289" s="1"/>
  <c r="AB291" s="1"/>
  <c r="AC288"/>
  <c r="AC289" s="1"/>
  <c r="AC291" s="1"/>
  <c r="AD288"/>
  <c r="AD289" s="1"/>
  <c r="AD291" s="1"/>
  <c r="AE288"/>
  <c r="AE289" s="1"/>
  <c r="AE291" s="1"/>
  <c r="AF288"/>
  <c r="AF289" s="1"/>
  <c r="AF291" s="1"/>
  <c r="AG288"/>
  <c r="AG289" s="1"/>
  <c r="AG291" s="1"/>
  <c r="AH288"/>
  <c r="AH289" s="1"/>
  <c r="AH291" s="1"/>
  <c r="AI288"/>
  <c r="AI289" s="1"/>
  <c r="AI291" s="1"/>
  <c r="AJ288"/>
  <c r="AJ289" s="1"/>
  <c r="AJ291" s="1"/>
  <c r="AK288"/>
  <c r="AK289" s="1"/>
  <c r="AK291" s="1"/>
  <c r="AT289"/>
  <c r="AT291" s="1"/>
  <c r="F211" i="2"/>
  <c r="G211"/>
  <c r="H211"/>
  <c r="I211"/>
  <c r="J211"/>
  <c r="K211"/>
  <c r="L211"/>
  <c r="M211"/>
  <c r="N211"/>
  <c r="O211"/>
  <c r="P211"/>
  <c r="Q211"/>
  <c r="R211"/>
  <c r="S211"/>
  <c r="T211"/>
  <c r="U211"/>
  <c r="AQ212"/>
  <c r="AQ214" s="1"/>
  <c r="AS211"/>
  <c r="AT211"/>
  <c r="AU211"/>
  <c r="AV211"/>
  <c r="AW211"/>
  <c r="AX211"/>
  <c r="AY211"/>
  <c r="E211"/>
  <c r="AY72"/>
  <c r="AX72"/>
  <c r="AX212"/>
  <c r="AW72"/>
  <c r="AV72"/>
  <c r="AV212" s="1"/>
  <c r="AU72"/>
  <c r="AT72"/>
  <c r="AT212" s="1"/>
  <c r="AS72"/>
  <c r="AR72"/>
  <c r="AP72"/>
  <c r="AN72"/>
  <c r="AM72"/>
  <c r="AL72"/>
  <c r="AK72"/>
  <c r="AJ72"/>
  <c r="AJ212" s="1"/>
  <c r="AJ214" s="1"/>
  <c r="AI72"/>
  <c r="AI212" s="1"/>
  <c r="AI214" s="1"/>
  <c r="AH72"/>
  <c r="AG72"/>
  <c r="AG212" s="1"/>
  <c r="AG214" s="1"/>
  <c r="AF72"/>
  <c r="AE72"/>
  <c r="AD72"/>
  <c r="AC72"/>
  <c r="AB72"/>
  <c r="AA72"/>
  <c r="Z72"/>
  <c r="Y72"/>
  <c r="X72"/>
  <c r="V72"/>
  <c r="U72"/>
  <c r="T72"/>
  <c r="T212" s="1"/>
  <c r="S72"/>
  <c r="R72"/>
  <c r="R212" s="1"/>
  <c r="Q72"/>
  <c r="P72"/>
  <c r="P212" s="1"/>
  <c r="O72"/>
  <c r="O212" s="1"/>
  <c r="N72"/>
  <c r="N212" s="1"/>
  <c r="M72"/>
  <c r="M212" s="1"/>
  <c r="L72"/>
  <c r="L212" s="1"/>
  <c r="K72"/>
  <c r="K212" s="1"/>
  <c r="J72"/>
  <c r="J212" s="1"/>
  <c r="I72"/>
  <c r="I212" s="1"/>
  <c r="H72"/>
  <c r="H212" s="1"/>
  <c r="G72"/>
  <c r="G212" s="1"/>
  <c r="F72"/>
  <c r="F212" s="1"/>
  <c r="E72"/>
  <c r="E212" s="1"/>
  <c r="S289" i="1"/>
  <c r="P289"/>
  <c r="P291" s="1"/>
  <c r="N289"/>
  <c r="N292" s="1"/>
  <c r="L289"/>
  <c r="L292" s="1"/>
  <c r="F289"/>
  <c r="F292" s="1"/>
  <c r="J289"/>
  <c r="J292" s="1"/>
  <c r="K289"/>
  <c r="K292" s="1"/>
  <c r="G289"/>
  <c r="G292" s="1"/>
  <c r="E289"/>
  <c r="E292" s="1"/>
  <c r="S212" i="2"/>
  <c r="U212"/>
  <c r="AS212"/>
  <c r="AU212"/>
  <c r="AW212"/>
  <c r="AY212"/>
  <c r="Q212"/>
  <c r="AH212" l="1"/>
  <c r="AH214" s="1"/>
  <c r="AF212"/>
  <c r="AF214" s="1"/>
  <c r="AO212"/>
  <c r="AO214" s="1"/>
  <c r="AM212"/>
  <c r="AM214" s="1"/>
  <c r="AK212"/>
  <c r="AK214" s="1"/>
  <c r="AR212"/>
  <c r="AR214" s="1"/>
  <c r="AP212"/>
  <c r="AP214" s="1"/>
  <c r="AN212"/>
  <c r="AN214" s="1"/>
  <c r="AL212"/>
  <c r="AL214" s="1"/>
  <c r="AE212"/>
  <c r="AE214" s="1"/>
  <c r="AD212"/>
  <c r="AD214" s="1"/>
  <c r="AC212"/>
  <c r="AC214" s="1"/>
  <c r="AB212"/>
  <c r="AB214" s="1"/>
  <c r="AA212"/>
  <c r="AA214" s="1"/>
  <c r="Z212"/>
  <c r="Z214" s="1"/>
  <c r="Y212"/>
  <c r="Y214" s="1"/>
  <c r="X212"/>
  <c r="X214" s="1"/>
  <c r="W212"/>
  <c r="W214" s="1"/>
  <c r="V212"/>
  <c r="V214" s="1"/>
  <c r="AO289" i="1"/>
  <c r="AO291" s="1"/>
  <c r="AS289"/>
  <c r="AS291" s="1"/>
  <c r="BA289"/>
  <c r="BA291" s="1"/>
  <c r="AL289"/>
  <c r="AL291" s="1"/>
  <c r="AZ289"/>
  <c r="AZ291" s="1"/>
  <c r="AV289"/>
  <c r="AV291" s="1"/>
  <c r="AY289"/>
  <c r="AY291" s="1"/>
  <c r="AX289"/>
  <c r="AX291" s="1"/>
  <c r="AW289"/>
  <c r="AW291" s="1"/>
  <c r="AU289"/>
  <c r="AU291" s="1"/>
  <c r="U289"/>
  <c r="U291" s="1"/>
  <c r="T289"/>
  <c r="T291" s="1"/>
  <c r="R289"/>
  <c r="R291" s="1"/>
  <c r="W289"/>
  <c r="W291" s="1"/>
  <c r="V289"/>
  <c r="V291" s="1"/>
  <c r="X289"/>
  <c r="X291" s="1"/>
  <c r="BC289"/>
  <c r="BC293" s="1"/>
  <c r="BB289"/>
  <c r="BB291" l="1"/>
</calcChain>
</file>

<file path=xl/sharedStrings.xml><?xml version="1.0" encoding="utf-8"?>
<sst xmlns="http://schemas.openxmlformats.org/spreadsheetml/2006/main" count="707" uniqueCount="318">
  <si>
    <t>Australia</t>
  </si>
  <si>
    <t>pounds</t>
  </si>
  <si>
    <t>UK</t>
  </si>
  <si>
    <t>Canada</t>
  </si>
  <si>
    <t>Ceylon</t>
  </si>
  <si>
    <t>Gibraltar</t>
  </si>
  <si>
    <t>Hong Kong</t>
  </si>
  <si>
    <t>India</t>
  </si>
  <si>
    <t>Malta</t>
  </si>
  <si>
    <t>Mauritius</t>
  </si>
  <si>
    <t>New Zealand</t>
  </si>
  <si>
    <t>Fiji</t>
  </si>
  <si>
    <t>Gilbert and Ellice Islands</t>
  </si>
  <si>
    <t>Malden Island</t>
  </si>
  <si>
    <t>Norfolk Island</t>
  </si>
  <si>
    <t>Other Islands</t>
  </si>
  <si>
    <t>Papua</t>
  </si>
  <si>
    <t>South African Union</t>
  </si>
  <si>
    <t>Straits Settlement</t>
  </si>
  <si>
    <t>Aden</t>
  </si>
  <si>
    <t>Africa, British Central</t>
  </si>
  <si>
    <t>Africa, British East</t>
  </si>
  <si>
    <t>Africa, British West</t>
  </si>
  <si>
    <t>Antarctica</t>
  </si>
  <si>
    <t>Bahrain Island</t>
  </si>
  <si>
    <t>Bechuanaland</t>
  </si>
  <si>
    <t>Bermuda</t>
  </si>
  <si>
    <t>British Guiana</t>
  </si>
  <si>
    <t>Borneo, British</t>
  </si>
  <si>
    <t>Channel Islands</t>
  </si>
  <si>
    <t>Christmas Island</t>
  </si>
  <si>
    <t>Cocos Island</t>
  </si>
  <si>
    <t>Cyprus</t>
  </si>
  <si>
    <t>East Indies</t>
  </si>
  <si>
    <t>Egypt</t>
  </si>
  <si>
    <t>Falkland Islands</t>
  </si>
  <si>
    <t>Gold Coast</t>
  </si>
  <si>
    <t>Honduras (British)</t>
  </si>
  <si>
    <t>Iraq</t>
  </si>
  <si>
    <t>Irish Free State</t>
  </si>
  <si>
    <t>Kaiser Wilhelm Land</t>
  </si>
  <si>
    <t>Lagos</t>
  </si>
  <si>
    <t>Macquarie Island</t>
  </si>
  <si>
    <t>Malaya</t>
  </si>
  <si>
    <t>Mesopotamia</t>
  </si>
  <si>
    <t>Newfoundland</t>
  </si>
  <si>
    <t>Nauru</t>
  </si>
  <si>
    <t>Bismarck Archipelago</t>
  </si>
  <si>
    <t>Pitcairn Island</t>
  </si>
  <si>
    <t>Samoa</t>
  </si>
  <si>
    <t>Solomon Islands</t>
  </si>
  <si>
    <t>Surprise Island</t>
  </si>
  <si>
    <t>Territory of New Guinea</t>
  </si>
  <si>
    <t>Tonga</t>
  </si>
  <si>
    <t>Palestine</t>
  </si>
  <si>
    <t>Rhodesia</t>
  </si>
  <si>
    <t>Ross Sea</t>
  </si>
  <si>
    <t>St. Helena</t>
  </si>
  <si>
    <t>Seychelles</t>
  </si>
  <si>
    <t>Sierra Leone</t>
  </si>
  <si>
    <t>Somaliland</t>
  </si>
  <si>
    <t>Sudan</t>
  </si>
  <si>
    <t>Tanganyika Territory</t>
  </si>
  <si>
    <t>Wei Hai Wei</t>
  </si>
  <si>
    <t>West Indies</t>
  </si>
  <si>
    <t>Zanzibar</t>
  </si>
  <si>
    <t>BRITISH COUNTRIES</t>
  </si>
  <si>
    <t>Abyssinia</t>
  </si>
  <si>
    <t>Afghanistan</t>
  </si>
  <si>
    <t>Africa, French West</t>
  </si>
  <si>
    <t>Africa, German West</t>
  </si>
  <si>
    <t>Africa, Portuguese East</t>
  </si>
  <si>
    <t>Africa, Portuguese West</t>
  </si>
  <si>
    <t>Africa, West</t>
  </si>
  <si>
    <t>Alaska</t>
  </si>
  <si>
    <t>Albania</t>
  </si>
  <si>
    <t>Algeria</t>
  </si>
  <si>
    <t>America, Central</t>
  </si>
  <si>
    <t>America, South</t>
  </si>
  <si>
    <t>Arabia</t>
  </si>
  <si>
    <t>Arctic Region</t>
  </si>
  <si>
    <t>Argentina</t>
  </si>
  <si>
    <t>Armenia</t>
  </si>
  <si>
    <t>Asia, Central</t>
  </si>
  <si>
    <t>Asia Minor</t>
  </si>
  <si>
    <t>Austria</t>
  </si>
  <si>
    <t>Austria-Hungary</t>
  </si>
  <si>
    <t>Belgium</t>
  </si>
  <si>
    <t>Bolivia</t>
  </si>
  <si>
    <t>Brazil</t>
  </si>
  <si>
    <t>Bulgaria</t>
  </si>
  <si>
    <t>Cameroon</t>
  </si>
  <si>
    <t>Canary Islands</t>
  </si>
  <si>
    <t>Cape Verde Islands</t>
  </si>
  <si>
    <t>Chile</t>
  </si>
  <si>
    <t>China</t>
  </si>
  <si>
    <t>Cochin China</t>
  </si>
  <si>
    <t>Colombia</t>
  </si>
  <si>
    <t>Based on year ended</t>
  </si>
  <si>
    <t>Based on year ended (1919-20 in 1920)</t>
  </si>
  <si>
    <t>Guiana (British)</t>
  </si>
  <si>
    <t>Fanning Island</t>
  </si>
  <si>
    <t>Ocean Island</t>
  </si>
  <si>
    <t>Costa Rica</t>
  </si>
  <si>
    <t>Denmark</t>
  </si>
  <si>
    <t>Billiton Islands</t>
  </si>
  <si>
    <t>Borneo (Dutch)</t>
  </si>
  <si>
    <t>Celebes</t>
  </si>
  <si>
    <t>Java</t>
  </si>
  <si>
    <t>Molucca Islands</t>
  </si>
  <si>
    <t>New Guinea (Dutch)</t>
  </si>
  <si>
    <t>Sumatra</t>
  </si>
  <si>
    <t>Timor</t>
  </si>
  <si>
    <t>East Indies (so described)</t>
  </si>
  <si>
    <t>Ecuador</t>
  </si>
  <si>
    <t>France</t>
  </si>
  <si>
    <t>Germany</t>
  </si>
  <si>
    <t>Greece</t>
  </si>
  <si>
    <t>Guatemala</t>
  </si>
  <si>
    <t>Italy</t>
  </si>
  <si>
    <t>Japan</t>
  </si>
  <si>
    <t>Kerguelen</t>
  </si>
  <si>
    <t>Korea</t>
  </si>
  <si>
    <t>Madagascar</t>
  </si>
  <si>
    <t>Madeira</t>
  </si>
  <si>
    <t>Mexico</t>
  </si>
  <si>
    <t>Morocco</t>
  </si>
  <si>
    <t>Netherlands</t>
  </si>
  <si>
    <t>Norway</t>
  </si>
  <si>
    <t>Caroline Islands</t>
  </si>
  <si>
    <t>Guam</t>
  </si>
  <si>
    <t>Hawaii</t>
  </si>
  <si>
    <t>Marshall Islands</t>
  </si>
  <si>
    <t>Neu Pommern (New Britain)</t>
  </si>
  <si>
    <t>New Caledonia</t>
  </si>
  <si>
    <t>New Hebrides</t>
  </si>
  <si>
    <t>Tahiti</t>
  </si>
  <si>
    <t>South Sea Islands</t>
  </si>
  <si>
    <t>Paraguay</t>
  </si>
  <si>
    <t>Persia</t>
  </si>
  <si>
    <t>Peru</t>
  </si>
  <si>
    <t>Philippine Islands</t>
  </si>
  <si>
    <t>Portugal</t>
  </si>
  <si>
    <t xml:space="preserve">Russia </t>
  </si>
  <si>
    <t>Siam</t>
  </si>
  <si>
    <t>Spain</t>
  </si>
  <si>
    <t>Sweden</t>
  </si>
  <si>
    <t>Switzerland</t>
  </si>
  <si>
    <t>Tripoli</t>
  </si>
  <si>
    <t>Tunis</t>
  </si>
  <si>
    <t xml:space="preserve">Turkey </t>
  </si>
  <si>
    <t>United States</t>
  </si>
  <si>
    <t>Uruguay</t>
  </si>
  <si>
    <t>Cuba</t>
  </si>
  <si>
    <t>West Indies (So described)</t>
  </si>
  <si>
    <t>Total Foreign</t>
  </si>
  <si>
    <t>TOTAL</t>
  </si>
  <si>
    <t>Africa, German East</t>
  </si>
  <si>
    <t>Australian Antarctic Territory</t>
  </si>
  <si>
    <t>Kenya</t>
  </si>
  <si>
    <t>Nyasaland</t>
  </si>
  <si>
    <t>Tanganyika</t>
  </si>
  <si>
    <t>Uganda</t>
  </si>
  <si>
    <t>Cook Islands</t>
  </si>
  <si>
    <t>Pakistan</t>
  </si>
  <si>
    <t>Rhodesia, Northern</t>
  </si>
  <si>
    <t>Rhodesia, Southern</t>
  </si>
  <si>
    <t>Singapore</t>
  </si>
  <si>
    <t>South-West African Territory</t>
  </si>
  <si>
    <t>Swaziland</t>
  </si>
  <si>
    <t>Gambia</t>
  </si>
  <si>
    <t>Nigeria and British Cameroons</t>
  </si>
  <si>
    <t>Bahamas</t>
  </si>
  <si>
    <t>Barbados</t>
  </si>
  <si>
    <t>Jamaica</t>
  </si>
  <si>
    <t>Leeward Islands</t>
  </si>
  <si>
    <t>Trinidad and Tobago</t>
  </si>
  <si>
    <t>Windward Islands</t>
  </si>
  <si>
    <t>Re-imported goods of Australian origin</t>
  </si>
  <si>
    <t>Saudi Arabia and Yemen</t>
  </si>
  <si>
    <t>Belgian Congo and Ruanda-Urundi</t>
  </si>
  <si>
    <t>Bhutan and Nepal</t>
  </si>
  <si>
    <t>Burma</t>
  </si>
  <si>
    <t>Kwantung</t>
  </si>
  <si>
    <t>Manchuria</t>
  </si>
  <si>
    <t>Czechoslovakia</t>
  </si>
  <si>
    <t>Greenland</t>
  </si>
  <si>
    <t>Dominican Republic</t>
  </si>
  <si>
    <t>Eritrea</t>
  </si>
  <si>
    <t>Finland</t>
  </si>
  <si>
    <t>Formosa</t>
  </si>
  <si>
    <t>Australian produce re-imported</t>
  </si>
  <si>
    <t>Congo, Belgian</t>
  </si>
  <si>
    <t>Corsica</t>
  </si>
  <si>
    <t>Danzig</t>
  </si>
  <si>
    <t>Estonia</t>
  </si>
  <si>
    <t>Franz Josef Land</t>
  </si>
  <si>
    <t>French Indo-China</t>
  </si>
  <si>
    <t>Georgia</t>
  </si>
  <si>
    <t>Guiana, Dutch</t>
  </si>
  <si>
    <t>Guiana, French</t>
  </si>
  <si>
    <t>Hungary</t>
  </si>
  <si>
    <t>Iceland</t>
  </si>
  <si>
    <t>Jugoslavia</t>
  </si>
  <si>
    <t>Latvia</t>
  </si>
  <si>
    <t>Liberia</t>
  </si>
  <si>
    <t>Lithuania</t>
  </si>
  <si>
    <t>Luxemburg</t>
  </si>
  <si>
    <t>Monaco</t>
  </si>
  <si>
    <t>Netherlands East Indies</t>
  </si>
  <si>
    <t>Nicaragua</t>
  </si>
  <si>
    <t>Samoa (American)</t>
  </si>
  <si>
    <t>Society Islands</t>
  </si>
  <si>
    <t>Panama</t>
  </si>
  <si>
    <t>Reunion Island</t>
  </si>
  <si>
    <t>Rumania</t>
  </si>
  <si>
    <t>Saar Basin</t>
  </si>
  <si>
    <t>San Salvador</t>
  </si>
  <si>
    <t>St Thomas</t>
  </si>
  <si>
    <t>Somaliland (French)</t>
  </si>
  <si>
    <t>Syria</t>
  </si>
  <si>
    <t>Timor (Portuguese)</t>
  </si>
  <si>
    <t>Venezuela</t>
  </si>
  <si>
    <t>Poland</t>
  </si>
  <si>
    <t>Other British possessions</t>
  </si>
  <si>
    <t>Norway and Sweden</t>
  </si>
  <si>
    <t>Other foreign</t>
  </si>
  <si>
    <t>Country of origin</t>
  </si>
  <si>
    <t>Honduras</t>
  </si>
  <si>
    <t>Loyalty Islands</t>
  </si>
  <si>
    <t>Makatea Islands</t>
  </si>
  <si>
    <t>Solomon Islands (German)</t>
  </si>
  <si>
    <t>Became Territory of New Guinea</t>
  </si>
  <si>
    <t>Wallis Island</t>
  </si>
  <si>
    <t>Low Archipelago</t>
  </si>
  <si>
    <t>Serbia</t>
  </si>
  <si>
    <t>notes</t>
  </si>
  <si>
    <t>units</t>
  </si>
  <si>
    <t>Ashmore Island</t>
  </si>
  <si>
    <t>Africa</t>
  </si>
  <si>
    <t>Africa, Central</t>
  </si>
  <si>
    <t>Africa, East</t>
  </si>
  <si>
    <t>Macao</t>
  </si>
  <si>
    <t>Malay</t>
  </si>
  <si>
    <t>Montenegro</t>
  </si>
  <si>
    <t>Origin Unknown</t>
  </si>
  <si>
    <t>Porto Rico</t>
  </si>
  <si>
    <t>Other islands</t>
  </si>
  <si>
    <t>Socotra</t>
  </si>
  <si>
    <t>Azores</t>
  </si>
  <si>
    <t>French India</t>
  </si>
  <si>
    <t>Portuguese India</t>
  </si>
  <si>
    <t>Somaliland (Italian)</t>
  </si>
  <si>
    <t>Rhodes Island</t>
  </si>
  <si>
    <t>Portuguese Guinea</t>
  </si>
  <si>
    <t>Haiti</t>
  </si>
  <si>
    <t>Congo (Belgian)</t>
  </si>
  <si>
    <t>Kwantung Peninsula</t>
  </si>
  <si>
    <t xml:space="preserve">Society Islands </t>
  </si>
  <si>
    <t>Portuguese Possessions in China</t>
  </si>
  <si>
    <t>Yugoslavia</t>
  </si>
  <si>
    <t>Curacao</t>
  </si>
  <si>
    <t>Ellice Islands</t>
  </si>
  <si>
    <t>Gilbert Islands</t>
  </si>
  <si>
    <t>Union Island</t>
  </si>
  <si>
    <t>Nigeria</t>
  </si>
  <si>
    <t>Tongking</t>
  </si>
  <si>
    <t>Sao Tome</t>
  </si>
  <si>
    <t>Tatakotoroa Island</t>
  </si>
  <si>
    <t>Congo, French</t>
  </si>
  <si>
    <t>Senegal</t>
  </si>
  <si>
    <t>Crete</t>
  </si>
  <si>
    <t>French Equatorial Africa</t>
  </si>
  <si>
    <t>pounds sterling</t>
  </si>
  <si>
    <t>Australian pounds</t>
  </si>
  <si>
    <t>Other US Pacific Islands</t>
  </si>
  <si>
    <t>US Virgin Islands</t>
  </si>
  <si>
    <t>Transjordan</t>
  </si>
  <si>
    <t>Trieste</t>
  </si>
  <si>
    <t>Included with Italy before 1948-49</t>
  </si>
  <si>
    <t>Included with Palestine before 1947-48</t>
  </si>
  <si>
    <t>Tangier (International Zone)</t>
  </si>
  <si>
    <t>French West Indies</t>
  </si>
  <si>
    <t>Basutoland</t>
  </si>
  <si>
    <t>Included with Keyna before 1946-47</t>
  </si>
  <si>
    <t>NZ British Currency Adjustment</t>
  </si>
  <si>
    <t>Included with New Zealand before 1946-47</t>
  </si>
  <si>
    <t>Tokelau</t>
  </si>
  <si>
    <t>Fiji British Currency Adjustment</t>
  </si>
  <si>
    <t>Included with Malaya before 1947-48</t>
  </si>
  <si>
    <t>Included with South African Union before 1946-47</t>
  </si>
  <si>
    <t>Included with British West Africa before 1946-47</t>
  </si>
  <si>
    <t>Included with British West Indies before 1946-47</t>
  </si>
  <si>
    <t>Muscat and Oman, Trucial Oman, Koweit and Qatar</t>
  </si>
  <si>
    <t>Included with Germany 1945-46</t>
  </si>
  <si>
    <t>Included with Russia from 1942-43</t>
  </si>
  <si>
    <t>Included with Japan until 1946-47</t>
  </si>
  <si>
    <t>Other French Pacific Islands</t>
  </si>
  <si>
    <t>St. Pierre and Miquelon</t>
  </si>
  <si>
    <t>Syria and Lebanon</t>
  </si>
  <si>
    <t>Aegean Islands</t>
  </si>
  <si>
    <t>Lebanon</t>
  </si>
  <si>
    <t>Luchu and Bonin Islands</t>
  </si>
  <si>
    <t>Norway Overseas Possessions</t>
  </si>
  <si>
    <t>Pacific Islands formerly under Japanese Mandate</t>
  </si>
  <si>
    <t>Mozambique</t>
  </si>
  <si>
    <t>Angola</t>
  </si>
  <si>
    <t>Africa, Spanish West</t>
  </si>
  <si>
    <t>Morocco, Spanish</t>
  </si>
  <si>
    <t>Includes Spanish Morocco before 1946-47</t>
  </si>
  <si>
    <t>Libya</t>
  </si>
  <si>
    <t>Oversea trade: bulletin. Australian statistics of oversea imports and exports and customs and excise revenue</t>
  </si>
  <si>
    <t>Oversea trade and customs and excise revenue</t>
  </si>
  <si>
    <t>Makatea Island</t>
  </si>
  <si>
    <t>Solomon Islands (Ger)</t>
  </si>
  <si>
    <t>Azores (for orders)</t>
  </si>
  <si>
    <t>Canary Islands (for orders)</t>
  </si>
  <si>
    <t>unit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</si>
</sst>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C296"/>
  <sheetViews>
    <sheetView zoomScale="70" zoomScaleNormal="70" workbookViewId="0">
      <pane xSplit="4" ySplit="2" topLeftCell="Y261" activePane="bottomRight" state="frozen"/>
      <selection activeCell="AY2" sqref="AY2:BB2"/>
      <selection pane="topRight" activeCell="AY2" sqref="AY2:BB2"/>
      <selection pane="bottomLeft" activeCell="AY2" sqref="AY2:BB2"/>
      <selection pane="bottomRight" activeCell="AH290" sqref="AH290"/>
    </sheetView>
  </sheetViews>
  <sheetFormatPr defaultRowHeight="15"/>
  <cols>
    <col min="5" max="18" width="9.5703125" bestFit="1" customWidth="1"/>
    <col min="19" max="19" width="0" hidden="1" customWidth="1"/>
    <col min="20" max="24" width="9.5703125" bestFit="1" customWidth="1"/>
    <col min="25" max="25" width="11.140625" bestFit="1" customWidth="1"/>
    <col min="26" max="26" width="9.5703125" bestFit="1" customWidth="1"/>
    <col min="27" max="27" width="15.42578125" customWidth="1"/>
    <col min="28" max="28" width="9.5703125" bestFit="1" customWidth="1"/>
    <col min="29" max="29" width="16" bestFit="1" customWidth="1"/>
    <col min="30" max="30" width="10.42578125" customWidth="1"/>
    <col min="31" max="31" width="11.85546875" customWidth="1"/>
    <col min="32" max="32" width="10.5703125" customWidth="1"/>
    <col min="33" max="34" width="11.5703125" customWidth="1"/>
    <col min="35" max="35" width="11.85546875" customWidth="1"/>
    <col min="36" max="37" width="9.5703125" bestFit="1" customWidth="1"/>
    <col min="38" max="40" width="9.5703125" style="1" bestFit="1" customWidth="1"/>
    <col min="41" max="42" width="9.5703125" bestFit="1" customWidth="1"/>
    <col min="43" max="43" width="13" style="1" customWidth="1"/>
    <col min="44" max="44" width="9.5703125" bestFit="1" customWidth="1"/>
    <col min="45" max="45" width="10.5703125" bestFit="1" customWidth="1"/>
    <col min="46" max="46" width="10.5703125" style="1" bestFit="1" customWidth="1"/>
    <col min="47" max="48" width="13.7109375" style="1" customWidth="1"/>
    <col min="49" max="49" width="13.42578125" style="1" customWidth="1"/>
    <col min="50" max="50" width="13" style="1" customWidth="1"/>
    <col min="51" max="51" width="13.28515625" style="1" customWidth="1"/>
    <col min="52" max="53" width="13" style="1" customWidth="1"/>
    <col min="54" max="54" width="14" style="1" customWidth="1"/>
  </cols>
  <sheetData>
    <row r="2" spans="1:55" ht="15.75" customHeight="1">
      <c r="C2" t="s">
        <v>236</v>
      </c>
      <c r="D2" t="s">
        <v>237</v>
      </c>
      <c r="E2">
        <v>1900</v>
      </c>
      <c r="F2">
        <v>1901</v>
      </c>
      <c r="G2">
        <v>1902</v>
      </c>
      <c r="H2">
        <v>1903</v>
      </c>
      <c r="I2">
        <v>1904</v>
      </c>
      <c r="J2">
        <v>1905</v>
      </c>
      <c r="K2">
        <v>1906</v>
      </c>
      <c r="L2">
        <v>1907</v>
      </c>
      <c r="M2">
        <v>1908</v>
      </c>
      <c r="N2">
        <v>1909</v>
      </c>
      <c r="O2">
        <v>1910</v>
      </c>
      <c r="P2">
        <v>1911</v>
      </c>
      <c r="Q2">
        <v>1912</v>
      </c>
      <c r="R2">
        <v>1913</v>
      </c>
      <c r="S2">
        <v>1914</v>
      </c>
      <c r="T2">
        <v>1915</v>
      </c>
      <c r="U2">
        <v>1916</v>
      </c>
      <c r="V2">
        <v>1917</v>
      </c>
      <c r="W2">
        <v>1918</v>
      </c>
      <c r="X2">
        <v>1919</v>
      </c>
      <c r="Y2">
        <v>1920</v>
      </c>
      <c r="Z2">
        <v>1921</v>
      </c>
      <c r="AA2">
        <v>1922</v>
      </c>
      <c r="AB2">
        <v>1923</v>
      </c>
      <c r="AC2">
        <v>1924</v>
      </c>
      <c r="AD2">
        <v>1925</v>
      </c>
      <c r="AE2">
        <v>1926</v>
      </c>
      <c r="AF2">
        <v>1927</v>
      </c>
      <c r="AG2">
        <v>1928</v>
      </c>
      <c r="AH2">
        <v>1929</v>
      </c>
      <c r="AI2">
        <v>1930</v>
      </c>
      <c r="AJ2">
        <v>1931</v>
      </c>
      <c r="AK2">
        <v>1932</v>
      </c>
      <c r="AL2" s="1">
        <v>1933</v>
      </c>
      <c r="AM2" s="1">
        <v>1934</v>
      </c>
      <c r="AN2" s="1">
        <v>1935</v>
      </c>
      <c r="AO2">
        <v>1936</v>
      </c>
      <c r="AP2">
        <v>1937</v>
      </c>
      <c r="AQ2" s="1">
        <v>1938</v>
      </c>
      <c r="AR2">
        <v>1939</v>
      </c>
      <c r="AS2">
        <v>1940</v>
      </c>
      <c r="AT2" s="1">
        <v>1941</v>
      </c>
      <c r="AU2" s="1">
        <v>1942</v>
      </c>
      <c r="AV2" s="1">
        <v>1943</v>
      </c>
      <c r="AW2" s="1">
        <v>1944</v>
      </c>
      <c r="AX2" s="1">
        <v>1945</v>
      </c>
      <c r="AY2" s="1">
        <v>1946</v>
      </c>
      <c r="AZ2" s="1">
        <v>1947</v>
      </c>
      <c r="BA2" s="1">
        <v>1948</v>
      </c>
      <c r="BB2" s="1">
        <v>1949</v>
      </c>
      <c r="BC2">
        <v>1950</v>
      </c>
    </row>
    <row r="3" spans="1:55" ht="15.75" customHeight="1"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 s="1">
        <v>1</v>
      </c>
      <c r="AM3" s="1">
        <v>1</v>
      </c>
      <c r="AN3" s="1">
        <v>1</v>
      </c>
      <c r="AO3">
        <v>1</v>
      </c>
      <c r="AP3">
        <v>1</v>
      </c>
      <c r="AQ3" s="1">
        <v>1</v>
      </c>
      <c r="AR3">
        <v>1</v>
      </c>
      <c r="AS3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</row>
    <row r="4" spans="1:55" ht="15.75" customHeight="1">
      <c r="J4" t="s">
        <v>273</v>
      </c>
      <c r="K4" t="s">
        <v>273</v>
      </c>
      <c r="L4" t="s">
        <v>273</v>
      </c>
      <c r="M4" t="s">
        <v>273</v>
      </c>
      <c r="N4" t="s">
        <v>273</v>
      </c>
      <c r="O4" t="s">
        <v>273</v>
      </c>
      <c r="P4" t="s">
        <v>273</v>
      </c>
      <c r="Q4" t="s">
        <v>273</v>
      </c>
      <c r="R4" t="s">
        <v>273</v>
      </c>
      <c r="S4" t="s">
        <v>273</v>
      </c>
      <c r="T4" t="s">
        <v>273</v>
      </c>
      <c r="U4" t="s">
        <v>273</v>
      </c>
      <c r="V4" t="s">
        <v>273</v>
      </c>
      <c r="W4" t="s">
        <v>273</v>
      </c>
      <c r="X4" t="s">
        <v>273</v>
      </c>
      <c r="Y4" t="s">
        <v>273</v>
      </c>
      <c r="Z4" t="s">
        <v>273</v>
      </c>
      <c r="AA4" t="s">
        <v>273</v>
      </c>
      <c r="AB4" t="s">
        <v>273</v>
      </c>
      <c r="AC4" t="s">
        <v>273</v>
      </c>
      <c r="AD4" t="s">
        <v>273</v>
      </c>
      <c r="AE4" t="s">
        <v>273</v>
      </c>
      <c r="AF4" t="s">
        <v>273</v>
      </c>
      <c r="AG4" t="s">
        <v>273</v>
      </c>
      <c r="AH4" t="s">
        <v>273</v>
      </c>
      <c r="AI4" t="s">
        <v>273</v>
      </c>
      <c r="AJ4" t="s">
        <v>273</v>
      </c>
      <c r="AK4" t="s">
        <v>273</v>
      </c>
      <c r="AL4" s="1" t="s">
        <v>273</v>
      </c>
      <c r="AM4" s="1" t="s">
        <v>273</v>
      </c>
      <c r="AN4" s="1" t="s">
        <v>273</v>
      </c>
      <c r="AO4" t="s">
        <v>273</v>
      </c>
      <c r="AP4" t="s">
        <v>273</v>
      </c>
      <c r="AQ4" s="1" t="s">
        <v>273</v>
      </c>
      <c r="AR4" t="s">
        <v>273</v>
      </c>
      <c r="AS4" t="s">
        <v>274</v>
      </c>
      <c r="AT4" s="1" t="s">
        <v>274</v>
      </c>
      <c r="AU4" s="1" t="s">
        <v>274</v>
      </c>
      <c r="AV4" s="1" t="s">
        <v>274</v>
      </c>
      <c r="AW4" s="1" t="s">
        <v>274</v>
      </c>
      <c r="AX4" s="1" t="s">
        <v>274</v>
      </c>
      <c r="AY4" s="1" t="s">
        <v>274</v>
      </c>
      <c r="AZ4" s="1" t="s">
        <v>274</v>
      </c>
      <c r="BA4" s="1" t="s">
        <v>274</v>
      </c>
      <c r="BB4" s="1" t="s">
        <v>274</v>
      </c>
      <c r="BC4" t="s">
        <v>274</v>
      </c>
    </row>
    <row r="5" spans="1:55" ht="15.75" customHeight="1">
      <c r="B5" t="s">
        <v>0</v>
      </c>
      <c r="C5" t="s">
        <v>191</v>
      </c>
      <c r="J5">
        <v>16481</v>
      </c>
      <c r="K5">
        <v>95295</v>
      </c>
      <c r="L5">
        <v>29473</v>
      </c>
      <c r="M5">
        <v>31402</v>
      </c>
      <c r="N5">
        <v>48559</v>
      </c>
      <c r="O5">
        <v>25843</v>
      </c>
      <c r="P5">
        <v>34646</v>
      </c>
      <c r="Q5">
        <v>38776</v>
      </c>
      <c r="R5">
        <v>27300</v>
      </c>
      <c r="T5">
        <v>133180</v>
      </c>
      <c r="U5">
        <v>74091</v>
      </c>
      <c r="V5">
        <v>38154</v>
      </c>
      <c r="W5">
        <v>51212</v>
      </c>
      <c r="X5">
        <v>42820</v>
      </c>
      <c r="Y5">
        <v>334032</v>
      </c>
      <c r="Z5">
        <v>226827</v>
      </c>
      <c r="AA5">
        <v>227242</v>
      </c>
      <c r="AB5">
        <v>153666</v>
      </c>
      <c r="AC5">
        <v>177196</v>
      </c>
      <c r="AD5">
        <v>111682</v>
      </c>
      <c r="AE5">
        <v>228491</v>
      </c>
      <c r="AF5">
        <v>117598</v>
      </c>
      <c r="AG5">
        <v>115120</v>
      </c>
      <c r="AH5">
        <v>121806</v>
      </c>
      <c r="AI5">
        <v>139028</v>
      </c>
      <c r="AJ5">
        <v>117399</v>
      </c>
      <c r="AK5">
        <v>107631</v>
      </c>
      <c r="AL5" s="1">
        <v>132339</v>
      </c>
      <c r="AM5" s="1">
        <v>236904</v>
      </c>
      <c r="AN5" s="1">
        <v>176790</v>
      </c>
      <c r="AO5">
        <v>284176</v>
      </c>
      <c r="AP5">
        <v>191982</v>
      </c>
      <c r="AQ5" s="1">
        <v>195448</v>
      </c>
      <c r="AR5">
        <v>240361</v>
      </c>
      <c r="AS5">
        <v>192215</v>
      </c>
      <c r="AT5" s="1">
        <v>256181</v>
      </c>
      <c r="AU5" s="1">
        <v>678490</v>
      </c>
      <c r="AV5" s="1">
        <v>626505</v>
      </c>
      <c r="AW5" s="1">
        <v>1567779</v>
      </c>
      <c r="AX5" s="1">
        <v>724465</v>
      </c>
      <c r="AY5" s="1">
        <v>510895</v>
      </c>
      <c r="AZ5" s="1">
        <v>484470</v>
      </c>
      <c r="BA5" s="1">
        <v>399194</v>
      </c>
      <c r="BB5" s="1">
        <v>735402</v>
      </c>
    </row>
    <row r="6" spans="1:55">
      <c r="A6" t="s">
        <v>0</v>
      </c>
      <c r="B6" t="s">
        <v>2</v>
      </c>
      <c r="C6" t="s">
        <v>99</v>
      </c>
      <c r="D6" t="s">
        <v>1</v>
      </c>
      <c r="J6">
        <v>20319815</v>
      </c>
      <c r="K6">
        <v>22904344</v>
      </c>
      <c r="L6">
        <v>26843610</v>
      </c>
      <c r="M6">
        <v>25274661</v>
      </c>
      <c r="N6">
        <v>25862618</v>
      </c>
      <c r="O6">
        <v>30420540</v>
      </c>
      <c r="P6">
        <v>32735971</v>
      </c>
      <c r="Q6">
        <v>39124829</v>
      </c>
      <c r="R6">
        <v>41327702</v>
      </c>
      <c r="T6">
        <v>32494821</v>
      </c>
      <c r="U6">
        <v>35145043</v>
      </c>
      <c r="V6">
        <v>36253864</v>
      </c>
      <c r="W6">
        <v>22074921</v>
      </c>
      <c r="X6">
        <v>34584611</v>
      </c>
      <c r="Y6">
        <v>38516436</v>
      </c>
      <c r="Z6">
        <v>76849934</v>
      </c>
      <c r="AA6">
        <v>53001926</v>
      </c>
      <c r="AB6">
        <v>68394423</v>
      </c>
      <c r="AC6">
        <v>63607743</v>
      </c>
      <c r="AD6">
        <v>69047807</v>
      </c>
      <c r="AE6">
        <v>65840655</v>
      </c>
      <c r="AF6">
        <v>67795177</v>
      </c>
      <c r="AG6">
        <v>63098037</v>
      </c>
      <c r="AH6">
        <v>57028238</v>
      </c>
      <c r="AI6">
        <v>54254702</v>
      </c>
      <c r="AJ6">
        <v>23291013</v>
      </c>
      <c r="AK6">
        <v>17409556</v>
      </c>
      <c r="AL6" s="1">
        <v>23542918</v>
      </c>
      <c r="AM6" s="1">
        <v>25144441</v>
      </c>
      <c r="AN6" s="1">
        <v>30788929</v>
      </c>
      <c r="AO6">
        <v>33839985</v>
      </c>
      <c r="AP6">
        <v>38560403</v>
      </c>
      <c r="AQ6" s="1">
        <v>46228674</v>
      </c>
      <c r="AR6">
        <v>40433590</v>
      </c>
      <c r="AS6">
        <v>50731031</v>
      </c>
      <c r="AT6" s="1">
        <v>56315197</v>
      </c>
      <c r="AU6" s="1">
        <v>64376621</v>
      </c>
      <c r="AV6" s="1">
        <v>82228105</v>
      </c>
      <c r="AW6" s="1">
        <v>64605612</v>
      </c>
      <c r="AX6" s="1">
        <v>70328743</v>
      </c>
      <c r="AY6" s="1">
        <v>67063287</v>
      </c>
      <c r="AZ6" s="1">
        <v>74573189</v>
      </c>
      <c r="BA6" s="1">
        <v>132238435</v>
      </c>
      <c r="BB6" s="1">
        <v>209312854</v>
      </c>
      <c r="BC6">
        <v>278748</v>
      </c>
    </row>
    <row r="7" spans="1:55">
      <c r="B7" t="s">
        <v>19</v>
      </c>
      <c r="J7">
        <v>25</v>
      </c>
      <c r="K7">
        <v>1992</v>
      </c>
      <c r="L7">
        <v>109</v>
      </c>
      <c r="M7">
        <v>50</v>
      </c>
      <c r="N7">
        <v>93</v>
      </c>
      <c r="O7">
        <v>63</v>
      </c>
      <c r="P7">
        <v>92</v>
      </c>
      <c r="Q7">
        <v>250</v>
      </c>
      <c r="R7">
        <v>101</v>
      </c>
      <c r="T7">
        <v>275</v>
      </c>
      <c r="U7">
        <v>815</v>
      </c>
      <c r="V7">
        <v>2298</v>
      </c>
      <c r="W7">
        <v>1207</v>
      </c>
      <c r="X7">
        <v>506</v>
      </c>
      <c r="Y7">
        <v>743</v>
      </c>
      <c r="Z7">
        <v>2330</v>
      </c>
      <c r="AA7">
        <v>2</v>
      </c>
      <c r="AB7">
        <v>111</v>
      </c>
      <c r="AC7">
        <v>366</v>
      </c>
      <c r="AD7">
        <v>2805</v>
      </c>
      <c r="AE7">
        <v>2263</v>
      </c>
      <c r="AF7">
        <v>836</v>
      </c>
      <c r="AG7">
        <v>1786</v>
      </c>
      <c r="AH7">
        <v>269</v>
      </c>
      <c r="AI7">
        <v>349</v>
      </c>
      <c r="AJ7">
        <v>91</v>
      </c>
      <c r="AK7">
        <v>304</v>
      </c>
      <c r="AL7" s="1">
        <v>349</v>
      </c>
      <c r="AM7" s="1">
        <v>161</v>
      </c>
      <c r="AN7" s="1">
        <v>108</v>
      </c>
      <c r="AO7">
        <v>438</v>
      </c>
      <c r="AP7">
        <v>146</v>
      </c>
      <c r="AQ7" s="1">
        <v>875</v>
      </c>
      <c r="AR7">
        <v>731</v>
      </c>
      <c r="AS7">
        <v>1681</v>
      </c>
      <c r="AT7" s="1">
        <v>120</v>
      </c>
      <c r="AU7" s="1">
        <v>5760</v>
      </c>
      <c r="AV7" s="1">
        <v>2662</v>
      </c>
      <c r="AW7" s="1">
        <v>2510</v>
      </c>
      <c r="AX7" s="1">
        <v>13974</v>
      </c>
      <c r="AY7" s="1">
        <v>620</v>
      </c>
      <c r="AZ7" s="1">
        <v>3182</v>
      </c>
      <c r="BA7" s="1">
        <v>2665</v>
      </c>
      <c r="BB7" s="1">
        <v>1680</v>
      </c>
      <c r="BC7">
        <v>12</v>
      </c>
    </row>
    <row r="8" spans="1:55">
      <c r="B8" t="s">
        <v>20</v>
      </c>
      <c r="R8">
        <v>69</v>
      </c>
      <c r="T8">
        <v>3</v>
      </c>
      <c r="X8">
        <v>73</v>
      </c>
      <c r="Y8">
        <v>23</v>
      </c>
    </row>
    <row r="9" spans="1:55">
      <c r="B9" t="s">
        <v>21</v>
      </c>
      <c r="J9">
        <v>6</v>
      </c>
      <c r="K9">
        <v>33</v>
      </c>
      <c r="L9">
        <v>30</v>
      </c>
      <c r="N9">
        <v>507</v>
      </c>
      <c r="O9">
        <v>86</v>
      </c>
      <c r="P9">
        <v>451</v>
      </c>
      <c r="Q9">
        <v>2457</v>
      </c>
      <c r="R9">
        <v>547</v>
      </c>
      <c r="T9">
        <v>144</v>
      </c>
      <c r="U9">
        <v>273</v>
      </c>
      <c r="V9">
        <v>155</v>
      </c>
      <c r="W9">
        <v>65</v>
      </c>
      <c r="X9">
        <v>2907</v>
      </c>
      <c r="Y9">
        <v>3667</v>
      </c>
      <c r="Z9">
        <v>11688</v>
      </c>
      <c r="AA9">
        <v>11071</v>
      </c>
      <c r="AB9">
        <v>13911</v>
      </c>
      <c r="AC9">
        <v>18087</v>
      </c>
      <c r="AD9">
        <v>12910</v>
      </c>
      <c r="AE9">
        <v>19445</v>
      </c>
      <c r="AF9">
        <v>38544</v>
      </c>
      <c r="AG9">
        <v>38155</v>
      </c>
      <c r="AH9">
        <v>61789</v>
      </c>
      <c r="AI9">
        <v>53275</v>
      </c>
      <c r="AJ9">
        <v>48904</v>
      </c>
      <c r="AK9">
        <v>34860</v>
      </c>
      <c r="AL9" s="1">
        <v>73901</v>
      </c>
      <c r="AM9" s="1">
        <v>66777</v>
      </c>
      <c r="AN9" s="1">
        <v>43739</v>
      </c>
      <c r="AO9">
        <v>68262</v>
      </c>
      <c r="AP9">
        <v>88027</v>
      </c>
      <c r="AQ9" s="1">
        <v>86972</v>
      </c>
      <c r="AR9">
        <v>103223</v>
      </c>
    </row>
    <row r="10" spans="1:55">
      <c r="B10" t="s">
        <v>22</v>
      </c>
      <c r="M10">
        <v>173</v>
      </c>
      <c r="N10">
        <v>59</v>
      </c>
      <c r="O10">
        <v>1083</v>
      </c>
      <c r="P10">
        <v>394</v>
      </c>
      <c r="Q10">
        <v>851</v>
      </c>
      <c r="R10">
        <v>75</v>
      </c>
      <c r="T10">
        <v>1225</v>
      </c>
      <c r="U10">
        <v>957</v>
      </c>
      <c r="W10">
        <v>158</v>
      </c>
      <c r="X10">
        <v>161</v>
      </c>
      <c r="Y10">
        <v>146541</v>
      </c>
      <c r="Z10">
        <v>100792</v>
      </c>
      <c r="AA10">
        <v>12739</v>
      </c>
      <c r="AB10">
        <v>58824</v>
      </c>
      <c r="AC10">
        <v>44630</v>
      </c>
      <c r="AD10">
        <v>77673</v>
      </c>
      <c r="AE10">
        <v>108634</v>
      </c>
      <c r="AF10">
        <v>83511</v>
      </c>
      <c r="AG10">
        <v>140081</v>
      </c>
      <c r="AH10">
        <v>111259</v>
      </c>
      <c r="AI10">
        <v>94541</v>
      </c>
      <c r="AJ10">
        <v>45815</v>
      </c>
      <c r="AK10">
        <v>77590</v>
      </c>
      <c r="AL10" s="1">
        <v>120630</v>
      </c>
      <c r="AM10" s="1">
        <v>100225</v>
      </c>
      <c r="AN10" s="1">
        <v>93010</v>
      </c>
      <c r="AO10">
        <v>145478</v>
      </c>
      <c r="AP10">
        <v>243074</v>
      </c>
      <c r="AQ10" s="1">
        <v>184637</v>
      </c>
      <c r="AR10">
        <v>205462</v>
      </c>
      <c r="AS10">
        <v>255178</v>
      </c>
      <c r="AT10" s="1">
        <v>645386</v>
      </c>
      <c r="AU10" s="1">
        <v>34670</v>
      </c>
      <c r="AV10" s="1">
        <v>407066</v>
      </c>
      <c r="AW10" s="1">
        <v>224123</v>
      </c>
      <c r="AX10" s="1">
        <v>419805</v>
      </c>
      <c r="AY10" s="1">
        <v>848655</v>
      </c>
    </row>
    <row r="11" spans="1:55">
      <c r="B11" t="s">
        <v>23</v>
      </c>
      <c r="R11">
        <v>11</v>
      </c>
    </row>
    <row r="12" spans="1:55">
      <c r="B12" t="s">
        <v>238</v>
      </c>
      <c r="O12">
        <v>1137</v>
      </c>
    </row>
    <row r="13" spans="1:55">
      <c r="B13" t="s">
        <v>158</v>
      </c>
      <c r="BA13" s="1">
        <v>254</v>
      </c>
      <c r="BB13" s="1">
        <v>233</v>
      </c>
      <c r="BC13">
        <v>1</v>
      </c>
    </row>
    <row r="14" spans="1:55">
      <c r="B14" t="s">
        <v>172</v>
      </c>
      <c r="C14" t="s">
        <v>292</v>
      </c>
      <c r="AZ14" s="1">
        <v>1800</v>
      </c>
      <c r="BA14" s="1">
        <v>27891</v>
      </c>
      <c r="BB14" s="1">
        <v>4198</v>
      </c>
      <c r="BC14">
        <v>4</v>
      </c>
    </row>
    <row r="15" spans="1:55">
      <c r="B15" t="s">
        <v>24</v>
      </c>
      <c r="AQ15" s="1">
        <v>211586</v>
      </c>
      <c r="AR15">
        <v>652520</v>
      </c>
      <c r="AS15">
        <v>1116353</v>
      </c>
      <c r="AT15" s="1">
        <v>656121</v>
      </c>
      <c r="AU15" s="1">
        <v>470218</v>
      </c>
      <c r="AV15" s="1">
        <v>1036124</v>
      </c>
      <c r="AW15" s="1">
        <v>1047569</v>
      </c>
      <c r="AX15" s="1">
        <v>1331877</v>
      </c>
      <c r="AY15" s="1">
        <v>1509566</v>
      </c>
      <c r="AZ15" s="1">
        <v>4145846</v>
      </c>
      <c r="BA15" s="1">
        <v>5063754</v>
      </c>
      <c r="BB15" s="1">
        <v>4204331</v>
      </c>
      <c r="BC15">
        <v>6314</v>
      </c>
    </row>
    <row r="16" spans="1:55">
      <c r="B16" t="s">
        <v>173</v>
      </c>
      <c r="C16" t="s">
        <v>292</v>
      </c>
      <c r="AZ16" s="1">
        <v>244</v>
      </c>
      <c r="BA16" s="1">
        <v>187</v>
      </c>
      <c r="BB16" s="1">
        <v>439</v>
      </c>
      <c r="BC16">
        <v>1</v>
      </c>
    </row>
    <row r="17" spans="2:55">
      <c r="B17" t="s">
        <v>283</v>
      </c>
      <c r="AZ17" s="1">
        <v>124</v>
      </c>
      <c r="BA17" s="1">
        <v>2775</v>
      </c>
      <c r="BB17" s="1">
        <v>185</v>
      </c>
    </row>
    <row r="18" spans="2:55">
      <c r="B18" t="s">
        <v>25</v>
      </c>
      <c r="AA18">
        <v>2414</v>
      </c>
      <c r="AY18" s="1">
        <v>30</v>
      </c>
      <c r="AZ18" s="1">
        <v>147</v>
      </c>
    </row>
    <row r="19" spans="2:55">
      <c r="B19" t="s">
        <v>26</v>
      </c>
      <c r="M19">
        <v>2</v>
      </c>
      <c r="V19">
        <v>2</v>
      </c>
      <c r="X19">
        <v>284</v>
      </c>
      <c r="Y19">
        <v>37</v>
      </c>
      <c r="AB19">
        <v>13</v>
      </c>
      <c r="AC19">
        <v>4</v>
      </c>
      <c r="AL19" s="1">
        <v>1</v>
      </c>
      <c r="AO19">
        <v>2</v>
      </c>
      <c r="AP19">
        <v>1</v>
      </c>
      <c r="AQ19" s="1">
        <v>12</v>
      </c>
      <c r="AR19">
        <v>2</v>
      </c>
      <c r="AS19">
        <v>18</v>
      </c>
      <c r="AT19" s="1">
        <v>32</v>
      </c>
      <c r="AU19" s="1">
        <v>148</v>
      </c>
      <c r="AV19" s="1">
        <v>1</v>
      </c>
      <c r="AW19" s="1">
        <v>293</v>
      </c>
      <c r="AX19" s="1">
        <v>74</v>
      </c>
      <c r="AY19" s="1">
        <v>25</v>
      </c>
      <c r="AZ19" s="1">
        <v>1</v>
      </c>
      <c r="BA19" s="1">
        <v>371</v>
      </c>
      <c r="BB19" s="1">
        <v>16</v>
      </c>
    </row>
    <row r="20" spans="2:55">
      <c r="B20" t="s">
        <v>27</v>
      </c>
      <c r="J20">
        <v>2067</v>
      </c>
      <c r="K20">
        <v>1633</v>
      </c>
      <c r="L20">
        <v>9165</v>
      </c>
      <c r="M20">
        <v>4104</v>
      </c>
      <c r="N20">
        <v>22199</v>
      </c>
      <c r="O20">
        <v>5207</v>
      </c>
      <c r="P20">
        <v>4621</v>
      </c>
      <c r="Q20">
        <v>7902</v>
      </c>
      <c r="R20">
        <v>8676</v>
      </c>
      <c r="T20">
        <v>6312</v>
      </c>
      <c r="U20">
        <v>6439</v>
      </c>
    </row>
    <row r="21" spans="2:55">
      <c r="B21" t="s">
        <v>28</v>
      </c>
      <c r="L21">
        <v>20202</v>
      </c>
      <c r="M21">
        <v>132</v>
      </c>
      <c r="N21">
        <v>510</v>
      </c>
      <c r="O21">
        <v>4843</v>
      </c>
      <c r="P21">
        <v>1177</v>
      </c>
      <c r="Q21">
        <v>1138</v>
      </c>
      <c r="R21">
        <v>6124</v>
      </c>
      <c r="T21">
        <v>3965</v>
      </c>
      <c r="U21">
        <v>2625</v>
      </c>
      <c r="V21">
        <v>5673</v>
      </c>
      <c r="W21">
        <v>1254</v>
      </c>
      <c r="X21">
        <v>4388</v>
      </c>
      <c r="Y21">
        <v>17255</v>
      </c>
      <c r="Z21">
        <v>16389</v>
      </c>
      <c r="AA21">
        <v>13896</v>
      </c>
      <c r="AB21">
        <v>14463</v>
      </c>
      <c r="AC21">
        <v>206006</v>
      </c>
      <c r="AD21">
        <v>26066</v>
      </c>
      <c r="AE21">
        <v>44577</v>
      </c>
      <c r="AF21">
        <v>199998</v>
      </c>
      <c r="AG21">
        <v>280076</v>
      </c>
      <c r="AH21">
        <v>45679</v>
      </c>
      <c r="AI21">
        <v>112995</v>
      </c>
      <c r="AJ21">
        <v>37504</v>
      </c>
      <c r="AK21">
        <v>25447</v>
      </c>
      <c r="AL21" s="1">
        <v>41030</v>
      </c>
      <c r="AM21" s="1">
        <v>37589</v>
      </c>
      <c r="AN21" s="1">
        <v>74311</v>
      </c>
      <c r="AO21">
        <v>83857</v>
      </c>
      <c r="AP21">
        <v>41411</v>
      </c>
      <c r="AQ21" s="1">
        <v>142794</v>
      </c>
      <c r="AR21">
        <v>188650</v>
      </c>
      <c r="AS21">
        <v>361829</v>
      </c>
      <c r="AT21" s="1">
        <v>244952</v>
      </c>
      <c r="AU21" s="1">
        <v>297148</v>
      </c>
      <c r="AY21" s="1">
        <v>312962</v>
      </c>
      <c r="AZ21" s="1">
        <v>1474714</v>
      </c>
      <c r="BA21" s="1">
        <v>3414099</v>
      </c>
      <c r="BB21" s="1">
        <v>4144837</v>
      </c>
      <c r="BC21">
        <v>4692</v>
      </c>
    </row>
    <row r="22" spans="2:55">
      <c r="B22" t="s">
        <v>182</v>
      </c>
      <c r="AQ22" s="1">
        <v>20679</v>
      </c>
      <c r="AR22">
        <v>26274</v>
      </c>
      <c r="AS22">
        <v>59780</v>
      </c>
      <c r="AT22" s="1">
        <v>145335</v>
      </c>
      <c r="AU22" s="1">
        <v>160080</v>
      </c>
      <c r="AV22" s="1">
        <v>637</v>
      </c>
      <c r="AW22" s="1">
        <v>82</v>
      </c>
      <c r="AX22" s="1">
        <v>1895</v>
      </c>
      <c r="AY22" s="1">
        <v>319</v>
      </c>
      <c r="AZ22" s="1">
        <v>15013</v>
      </c>
      <c r="BA22" s="1">
        <v>22735</v>
      </c>
    </row>
    <row r="23" spans="2:55">
      <c r="B23" t="s">
        <v>3</v>
      </c>
      <c r="J23">
        <v>379125</v>
      </c>
      <c r="K23">
        <v>305497</v>
      </c>
      <c r="L23">
        <v>464263</v>
      </c>
      <c r="M23">
        <v>532752</v>
      </c>
      <c r="N23">
        <v>680590</v>
      </c>
      <c r="O23">
        <v>802045</v>
      </c>
      <c r="P23">
        <v>844235</v>
      </c>
      <c r="Q23">
        <v>977075</v>
      </c>
      <c r="R23">
        <v>964826</v>
      </c>
      <c r="T23">
        <v>1235452</v>
      </c>
      <c r="U23">
        <v>1527023</v>
      </c>
      <c r="V23">
        <v>1408091</v>
      </c>
      <c r="W23">
        <v>1667068</v>
      </c>
      <c r="X23">
        <v>2844050</v>
      </c>
      <c r="Y23">
        <v>2640280</v>
      </c>
      <c r="Z23">
        <v>4425262</v>
      </c>
      <c r="AA23">
        <v>3146450</v>
      </c>
      <c r="AB23">
        <v>5064253</v>
      </c>
      <c r="AC23">
        <v>5046519</v>
      </c>
      <c r="AD23">
        <v>3384712</v>
      </c>
      <c r="AE23">
        <v>3754425</v>
      </c>
      <c r="AF23">
        <v>4324421</v>
      </c>
      <c r="AG23">
        <v>3278269</v>
      </c>
      <c r="AH23">
        <v>4871643</v>
      </c>
      <c r="AI23">
        <v>3502421</v>
      </c>
      <c r="AJ23">
        <v>1377217</v>
      </c>
      <c r="AK23">
        <v>1392271</v>
      </c>
      <c r="AL23" s="1">
        <v>2315462</v>
      </c>
      <c r="AM23" s="1">
        <v>2918095</v>
      </c>
      <c r="AN23" s="1">
        <v>4091796</v>
      </c>
      <c r="AO23">
        <v>5375851</v>
      </c>
      <c r="AP23">
        <v>6071813</v>
      </c>
      <c r="AQ23" s="1">
        <v>8045130</v>
      </c>
      <c r="AR23">
        <v>7724269</v>
      </c>
      <c r="AS23">
        <v>10370184</v>
      </c>
      <c r="AT23" s="1">
        <v>8697694</v>
      </c>
      <c r="AU23" s="1">
        <v>10006751</v>
      </c>
      <c r="AV23" s="1">
        <v>11643430</v>
      </c>
      <c r="AW23" s="1">
        <v>10508740</v>
      </c>
      <c r="AX23" s="1">
        <v>10238731</v>
      </c>
      <c r="AY23" s="1">
        <v>7914066</v>
      </c>
      <c r="AZ23" s="1">
        <v>16666630</v>
      </c>
      <c r="BA23" s="1">
        <v>15341197</v>
      </c>
      <c r="BB23" s="1">
        <v>11952134</v>
      </c>
      <c r="BC23">
        <v>13276</v>
      </c>
    </row>
    <row r="24" spans="2:55">
      <c r="B24" t="s">
        <v>4</v>
      </c>
      <c r="J24">
        <v>666181</v>
      </c>
      <c r="K24">
        <v>620524</v>
      </c>
      <c r="L24">
        <v>729300</v>
      </c>
      <c r="M24">
        <v>681950</v>
      </c>
      <c r="N24">
        <v>739016</v>
      </c>
      <c r="O24">
        <v>760238</v>
      </c>
      <c r="P24">
        <v>728969</v>
      </c>
      <c r="Q24">
        <v>849588</v>
      </c>
      <c r="R24">
        <v>951648</v>
      </c>
      <c r="T24">
        <v>972519</v>
      </c>
      <c r="U24">
        <v>1244787</v>
      </c>
      <c r="V24">
        <v>1191248</v>
      </c>
      <c r="W24">
        <v>1302118</v>
      </c>
      <c r="X24">
        <v>1379337</v>
      </c>
      <c r="Y24">
        <v>1675443</v>
      </c>
      <c r="Z24">
        <v>838340</v>
      </c>
      <c r="AA24">
        <v>1009477</v>
      </c>
      <c r="AB24">
        <v>1001412</v>
      </c>
      <c r="AC24">
        <v>1251392</v>
      </c>
      <c r="AD24">
        <v>1587738</v>
      </c>
      <c r="AE24">
        <v>1614084</v>
      </c>
      <c r="AF24">
        <v>2153219</v>
      </c>
      <c r="AG24">
        <v>1931770</v>
      </c>
      <c r="AH24">
        <v>1966171</v>
      </c>
      <c r="AI24">
        <v>2125141</v>
      </c>
      <c r="AJ24">
        <v>1061478</v>
      </c>
      <c r="AK24">
        <v>598177</v>
      </c>
      <c r="AL24" s="1">
        <v>624562</v>
      </c>
      <c r="AM24" s="1">
        <v>718563</v>
      </c>
      <c r="AN24" s="1">
        <v>795307</v>
      </c>
      <c r="AO24">
        <v>960724</v>
      </c>
      <c r="AP24">
        <v>1010374</v>
      </c>
      <c r="AQ24" s="1">
        <v>890286</v>
      </c>
      <c r="AR24">
        <v>839717</v>
      </c>
      <c r="AS24">
        <v>772885</v>
      </c>
      <c r="AT24" s="1">
        <v>604947</v>
      </c>
      <c r="AU24" s="1">
        <v>1363141</v>
      </c>
      <c r="AV24" s="1">
        <v>4590311</v>
      </c>
      <c r="AW24" s="1">
        <v>4356109</v>
      </c>
      <c r="AX24" s="1">
        <v>4498505</v>
      </c>
      <c r="AY24" s="1">
        <v>5763747</v>
      </c>
      <c r="AZ24" s="1">
        <v>6570342</v>
      </c>
      <c r="BA24" s="1">
        <v>8133336</v>
      </c>
      <c r="BB24" s="1">
        <v>7511659</v>
      </c>
      <c r="BC24">
        <v>8937</v>
      </c>
    </row>
    <row r="25" spans="2:55">
      <c r="B25" t="s">
        <v>29</v>
      </c>
      <c r="AC25">
        <v>66</v>
      </c>
      <c r="AD25">
        <v>191</v>
      </c>
      <c r="AE25">
        <v>11</v>
      </c>
      <c r="AF25">
        <v>247</v>
      </c>
      <c r="AG25">
        <v>222</v>
      </c>
      <c r="AH25">
        <v>23</v>
      </c>
      <c r="AN25" s="1">
        <v>216</v>
      </c>
      <c r="AO25">
        <v>139</v>
      </c>
      <c r="AP25">
        <v>178</v>
      </c>
      <c r="AQ25" s="1">
        <v>84</v>
      </c>
      <c r="AY25" s="1">
        <v>32</v>
      </c>
      <c r="BB25" s="1">
        <v>70</v>
      </c>
      <c r="BC25">
        <v>6</v>
      </c>
    </row>
    <row r="26" spans="2:55">
      <c r="B26" t="s">
        <v>30</v>
      </c>
      <c r="J26">
        <v>13094</v>
      </c>
      <c r="K26">
        <v>7705</v>
      </c>
      <c r="L26">
        <v>10500</v>
      </c>
      <c r="N26">
        <v>31918</v>
      </c>
      <c r="O26">
        <v>61795</v>
      </c>
      <c r="P26">
        <v>46613</v>
      </c>
      <c r="Q26">
        <v>25438</v>
      </c>
      <c r="R26">
        <v>10407</v>
      </c>
      <c r="T26">
        <v>30771</v>
      </c>
      <c r="U26">
        <v>65921</v>
      </c>
      <c r="V26">
        <v>148556</v>
      </c>
      <c r="W26">
        <v>82609</v>
      </c>
      <c r="X26">
        <v>59094</v>
      </c>
      <c r="Y26">
        <v>109286</v>
      </c>
      <c r="Z26">
        <v>207299</v>
      </c>
      <c r="AA26">
        <v>85250</v>
      </c>
      <c r="AB26">
        <v>61881</v>
      </c>
      <c r="AE26">
        <v>30526</v>
      </c>
      <c r="AF26">
        <v>8971</v>
      </c>
      <c r="AT26" s="1">
        <v>6164</v>
      </c>
      <c r="AU26" s="1">
        <v>138429</v>
      </c>
      <c r="AY26" s="1">
        <v>11130</v>
      </c>
      <c r="AZ26" s="1">
        <v>100007</v>
      </c>
      <c r="BA26" s="1">
        <v>340328</v>
      </c>
      <c r="BB26" s="1">
        <v>253293</v>
      </c>
      <c r="BC26">
        <v>694</v>
      </c>
    </row>
    <row r="27" spans="2:55">
      <c r="B27" t="s">
        <v>31</v>
      </c>
      <c r="X27">
        <v>550</v>
      </c>
      <c r="AR27">
        <v>1809</v>
      </c>
      <c r="AX27" s="1">
        <v>1</v>
      </c>
      <c r="AY27" s="1">
        <v>12</v>
      </c>
      <c r="BB27" s="1">
        <v>2</v>
      </c>
    </row>
    <row r="28" spans="2:55">
      <c r="B28" t="s">
        <v>163</v>
      </c>
      <c r="C28" t="s">
        <v>286</v>
      </c>
      <c r="AZ28" s="1">
        <v>6929</v>
      </c>
      <c r="BA28" s="1">
        <v>2762</v>
      </c>
      <c r="BB28" s="1">
        <v>5372</v>
      </c>
    </row>
    <row r="29" spans="2:55">
      <c r="B29" t="s">
        <v>32</v>
      </c>
      <c r="J29">
        <v>6</v>
      </c>
      <c r="L29">
        <v>206</v>
      </c>
      <c r="M29">
        <v>1000</v>
      </c>
      <c r="N29">
        <v>2980</v>
      </c>
      <c r="O29">
        <v>644</v>
      </c>
      <c r="P29">
        <v>295</v>
      </c>
      <c r="Q29">
        <v>113</v>
      </c>
      <c r="R29">
        <v>7</v>
      </c>
      <c r="T29">
        <v>12</v>
      </c>
      <c r="U29">
        <v>172</v>
      </c>
      <c r="V29">
        <v>141</v>
      </c>
      <c r="X29">
        <v>3</v>
      </c>
      <c r="Y29">
        <v>49</v>
      </c>
      <c r="Z29">
        <v>423</v>
      </c>
      <c r="AA29">
        <v>13</v>
      </c>
      <c r="AB29">
        <v>108</v>
      </c>
      <c r="AC29">
        <v>426</v>
      </c>
      <c r="AD29">
        <v>209</v>
      </c>
      <c r="AE29">
        <v>354</v>
      </c>
      <c r="AF29">
        <v>271</v>
      </c>
      <c r="AG29">
        <v>6331</v>
      </c>
      <c r="AH29">
        <v>12021</v>
      </c>
      <c r="AI29">
        <v>1003</v>
      </c>
      <c r="AJ29">
        <v>205</v>
      </c>
      <c r="AK29">
        <v>85</v>
      </c>
      <c r="AL29" s="1">
        <v>64</v>
      </c>
      <c r="AM29" s="1">
        <v>178</v>
      </c>
      <c r="AN29" s="1">
        <v>284</v>
      </c>
      <c r="AO29">
        <v>653</v>
      </c>
      <c r="AP29">
        <v>1884</v>
      </c>
      <c r="AQ29" s="1">
        <v>1779</v>
      </c>
      <c r="AR29">
        <v>2335</v>
      </c>
      <c r="AS29">
        <v>4640</v>
      </c>
      <c r="AT29" s="1">
        <v>2690</v>
      </c>
      <c r="AU29" s="1">
        <v>21052</v>
      </c>
      <c r="AV29" s="1">
        <v>9156</v>
      </c>
      <c r="AW29" s="1">
        <v>2853</v>
      </c>
      <c r="AX29" s="1">
        <v>506</v>
      </c>
      <c r="AY29" s="1">
        <v>6790</v>
      </c>
      <c r="AZ29" s="1">
        <v>50958</v>
      </c>
      <c r="BA29" s="1">
        <v>52573</v>
      </c>
      <c r="BB29" s="1">
        <v>13310</v>
      </c>
      <c r="BC29">
        <v>20</v>
      </c>
    </row>
    <row r="30" spans="2:55">
      <c r="B30" t="s">
        <v>33</v>
      </c>
      <c r="P30">
        <v>65</v>
      </c>
      <c r="T30">
        <v>1</v>
      </c>
      <c r="X30">
        <v>27</v>
      </c>
    </row>
    <row r="31" spans="2:55">
      <c r="B31" t="s">
        <v>35</v>
      </c>
      <c r="AM31" s="1">
        <v>10</v>
      </c>
      <c r="AO31">
        <v>11</v>
      </c>
      <c r="AU31" s="1">
        <v>19</v>
      </c>
      <c r="AX31" s="1">
        <v>197</v>
      </c>
      <c r="AY31" s="1">
        <v>84</v>
      </c>
      <c r="AZ31" s="1">
        <v>316</v>
      </c>
      <c r="BA31" s="1">
        <v>236</v>
      </c>
    </row>
    <row r="32" spans="2:55">
      <c r="B32" t="s">
        <v>170</v>
      </c>
      <c r="C32" t="s">
        <v>291</v>
      </c>
      <c r="AZ32" s="1">
        <v>22219</v>
      </c>
      <c r="BA32" s="1">
        <v>74012</v>
      </c>
      <c r="BB32" s="1">
        <v>70253</v>
      </c>
      <c r="BC32">
        <v>2</v>
      </c>
    </row>
    <row r="33" spans="2:55">
      <c r="B33" t="s">
        <v>5</v>
      </c>
      <c r="L33">
        <v>1</v>
      </c>
      <c r="M33">
        <v>18</v>
      </c>
      <c r="N33">
        <v>18</v>
      </c>
      <c r="O33">
        <v>30</v>
      </c>
      <c r="P33">
        <v>64</v>
      </c>
      <c r="R33">
        <v>8</v>
      </c>
      <c r="T33">
        <v>2</v>
      </c>
      <c r="U33">
        <v>2</v>
      </c>
      <c r="AA33">
        <v>6</v>
      </c>
      <c r="AB33">
        <v>2</v>
      </c>
      <c r="AC33">
        <v>8</v>
      </c>
      <c r="AD33">
        <v>115</v>
      </c>
      <c r="AE33">
        <v>44</v>
      </c>
      <c r="AF33">
        <v>29</v>
      </c>
      <c r="AG33">
        <v>52</v>
      </c>
      <c r="AH33">
        <v>95</v>
      </c>
      <c r="AI33">
        <v>102</v>
      </c>
      <c r="AJ33">
        <v>14</v>
      </c>
      <c r="AK33">
        <v>2</v>
      </c>
      <c r="AL33" s="1">
        <v>46</v>
      </c>
      <c r="AM33" s="1">
        <v>14</v>
      </c>
      <c r="AN33" s="1">
        <v>2</v>
      </c>
      <c r="AO33">
        <v>477</v>
      </c>
      <c r="AP33">
        <v>12</v>
      </c>
      <c r="AQ33" s="1">
        <v>68</v>
      </c>
      <c r="AR33">
        <v>54</v>
      </c>
      <c r="AS33">
        <v>168</v>
      </c>
      <c r="AV33" s="1">
        <v>478</v>
      </c>
      <c r="AW33" s="1">
        <v>196</v>
      </c>
      <c r="AX33" s="1">
        <v>145</v>
      </c>
      <c r="AY33" s="1">
        <v>34</v>
      </c>
      <c r="AZ33" s="1">
        <v>26</v>
      </c>
      <c r="BA33" s="1">
        <v>131</v>
      </c>
      <c r="BB33" s="1">
        <v>497</v>
      </c>
      <c r="BC33">
        <v>1</v>
      </c>
    </row>
    <row r="34" spans="2:55">
      <c r="B34" t="s">
        <v>36</v>
      </c>
      <c r="C34" t="s">
        <v>291</v>
      </c>
      <c r="K34">
        <v>228</v>
      </c>
      <c r="L34">
        <v>77</v>
      </c>
      <c r="M34">
        <v>378</v>
      </c>
      <c r="N34">
        <v>443</v>
      </c>
      <c r="O34">
        <v>744</v>
      </c>
      <c r="P34">
        <v>791</v>
      </c>
      <c r="Q34">
        <v>589</v>
      </c>
      <c r="R34">
        <v>1899</v>
      </c>
      <c r="T34">
        <v>1797</v>
      </c>
      <c r="U34">
        <v>4166</v>
      </c>
      <c r="V34">
        <v>664</v>
      </c>
      <c r="W34">
        <v>629</v>
      </c>
      <c r="X34">
        <v>2595</v>
      </c>
      <c r="AZ34" s="1">
        <v>608164</v>
      </c>
      <c r="BA34" s="1">
        <v>2138754</v>
      </c>
      <c r="BB34" s="1">
        <v>1618265</v>
      </c>
      <c r="BC34">
        <v>2259</v>
      </c>
    </row>
    <row r="35" spans="2:55">
      <c r="B35" t="s">
        <v>100</v>
      </c>
      <c r="V35">
        <v>1843</v>
      </c>
      <c r="W35">
        <v>489</v>
      </c>
      <c r="X35">
        <v>580</v>
      </c>
      <c r="Y35">
        <v>907</v>
      </c>
      <c r="Z35">
        <v>5392</v>
      </c>
      <c r="AA35">
        <v>7167</v>
      </c>
      <c r="AB35">
        <v>9573</v>
      </c>
      <c r="AC35">
        <v>13560</v>
      </c>
      <c r="AD35">
        <v>17789</v>
      </c>
      <c r="AE35">
        <v>19542</v>
      </c>
      <c r="AF35">
        <v>22344</v>
      </c>
      <c r="AG35">
        <v>14428</v>
      </c>
      <c r="AH35">
        <v>16457</v>
      </c>
      <c r="AI35">
        <v>14235</v>
      </c>
      <c r="AJ35">
        <v>847</v>
      </c>
      <c r="AK35">
        <v>740</v>
      </c>
      <c r="AL35" s="1">
        <v>2708</v>
      </c>
      <c r="AM35" s="1">
        <v>1999</v>
      </c>
      <c r="AN35" s="1">
        <v>6878</v>
      </c>
      <c r="AO35">
        <v>5176</v>
      </c>
      <c r="AP35">
        <v>6232</v>
      </c>
      <c r="AQ35" s="1">
        <v>3875</v>
      </c>
      <c r="AR35">
        <v>3804</v>
      </c>
      <c r="AS35">
        <v>7565</v>
      </c>
      <c r="AT35" s="1">
        <v>9440</v>
      </c>
      <c r="AU35" s="1">
        <v>515</v>
      </c>
      <c r="AW35" s="1">
        <v>8</v>
      </c>
      <c r="AX35" s="1">
        <v>112</v>
      </c>
      <c r="AY35" s="1">
        <v>326</v>
      </c>
      <c r="AZ35" s="1">
        <v>1628</v>
      </c>
      <c r="BA35" s="1">
        <v>5276</v>
      </c>
      <c r="BB35" s="1">
        <v>10399</v>
      </c>
      <c r="BC35">
        <v>61</v>
      </c>
    </row>
    <row r="36" spans="2:55">
      <c r="B36" t="s">
        <v>37</v>
      </c>
      <c r="K36">
        <v>5</v>
      </c>
      <c r="L36">
        <v>9</v>
      </c>
      <c r="M36">
        <v>15</v>
      </c>
      <c r="T36">
        <v>11</v>
      </c>
      <c r="U36">
        <v>10</v>
      </c>
      <c r="W36">
        <v>88</v>
      </c>
      <c r="X36">
        <v>25</v>
      </c>
      <c r="Y36">
        <v>48</v>
      </c>
      <c r="Z36">
        <v>24</v>
      </c>
      <c r="AA36">
        <v>10</v>
      </c>
      <c r="AB36">
        <v>316</v>
      </c>
      <c r="AC36">
        <v>1</v>
      </c>
      <c r="AD36">
        <v>479</v>
      </c>
      <c r="AE36">
        <v>370</v>
      </c>
      <c r="AG36">
        <v>231</v>
      </c>
      <c r="AH36">
        <v>2302</v>
      </c>
      <c r="AI36">
        <v>10</v>
      </c>
      <c r="AJ36">
        <v>21</v>
      </c>
      <c r="AM36" s="1">
        <v>5</v>
      </c>
      <c r="AN36" s="1">
        <v>221</v>
      </c>
      <c r="AO36">
        <v>699</v>
      </c>
      <c r="AP36">
        <v>91</v>
      </c>
      <c r="AQ36" s="1">
        <v>1629</v>
      </c>
      <c r="AR36">
        <v>246</v>
      </c>
      <c r="AS36">
        <v>904</v>
      </c>
      <c r="AU36" s="1">
        <v>6316</v>
      </c>
      <c r="AZ36" s="1">
        <v>25</v>
      </c>
      <c r="BA36" s="1">
        <v>251</v>
      </c>
      <c r="BB36" s="1">
        <v>36</v>
      </c>
    </row>
    <row r="37" spans="2:55">
      <c r="B37" t="s">
        <v>6</v>
      </c>
      <c r="J37">
        <v>3350</v>
      </c>
      <c r="K37">
        <v>6209</v>
      </c>
      <c r="L37">
        <v>5186</v>
      </c>
      <c r="M37">
        <v>7321</v>
      </c>
      <c r="N37">
        <v>9545</v>
      </c>
      <c r="O37">
        <v>3152</v>
      </c>
      <c r="P37">
        <v>3260</v>
      </c>
      <c r="Q37">
        <v>4629</v>
      </c>
      <c r="R37">
        <v>11646</v>
      </c>
      <c r="T37">
        <v>10122</v>
      </c>
      <c r="U37">
        <v>22449</v>
      </c>
      <c r="V37">
        <v>11310</v>
      </c>
      <c r="W37">
        <v>10030</v>
      </c>
      <c r="X37">
        <v>6893</v>
      </c>
      <c r="Y37">
        <v>22440</v>
      </c>
      <c r="Z37">
        <v>43915</v>
      </c>
      <c r="AA37">
        <v>5445</v>
      </c>
      <c r="AB37">
        <v>4888</v>
      </c>
      <c r="AC37">
        <v>2685</v>
      </c>
      <c r="AD37">
        <v>3742</v>
      </c>
      <c r="AE37">
        <v>2282</v>
      </c>
      <c r="AF37">
        <v>7738</v>
      </c>
      <c r="AG37">
        <v>14421</v>
      </c>
      <c r="AH37">
        <v>13273</v>
      </c>
      <c r="AI37">
        <v>17420</v>
      </c>
      <c r="AJ37">
        <v>14436</v>
      </c>
      <c r="AK37">
        <v>6156</v>
      </c>
      <c r="AL37" s="1">
        <v>10363</v>
      </c>
      <c r="AM37" s="1">
        <v>18436</v>
      </c>
      <c r="AN37" s="1">
        <v>22677</v>
      </c>
      <c r="AO37">
        <v>26713</v>
      </c>
      <c r="AP37">
        <v>40143</v>
      </c>
      <c r="AQ37" s="1">
        <v>37022</v>
      </c>
      <c r="AR37">
        <v>35567</v>
      </c>
      <c r="AS37">
        <v>190248</v>
      </c>
      <c r="AT37" s="1">
        <v>124211</v>
      </c>
      <c r="AU37" s="1">
        <v>73951</v>
      </c>
      <c r="AV37" s="1">
        <v>7978</v>
      </c>
      <c r="AW37" s="1">
        <v>291</v>
      </c>
      <c r="AX37" s="1">
        <v>41</v>
      </c>
      <c r="AY37" s="1">
        <v>11752</v>
      </c>
      <c r="AZ37" s="1">
        <v>120774</v>
      </c>
      <c r="BA37" s="1">
        <v>251687</v>
      </c>
      <c r="BB37" s="1">
        <v>647516</v>
      </c>
      <c r="BC37">
        <v>700</v>
      </c>
    </row>
    <row r="38" spans="2:55">
      <c r="B38" t="s">
        <v>7</v>
      </c>
      <c r="J38">
        <v>1430404</v>
      </c>
      <c r="K38">
        <v>1828017</v>
      </c>
      <c r="L38">
        <v>2061432</v>
      </c>
      <c r="M38">
        <v>1756644</v>
      </c>
      <c r="N38">
        <v>1963334</v>
      </c>
      <c r="O38">
        <v>2786479</v>
      </c>
      <c r="P38">
        <v>2222953</v>
      </c>
      <c r="Q38">
        <v>2282047</v>
      </c>
      <c r="R38">
        <v>3082754</v>
      </c>
      <c r="T38">
        <v>2884832</v>
      </c>
      <c r="U38">
        <v>3679825</v>
      </c>
      <c r="V38">
        <v>3896463</v>
      </c>
      <c r="W38">
        <v>4798624</v>
      </c>
      <c r="X38">
        <v>7967228</v>
      </c>
      <c r="Y38">
        <v>4777905</v>
      </c>
      <c r="Z38">
        <v>7312832</v>
      </c>
      <c r="AA38">
        <v>3747023</v>
      </c>
      <c r="AB38">
        <v>4393685</v>
      </c>
      <c r="AC38">
        <v>4800086</v>
      </c>
      <c r="AD38">
        <v>6423364</v>
      </c>
      <c r="AE38">
        <v>6626036</v>
      </c>
      <c r="AF38">
        <v>6661408</v>
      </c>
      <c r="AG38">
        <v>5559036</v>
      </c>
      <c r="AH38">
        <v>6052506</v>
      </c>
      <c r="AI38">
        <v>5021449</v>
      </c>
      <c r="AJ38">
        <v>3778492</v>
      </c>
      <c r="AK38">
        <v>2775356</v>
      </c>
      <c r="AL38" s="1">
        <v>3423103</v>
      </c>
      <c r="AM38" s="1">
        <v>2926181</v>
      </c>
      <c r="AN38" s="1">
        <v>2541448</v>
      </c>
      <c r="AO38">
        <v>2732145</v>
      </c>
      <c r="AP38">
        <v>2975892</v>
      </c>
      <c r="AQ38" s="1">
        <v>3077616</v>
      </c>
      <c r="AR38">
        <v>2870297</v>
      </c>
      <c r="AS38">
        <v>6712038</v>
      </c>
      <c r="AT38" s="1">
        <v>7993135</v>
      </c>
      <c r="AU38" s="1">
        <v>12634539</v>
      </c>
      <c r="AV38" s="1">
        <v>16944462</v>
      </c>
      <c r="AW38" s="1">
        <v>23656106</v>
      </c>
      <c r="AX38" s="1">
        <v>18405686</v>
      </c>
      <c r="AY38" s="1">
        <v>11442394</v>
      </c>
      <c r="AZ38" s="1">
        <v>17443847</v>
      </c>
      <c r="BA38" s="1">
        <v>26697994</v>
      </c>
      <c r="BB38" s="1">
        <v>25873545</v>
      </c>
      <c r="BC38">
        <v>27664</v>
      </c>
    </row>
    <row r="39" spans="2:55">
      <c r="B39" t="s">
        <v>38</v>
      </c>
      <c r="Y39">
        <v>112750</v>
      </c>
      <c r="Z39">
        <v>87419</v>
      </c>
      <c r="AA39">
        <v>80236</v>
      </c>
      <c r="AB39">
        <v>142706</v>
      </c>
      <c r="AC39">
        <v>117364</v>
      </c>
      <c r="AD39">
        <v>88870</v>
      </c>
      <c r="AE39">
        <v>101987</v>
      </c>
      <c r="AF39">
        <v>116830</v>
      </c>
      <c r="AG39">
        <v>84876</v>
      </c>
      <c r="AH39">
        <v>103089</v>
      </c>
      <c r="AI39">
        <v>102705</v>
      </c>
      <c r="AJ39">
        <v>25033</v>
      </c>
      <c r="AK39">
        <v>46984</v>
      </c>
      <c r="AL39" s="1">
        <v>38983</v>
      </c>
      <c r="AM39" s="1">
        <v>49551</v>
      </c>
      <c r="AN39" s="1">
        <v>66885</v>
      </c>
      <c r="AO39">
        <v>61660</v>
      </c>
      <c r="AP39">
        <v>52044</v>
      </c>
      <c r="AQ39" s="1">
        <v>65554</v>
      </c>
      <c r="AR39">
        <v>57186</v>
      </c>
      <c r="AS39">
        <v>114838</v>
      </c>
      <c r="AT39" s="1">
        <v>98098</v>
      </c>
      <c r="AU39" s="1">
        <v>108672</v>
      </c>
      <c r="AV39" s="1">
        <v>12541</v>
      </c>
      <c r="AW39" s="1">
        <v>31062</v>
      </c>
      <c r="AX39" s="1">
        <v>137574</v>
      </c>
      <c r="AY39" s="1">
        <v>142287</v>
      </c>
      <c r="AZ39" s="1">
        <v>141387</v>
      </c>
      <c r="BA39" s="1">
        <v>366604</v>
      </c>
      <c r="BB39" s="1">
        <v>211434</v>
      </c>
    </row>
    <row r="40" spans="2:55">
      <c r="B40" t="s">
        <v>39</v>
      </c>
      <c r="AD40">
        <v>55055</v>
      </c>
      <c r="AE40">
        <v>43691</v>
      </c>
      <c r="AF40">
        <v>36893</v>
      </c>
      <c r="AG40">
        <v>27336</v>
      </c>
      <c r="AH40">
        <v>27563</v>
      </c>
      <c r="AI40">
        <v>180581</v>
      </c>
      <c r="AJ40">
        <v>72902</v>
      </c>
      <c r="AK40">
        <v>6346</v>
      </c>
      <c r="AL40" s="1">
        <v>4818</v>
      </c>
      <c r="AM40" s="1">
        <v>2404</v>
      </c>
      <c r="AN40" s="1">
        <v>2327</v>
      </c>
      <c r="AO40">
        <v>1784</v>
      </c>
      <c r="AP40">
        <v>1311</v>
      </c>
      <c r="AQ40" s="1">
        <v>1783</v>
      </c>
      <c r="AR40">
        <v>1118</v>
      </c>
      <c r="AS40">
        <v>3615</v>
      </c>
      <c r="AT40" s="1">
        <v>3397</v>
      </c>
      <c r="AU40" s="1">
        <v>4154</v>
      </c>
      <c r="AV40" s="1">
        <v>522</v>
      </c>
      <c r="AW40" s="1">
        <v>1799</v>
      </c>
      <c r="AX40" s="1">
        <v>1919</v>
      </c>
      <c r="AY40" s="1">
        <v>2209</v>
      </c>
      <c r="AZ40" s="1">
        <v>4828</v>
      </c>
      <c r="BA40" s="1">
        <v>17453</v>
      </c>
      <c r="BB40" s="1">
        <v>39570</v>
      </c>
      <c r="BC40">
        <v>33</v>
      </c>
    </row>
    <row r="41" spans="2:55">
      <c r="B41" t="s">
        <v>174</v>
      </c>
      <c r="C41" t="s">
        <v>292</v>
      </c>
      <c r="AZ41" s="1">
        <v>37059</v>
      </c>
      <c r="BA41" s="1">
        <v>57540</v>
      </c>
      <c r="BB41" s="1">
        <v>38346</v>
      </c>
      <c r="BC41">
        <v>72</v>
      </c>
    </row>
    <row r="42" spans="2:55">
      <c r="B42" t="s">
        <v>40</v>
      </c>
    </row>
    <row r="43" spans="2:55">
      <c r="B43" t="s">
        <v>159</v>
      </c>
      <c r="AS43">
        <v>140336</v>
      </c>
      <c r="AT43" s="1">
        <v>387973</v>
      </c>
      <c r="AU43" s="1">
        <v>964233</v>
      </c>
      <c r="AV43" s="1">
        <v>1549287</v>
      </c>
      <c r="AW43" s="1">
        <v>443864</v>
      </c>
      <c r="AX43" s="1">
        <v>681531</v>
      </c>
      <c r="AY43" s="1">
        <v>739858</v>
      </c>
      <c r="AZ43" s="1">
        <v>320191</v>
      </c>
      <c r="BA43" s="1">
        <v>443727</v>
      </c>
      <c r="BB43" s="1">
        <v>849474</v>
      </c>
      <c r="BC43">
        <v>389</v>
      </c>
    </row>
    <row r="44" spans="2:55">
      <c r="B44" t="s">
        <v>160</v>
      </c>
      <c r="C44" t="s">
        <v>284</v>
      </c>
      <c r="AZ44" s="1">
        <v>847</v>
      </c>
      <c r="BA44" s="1">
        <v>36</v>
      </c>
      <c r="BB44" s="1">
        <v>639</v>
      </c>
      <c r="BC44">
        <v>41</v>
      </c>
    </row>
    <row r="45" spans="2:55">
      <c r="B45" t="s">
        <v>161</v>
      </c>
    </row>
    <row r="46" spans="2:55">
      <c r="B46" t="s">
        <v>162</v>
      </c>
      <c r="C46" t="s">
        <v>284</v>
      </c>
      <c r="AZ46" s="1">
        <v>164550</v>
      </c>
      <c r="BA46" s="1">
        <v>146294</v>
      </c>
      <c r="BB46" s="1">
        <v>208617</v>
      </c>
      <c r="BC46">
        <v>173</v>
      </c>
    </row>
    <row r="47" spans="2:55">
      <c r="B47" t="s">
        <v>41</v>
      </c>
      <c r="Q47">
        <v>46</v>
      </c>
      <c r="T47">
        <v>46</v>
      </c>
      <c r="Y47">
        <v>525</v>
      </c>
      <c r="AB47">
        <v>49</v>
      </c>
      <c r="AF47">
        <v>108</v>
      </c>
      <c r="AH47">
        <v>48</v>
      </c>
    </row>
    <row r="48" spans="2:55">
      <c r="B48" t="s">
        <v>175</v>
      </c>
      <c r="C48" t="s">
        <v>292</v>
      </c>
      <c r="AZ48" s="1">
        <v>1592</v>
      </c>
      <c r="BA48" s="1">
        <v>6607</v>
      </c>
      <c r="BB48" s="1">
        <v>106</v>
      </c>
    </row>
    <row r="49" spans="2:55">
      <c r="B49" t="s">
        <v>42</v>
      </c>
      <c r="W49">
        <v>97</v>
      </c>
    </row>
    <row r="50" spans="2:55">
      <c r="B50" t="s">
        <v>43</v>
      </c>
      <c r="V50">
        <v>201132</v>
      </c>
      <c r="W50">
        <v>475269</v>
      </c>
      <c r="X50">
        <v>339162</v>
      </c>
      <c r="Y50">
        <v>354179</v>
      </c>
      <c r="Z50">
        <v>284886</v>
      </c>
      <c r="AA50">
        <v>571544</v>
      </c>
      <c r="AB50">
        <v>272759</v>
      </c>
      <c r="AC50">
        <v>494930</v>
      </c>
      <c r="AD50">
        <v>612314</v>
      </c>
      <c r="AE50">
        <v>1701508</v>
      </c>
      <c r="AF50">
        <v>2025757</v>
      </c>
      <c r="AG50">
        <v>1804602</v>
      </c>
      <c r="AH50">
        <v>1133963</v>
      </c>
      <c r="AI50">
        <v>812513</v>
      </c>
      <c r="AJ50">
        <v>274894</v>
      </c>
      <c r="AK50">
        <v>276654</v>
      </c>
      <c r="AL50" s="1">
        <v>271639</v>
      </c>
      <c r="AM50" s="1">
        <v>328720</v>
      </c>
      <c r="AN50" s="1">
        <v>563246</v>
      </c>
      <c r="AO50">
        <v>489484</v>
      </c>
      <c r="AP50">
        <v>853991</v>
      </c>
      <c r="AQ50" s="1">
        <v>1023602</v>
      </c>
      <c r="AR50">
        <v>902419</v>
      </c>
      <c r="AS50">
        <v>1744658</v>
      </c>
      <c r="AT50" s="1">
        <v>2413698</v>
      </c>
      <c r="AU50" s="1">
        <v>1753339</v>
      </c>
      <c r="AV50" s="1">
        <v>44674</v>
      </c>
      <c r="AW50" s="1">
        <v>1118</v>
      </c>
      <c r="AX50" s="1">
        <v>579</v>
      </c>
      <c r="AY50" s="1">
        <v>7035</v>
      </c>
      <c r="AZ50" s="1">
        <v>3139772</v>
      </c>
      <c r="BA50" s="1">
        <v>3862504</v>
      </c>
      <c r="BB50" s="1">
        <v>4028056</v>
      </c>
      <c r="BC50">
        <v>4926</v>
      </c>
    </row>
    <row r="51" spans="2:55">
      <c r="B51" t="s">
        <v>8</v>
      </c>
      <c r="J51">
        <v>717</v>
      </c>
      <c r="K51">
        <v>719</v>
      </c>
      <c r="L51">
        <v>2160</v>
      </c>
      <c r="M51">
        <v>1965</v>
      </c>
      <c r="N51">
        <v>1586</v>
      </c>
      <c r="O51">
        <v>2801</v>
      </c>
      <c r="P51">
        <v>4248</v>
      </c>
      <c r="Q51">
        <v>4084</v>
      </c>
      <c r="R51">
        <v>4425</v>
      </c>
      <c r="T51">
        <v>1946</v>
      </c>
      <c r="U51">
        <v>1959</v>
      </c>
      <c r="V51">
        <v>3264</v>
      </c>
      <c r="W51">
        <v>3746</v>
      </c>
      <c r="X51">
        <v>2039</v>
      </c>
      <c r="Y51">
        <v>2066</v>
      </c>
      <c r="Z51">
        <v>2606</v>
      </c>
      <c r="AA51">
        <v>623</v>
      </c>
      <c r="AB51">
        <v>2609</v>
      </c>
      <c r="AC51">
        <v>1159</v>
      </c>
      <c r="AD51">
        <v>875</v>
      </c>
      <c r="AE51">
        <v>818</v>
      </c>
      <c r="AF51">
        <v>802</v>
      </c>
      <c r="AG51">
        <v>1109</v>
      </c>
      <c r="AH51">
        <v>376</v>
      </c>
      <c r="AI51">
        <v>248</v>
      </c>
      <c r="AJ51">
        <v>573</v>
      </c>
      <c r="AK51">
        <v>77</v>
      </c>
      <c r="AL51" s="1">
        <v>80</v>
      </c>
      <c r="AM51" s="1">
        <v>170</v>
      </c>
      <c r="AN51" s="1">
        <v>412</v>
      </c>
      <c r="AO51">
        <v>364</v>
      </c>
      <c r="AP51">
        <v>303</v>
      </c>
      <c r="AQ51" s="1">
        <v>232</v>
      </c>
      <c r="AR51">
        <v>222</v>
      </c>
      <c r="AS51">
        <v>1042</v>
      </c>
      <c r="AT51" s="1">
        <v>943</v>
      </c>
      <c r="AU51" s="1">
        <v>6510</v>
      </c>
      <c r="AW51" s="1">
        <v>62</v>
      </c>
      <c r="AX51" s="1">
        <v>6</v>
      </c>
      <c r="AY51" s="1">
        <v>3264</v>
      </c>
      <c r="AZ51" s="1">
        <v>622</v>
      </c>
      <c r="BA51" s="1">
        <v>17317</v>
      </c>
      <c r="BB51" s="1">
        <v>23761</v>
      </c>
      <c r="BC51">
        <v>28</v>
      </c>
    </row>
    <row r="52" spans="2:55">
      <c r="B52" t="s">
        <v>9</v>
      </c>
      <c r="J52">
        <v>57830</v>
      </c>
      <c r="K52">
        <v>65771</v>
      </c>
      <c r="L52">
        <v>43689</v>
      </c>
      <c r="M52">
        <v>39128</v>
      </c>
      <c r="N52">
        <v>54364</v>
      </c>
      <c r="O52">
        <v>19907</v>
      </c>
      <c r="P52">
        <v>27149</v>
      </c>
      <c r="Q52">
        <v>115862</v>
      </c>
      <c r="R52">
        <v>129948</v>
      </c>
      <c r="T52">
        <v>9133</v>
      </c>
      <c r="U52">
        <v>14565</v>
      </c>
      <c r="V52">
        <v>325</v>
      </c>
      <c r="W52">
        <v>7498</v>
      </c>
      <c r="X52">
        <v>145372</v>
      </c>
      <c r="Y52">
        <v>162</v>
      </c>
      <c r="Z52">
        <v>161</v>
      </c>
      <c r="AA52">
        <v>15</v>
      </c>
      <c r="AB52">
        <v>84</v>
      </c>
      <c r="AC52">
        <v>1</v>
      </c>
      <c r="AD52">
        <v>229</v>
      </c>
      <c r="AE52">
        <v>636</v>
      </c>
      <c r="AF52">
        <v>131</v>
      </c>
      <c r="AG52">
        <v>1</v>
      </c>
      <c r="AH52">
        <v>180</v>
      </c>
      <c r="AI52">
        <v>149</v>
      </c>
      <c r="AJ52">
        <v>75</v>
      </c>
      <c r="AK52">
        <v>418</v>
      </c>
      <c r="AL52" s="1">
        <v>3</v>
      </c>
      <c r="AN52" s="1">
        <v>6</v>
      </c>
      <c r="AP52">
        <v>494</v>
      </c>
      <c r="AQ52" s="1">
        <v>593</v>
      </c>
      <c r="AR52">
        <v>361</v>
      </c>
      <c r="AS52">
        <v>10</v>
      </c>
      <c r="AU52" s="1">
        <v>34</v>
      </c>
      <c r="AV52" s="1">
        <v>1</v>
      </c>
      <c r="AW52" s="1">
        <v>12</v>
      </c>
      <c r="AZ52" s="1">
        <v>132</v>
      </c>
      <c r="BA52" s="1">
        <v>427</v>
      </c>
      <c r="BB52" s="1">
        <v>566</v>
      </c>
    </row>
    <row r="53" spans="2:55">
      <c r="B53" t="s">
        <v>45</v>
      </c>
      <c r="J53">
        <v>208</v>
      </c>
      <c r="K53">
        <v>1303</v>
      </c>
      <c r="L53">
        <v>2259</v>
      </c>
      <c r="M53">
        <v>2071</v>
      </c>
      <c r="N53">
        <v>3011</v>
      </c>
      <c r="O53">
        <v>3286</v>
      </c>
      <c r="P53">
        <v>687</v>
      </c>
      <c r="Q53">
        <v>2092</v>
      </c>
      <c r="R53">
        <v>2895</v>
      </c>
      <c r="T53">
        <v>5035</v>
      </c>
      <c r="U53">
        <v>5832</v>
      </c>
      <c r="V53">
        <v>12652</v>
      </c>
      <c r="W53">
        <v>23390</v>
      </c>
      <c r="X53">
        <v>59281</v>
      </c>
      <c r="Y53">
        <v>56974</v>
      </c>
      <c r="Z53">
        <v>3059</v>
      </c>
      <c r="AA53">
        <v>2084</v>
      </c>
      <c r="AB53">
        <v>1646</v>
      </c>
      <c r="AC53">
        <v>1739</v>
      </c>
      <c r="AD53">
        <v>2870</v>
      </c>
      <c r="AE53">
        <v>801</v>
      </c>
      <c r="AF53">
        <v>994</v>
      </c>
      <c r="AG53">
        <v>1405</v>
      </c>
      <c r="AH53">
        <v>882</v>
      </c>
      <c r="AI53">
        <v>965</v>
      </c>
      <c r="AJ53">
        <v>266</v>
      </c>
      <c r="AK53">
        <v>80</v>
      </c>
      <c r="AL53" s="1">
        <v>126</v>
      </c>
      <c r="AM53" s="1">
        <v>679</v>
      </c>
      <c r="AN53" s="1">
        <v>77</v>
      </c>
      <c r="AO53">
        <v>115</v>
      </c>
      <c r="AP53">
        <v>28</v>
      </c>
      <c r="AQ53" s="1">
        <v>74</v>
      </c>
      <c r="AS53">
        <v>202189</v>
      </c>
      <c r="AT53" s="1">
        <v>222321</v>
      </c>
      <c r="AU53" s="1">
        <v>127294</v>
      </c>
      <c r="AV53" s="1">
        <v>2480</v>
      </c>
      <c r="AW53" s="1">
        <v>59188</v>
      </c>
      <c r="AX53" s="1">
        <v>167463</v>
      </c>
      <c r="AY53" s="1">
        <v>285066</v>
      </c>
      <c r="AZ53" s="1">
        <v>576244</v>
      </c>
      <c r="BA53" s="1">
        <v>607405</v>
      </c>
      <c r="BB53" s="1">
        <v>145019</v>
      </c>
    </row>
    <row r="54" spans="2:55">
      <c r="B54" t="s">
        <v>10</v>
      </c>
      <c r="J54">
        <v>2277152</v>
      </c>
      <c r="K54">
        <v>2988776</v>
      </c>
      <c r="L54">
        <v>2494662</v>
      </c>
      <c r="M54">
        <v>2196433</v>
      </c>
      <c r="N54">
        <v>2072849</v>
      </c>
      <c r="O54">
        <v>2102149</v>
      </c>
      <c r="P54">
        <v>2810163</v>
      </c>
      <c r="Q54">
        <v>2979628</v>
      </c>
      <c r="R54">
        <v>2219879</v>
      </c>
      <c r="T54">
        <v>1905202</v>
      </c>
      <c r="U54">
        <v>2701036</v>
      </c>
      <c r="V54">
        <v>1985776</v>
      </c>
      <c r="W54">
        <v>1616803</v>
      </c>
      <c r="X54">
        <v>2136146</v>
      </c>
      <c r="Y54">
        <v>1930049</v>
      </c>
      <c r="Z54">
        <v>1995897</v>
      </c>
      <c r="AA54">
        <v>1702991</v>
      </c>
      <c r="AB54">
        <v>2003307</v>
      </c>
      <c r="AC54">
        <v>2514225</v>
      </c>
      <c r="AD54">
        <v>2196566</v>
      </c>
      <c r="AE54">
        <v>2651062</v>
      </c>
      <c r="AF54">
        <v>3123038</v>
      </c>
      <c r="AG54">
        <v>3306143</v>
      </c>
      <c r="AH54">
        <v>2202580</v>
      </c>
      <c r="AI54">
        <v>1677009</v>
      </c>
      <c r="AJ54">
        <v>980838</v>
      </c>
      <c r="AK54">
        <v>988719</v>
      </c>
      <c r="AL54" s="1">
        <v>1103008</v>
      </c>
      <c r="AM54" s="1">
        <v>1392469</v>
      </c>
      <c r="AN54" s="1">
        <v>1480093</v>
      </c>
      <c r="AO54">
        <v>1773250</v>
      </c>
      <c r="AP54">
        <v>1542831</v>
      </c>
      <c r="AQ54" s="1">
        <v>1990185</v>
      </c>
      <c r="AR54">
        <v>2147785</v>
      </c>
      <c r="AS54">
        <v>1939554</v>
      </c>
      <c r="AT54" s="1">
        <v>2137541</v>
      </c>
      <c r="AU54" s="1">
        <v>2316303</v>
      </c>
      <c r="AV54" s="1">
        <v>2555172</v>
      </c>
      <c r="AW54" s="1">
        <v>2512468</v>
      </c>
      <c r="AX54" s="1">
        <v>2879138</v>
      </c>
      <c r="AY54" s="1">
        <v>3230639</v>
      </c>
      <c r="AZ54" s="1">
        <v>3837611</v>
      </c>
      <c r="BA54" s="1">
        <v>4248728</v>
      </c>
      <c r="BB54" s="1">
        <v>3969965</v>
      </c>
      <c r="BC54">
        <v>4956</v>
      </c>
    </row>
    <row r="55" spans="2:55">
      <c r="B55" t="s">
        <v>285</v>
      </c>
      <c r="AS55">
        <v>230166</v>
      </c>
      <c r="AT55" s="1">
        <v>274042</v>
      </c>
      <c r="AU55" s="1">
        <v>241072</v>
      </c>
      <c r="AV55" s="1">
        <v>277812</v>
      </c>
      <c r="AW55" s="1">
        <v>232639</v>
      </c>
      <c r="AX55" s="1">
        <v>359836</v>
      </c>
      <c r="AY55" s="1">
        <v>509557</v>
      </c>
      <c r="AZ55" s="1">
        <v>712334</v>
      </c>
    </row>
    <row r="56" spans="2:55">
      <c r="B56" t="s">
        <v>265</v>
      </c>
      <c r="U56">
        <v>256</v>
      </c>
      <c r="V56">
        <v>910</v>
      </c>
      <c r="W56">
        <v>61</v>
      </c>
    </row>
    <row r="57" spans="2:55">
      <c r="B57" t="s">
        <v>47</v>
      </c>
      <c r="R57">
        <v>1398</v>
      </c>
      <c r="T57">
        <v>27266</v>
      </c>
      <c r="U57">
        <v>80117</v>
      </c>
      <c r="V57">
        <v>102153</v>
      </c>
      <c r="W57">
        <v>113992</v>
      </c>
      <c r="X57">
        <v>336256</v>
      </c>
    </row>
    <row r="58" spans="2:55">
      <c r="B58" t="s">
        <v>101</v>
      </c>
      <c r="L58">
        <v>6</v>
      </c>
      <c r="M58">
        <v>10</v>
      </c>
      <c r="O58">
        <v>21</v>
      </c>
    </row>
    <row r="59" spans="2:55">
      <c r="B59" t="s">
        <v>11</v>
      </c>
      <c r="J59">
        <v>38715</v>
      </c>
      <c r="K59">
        <v>53307</v>
      </c>
      <c r="L59">
        <v>94363</v>
      </c>
      <c r="M59">
        <v>184073</v>
      </c>
      <c r="N59">
        <v>334886</v>
      </c>
      <c r="O59">
        <v>147214</v>
      </c>
      <c r="P59">
        <v>430333</v>
      </c>
      <c r="Q59">
        <v>296464</v>
      </c>
      <c r="R59">
        <v>554470</v>
      </c>
      <c r="T59">
        <v>399228</v>
      </c>
      <c r="U59">
        <v>740088</v>
      </c>
      <c r="V59">
        <v>1107578</v>
      </c>
      <c r="W59">
        <v>454424</v>
      </c>
      <c r="X59">
        <v>180111</v>
      </c>
      <c r="Y59">
        <v>285456</v>
      </c>
      <c r="Z59">
        <v>204775</v>
      </c>
      <c r="AA59">
        <v>217248</v>
      </c>
      <c r="AB59">
        <v>116290</v>
      </c>
      <c r="AC59">
        <v>61866</v>
      </c>
      <c r="AD59">
        <v>26241</v>
      </c>
      <c r="AE59">
        <v>35841</v>
      </c>
      <c r="AF59">
        <v>41701</v>
      </c>
      <c r="AG59">
        <v>65461</v>
      </c>
      <c r="AH59">
        <v>51818</v>
      </c>
      <c r="AI59">
        <v>49864</v>
      </c>
      <c r="AJ59">
        <v>23751</v>
      </c>
      <c r="AK59">
        <v>16264</v>
      </c>
      <c r="AL59" s="1">
        <v>31698</v>
      </c>
      <c r="AM59" s="1">
        <v>33552</v>
      </c>
      <c r="AN59" s="1">
        <v>66754</v>
      </c>
      <c r="AO59">
        <v>155301</v>
      </c>
      <c r="AP59">
        <v>254753</v>
      </c>
      <c r="AQ59" s="1">
        <v>455575</v>
      </c>
      <c r="AR59">
        <v>770002</v>
      </c>
      <c r="AS59">
        <v>564218</v>
      </c>
      <c r="AT59" s="1">
        <v>90169</v>
      </c>
      <c r="AU59" s="1">
        <v>345254</v>
      </c>
      <c r="AV59" s="1">
        <v>225419</v>
      </c>
      <c r="AW59" s="1">
        <v>54070</v>
      </c>
      <c r="AX59" s="1">
        <v>59260</v>
      </c>
      <c r="AY59" s="1">
        <v>31689</v>
      </c>
      <c r="AZ59" s="1">
        <v>62907</v>
      </c>
      <c r="BA59" s="1">
        <v>60891</v>
      </c>
      <c r="BB59" s="1">
        <v>63234</v>
      </c>
      <c r="BC59">
        <v>69</v>
      </c>
    </row>
    <row r="60" spans="2:55">
      <c r="B60" t="s">
        <v>288</v>
      </c>
      <c r="AS60">
        <v>9636</v>
      </c>
      <c r="AT60" s="1">
        <v>6372</v>
      </c>
      <c r="AU60" s="1">
        <v>10905</v>
      </c>
      <c r="AV60" s="1">
        <v>6434</v>
      </c>
      <c r="AW60" s="1">
        <v>3290</v>
      </c>
      <c r="AX60" s="1">
        <v>6486</v>
      </c>
      <c r="AY60" s="1">
        <v>3466</v>
      </c>
      <c r="AZ60" s="1">
        <v>5619</v>
      </c>
    </row>
    <row r="61" spans="2:55">
      <c r="B61" t="s">
        <v>262</v>
      </c>
      <c r="T61">
        <v>4275</v>
      </c>
      <c r="U61">
        <v>2200</v>
      </c>
    </row>
    <row r="62" spans="2:55">
      <c r="B62" t="s">
        <v>263</v>
      </c>
      <c r="T62">
        <v>13443</v>
      </c>
      <c r="U62">
        <v>25252</v>
      </c>
    </row>
    <row r="63" spans="2:55">
      <c r="B63" t="s">
        <v>12</v>
      </c>
      <c r="V63">
        <v>269355</v>
      </c>
      <c r="W63">
        <v>266801</v>
      </c>
      <c r="X63">
        <v>180391</v>
      </c>
      <c r="Y63">
        <v>139814</v>
      </c>
      <c r="Z63">
        <v>377300</v>
      </c>
      <c r="AA63">
        <v>126220</v>
      </c>
      <c r="AB63">
        <v>204934</v>
      </c>
      <c r="AC63">
        <v>242710</v>
      </c>
      <c r="AD63">
        <v>465001</v>
      </c>
      <c r="AE63">
        <v>404613</v>
      </c>
      <c r="AF63">
        <v>539789</v>
      </c>
      <c r="AG63">
        <v>433996</v>
      </c>
      <c r="AH63">
        <v>460016</v>
      </c>
      <c r="AI63">
        <v>359675</v>
      </c>
      <c r="AJ63">
        <v>158814</v>
      </c>
      <c r="AK63">
        <v>88087</v>
      </c>
      <c r="AL63" s="1">
        <v>191309</v>
      </c>
      <c r="AM63" s="1">
        <v>156516</v>
      </c>
      <c r="AN63" s="1">
        <v>197773</v>
      </c>
      <c r="AO63">
        <v>230764</v>
      </c>
      <c r="AP63">
        <v>336369</v>
      </c>
      <c r="AQ63" s="1">
        <v>234752</v>
      </c>
      <c r="AR63">
        <v>182490</v>
      </c>
      <c r="AS63">
        <v>162337</v>
      </c>
      <c r="AT63" s="1">
        <v>83583</v>
      </c>
      <c r="AU63" s="1">
        <v>101706</v>
      </c>
      <c r="AW63" s="1">
        <v>3</v>
      </c>
      <c r="AX63" s="1">
        <v>538</v>
      </c>
      <c r="AY63" s="1">
        <v>5</v>
      </c>
      <c r="AZ63" s="1">
        <v>187660</v>
      </c>
      <c r="BA63" s="1">
        <v>541368</v>
      </c>
      <c r="BB63" s="1">
        <v>514747</v>
      </c>
      <c r="BC63">
        <v>574</v>
      </c>
    </row>
    <row r="64" spans="2:55">
      <c r="B64" t="s">
        <v>13</v>
      </c>
      <c r="J64">
        <v>4813</v>
      </c>
      <c r="K64">
        <v>4800</v>
      </c>
      <c r="L64">
        <v>3949</v>
      </c>
      <c r="N64">
        <v>6916</v>
      </c>
      <c r="O64">
        <v>7283</v>
      </c>
      <c r="P64">
        <v>1581</v>
      </c>
      <c r="R64">
        <v>4644</v>
      </c>
    </row>
    <row r="65" spans="2:55">
      <c r="B65" t="s">
        <v>46</v>
      </c>
      <c r="T65">
        <v>41720</v>
      </c>
      <c r="U65">
        <v>111826</v>
      </c>
      <c r="V65">
        <v>73179</v>
      </c>
      <c r="W65">
        <v>112216</v>
      </c>
      <c r="X65">
        <v>127918</v>
      </c>
      <c r="Y65">
        <v>167375</v>
      </c>
      <c r="Z65">
        <v>272903</v>
      </c>
      <c r="AA65">
        <v>428848</v>
      </c>
      <c r="AB65">
        <v>366237</v>
      </c>
      <c r="AC65">
        <v>511610</v>
      </c>
      <c r="AD65">
        <v>391954</v>
      </c>
      <c r="AE65">
        <v>351696</v>
      </c>
      <c r="AF65">
        <v>429973</v>
      </c>
      <c r="AG65">
        <v>342169</v>
      </c>
      <c r="AH65">
        <v>516544</v>
      </c>
      <c r="AI65">
        <v>442516</v>
      </c>
      <c r="AJ65">
        <v>229316</v>
      </c>
      <c r="AK65">
        <v>217512</v>
      </c>
      <c r="AL65" s="1">
        <v>334747</v>
      </c>
      <c r="AM65" s="1">
        <v>288249</v>
      </c>
      <c r="AN65" s="1">
        <v>292431</v>
      </c>
      <c r="AO65">
        <v>361986</v>
      </c>
      <c r="AP65">
        <v>383641</v>
      </c>
      <c r="AQ65" s="1">
        <v>551920</v>
      </c>
      <c r="AR65">
        <v>650113</v>
      </c>
      <c r="AS65">
        <v>607691</v>
      </c>
      <c r="AT65" s="1">
        <v>215341</v>
      </c>
      <c r="AU65" s="1">
        <v>73707</v>
      </c>
      <c r="AY65" s="1">
        <v>71</v>
      </c>
      <c r="AZ65" s="1">
        <v>236006</v>
      </c>
      <c r="BA65" s="1">
        <v>359576</v>
      </c>
      <c r="BB65" s="1">
        <v>1032776</v>
      </c>
      <c r="BC65">
        <v>1264</v>
      </c>
    </row>
    <row r="66" spans="2:55">
      <c r="B66" t="s">
        <v>171</v>
      </c>
      <c r="C66" t="s">
        <v>291</v>
      </c>
      <c r="AZ66" s="1">
        <v>3339</v>
      </c>
      <c r="BA66" s="1">
        <v>972</v>
      </c>
      <c r="BB66" s="1">
        <v>1732</v>
      </c>
      <c r="BC66">
        <v>3</v>
      </c>
    </row>
    <row r="67" spans="2:55">
      <c r="B67" t="s">
        <v>14</v>
      </c>
      <c r="J67">
        <v>1215</v>
      </c>
      <c r="K67">
        <v>867</v>
      </c>
      <c r="L67">
        <v>660</v>
      </c>
      <c r="M67">
        <v>528</v>
      </c>
      <c r="N67">
        <v>543</v>
      </c>
      <c r="O67">
        <v>749</v>
      </c>
      <c r="P67">
        <v>1204</v>
      </c>
      <c r="Q67">
        <v>1051</v>
      </c>
      <c r="R67">
        <v>1127</v>
      </c>
      <c r="T67">
        <v>5146</v>
      </c>
      <c r="U67">
        <v>7158</v>
      </c>
      <c r="V67">
        <v>9520</v>
      </c>
      <c r="W67">
        <v>4746</v>
      </c>
      <c r="X67">
        <v>3440</v>
      </c>
      <c r="Y67">
        <v>10502</v>
      </c>
      <c r="Z67">
        <v>10910</v>
      </c>
      <c r="AA67">
        <v>4915</v>
      </c>
      <c r="AB67">
        <v>4188</v>
      </c>
      <c r="AC67">
        <v>3256</v>
      </c>
      <c r="AD67">
        <v>3991</v>
      </c>
      <c r="AE67">
        <v>4736</v>
      </c>
      <c r="AF67">
        <v>8286</v>
      </c>
      <c r="AG67">
        <v>12174</v>
      </c>
      <c r="AH67">
        <v>27682</v>
      </c>
      <c r="AI67">
        <v>30780</v>
      </c>
      <c r="AJ67">
        <v>15578</v>
      </c>
      <c r="AK67">
        <v>12143</v>
      </c>
      <c r="AL67" s="1">
        <v>16240</v>
      </c>
      <c r="AM67" s="1">
        <v>14770</v>
      </c>
      <c r="AN67" s="1">
        <v>7077</v>
      </c>
      <c r="AO67">
        <v>5437</v>
      </c>
      <c r="AP67">
        <v>7784</v>
      </c>
      <c r="AQ67" s="1">
        <v>6426</v>
      </c>
      <c r="AR67">
        <v>13120</v>
      </c>
      <c r="AS67">
        <v>14332</v>
      </c>
      <c r="AT67" s="1">
        <v>11495</v>
      </c>
      <c r="AU67" s="1">
        <v>9406</v>
      </c>
      <c r="AV67" s="1">
        <v>3514</v>
      </c>
      <c r="AW67" s="1">
        <v>4586</v>
      </c>
      <c r="AX67" s="1">
        <v>6449</v>
      </c>
      <c r="AY67" s="1">
        <v>9991</v>
      </c>
      <c r="AZ67" s="1">
        <v>9203</v>
      </c>
      <c r="BA67" s="1">
        <v>10924</v>
      </c>
      <c r="BB67" s="1">
        <v>8107</v>
      </c>
      <c r="BC67">
        <v>11</v>
      </c>
    </row>
    <row r="68" spans="2:55">
      <c r="B68" t="s">
        <v>102</v>
      </c>
      <c r="J68">
        <v>82905</v>
      </c>
      <c r="K68">
        <v>155251</v>
      </c>
      <c r="L68">
        <v>158826</v>
      </c>
      <c r="M68">
        <v>264255</v>
      </c>
      <c r="N68">
        <v>157852</v>
      </c>
      <c r="O68">
        <v>312991</v>
      </c>
      <c r="P68">
        <v>217309</v>
      </c>
      <c r="Q68">
        <v>277965</v>
      </c>
      <c r="R68">
        <v>273848</v>
      </c>
      <c r="T68">
        <v>227800</v>
      </c>
      <c r="U68">
        <v>225142</v>
      </c>
    </row>
    <row r="69" spans="2:55">
      <c r="B69" t="s">
        <v>48</v>
      </c>
      <c r="W69">
        <v>11</v>
      </c>
    </row>
    <row r="70" spans="2:55">
      <c r="B70" t="s">
        <v>49</v>
      </c>
      <c r="T70">
        <v>42846</v>
      </c>
      <c r="U70">
        <v>51716</v>
      </c>
      <c r="V70">
        <v>34032</v>
      </c>
      <c r="W70">
        <v>30321</v>
      </c>
      <c r="X70">
        <v>30763</v>
      </c>
      <c r="Y70">
        <v>52910</v>
      </c>
      <c r="Z70">
        <v>22094</v>
      </c>
      <c r="AA70">
        <v>12124</v>
      </c>
      <c r="AB70">
        <v>8487</v>
      </c>
      <c r="AC70">
        <v>7068</v>
      </c>
      <c r="AD70">
        <v>5721</v>
      </c>
      <c r="AE70">
        <v>837</v>
      </c>
      <c r="AF70">
        <v>409</v>
      </c>
      <c r="AG70">
        <v>938</v>
      </c>
      <c r="AH70">
        <v>64</v>
      </c>
      <c r="AI70">
        <v>28</v>
      </c>
      <c r="AJ70">
        <v>454</v>
      </c>
      <c r="AK70">
        <v>346</v>
      </c>
      <c r="AL70" s="1">
        <v>110</v>
      </c>
      <c r="AM70" s="1">
        <v>1536</v>
      </c>
      <c r="AN70" s="1">
        <v>4847</v>
      </c>
      <c r="AO70">
        <v>873</v>
      </c>
      <c r="AP70">
        <v>1621</v>
      </c>
      <c r="AQ70" s="1">
        <v>3294</v>
      </c>
      <c r="AR70">
        <v>1388</v>
      </c>
      <c r="AS70">
        <v>750</v>
      </c>
      <c r="AT70" s="1">
        <v>6168</v>
      </c>
      <c r="AU70" s="1">
        <v>50518</v>
      </c>
      <c r="AV70" s="1">
        <v>288</v>
      </c>
      <c r="AW70" s="1">
        <v>3103</v>
      </c>
      <c r="AX70" s="1">
        <v>112845</v>
      </c>
      <c r="AY70" s="1">
        <v>4025</v>
      </c>
      <c r="AZ70" s="1">
        <v>26066</v>
      </c>
      <c r="BA70" s="1">
        <v>25855</v>
      </c>
      <c r="BB70" s="1">
        <v>54691</v>
      </c>
      <c r="BC70">
        <v>51</v>
      </c>
    </row>
    <row r="71" spans="2:55">
      <c r="B71" t="s">
        <v>50</v>
      </c>
      <c r="T71">
        <v>80146</v>
      </c>
      <c r="U71">
        <v>76347</v>
      </c>
      <c r="V71">
        <v>71360</v>
      </c>
      <c r="W71">
        <v>110549</v>
      </c>
      <c r="X71">
        <v>264828</v>
      </c>
      <c r="Y71">
        <v>379595</v>
      </c>
      <c r="Z71">
        <v>285496</v>
      </c>
      <c r="AA71">
        <v>278743</v>
      </c>
      <c r="AB71">
        <v>185716</v>
      </c>
      <c r="AC71">
        <v>190686</v>
      </c>
      <c r="AD71">
        <v>266658</v>
      </c>
      <c r="AE71">
        <v>319039</v>
      </c>
      <c r="AF71">
        <v>299888</v>
      </c>
      <c r="AG71">
        <v>332426</v>
      </c>
      <c r="AH71">
        <v>308979</v>
      </c>
      <c r="AI71">
        <v>278981</v>
      </c>
      <c r="AJ71">
        <v>79180</v>
      </c>
      <c r="AK71">
        <v>111837</v>
      </c>
      <c r="AL71" s="1">
        <v>93645</v>
      </c>
      <c r="AM71" s="1">
        <v>52153</v>
      </c>
      <c r="AN71" s="1">
        <v>83657</v>
      </c>
      <c r="AO71">
        <v>122328</v>
      </c>
      <c r="AP71">
        <v>146744</v>
      </c>
      <c r="AQ71" s="1">
        <v>128368</v>
      </c>
      <c r="AR71">
        <v>100241</v>
      </c>
      <c r="AS71">
        <v>104551</v>
      </c>
      <c r="AT71" s="1">
        <v>109348</v>
      </c>
      <c r="AU71" s="1">
        <v>104362</v>
      </c>
      <c r="AV71" s="1">
        <v>1726</v>
      </c>
      <c r="AW71" s="1">
        <v>4153</v>
      </c>
      <c r="AX71" s="1">
        <v>1688</v>
      </c>
      <c r="AY71" s="1">
        <v>4323</v>
      </c>
      <c r="AZ71" s="1">
        <v>607</v>
      </c>
      <c r="BA71" s="1">
        <v>32358</v>
      </c>
      <c r="BB71" s="1">
        <v>278269</v>
      </c>
      <c r="BC71">
        <v>303</v>
      </c>
    </row>
    <row r="72" spans="2:55">
      <c r="B72" t="s">
        <v>168</v>
      </c>
      <c r="C72" t="s">
        <v>290</v>
      </c>
      <c r="AZ72" s="1">
        <v>29183</v>
      </c>
      <c r="BA72" s="1">
        <v>92822</v>
      </c>
      <c r="BB72" s="1">
        <v>23635</v>
      </c>
      <c r="BC72">
        <v>34</v>
      </c>
    </row>
    <row r="73" spans="2:55">
      <c r="B73" t="s">
        <v>51</v>
      </c>
      <c r="K73">
        <v>1614</v>
      </c>
      <c r="L73">
        <v>4693</v>
      </c>
      <c r="N73">
        <v>2456</v>
      </c>
      <c r="V73">
        <v>2974</v>
      </c>
      <c r="X73">
        <v>1</v>
      </c>
    </row>
    <row r="74" spans="2:55">
      <c r="B74" t="s">
        <v>52</v>
      </c>
      <c r="Y74">
        <v>626151</v>
      </c>
      <c r="Z74">
        <v>635370</v>
      </c>
      <c r="AA74">
        <v>619537</v>
      </c>
      <c r="AB74">
        <v>418420</v>
      </c>
      <c r="AC74">
        <v>99588</v>
      </c>
      <c r="AD74">
        <v>261032</v>
      </c>
      <c r="AE74">
        <v>345603</v>
      </c>
      <c r="AF74">
        <v>627403</v>
      </c>
      <c r="AG74">
        <v>561631</v>
      </c>
      <c r="AH74">
        <v>526285</v>
      </c>
      <c r="AI74">
        <v>341860</v>
      </c>
      <c r="AJ74">
        <v>214801</v>
      </c>
      <c r="AK74">
        <v>419175</v>
      </c>
      <c r="AL74" s="1">
        <v>800467</v>
      </c>
      <c r="AM74" s="1">
        <v>1026764</v>
      </c>
      <c r="AN74" s="1">
        <v>1531941</v>
      </c>
      <c r="AO74">
        <v>1401174</v>
      </c>
      <c r="AP74">
        <v>1733925</v>
      </c>
      <c r="AQ74" s="1">
        <v>1611674</v>
      </c>
      <c r="AR74">
        <v>1752307</v>
      </c>
      <c r="AS74">
        <v>3060631</v>
      </c>
      <c r="AT74" s="1">
        <v>3187285</v>
      </c>
      <c r="AU74" s="1">
        <v>1819011</v>
      </c>
      <c r="AV74" s="1">
        <v>8297</v>
      </c>
      <c r="AW74" s="1">
        <v>102005</v>
      </c>
      <c r="AX74" s="1">
        <v>682722</v>
      </c>
      <c r="AY74" s="1">
        <v>206472</v>
      </c>
      <c r="AZ74" s="1">
        <v>414869</v>
      </c>
      <c r="BA74" s="1">
        <v>1711305</v>
      </c>
      <c r="BB74" s="1">
        <v>2168180</v>
      </c>
      <c r="BC74">
        <v>2320</v>
      </c>
    </row>
    <row r="75" spans="2:55">
      <c r="B75" t="s">
        <v>287</v>
      </c>
      <c r="BB75" s="1">
        <v>7</v>
      </c>
    </row>
    <row r="76" spans="2:55">
      <c r="B76" t="s">
        <v>53</v>
      </c>
      <c r="T76">
        <v>68697</v>
      </c>
      <c r="U76">
        <v>23190</v>
      </c>
      <c r="V76">
        <v>26315</v>
      </c>
      <c r="W76">
        <v>15</v>
      </c>
      <c r="X76">
        <v>63</v>
      </c>
      <c r="Y76">
        <v>113</v>
      </c>
      <c r="Z76">
        <v>19382</v>
      </c>
      <c r="AA76">
        <v>56696</v>
      </c>
      <c r="AB76">
        <v>4</v>
      </c>
      <c r="AC76">
        <v>150</v>
      </c>
      <c r="AD76">
        <v>163</v>
      </c>
      <c r="AE76">
        <v>71</v>
      </c>
      <c r="AF76">
        <v>2</v>
      </c>
      <c r="AG76">
        <v>223</v>
      </c>
      <c r="AH76">
        <v>79</v>
      </c>
      <c r="AI76">
        <v>58</v>
      </c>
      <c r="AJ76">
        <v>43</v>
      </c>
      <c r="AK76">
        <v>87</v>
      </c>
      <c r="AL76" s="1">
        <v>157</v>
      </c>
      <c r="AM76" s="1">
        <v>71</v>
      </c>
      <c r="AN76" s="1">
        <v>124</v>
      </c>
      <c r="AO76">
        <v>110</v>
      </c>
      <c r="AP76">
        <v>218</v>
      </c>
      <c r="AQ76" s="1">
        <v>103</v>
      </c>
      <c r="AR76">
        <v>145</v>
      </c>
      <c r="AS76">
        <v>18888</v>
      </c>
      <c r="AT76" s="1">
        <v>23165</v>
      </c>
      <c r="AU76" s="1">
        <v>7041</v>
      </c>
      <c r="AV76" s="1">
        <v>126</v>
      </c>
      <c r="AW76" s="1">
        <v>1499</v>
      </c>
      <c r="AX76" s="1">
        <v>593</v>
      </c>
      <c r="AY76" s="1">
        <v>255</v>
      </c>
      <c r="AZ76" s="1">
        <v>656</v>
      </c>
      <c r="BA76" s="1">
        <v>4581</v>
      </c>
      <c r="BB76" s="1">
        <v>1431</v>
      </c>
      <c r="BC76">
        <v>1</v>
      </c>
    </row>
    <row r="77" spans="2:55">
      <c r="B77" t="s">
        <v>264</v>
      </c>
      <c r="T77">
        <v>540</v>
      </c>
    </row>
    <row r="78" spans="2:55">
      <c r="B78" t="s">
        <v>15</v>
      </c>
      <c r="AA78">
        <v>1</v>
      </c>
      <c r="AB78">
        <v>7519</v>
      </c>
      <c r="AC78">
        <v>32969</v>
      </c>
      <c r="AH78">
        <v>2</v>
      </c>
      <c r="AI78">
        <v>18</v>
      </c>
      <c r="AJ78">
        <v>10936</v>
      </c>
      <c r="AK78">
        <v>4</v>
      </c>
      <c r="AO78">
        <v>1</v>
      </c>
      <c r="AQ78" s="1">
        <v>164</v>
      </c>
      <c r="AR78">
        <v>3135</v>
      </c>
      <c r="AT78" s="1">
        <v>7144</v>
      </c>
      <c r="AY78" s="1">
        <v>64</v>
      </c>
      <c r="AZ78" s="1">
        <v>467</v>
      </c>
      <c r="BA78" s="1">
        <v>106</v>
      </c>
      <c r="BB78" s="1">
        <v>8443</v>
      </c>
    </row>
    <row r="79" spans="2:55">
      <c r="B79" t="s">
        <v>164</v>
      </c>
      <c r="BB79" s="1">
        <v>102120</v>
      </c>
      <c r="BC79">
        <v>1228</v>
      </c>
    </row>
    <row r="80" spans="2:55">
      <c r="B80" t="s">
        <v>54</v>
      </c>
      <c r="Y80">
        <v>25</v>
      </c>
      <c r="Z80">
        <v>105</v>
      </c>
      <c r="AA80">
        <v>753</v>
      </c>
      <c r="AB80">
        <v>628</v>
      </c>
      <c r="AC80">
        <v>535</v>
      </c>
      <c r="AD80">
        <v>918</v>
      </c>
      <c r="AE80">
        <v>649</v>
      </c>
      <c r="AF80">
        <v>1198</v>
      </c>
      <c r="AG80">
        <v>1070</v>
      </c>
      <c r="AH80">
        <v>1028</v>
      </c>
      <c r="AI80">
        <v>889</v>
      </c>
      <c r="AJ80">
        <v>689</v>
      </c>
      <c r="AK80">
        <v>2108</v>
      </c>
      <c r="AL80" s="1">
        <v>10337</v>
      </c>
      <c r="AM80" s="1">
        <v>10212</v>
      </c>
      <c r="AN80" s="1">
        <v>10635</v>
      </c>
      <c r="AO80">
        <v>21670</v>
      </c>
      <c r="AP80">
        <v>21858</v>
      </c>
      <c r="AQ80" s="1">
        <v>33242</v>
      </c>
      <c r="AR80">
        <v>44782</v>
      </c>
      <c r="AS80">
        <v>134588</v>
      </c>
      <c r="AT80" s="1">
        <v>96312</v>
      </c>
      <c r="AU80" s="1">
        <v>83652</v>
      </c>
      <c r="AV80" s="1">
        <v>62626</v>
      </c>
      <c r="AW80" s="1">
        <v>109978</v>
      </c>
      <c r="AX80" s="1">
        <v>130246</v>
      </c>
      <c r="AY80" s="1">
        <v>265416</v>
      </c>
      <c r="AZ80" s="1">
        <v>149402</v>
      </c>
      <c r="BA80" s="1">
        <v>203775</v>
      </c>
      <c r="BB80" s="1">
        <v>14013</v>
      </c>
      <c r="BC80">
        <v>8</v>
      </c>
    </row>
    <row r="81" spans="2:55">
      <c r="B81" t="s">
        <v>16</v>
      </c>
      <c r="J81">
        <v>54081</v>
      </c>
      <c r="K81">
        <v>64246</v>
      </c>
      <c r="L81">
        <v>64913</v>
      </c>
      <c r="M81">
        <v>53798</v>
      </c>
      <c r="N81">
        <v>77069</v>
      </c>
      <c r="O81">
        <v>75146</v>
      </c>
      <c r="P81">
        <v>77249</v>
      </c>
      <c r="Q81">
        <v>75205</v>
      </c>
      <c r="R81">
        <v>88710</v>
      </c>
      <c r="T81">
        <v>66517</v>
      </c>
      <c r="U81">
        <v>74425</v>
      </c>
      <c r="V81">
        <v>98499</v>
      </c>
      <c r="W81">
        <v>148228</v>
      </c>
      <c r="X81">
        <v>207651</v>
      </c>
      <c r="Y81">
        <v>218006</v>
      </c>
      <c r="Z81">
        <v>325773</v>
      </c>
      <c r="AA81">
        <v>163232</v>
      </c>
      <c r="AB81">
        <v>209193</v>
      </c>
      <c r="AC81">
        <v>471953</v>
      </c>
      <c r="AD81">
        <v>295199</v>
      </c>
      <c r="AE81">
        <v>348210</v>
      </c>
      <c r="AF81">
        <v>242939</v>
      </c>
      <c r="AG81">
        <v>131470</v>
      </c>
      <c r="AH81">
        <v>117962</v>
      </c>
      <c r="AI81">
        <v>105098</v>
      </c>
      <c r="AJ81">
        <v>134707</v>
      </c>
      <c r="AK81">
        <v>154223</v>
      </c>
      <c r="AL81" s="1">
        <v>151183</v>
      </c>
      <c r="AM81" s="1">
        <v>132235</v>
      </c>
      <c r="AN81" s="1">
        <v>149553</v>
      </c>
      <c r="AO81">
        <v>177599</v>
      </c>
      <c r="AP81">
        <v>281188</v>
      </c>
      <c r="AQ81" s="1">
        <v>259382</v>
      </c>
      <c r="AR81">
        <v>291875</v>
      </c>
      <c r="AS81">
        <v>549225</v>
      </c>
      <c r="AT81" s="1">
        <v>400224</v>
      </c>
      <c r="AU81" s="1">
        <v>314842</v>
      </c>
      <c r="AV81" s="1">
        <v>90489</v>
      </c>
      <c r="AW81" s="1">
        <v>273366</v>
      </c>
      <c r="AX81" s="1">
        <v>437175</v>
      </c>
      <c r="AY81" s="1">
        <v>264893</v>
      </c>
      <c r="AZ81" s="1">
        <v>188693</v>
      </c>
      <c r="BA81" s="1">
        <v>176364</v>
      </c>
      <c r="BB81" s="1">
        <v>232106</v>
      </c>
      <c r="BC81">
        <v>313</v>
      </c>
    </row>
    <row r="82" spans="2:55">
      <c r="B82" t="s">
        <v>55</v>
      </c>
      <c r="AA82">
        <v>5496</v>
      </c>
      <c r="AE82">
        <v>10</v>
      </c>
      <c r="AG82">
        <v>9</v>
      </c>
      <c r="AH82">
        <v>2263</v>
      </c>
      <c r="AI82">
        <v>9265</v>
      </c>
      <c r="AJ82">
        <v>1464</v>
      </c>
      <c r="AK82">
        <v>7</v>
      </c>
      <c r="AL82" s="1">
        <v>1</v>
      </c>
      <c r="AM82" s="1">
        <v>5766</v>
      </c>
      <c r="AN82" s="1">
        <v>13626</v>
      </c>
      <c r="AO82">
        <v>12152</v>
      </c>
      <c r="AP82">
        <v>11478</v>
      </c>
      <c r="AQ82" s="1">
        <v>69066</v>
      </c>
      <c r="AR82">
        <v>63423</v>
      </c>
      <c r="AS82">
        <v>357419</v>
      </c>
      <c r="AT82" s="1">
        <v>1163500</v>
      </c>
    </row>
    <row r="83" spans="2:55">
      <c r="B83" t="s">
        <v>165</v>
      </c>
      <c r="AU83" s="1">
        <v>828856</v>
      </c>
      <c r="AV83" s="1">
        <v>317873</v>
      </c>
      <c r="AW83" s="1">
        <v>272288</v>
      </c>
      <c r="AX83" s="1">
        <v>4</v>
      </c>
      <c r="AY83" s="1">
        <v>542</v>
      </c>
      <c r="AZ83" s="1">
        <v>1268</v>
      </c>
      <c r="BA83" s="1">
        <v>716875</v>
      </c>
      <c r="BB83" s="1">
        <v>853822</v>
      </c>
      <c r="BC83">
        <v>1001</v>
      </c>
    </row>
    <row r="84" spans="2:55">
      <c r="B84" t="s">
        <v>166</v>
      </c>
      <c r="AU84" s="1">
        <v>730033</v>
      </c>
      <c r="AV84" s="1">
        <v>1458551</v>
      </c>
      <c r="AW84" s="1">
        <v>797558</v>
      </c>
      <c r="AX84" s="1">
        <v>466376</v>
      </c>
      <c r="AY84" s="1">
        <v>623913</v>
      </c>
      <c r="AZ84" s="1">
        <v>698898</v>
      </c>
      <c r="BA84" s="1">
        <v>782238</v>
      </c>
      <c r="BB84" s="1">
        <v>2099394</v>
      </c>
      <c r="BC84">
        <v>1577</v>
      </c>
    </row>
    <row r="85" spans="2:55">
      <c r="B85" t="s">
        <v>56</v>
      </c>
      <c r="AG85">
        <v>100</v>
      </c>
    </row>
    <row r="86" spans="2:55">
      <c r="B86" t="s">
        <v>57</v>
      </c>
      <c r="P86">
        <v>235</v>
      </c>
      <c r="Q86">
        <v>10</v>
      </c>
      <c r="AA86">
        <v>11</v>
      </c>
      <c r="AB86">
        <v>34</v>
      </c>
      <c r="AD86">
        <v>124</v>
      </c>
      <c r="AL86" s="1">
        <v>2</v>
      </c>
      <c r="AN86" s="1">
        <v>5</v>
      </c>
      <c r="AV86" s="1">
        <v>15</v>
      </c>
      <c r="AX86" s="1">
        <v>26</v>
      </c>
      <c r="AY86" s="1">
        <v>11</v>
      </c>
      <c r="AZ86" s="1">
        <v>50</v>
      </c>
      <c r="BA86" s="1">
        <v>5</v>
      </c>
      <c r="BB86" s="1">
        <v>33</v>
      </c>
    </row>
    <row r="87" spans="2:55">
      <c r="B87" t="s">
        <v>58</v>
      </c>
      <c r="L87">
        <v>39</v>
      </c>
      <c r="M87">
        <v>20</v>
      </c>
      <c r="N87">
        <v>13</v>
      </c>
      <c r="O87">
        <v>27</v>
      </c>
      <c r="P87">
        <v>76</v>
      </c>
      <c r="Q87">
        <v>57</v>
      </c>
      <c r="R87">
        <v>26</v>
      </c>
      <c r="T87">
        <v>28</v>
      </c>
      <c r="U87">
        <v>3</v>
      </c>
      <c r="V87">
        <v>48</v>
      </c>
      <c r="W87">
        <v>73</v>
      </c>
      <c r="X87">
        <v>152</v>
      </c>
      <c r="Y87">
        <v>465</v>
      </c>
      <c r="Z87">
        <v>84</v>
      </c>
      <c r="AA87">
        <v>4</v>
      </c>
      <c r="AD87">
        <v>12</v>
      </c>
      <c r="AH87">
        <v>22</v>
      </c>
      <c r="AL87" s="1">
        <v>10</v>
      </c>
      <c r="AP87">
        <v>291</v>
      </c>
      <c r="AQ87" s="1">
        <v>169</v>
      </c>
      <c r="AR87">
        <v>15</v>
      </c>
      <c r="AS87">
        <v>182</v>
      </c>
      <c r="AT87" s="1">
        <v>748</v>
      </c>
      <c r="AU87" s="1">
        <v>29</v>
      </c>
      <c r="AV87" s="1">
        <v>23</v>
      </c>
      <c r="AX87" s="1">
        <v>8316</v>
      </c>
      <c r="AY87" s="1">
        <v>7954</v>
      </c>
      <c r="AZ87" s="1">
        <v>7648</v>
      </c>
      <c r="BA87" s="1">
        <v>28728</v>
      </c>
      <c r="BB87" s="1">
        <v>4</v>
      </c>
      <c r="BC87">
        <v>1</v>
      </c>
    </row>
    <row r="88" spans="2:55">
      <c r="B88" t="s">
        <v>59</v>
      </c>
      <c r="C88" t="s">
        <v>291</v>
      </c>
      <c r="K88">
        <v>1542</v>
      </c>
      <c r="L88">
        <v>485</v>
      </c>
      <c r="M88">
        <v>488</v>
      </c>
      <c r="N88">
        <v>356</v>
      </c>
      <c r="O88">
        <v>692</v>
      </c>
      <c r="P88">
        <v>317</v>
      </c>
      <c r="Q88">
        <v>550</v>
      </c>
      <c r="R88">
        <v>1414</v>
      </c>
      <c r="T88">
        <v>272</v>
      </c>
      <c r="U88">
        <v>241</v>
      </c>
      <c r="V88">
        <v>520</v>
      </c>
      <c r="W88">
        <v>23</v>
      </c>
      <c r="AZ88" s="1">
        <v>10358</v>
      </c>
      <c r="BA88" s="1">
        <v>4152</v>
      </c>
      <c r="BB88" s="1">
        <v>4152</v>
      </c>
      <c r="BC88">
        <v>20</v>
      </c>
    </row>
    <row r="89" spans="2:55">
      <c r="B89" t="s">
        <v>167</v>
      </c>
      <c r="C89" t="s">
        <v>289</v>
      </c>
      <c r="BA89" s="1">
        <v>391678</v>
      </c>
      <c r="BB89" s="1">
        <v>4655364</v>
      </c>
      <c r="BC89">
        <v>7308</v>
      </c>
    </row>
    <row r="90" spans="2:55">
      <c r="B90" t="s">
        <v>248</v>
      </c>
      <c r="AN90" s="1">
        <v>2</v>
      </c>
      <c r="AO90">
        <v>6</v>
      </c>
      <c r="AP90">
        <v>6</v>
      </c>
      <c r="AQ90" s="1">
        <v>7</v>
      </c>
      <c r="AR90">
        <v>5</v>
      </c>
    </row>
    <row r="91" spans="2:55">
      <c r="B91" t="s">
        <v>60</v>
      </c>
      <c r="P91">
        <v>66</v>
      </c>
      <c r="T91">
        <v>1</v>
      </c>
      <c r="U91">
        <v>4</v>
      </c>
      <c r="V91">
        <v>1</v>
      </c>
      <c r="W91">
        <v>3</v>
      </c>
      <c r="AN91" s="1">
        <v>8</v>
      </c>
      <c r="AO91">
        <v>2</v>
      </c>
      <c r="AP91">
        <v>1</v>
      </c>
      <c r="AQ91" s="1">
        <v>37</v>
      </c>
      <c r="AR91">
        <v>51</v>
      </c>
      <c r="AS91">
        <v>857</v>
      </c>
      <c r="AT91" s="1">
        <v>8</v>
      </c>
      <c r="AU91" s="1">
        <v>82</v>
      </c>
      <c r="AV91" s="1">
        <v>185</v>
      </c>
      <c r="AW91" s="1">
        <v>47</v>
      </c>
      <c r="AX91" s="1">
        <v>124</v>
      </c>
      <c r="AY91" s="1">
        <v>1376</v>
      </c>
      <c r="AZ91" s="1">
        <v>165</v>
      </c>
      <c r="BA91" s="1">
        <v>119</v>
      </c>
      <c r="BB91" s="1">
        <v>1596</v>
      </c>
    </row>
    <row r="92" spans="2:55">
      <c r="B92" t="s">
        <v>17</v>
      </c>
      <c r="J92">
        <v>33781</v>
      </c>
      <c r="K92">
        <v>77707</v>
      </c>
      <c r="L92">
        <v>47526</v>
      </c>
      <c r="M92">
        <v>239765</v>
      </c>
      <c r="N92">
        <v>184790</v>
      </c>
      <c r="O92">
        <v>188637</v>
      </c>
      <c r="P92">
        <v>223769</v>
      </c>
      <c r="Q92">
        <v>463429</v>
      </c>
      <c r="R92">
        <v>271034</v>
      </c>
      <c r="T92">
        <v>260654</v>
      </c>
      <c r="U92">
        <v>821452</v>
      </c>
      <c r="V92">
        <v>394876</v>
      </c>
      <c r="W92">
        <v>976050</v>
      </c>
      <c r="X92">
        <v>5918705</v>
      </c>
      <c r="Y92">
        <v>964195</v>
      </c>
      <c r="Z92">
        <v>534118</v>
      </c>
      <c r="AA92">
        <v>356869</v>
      </c>
      <c r="AB92">
        <v>758720</v>
      </c>
      <c r="AC92">
        <v>1052156</v>
      </c>
      <c r="AD92">
        <v>5197215</v>
      </c>
      <c r="AE92">
        <v>897306</v>
      </c>
      <c r="AF92">
        <v>927993</v>
      </c>
      <c r="AG92">
        <v>658283</v>
      </c>
      <c r="AH92">
        <v>586879</v>
      </c>
      <c r="AI92">
        <v>302879</v>
      </c>
      <c r="AJ92">
        <v>89823</v>
      </c>
      <c r="AK92">
        <v>56598</v>
      </c>
      <c r="AL92" s="1">
        <v>99938</v>
      </c>
      <c r="AM92" s="1">
        <v>137456</v>
      </c>
      <c r="AN92" s="1">
        <v>177063</v>
      </c>
      <c r="AO92">
        <v>284846</v>
      </c>
      <c r="AP92">
        <v>250539</v>
      </c>
      <c r="AQ92" s="1">
        <v>290843</v>
      </c>
      <c r="AR92">
        <v>254352</v>
      </c>
      <c r="AS92">
        <v>499301</v>
      </c>
      <c r="AT92" s="1">
        <v>781331</v>
      </c>
      <c r="AU92" s="1">
        <v>1235750</v>
      </c>
      <c r="AV92" s="1">
        <v>1787360</v>
      </c>
      <c r="AW92" s="1">
        <v>815027</v>
      </c>
      <c r="AX92" s="1">
        <v>651934</v>
      </c>
      <c r="AY92" s="1">
        <v>868309</v>
      </c>
      <c r="AZ92" s="1">
        <v>1386009</v>
      </c>
      <c r="BA92" s="1">
        <v>3231536</v>
      </c>
      <c r="BB92" s="1">
        <v>2714315</v>
      </c>
      <c r="BC92">
        <v>3640</v>
      </c>
    </row>
    <row r="93" spans="2:55">
      <c r="B93" t="s">
        <v>18</v>
      </c>
      <c r="J93">
        <v>104104</v>
      </c>
      <c r="K93">
        <v>136849</v>
      </c>
      <c r="L93">
        <v>176550</v>
      </c>
      <c r="M93">
        <v>158603</v>
      </c>
      <c r="N93">
        <v>160360</v>
      </c>
      <c r="O93">
        <v>164792</v>
      </c>
      <c r="P93">
        <v>189343</v>
      </c>
      <c r="Q93">
        <v>174911</v>
      </c>
      <c r="R93">
        <v>256457</v>
      </c>
      <c r="T93">
        <v>190721</v>
      </c>
      <c r="U93">
        <v>265657</v>
      </c>
    </row>
    <row r="94" spans="2:55">
      <c r="B94" t="s">
        <v>61</v>
      </c>
      <c r="AA94">
        <v>9202</v>
      </c>
      <c r="AB94">
        <v>19288</v>
      </c>
      <c r="AC94">
        <v>20277</v>
      </c>
      <c r="AD94">
        <v>22312</v>
      </c>
      <c r="AE94">
        <v>23979</v>
      </c>
      <c r="AF94">
        <v>16988</v>
      </c>
      <c r="AG94">
        <v>17649</v>
      </c>
      <c r="AH94">
        <v>12301</v>
      </c>
      <c r="AI94">
        <v>23101</v>
      </c>
      <c r="AJ94">
        <v>10808</v>
      </c>
      <c r="AK94">
        <v>10104</v>
      </c>
      <c r="AL94" s="1">
        <v>7753</v>
      </c>
      <c r="AM94" s="1">
        <v>11551</v>
      </c>
      <c r="AN94" s="1">
        <v>16711</v>
      </c>
      <c r="AO94">
        <v>24529</v>
      </c>
      <c r="AP94">
        <v>16082</v>
      </c>
      <c r="AQ94" s="1">
        <v>27259</v>
      </c>
      <c r="AR94">
        <v>24330</v>
      </c>
      <c r="AS94">
        <v>43213</v>
      </c>
      <c r="AT94" s="1">
        <v>55013</v>
      </c>
      <c r="AU94" s="1">
        <v>98969</v>
      </c>
      <c r="AV94" s="1">
        <v>50537</v>
      </c>
      <c r="AW94" s="1">
        <v>39016</v>
      </c>
      <c r="AX94" s="1">
        <v>18132</v>
      </c>
      <c r="AY94" s="1">
        <v>51257</v>
      </c>
      <c r="AZ94" s="1">
        <v>65486</v>
      </c>
      <c r="BA94" s="1">
        <v>72375</v>
      </c>
      <c r="BB94" s="1">
        <v>78418</v>
      </c>
      <c r="BC94">
        <v>182</v>
      </c>
    </row>
    <row r="95" spans="2:55">
      <c r="B95" t="s">
        <v>169</v>
      </c>
      <c r="C95" t="s">
        <v>290</v>
      </c>
      <c r="AZ95" s="1">
        <v>146419</v>
      </c>
      <c r="BA95" s="1">
        <v>32370</v>
      </c>
      <c r="BB95" s="1">
        <v>59107</v>
      </c>
      <c r="BC95">
        <v>1</v>
      </c>
    </row>
    <row r="96" spans="2:55">
      <c r="B96" t="s">
        <v>62</v>
      </c>
      <c r="AC96">
        <v>24</v>
      </c>
      <c r="AK96">
        <v>69</v>
      </c>
      <c r="AL96" s="1">
        <v>730</v>
      </c>
      <c r="AM96" s="1">
        <v>1199</v>
      </c>
      <c r="AN96" s="1">
        <v>208</v>
      </c>
      <c r="AO96">
        <v>1269</v>
      </c>
      <c r="AP96">
        <v>4110</v>
      </c>
      <c r="AQ96" s="1">
        <v>2532</v>
      </c>
      <c r="AR96">
        <v>2937</v>
      </c>
      <c r="AS96">
        <v>26315</v>
      </c>
      <c r="AT96" s="1">
        <v>51273</v>
      </c>
      <c r="AU96" s="1">
        <v>22129</v>
      </c>
      <c r="AV96" s="1">
        <v>179355</v>
      </c>
      <c r="AW96" s="1">
        <v>37945</v>
      </c>
      <c r="AX96" s="1">
        <v>209379</v>
      </c>
      <c r="AY96" s="1">
        <v>143389</v>
      </c>
      <c r="AZ96" s="1">
        <v>235975</v>
      </c>
      <c r="BA96" s="1">
        <v>216054</v>
      </c>
      <c r="BB96" s="1">
        <v>606332</v>
      </c>
      <c r="BC96">
        <v>827</v>
      </c>
    </row>
    <row r="97" spans="2:55">
      <c r="B97" t="s">
        <v>176</v>
      </c>
      <c r="C97" t="s">
        <v>292</v>
      </c>
      <c r="AZ97" s="1">
        <v>157389</v>
      </c>
      <c r="BA97" s="1">
        <v>402790</v>
      </c>
      <c r="BB97" s="1">
        <v>160462</v>
      </c>
      <c r="BC97">
        <v>52</v>
      </c>
    </row>
    <row r="98" spans="2:55">
      <c r="B98" t="s">
        <v>63</v>
      </c>
    </row>
    <row r="99" spans="2:55">
      <c r="B99" t="s">
        <v>64</v>
      </c>
      <c r="J99">
        <v>36476</v>
      </c>
      <c r="K99">
        <v>47639</v>
      </c>
      <c r="L99">
        <v>79752</v>
      </c>
      <c r="M99">
        <v>70673</v>
      </c>
      <c r="N99">
        <v>79217</v>
      </c>
      <c r="O99">
        <v>88472</v>
      </c>
      <c r="P99">
        <v>57263</v>
      </c>
      <c r="Q99">
        <v>67163</v>
      </c>
      <c r="R99">
        <v>98017</v>
      </c>
      <c r="T99">
        <v>80174</v>
      </c>
      <c r="U99">
        <v>109746</v>
      </c>
      <c r="V99">
        <v>89675</v>
      </c>
      <c r="W99">
        <v>91217</v>
      </c>
      <c r="X99">
        <v>102455</v>
      </c>
      <c r="Y99">
        <v>156875</v>
      </c>
      <c r="Z99">
        <v>145109</v>
      </c>
      <c r="AA99">
        <v>79572</v>
      </c>
      <c r="AB99">
        <v>123410</v>
      </c>
      <c r="AC99">
        <v>135064</v>
      </c>
      <c r="AD99">
        <v>102091</v>
      </c>
      <c r="AE99">
        <v>102410</v>
      </c>
      <c r="AF99">
        <v>100420</v>
      </c>
      <c r="AG99">
        <v>154287</v>
      </c>
      <c r="AH99">
        <v>107106</v>
      </c>
      <c r="AI99">
        <v>118790</v>
      </c>
      <c r="AJ99">
        <v>47841</v>
      </c>
      <c r="AK99">
        <v>33857</v>
      </c>
      <c r="AL99" s="1">
        <v>51151</v>
      </c>
      <c r="AM99" s="1">
        <v>52413</v>
      </c>
      <c r="AN99" s="1">
        <v>49971</v>
      </c>
      <c r="AO99">
        <v>42958</v>
      </c>
      <c r="AP99">
        <v>42949</v>
      </c>
      <c r="AQ99" s="1">
        <v>44162</v>
      </c>
      <c r="AR99">
        <v>67048</v>
      </c>
      <c r="AS99">
        <v>86374</v>
      </c>
      <c r="AT99" s="1">
        <v>104417</v>
      </c>
      <c r="AU99" s="1">
        <v>160815</v>
      </c>
      <c r="AV99" s="1">
        <v>115620</v>
      </c>
      <c r="AW99" s="1">
        <v>100490</v>
      </c>
      <c r="AX99" s="1">
        <v>447132</v>
      </c>
      <c r="AY99" s="1">
        <v>246618</v>
      </c>
    </row>
    <row r="100" spans="2:55">
      <c r="B100" t="s">
        <v>177</v>
      </c>
      <c r="C100" t="s">
        <v>292</v>
      </c>
      <c r="AZ100" s="1">
        <v>55135</v>
      </c>
      <c r="BA100" s="1">
        <v>7820</v>
      </c>
      <c r="BB100" s="1">
        <v>22812</v>
      </c>
      <c r="BC100">
        <v>25</v>
      </c>
    </row>
    <row r="101" spans="2:55">
      <c r="B101" t="s">
        <v>65</v>
      </c>
      <c r="C101" t="s">
        <v>284</v>
      </c>
      <c r="J101">
        <v>2279</v>
      </c>
      <c r="K101">
        <v>1880</v>
      </c>
      <c r="L101">
        <v>2372</v>
      </c>
      <c r="M101">
        <v>2203</v>
      </c>
      <c r="N101">
        <v>2050</v>
      </c>
      <c r="O101">
        <v>2934</v>
      </c>
      <c r="P101">
        <v>3627</v>
      </c>
      <c r="Q101">
        <v>3404</v>
      </c>
      <c r="R101">
        <v>2122</v>
      </c>
      <c r="T101">
        <v>4707</v>
      </c>
      <c r="U101">
        <v>3386</v>
      </c>
      <c r="V101">
        <v>3378</v>
      </c>
      <c r="W101">
        <v>5082</v>
      </c>
      <c r="X101">
        <v>16669</v>
      </c>
      <c r="AZ101" s="1">
        <v>6146</v>
      </c>
      <c r="BA101" s="1">
        <v>6556</v>
      </c>
      <c r="BB101" s="1">
        <v>2599</v>
      </c>
      <c r="BC101">
        <v>38</v>
      </c>
    </row>
    <row r="102" spans="2:55">
      <c r="B102" t="s">
        <v>224</v>
      </c>
      <c r="Y102">
        <v>14899678</v>
      </c>
      <c r="Z102">
        <v>18209661</v>
      </c>
    </row>
    <row r="103" spans="2:55">
      <c r="B103" t="s">
        <v>178</v>
      </c>
      <c r="BC103">
        <v>908</v>
      </c>
    </row>
    <row r="104" spans="2:55">
      <c r="B104" t="s">
        <v>66</v>
      </c>
      <c r="E104">
        <f>SUM(E6:E102)</f>
        <v>0</v>
      </c>
      <c r="F104">
        <f>SUM(F6:F102)</f>
        <v>0</v>
      </c>
      <c r="G104">
        <f>SUM(G6:G102)</f>
        <v>0</v>
      </c>
      <c r="H104">
        <f>SUM(H6:H102)</f>
        <v>0</v>
      </c>
      <c r="I104">
        <f>SUM(I6:I102)</f>
        <v>0</v>
      </c>
      <c r="J104">
        <f>SUM(J5:J102)</f>
        <v>25524830</v>
      </c>
      <c r="K104">
        <f t="shared" ref="K104:Q104" si="0">SUM(K5:K102)</f>
        <v>29373753</v>
      </c>
      <c r="L104">
        <f t="shared" si="0"/>
        <v>33350467</v>
      </c>
      <c r="M104">
        <f t="shared" si="0"/>
        <v>31504615</v>
      </c>
      <c r="N104">
        <f t="shared" si="0"/>
        <v>32500707</v>
      </c>
      <c r="O104">
        <f t="shared" si="0"/>
        <v>37991030</v>
      </c>
      <c r="P104">
        <f t="shared" si="0"/>
        <v>40669216</v>
      </c>
      <c r="Q104">
        <f t="shared" si="0"/>
        <v>47777603</v>
      </c>
      <c r="R104">
        <f t="shared" ref="R104:U104" si="1">SUM(R5:R101)</f>
        <v>50304214</v>
      </c>
      <c r="S104">
        <f t="shared" si="1"/>
        <v>0</v>
      </c>
      <c r="T104">
        <f t="shared" si="1"/>
        <v>41210987</v>
      </c>
      <c r="U104">
        <f t="shared" si="1"/>
        <v>47116196</v>
      </c>
      <c r="V104">
        <f t="shared" ref="V104:AA104" si="2">SUM(V5:V101)</f>
        <v>47445984</v>
      </c>
      <c r="W104">
        <f t="shared" si="2"/>
        <v>34431087</v>
      </c>
      <c r="X104">
        <f t="shared" si="2"/>
        <v>56947535</v>
      </c>
      <c r="Y104">
        <f t="shared" si="2"/>
        <v>53703279</v>
      </c>
      <c r="Z104">
        <f t="shared" si="2"/>
        <v>95248894</v>
      </c>
      <c r="AA104">
        <f t="shared" si="2"/>
        <v>65987095</v>
      </c>
      <c r="AB104">
        <f t="shared" ref="AB104:AJ104" si="3">SUM(AB5:AB101)</f>
        <v>84017757</v>
      </c>
      <c r="AC104">
        <f t="shared" si="3"/>
        <v>81128105</v>
      </c>
      <c r="AD104">
        <f t="shared" si="3"/>
        <v>90692693</v>
      </c>
      <c r="AE104">
        <f t="shared" si="3"/>
        <v>85627242</v>
      </c>
      <c r="AF104">
        <f t="shared" si="3"/>
        <v>89955854</v>
      </c>
      <c r="AG104">
        <f t="shared" si="3"/>
        <v>82415373</v>
      </c>
      <c r="AH104">
        <f t="shared" si="3"/>
        <v>76491242</v>
      </c>
      <c r="AI104">
        <f t="shared" si="3"/>
        <v>70174643</v>
      </c>
      <c r="AJ104">
        <f t="shared" si="3"/>
        <v>32146222</v>
      </c>
      <c r="AK104">
        <f>SUM(AK5:AK101)</f>
        <v>24869874</v>
      </c>
      <c r="AL104" s="1">
        <f t="shared" ref="AL104:BB104" si="4">SUM(AL5:AL101)</f>
        <v>33495611</v>
      </c>
      <c r="AM104" s="1">
        <f t="shared" si="4"/>
        <v>35868014</v>
      </c>
      <c r="AN104" s="1">
        <f t="shared" si="4"/>
        <v>43351148</v>
      </c>
      <c r="AO104">
        <f t="shared" si="4"/>
        <v>48694448</v>
      </c>
      <c r="AP104">
        <f t="shared" si="4"/>
        <v>55176222</v>
      </c>
      <c r="AQ104" s="1">
        <f t="shared" si="4"/>
        <v>65930164</v>
      </c>
      <c r="AR104">
        <f t="shared" si="4"/>
        <v>60659761</v>
      </c>
      <c r="AS104">
        <f t="shared" si="4"/>
        <v>81393633</v>
      </c>
      <c r="AT104" s="1">
        <f t="shared" si="4"/>
        <v>87632514</v>
      </c>
      <c r="AU104" s="1">
        <f t="shared" si="4"/>
        <v>101786526</v>
      </c>
      <c r="AV104" s="1">
        <f t="shared" si="4"/>
        <v>126247842</v>
      </c>
      <c r="AW104" s="1">
        <f t="shared" si="4"/>
        <v>111872907</v>
      </c>
      <c r="AX104" s="1">
        <f t="shared" si="4"/>
        <v>113432228</v>
      </c>
      <c r="AY104" s="1">
        <f t="shared" si="4"/>
        <v>103050680</v>
      </c>
      <c r="AZ104" s="1">
        <f t="shared" si="4"/>
        <v>135313387</v>
      </c>
      <c r="BA104" s="1">
        <f t="shared" si="4"/>
        <v>213099732</v>
      </c>
      <c r="BB104" s="1">
        <f t="shared" si="4"/>
        <v>291637980</v>
      </c>
      <c r="BC104">
        <f>SUM(BC6:BC103)</f>
        <v>375769</v>
      </c>
    </row>
    <row r="105" spans="2:55">
      <c r="Y105">
        <f>53750146-Y104</f>
        <v>46867</v>
      </c>
      <c r="Z105">
        <f>95286422-Z104</f>
        <v>37528</v>
      </c>
      <c r="AA105">
        <f>66009057-AA104</f>
        <v>21962</v>
      </c>
      <c r="AB105">
        <f>84017757-AB104</f>
        <v>0</v>
      </c>
      <c r="AC105">
        <f>81128105-AC104</f>
        <v>0</v>
      </c>
      <c r="AD105">
        <f>90692693-AD104</f>
        <v>0</v>
      </c>
      <c r="AE105">
        <f>85627242-AE104</f>
        <v>0</v>
      </c>
      <c r="AF105">
        <f>89955854-AF104</f>
        <v>0</v>
      </c>
      <c r="AG105">
        <f>82415373-AG104</f>
        <v>0</v>
      </c>
      <c r="AH105">
        <f>76491242-AH104</f>
        <v>0</v>
      </c>
      <c r="AI105">
        <f>70174643-AI104</f>
        <v>0</v>
      </c>
      <c r="AJ105">
        <f>32146222-AJ104</f>
        <v>0</v>
      </c>
    </row>
    <row r="106" spans="2:55">
      <c r="B106" t="s">
        <v>67</v>
      </c>
      <c r="J106">
        <v>16</v>
      </c>
      <c r="K106">
        <v>69</v>
      </c>
      <c r="L106">
        <v>116</v>
      </c>
      <c r="M106">
        <v>128</v>
      </c>
      <c r="N106">
        <v>518</v>
      </c>
      <c r="O106">
        <v>358</v>
      </c>
      <c r="P106">
        <v>635</v>
      </c>
      <c r="Q106">
        <v>627</v>
      </c>
      <c r="R106">
        <v>709</v>
      </c>
      <c r="T106">
        <v>1514</v>
      </c>
      <c r="U106">
        <v>1289</v>
      </c>
      <c r="V106">
        <v>1213</v>
      </c>
      <c r="W106">
        <v>497</v>
      </c>
      <c r="X106">
        <v>356</v>
      </c>
      <c r="AA106">
        <v>3986</v>
      </c>
      <c r="AB106">
        <v>3732</v>
      </c>
      <c r="AC106">
        <v>403</v>
      </c>
      <c r="AD106">
        <v>3064</v>
      </c>
      <c r="AE106">
        <v>5075</v>
      </c>
      <c r="AF106">
        <v>4252</v>
      </c>
      <c r="AG106">
        <v>5368</v>
      </c>
      <c r="AH106">
        <v>5729</v>
      </c>
      <c r="AI106">
        <v>12219</v>
      </c>
      <c r="AJ106">
        <v>4616</v>
      </c>
      <c r="AK106">
        <v>7833</v>
      </c>
      <c r="AL106" s="1">
        <v>9300</v>
      </c>
      <c r="AM106" s="1">
        <v>9224</v>
      </c>
      <c r="AN106" s="1">
        <v>8312</v>
      </c>
      <c r="AO106">
        <v>8362</v>
      </c>
      <c r="AP106">
        <v>2817</v>
      </c>
      <c r="AQ106" s="1">
        <v>1152</v>
      </c>
      <c r="AR106">
        <v>2770</v>
      </c>
      <c r="AS106">
        <v>2452</v>
      </c>
      <c r="AT106" s="1">
        <v>382</v>
      </c>
      <c r="AU106" s="1">
        <v>15</v>
      </c>
      <c r="AV106" s="1">
        <v>16944</v>
      </c>
      <c r="AW106" s="1">
        <v>4103</v>
      </c>
      <c r="AX106" s="1">
        <v>115</v>
      </c>
      <c r="AZ106" s="1">
        <v>390</v>
      </c>
      <c r="BA106" s="1">
        <v>2038</v>
      </c>
      <c r="BB106" s="1">
        <v>1370</v>
      </c>
      <c r="BC106">
        <v>122</v>
      </c>
    </row>
    <row r="107" spans="2:55">
      <c r="B107" t="s">
        <v>68</v>
      </c>
      <c r="M107">
        <v>25</v>
      </c>
      <c r="T107">
        <v>101</v>
      </c>
      <c r="Z107">
        <v>8</v>
      </c>
      <c r="AA107">
        <v>6</v>
      </c>
      <c r="AE107">
        <v>38</v>
      </c>
      <c r="AG107">
        <v>235</v>
      </c>
      <c r="AI107">
        <v>13</v>
      </c>
      <c r="AK107">
        <v>4</v>
      </c>
      <c r="AL107" s="1">
        <v>16</v>
      </c>
      <c r="AM107" s="1">
        <v>40</v>
      </c>
      <c r="AN107" s="1">
        <v>33</v>
      </c>
      <c r="AP107">
        <v>17</v>
      </c>
      <c r="AQ107" s="1">
        <v>23</v>
      </c>
      <c r="AR107">
        <v>182</v>
      </c>
      <c r="AS107">
        <v>337</v>
      </c>
      <c r="AT107" s="1">
        <v>1518</v>
      </c>
      <c r="AU107" s="1">
        <v>17583</v>
      </c>
      <c r="AZ107" s="1">
        <v>253</v>
      </c>
      <c r="BA107" s="1">
        <v>304</v>
      </c>
      <c r="BB107" s="1">
        <v>144</v>
      </c>
    </row>
    <row r="108" spans="2:55">
      <c r="B108" t="s">
        <v>239</v>
      </c>
      <c r="J108">
        <v>219</v>
      </c>
      <c r="K108">
        <v>681</v>
      </c>
      <c r="L108">
        <v>59</v>
      </c>
      <c r="M108">
        <v>4</v>
      </c>
      <c r="N108">
        <v>45</v>
      </c>
      <c r="P108">
        <v>21</v>
      </c>
    </row>
    <row r="109" spans="2:55">
      <c r="B109" t="s">
        <v>240</v>
      </c>
      <c r="J109">
        <v>200</v>
      </c>
      <c r="P109">
        <v>1425</v>
      </c>
    </row>
    <row r="110" spans="2:55">
      <c r="B110" t="s">
        <v>241</v>
      </c>
      <c r="K110">
        <v>11</v>
      </c>
      <c r="P110">
        <v>4</v>
      </c>
    </row>
    <row r="111" spans="2:55">
      <c r="B111" t="s">
        <v>69</v>
      </c>
      <c r="V111">
        <v>1683</v>
      </c>
      <c r="W111">
        <v>586</v>
      </c>
      <c r="X111">
        <v>732</v>
      </c>
      <c r="Y111">
        <v>505</v>
      </c>
      <c r="Z111">
        <v>1110</v>
      </c>
      <c r="AA111">
        <v>229</v>
      </c>
      <c r="AB111">
        <v>5</v>
      </c>
      <c r="AC111">
        <v>24</v>
      </c>
      <c r="AD111">
        <v>310</v>
      </c>
      <c r="AE111">
        <v>3988</v>
      </c>
      <c r="AF111">
        <v>160</v>
      </c>
      <c r="AG111">
        <v>70</v>
      </c>
      <c r="AH111">
        <v>134</v>
      </c>
      <c r="AI111">
        <v>15</v>
      </c>
      <c r="AJ111">
        <v>4</v>
      </c>
      <c r="AL111" s="1">
        <v>61</v>
      </c>
      <c r="AM111" s="1">
        <v>68</v>
      </c>
      <c r="AN111" s="1">
        <v>120</v>
      </c>
      <c r="AO111">
        <v>620</v>
      </c>
      <c r="AP111">
        <v>317</v>
      </c>
      <c r="AQ111" s="1">
        <v>214</v>
      </c>
      <c r="AR111">
        <v>1297</v>
      </c>
      <c r="AS111">
        <v>413</v>
      </c>
      <c r="AT111" s="1">
        <v>1818</v>
      </c>
      <c r="AU111" s="1">
        <v>341</v>
      </c>
      <c r="AV111" s="1">
        <v>26</v>
      </c>
      <c r="AZ111" s="1">
        <v>2</v>
      </c>
      <c r="BA111" s="1">
        <v>3</v>
      </c>
      <c r="BB111" s="1">
        <v>265</v>
      </c>
    </row>
    <row r="112" spans="2:55">
      <c r="B112" t="s">
        <v>70</v>
      </c>
      <c r="J112">
        <v>1</v>
      </c>
      <c r="L112">
        <v>1051</v>
      </c>
      <c r="U112">
        <v>105</v>
      </c>
    </row>
    <row r="113" spans="2:55">
      <c r="B113" t="s">
        <v>71</v>
      </c>
      <c r="J113">
        <v>869</v>
      </c>
      <c r="K113">
        <v>61</v>
      </c>
      <c r="L113">
        <v>2</v>
      </c>
      <c r="M113">
        <v>36</v>
      </c>
      <c r="N113">
        <v>25</v>
      </c>
      <c r="O113">
        <v>4734</v>
      </c>
      <c r="P113">
        <v>158</v>
      </c>
      <c r="Q113">
        <v>116</v>
      </c>
      <c r="T113">
        <v>191</v>
      </c>
      <c r="U113">
        <v>994</v>
      </c>
      <c r="V113">
        <v>492</v>
      </c>
      <c r="X113">
        <v>14</v>
      </c>
      <c r="Y113">
        <v>685</v>
      </c>
      <c r="Z113">
        <v>181</v>
      </c>
      <c r="AA113">
        <v>1428</v>
      </c>
      <c r="AC113">
        <v>2</v>
      </c>
      <c r="AD113">
        <v>476</v>
      </c>
      <c r="AE113">
        <v>128</v>
      </c>
      <c r="AH113">
        <v>55</v>
      </c>
      <c r="AJ113">
        <v>1</v>
      </c>
      <c r="AL113" s="1">
        <v>2</v>
      </c>
      <c r="AN113" s="1">
        <v>18</v>
      </c>
      <c r="AO113">
        <v>4</v>
      </c>
      <c r="AP113">
        <v>180</v>
      </c>
      <c r="AQ113" s="1">
        <v>10</v>
      </c>
      <c r="AR113">
        <v>14</v>
      </c>
    </row>
    <row r="114" spans="2:55">
      <c r="B114" t="s">
        <v>72</v>
      </c>
      <c r="Q114">
        <v>75</v>
      </c>
      <c r="R114">
        <v>838</v>
      </c>
      <c r="T114">
        <v>1545</v>
      </c>
      <c r="U114">
        <v>2103</v>
      </c>
      <c r="V114">
        <v>1107</v>
      </c>
      <c r="W114">
        <v>33</v>
      </c>
      <c r="X114">
        <v>162</v>
      </c>
      <c r="Z114">
        <v>881</v>
      </c>
      <c r="AA114">
        <v>256</v>
      </c>
      <c r="AC114">
        <v>216</v>
      </c>
      <c r="AE114">
        <v>1268</v>
      </c>
      <c r="AH114">
        <v>347</v>
      </c>
      <c r="AJ114">
        <v>18</v>
      </c>
      <c r="AK114">
        <v>35</v>
      </c>
      <c r="AL114" s="1">
        <v>20</v>
      </c>
      <c r="AM114" s="1">
        <v>34</v>
      </c>
      <c r="AN114" s="1">
        <v>6</v>
      </c>
      <c r="AO114">
        <v>6</v>
      </c>
      <c r="AQ114" s="1">
        <v>11</v>
      </c>
      <c r="AR114">
        <v>38</v>
      </c>
    </row>
    <row r="115" spans="2:55">
      <c r="B115" t="s">
        <v>307</v>
      </c>
      <c r="BA115" s="1">
        <v>740</v>
      </c>
    </row>
    <row r="116" spans="2:55">
      <c r="B116" t="s">
        <v>73</v>
      </c>
      <c r="K116">
        <v>195</v>
      </c>
      <c r="L116">
        <v>294</v>
      </c>
      <c r="M116">
        <v>1735</v>
      </c>
      <c r="O116">
        <v>821</v>
      </c>
      <c r="P116">
        <v>58</v>
      </c>
      <c r="Q116">
        <v>105</v>
      </c>
      <c r="R116">
        <v>2470</v>
      </c>
      <c r="T116">
        <v>82</v>
      </c>
      <c r="U116">
        <v>64</v>
      </c>
    </row>
    <row r="117" spans="2:55">
      <c r="B117" t="s">
        <v>74</v>
      </c>
      <c r="J117">
        <v>2489</v>
      </c>
      <c r="L117">
        <v>3558</v>
      </c>
      <c r="M117">
        <v>4521</v>
      </c>
      <c r="N117">
        <v>5902</v>
      </c>
      <c r="O117">
        <v>4868</v>
      </c>
      <c r="P117">
        <v>10706</v>
      </c>
      <c r="Q117">
        <v>4141</v>
      </c>
      <c r="R117">
        <v>3785</v>
      </c>
      <c r="T117">
        <v>34343</v>
      </c>
      <c r="U117">
        <v>31648</v>
      </c>
      <c r="V117">
        <v>27034</v>
      </c>
      <c r="W117">
        <v>30304</v>
      </c>
      <c r="X117">
        <v>25429</v>
      </c>
      <c r="Y117">
        <v>91719</v>
      </c>
      <c r="Z117">
        <v>4292</v>
      </c>
      <c r="AA117">
        <v>108928</v>
      </c>
      <c r="AB117">
        <v>94042</v>
      </c>
      <c r="AC117">
        <v>162843</v>
      </c>
      <c r="AD117">
        <v>146585</v>
      </c>
      <c r="AE117">
        <v>111624</v>
      </c>
      <c r="AF117">
        <v>85731</v>
      </c>
      <c r="AG117">
        <v>34417</v>
      </c>
      <c r="AH117">
        <v>27052</v>
      </c>
      <c r="AI117">
        <v>30792</v>
      </c>
      <c r="AJ117">
        <v>4228</v>
      </c>
      <c r="AL117" s="1">
        <v>1041</v>
      </c>
      <c r="AM117" s="1">
        <v>13378</v>
      </c>
      <c r="AN117" s="1">
        <v>13645</v>
      </c>
      <c r="AO117">
        <v>18591</v>
      </c>
      <c r="AP117">
        <v>29962</v>
      </c>
      <c r="AQ117" s="1">
        <v>7794</v>
      </c>
      <c r="AR117">
        <v>15674</v>
      </c>
      <c r="AS117">
        <v>17288</v>
      </c>
      <c r="AT117" s="1">
        <v>448</v>
      </c>
      <c r="AZ117" s="1">
        <v>4673</v>
      </c>
      <c r="BA117" s="1">
        <v>8</v>
      </c>
      <c r="BB117" s="1">
        <v>257</v>
      </c>
    </row>
    <row r="118" spans="2:55">
      <c r="B118" t="s">
        <v>75</v>
      </c>
      <c r="AF118">
        <v>43</v>
      </c>
      <c r="AH118">
        <v>1</v>
      </c>
      <c r="AI118">
        <v>321</v>
      </c>
      <c r="AJ118">
        <v>31</v>
      </c>
      <c r="AL118" s="1">
        <v>61</v>
      </c>
      <c r="AM118" s="1">
        <v>24</v>
      </c>
      <c r="AN118" s="1">
        <v>1</v>
      </c>
      <c r="AP118">
        <v>1</v>
      </c>
      <c r="AQ118" s="1">
        <v>1</v>
      </c>
      <c r="AR118">
        <v>2</v>
      </c>
      <c r="AT118" s="1">
        <v>22</v>
      </c>
      <c r="BA118" s="1">
        <v>1021</v>
      </c>
      <c r="BB118" s="1">
        <v>1</v>
      </c>
    </row>
    <row r="119" spans="2:55">
      <c r="B119" t="s">
        <v>76</v>
      </c>
      <c r="J119">
        <v>22</v>
      </c>
      <c r="K119">
        <v>53</v>
      </c>
      <c r="L119">
        <v>121</v>
      </c>
      <c r="M119">
        <v>244</v>
      </c>
      <c r="N119">
        <v>398</v>
      </c>
      <c r="O119">
        <v>317</v>
      </c>
      <c r="P119">
        <v>646</v>
      </c>
      <c r="Q119">
        <v>692</v>
      </c>
      <c r="R119">
        <v>860</v>
      </c>
      <c r="T119">
        <v>718</v>
      </c>
      <c r="U119">
        <v>538</v>
      </c>
      <c r="V119">
        <v>587</v>
      </c>
      <c r="W119">
        <v>945</v>
      </c>
      <c r="X119">
        <v>1415</v>
      </c>
      <c r="Y119">
        <v>1716</v>
      </c>
      <c r="Z119">
        <v>2389</v>
      </c>
      <c r="AA119">
        <v>471</v>
      </c>
      <c r="AB119">
        <v>717</v>
      </c>
      <c r="AC119">
        <v>533</v>
      </c>
      <c r="AD119">
        <v>2189</v>
      </c>
      <c r="AE119">
        <v>2386</v>
      </c>
      <c r="AF119">
        <v>4068</v>
      </c>
      <c r="AG119">
        <v>2866</v>
      </c>
      <c r="AH119">
        <v>1580</v>
      </c>
      <c r="AI119">
        <v>1492</v>
      </c>
      <c r="AJ119">
        <v>82</v>
      </c>
      <c r="AK119">
        <v>652</v>
      </c>
      <c r="AL119" s="1">
        <v>312</v>
      </c>
      <c r="AM119" s="1">
        <v>233</v>
      </c>
      <c r="AN119" s="1">
        <v>411</v>
      </c>
      <c r="AO119">
        <v>9812</v>
      </c>
      <c r="AP119">
        <v>9593</v>
      </c>
      <c r="AQ119" s="1">
        <v>19905</v>
      </c>
      <c r="AR119">
        <v>7998</v>
      </c>
      <c r="AS119">
        <v>4355</v>
      </c>
      <c r="AT119" s="1">
        <v>5699</v>
      </c>
      <c r="AU119" s="1">
        <v>78</v>
      </c>
      <c r="AW119" s="1">
        <v>38159</v>
      </c>
      <c r="AX119" s="1">
        <v>509273</v>
      </c>
      <c r="AY119" s="1">
        <v>641536</v>
      </c>
      <c r="AZ119" s="1">
        <v>445248</v>
      </c>
      <c r="BA119" s="1">
        <v>251598</v>
      </c>
      <c r="BB119" s="1">
        <v>18397</v>
      </c>
      <c r="BC119">
        <v>35</v>
      </c>
    </row>
    <row r="120" spans="2:55">
      <c r="B120" t="s">
        <v>77</v>
      </c>
      <c r="J120">
        <v>483</v>
      </c>
      <c r="O120">
        <v>963</v>
      </c>
      <c r="P120">
        <v>219</v>
      </c>
      <c r="Q120">
        <v>42</v>
      </c>
      <c r="T120">
        <v>47</v>
      </c>
    </row>
    <row r="121" spans="2:55">
      <c r="B121" t="s">
        <v>78</v>
      </c>
      <c r="K121">
        <v>89</v>
      </c>
      <c r="L121">
        <v>413</v>
      </c>
      <c r="M121">
        <v>350</v>
      </c>
      <c r="N121">
        <v>1185</v>
      </c>
      <c r="O121">
        <v>2512</v>
      </c>
      <c r="P121">
        <v>1707</v>
      </c>
      <c r="Q121">
        <v>2120</v>
      </c>
      <c r="R121">
        <v>1305</v>
      </c>
      <c r="T121">
        <v>166</v>
      </c>
      <c r="U121">
        <v>106</v>
      </c>
    </row>
    <row r="122" spans="2:55">
      <c r="B122" t="s">
        <v>306</v>
      </c>
      <c r="AT122" s="1">
        <v>369</v>
      </c>
      <c r="AV122" s="1">
        <v>33</v>
      </c>
      <c r="AY122" s="1">
        <v>171</v>
      </c>
      <c r="BB122" s="1">
        <v>6928</v>
      </c>
    </row>
    <row r="123" spans="2:55">
      <c r="B123" t="s">
        <v>79</v>
      </c>
      <c r="J123">
        <v>8976</v>
      </c>
      <c r="K123">
        <v>12066</v>
      </c>
      <c r="L123">
        <v>21301</v>
      </c>
      <c r="M123">
        <v>22554</v>
      </c>
      <c r="N123">
        <v>26880</v>
      </c>
      <c r="O123">
        <v>29941</v>
      </c>
      <c r="P123">
        <v>30593</v>
      </c>
      <c r="Q123">
        <v>45243</v>
      </c>
      <c r="R123">
        <v>59667</v>
      </c>
      <c r="T123">
        <v>15809</v>
      </c>
      <c r="U123">
        <v>34265</v>
      </c>
      <c r="V123">
        <v>12513</v>
      </c>
      <c r="W123">
        <v>2873</v>
      </c>
      <c r="X123">
        <v>4649</v>
      </c>
      <c r="Y123">
        <v>7398</v>
      </c>
      <c r="Z123">
        <v>14783</v>
      </c>
      <c r="AA123">
        <v>11183</v>
      </c>
      <c r="AB123">
        <v>21127</v>
      </c>
      <c r="AC123">
        <v>15556</v>
      </c>
      <c r="AD123">
        <v>19865</v>
      </c>
      <c r="AE123">
        <v>17698</v>
      </c>
      <c r="AF123">
        <v>18337</v>
      </c>
      <c r="AG123">
        <v>11996</v>
      </c>
      <c r="AH123">
        <v>19183</v>
      </c>
      <c r="AI123">
        <v>16685</v>
      </c>
      <c r="AJ123">
        <v>7452</v>
      </c>
      <c r="AK123">
        <v>5998</v>
      </c>
      <c r="AL123" s="1">
        <v>3975</v>
      </c>
      <c r="AM123" s="1">
        <v>6083</v>
      </c>
      <c r="AN123" s="1">
        <v>4674</v>
      </c>
      <c r="AO123">
        <v>5265</v>
      </c>
      <c r="AP123">
        <v>9171</v>
      </c>
      <c r="AQ123" s="1">
        <v>9691</v>
      </c>
      <c r="AR123">
        <v>10704</v>
      </c>
      <c r="AS123">
        <v>10417</v>
      </c>
      <c r="AT123" s="1">
        <v>4340</v>
      </c>
      <c r="AU123" s="1">
        <v>3838</v>
      </c>
      <c r="AV123" s="1">
        <v>3242</v>
      </c>
      <c r="AW123" s="1">
        <v>13178</v>
      </c>
      <c r="AX123" s="1">
        <v>2</v>
      </c>
      <c r="AY123" s="1">
        <v>2</v>
      </c>
    </row>
    <row r="124" spans="2:55">
      <c r="B124" t="s">
        <v>80</v>
      </c>
      <c r="AE124">
        <v>275</v>
      </c>
    </row>
    <row r="125" spans="2:55">
      <c r="B125" t="s">
        <v>81</v>
      </c>
      <c r="J125">
        <v>197</v>
      </c>
      <c r="K125">
        <v>842</v>
      </c>
      <c r="L125">
        <v>2880</v>
      </c>
      <c r="M125">
        <v>1626</v>
      </c>
      <c r="N125">
        <v>1822</v>
      </c>
      <c r="O125">
        <v>934</v>
      </c>
      <c r="P125">
        <v>1174</v>
      </c>
      <c r="Q125">
        <v>1133</v>
      </c>
      <c r="R125">
        <v>5811</v>
      </c>
      <c r="T125">
        <v>426207</v>
      </c>
      <c r="U125">
        <v>1136467</v>
      </c>
      <c r="V125">
        <v>4863</v>
      </c>
      <c r="W125">
        <v>1978</v>
      </c>
      <c r="X125">
        <v>8387</v>
      </c>
      <c r="Y125">
        <v>52793</v>
      </c>
      <c r="Z125">
        <v>47118</v>
      </c>
      <c r="AA125">
        <v>11954</v>
      </c>
      <c r="AB125">
        <v>83874</v>
      </c>
      <c r="AC125">
        <v>98714</v>
      </c>
      <c r="AD125">
        <v>18316</v>
      </c>
      <c r="AE125">
        <v>124788</v>
      </c>
      <c r="AF125">
        <v>32038</v>
      </c>
      <c r="AG125">
        <v>36875</v>
      </c>
      <c r="AH125">
        <v>85202</v>
      </c>
      <c r="AI125">
        <v>30865</v>
      </c>
      <c r="AJ125">
        <v>69998</v>
      </c>
      <c r="AK125">
        <v>67994</v>
      </c>
      <c r="AL125" s="1">
        <v>107289</v>
      </c>
      <c r="AM125" s="1">
        <v>92181</v>
      </c>
      <c r="AN125" s="1">
        <v>167903</v>
      </c>
      <c r="AO125">
        <v>73579</v>
      </c>
      <c r="AP125">
        <v>81127</v>
      </c>
      <c r="AQ125" s="1">
        <v>90535</v>
      </c>
      <c r="AR125">
        <v>72413</v>
      </c>
      <c r="AS125">
        <v>22995</v>
      </c>
      <c r="AT125" s="1">
        <v>28987</v>
      </c>
      <c r="AU125" s="1">
        <v>14336</v>
      </c>
      <c r="AV125" s="1">
        <v>91963</v>
      </c>
      <c r="AW125" s="1">
        <v>1725</v>
      </c>
      <c r="AX125" s="1">
        <v>759</v>
      </c>
      <c r="AY125" s="1">
        <v>3137</v>
      </c>
      <c r="AZ125" s="1">
        <v>6411</v>
      </c>
      <c r="BA125" s="1">
        <v>189122</v>
      </c>
      <c r="BB125" s="1">
        <v>7488</v>
      </c>
      <c r="BC125">
        <v>3</v>
      </c>
    </row>
    <row r="126" spans="2:55">
      <c r="B126" t="s">
        <v>82</v>
      </c>
      <c r="Z126">
        <v>2</v>
      </c>
      <c r="AC126">
        <v>103</v>
      </c>
      <c r="AD126">
        <v>340</v>
      </c>
      <c r="AE126">
        <v>156</v>
      </c>
      <c r="AF126">
        <v>9</v>
      </c>
      <c r="AG126">
        <v>31</v>
      </c>
      <c r="AI126">
        <v>2</v>
      </c>
      <c r="AK126">
        <v>124</v>
      </c>
      <c r="AN126" s="1">
        <v>3</v>
      </c>
    </row>
    <row r="127" spans="2:55">
      <c r="B127" t="s">
        <v>83</v>
      </c>
      <c r="Q127">
        <v>5</v>
      </c>
    </row>
    <row r="128" spans="2:55">
      <c r="B128" t="s">
        <v>84</v>
      </c>
      <c r="J128">
        <v>51901</v>
      </c>
      <c r="K128">
        <v>40515</v>
      </c>
      <c r="L128">
        <v>13269</v>
      </c>
      <c r="M128">
        <v>23504</v>
      </c>
      <c r="N128">
        <v>30550</v>
      </c>
      <c r="O128">
        <v>27892</v>
      </c>
      <c r="P128">
        <v>22886</v>
      </c>
      <c r="Q128">
        <v>24664</v>
      </c>
      <c r="R128">
        <v>25312</v>
      </c>
      <c r="T128">
        <v>11603</v>
      </c>
      <c r="U128">
        <v>22965</v>
      </c>
      <c r="V128">
        <v>31487</v>
      </c>
      <c r="W128">
        <v>263</v>
      </c>
      <c r="X128">
        <v>30008</v>
      </c>
      <c r="Y128">
        <v>63357</v>
      </c>
      <c r="Z128">
        <v>59447</v>
      </c>
      <c r="AA128">
        <v>40303</v>
      </c>
      <c r="AB128">
        <v>9352</v>
      </c>
      <c r="AC128">
        <v>11373</v>
      </c>
      <c r="AD128">
        <v>14964</v>
      </c>
      <c r="AE128">
        <v>15442</v>
      </c>
    </row>
    <row r="129" spans="2:55">
      <c r="B129" t="s">
        <v>85</v>
      </c>
      <c r="C129" t="s">
        <v>294</v>
      </c>
      <c r="Z129">
        <v>3198</v>
      </c>
      <c r="AA129">
        <v>1141</v>
      </c>
      <c r="AB129">
        <v>14750</v>
      </c>
      <c r="AC129">
        <v>33202</v>
      </c>
      <c r="AD129">
        <v>86150</v>
      </c>
      <c r="AE129">
        <v>116631</v>
      </c>
      <c r="AF129">
        <v>173512</v>
      </c>
      <c r="AG129">
        <v>210242</v>
      </c>
      <c r="AH129">
        <v>194524</v>
      </c>
      <c r="AI129">
        <v>190219</v>
      </c>
      <c r="AJ129">
        <v>94891</v>
      </c>
      <c r="AK129">
        <v>65305</v>
      </c>
      <c r="AL129" s="1">
        <v>69727</v>
      </c>
      <c r="AM129" s="1">
        <v>86129</v>
      </c>
      <c r="AN129" s="1">
        <v>108337</v>
      </c>
      <c r="AO129">
        <v>119692</v>
      </c>
      <c r="AP129">
        <v>107065</v>
      </c>
      <c r="AQ129" s="1">
        <v>187764</v>
      </c>
      <c r="AY129" s="1">
        <v>837</v>
      </c>
      <c r="AZ129" s="1">
        <v>10399</v>
      </c>
      <c r="BA129" s="1">
        <v>124478</v>
      </c>
      <c r="BB129" s="1">
        <v>312431</v>
      </c>
      <c r="BC129">
        <v>502</v>
      </c>
    </row>
    <row r="130" spans="2:55">
      <c r="B130" t="s">
        <v>86</v>
      </c>
      <c r="J130">
        <v>81553</v>
      </c>
      <c r="K130">
        <v>109014</v>
      </c>
      <c r="L130">
        <v>227609</v>
      </c>
      <c r="M130">
        <v>265345</v>
      </c>
      <c r="N130">
        <v>270194</v>
      </c>
      <c r="O130">
        <v>311361</v>
      </c>
      <c r="P130">
        <v>340641</v>
      </c>
      <c r="Q130">
        <v>381956</v>
      </c>
      <c r="R130">
        <v>360649</v>
      </c>
      <c r="T130">
        <v>128758</v>
      </c>
      <c r="U130">
        <v>8403</v>
      </c>
      <c r="V130">
        <v>1370</v>
      </c>
      <c r="W130">
        <v>537</v>
      </c>
      <c r="X130">
        <v>231</v>
      </c>
      <c r="Y130">
        <v>2255</v>
      </c>
    </row>
    <row r="131" spans="2:55">
      <c r="B131" t="s">
        <v>249</v>
      </c>
      <c r="AM131" s="1">
        <v>20</v>
      </c>
      <c r="AQ131" s="1">
        <v>2246</v>
      </c>
      <c r="AR131">
        <v>318</v>
      </c>
      <c r="AS131">
        <v>38</v>
      </c>
      <c r="AT131" s="1">
        <v>658</v>
      </c>
    </row>
    <row r="132" spans="2:55">
      <c r="B132" t="s">
        <v>87</v>
      </c>
      <c r="J132">
        <v>252329</v>
      </c>
      <c r="K132">
        <v>446251</v>
      </c>
      <c r="L132">
        <v>632486</v>
      </c>
      <c r="M132">
        <v>636450</v>
      </c>
      <c r="N132">
        <v>662132</v>
      </c>
      <c r="O132">
        <v>853708</v>
      </c>
      <c r="P132">
        <v>1141075</v>
      </c>
      <c r="Q132">
        <v>1192034</v>
      </c>
      <c r="R132">
        <v>1151720</v>
      </c>
      <c r="T132">
        <v>324102</v>
      </c>
      <c r="U132">
        <v>81056</v>
      </c>
      <c r="V132">
        <v>58001</v>
      </c>
      <c r="W132">
        <v>21397</v>
      </c>
      <c r="X132">
        <v>4691</v>
      </c>
      <c r="Y132">
        <v>276940</v>
      </c>
      <c r="Z132">
        <v>1929647</v>
      </c>
      <c r="AA132">
        <v>950952</v>
      </c>
      <c r="AB132">
        <v>906050</v>
      </c>
      <c r="AC132">
        <v>902534</v>
      </c>
      <c r="AD132">
        <v>901324</v>
      </c>
      <c r="AE132">
        <v>850276</v>
      </c>
      <c r="AF132">
        <v>941954</v>
      </c>
      <c r="AG132">
        <v>936804</v>
      </c>
      <c r="AH132">
        <v>910797</v>
      </c>
      <c r="AI132">
        <v>985005</v>
      </c>
      <c r="AJ132">
        <v>312023</v>
      </c>
      <c r="AK132">
        <v>282131</v>
      </c>
      <c r="AL132" s="1">
        <v>391294</v>
      </c>
      <c r="AM132" s="1">
        <v>368219</v>
      </c>
      <c r="AN132" s="1">
        <v>477864</v>
      </c>
      <c r="AO132">
        <v>568083</v>
      </c>
      <c r="AP132">
        <v>783393</v>
      </c>
      <c r="AQ132" s="1">
        <v>1140974</v>
      </c>
      <c r="AR132">
        <v>982107</v>
      </c>
      <c r="AS132">
        <v>1196135</v>
      </c>
      <c r="AT132" s="1">
        <v>92609</v>
      </c>
      <c r="AU132" s="1">
        <v>4314</v>
      </c>
      <c r="AV132" s="1">
        <v>16</v>
      </c>
      <c r="AW132" s="1">
        <v>7</v>
      </c>
      <c r="AX132" s="1">
        <v>59</v>
      </c>
      <c r="AY132" s="1">
        <v>63232</v>
      </c>
      <c r="AZ132" s="1">
        <v>1596392</v>
      </c>
      <c r="BA132" s="1">
        <v>5219643</v>
      </c>
      <c r="BB132" s="1">
        <v>3556824</v>
      </c>
      <c r="BC132">
        <v>3589</v>
      </c>
    </row>
    <row r="133" spans="2:55">
      <c r="B133" t="s">
        <v>180</v>
      </c>
      <c r="AS133">
        <v>10985</v>
      </c>
      <c r="AT133" s="1">
        <v>317988</v>
      </c>
      <c r="AU133" s="1">
        <v>148807</v>
      </c>
      <c r="AV133" s="1">
        <v>458988</v>
      </c>
      <c r="AW133" s="1">
        <v>477410</v>
      </c>
      <c r="AX133" s="1">
        <v>304933</v>
      </c>
      <c r="AY133" s="1">
        <v>252373</v>
      </c>
      <c r="AZ133" s="1">
        <v>155267</v>
      </c>
      <c r="BA133" s="1">
        <v>153906</v>
      </c>
      <c r="BB133" s="1">
        <v>528555</v>
      </c>
      <c r="BC133">
        <v>1432</v>
      </c>
    </row>
    <row r="134" spans="2:55">
      <c r="B134" t="s">
        <v>181</v>
      </c>
      <c r="BB134" s="1">
        <v>3</v>
      </c>
      <c r="BC134">
        <v>1</v>
      </c>
    </row>
    <row r="135" spans="2:55">
      <c r="B135" t="s">
        <v>88</v>
      </c>
      <c r="J135">
        <v>15252</v>
      </c>
      <c r="K135">
        <v>54931</v>
      </c>
      <c r="L135">
        <v>6289</v>
      </c>
      <c r="M135">
        <v>1019</v>
      </c>
      <c r="N135">
        <v>1016</v>
      </c>
      <c r="O135">
        <v>4647</v>
      </c>
      <c r="P135">
        <v>3476</v>
      </c>
      <c r="T135">
        <v>10</v>
      </c>
      <c r="V135">
        <v>30</v>
      </c>
      <c r="W135">
        <v>9</v>
      </c>
      <c r="X135">
        <v>11</v>
      </c>
      <c r="Y135">
        <v>14088</v>
      </c>
      <c r="Z135">
        <v>60</v>
      </c>
      <c r="AA135">
        <v>47</v>
      </c>
      <c r="AB135">
        <v>17</v>
      </c>
      <c r="AC135">
        <v>132</v>
      </c>
      <c r="AD135">
        <v>54</v>
      </c>
      <c r="AE135">
        <v>440</v>
      </c>
      <c r="AF135">
        <v>3525</v>
      </c>
      <c r="AG135">
        <v>6235</v>
      </c>
      <c r="AH135">
        <v>1740</v>
      </c>
      <c r="AI135">
        <v>591</v>
      </c>
      <c r="AJ135">
        <v>13</v>
      </c>
      <c r="AK135">
        <v>61</v>
      </c>
      <c r="AL135" s="1">
        <v>3</v>
      </c>
      <c r="AM135" s="1">
        <v>84</v>
      </c>
      <c r="AN135" s="1">
        <v>2304</v>
      </c>
      <c r="AO135">
        <v>2363</v>
      </c>
      <c r="AP135">
        <v>152</v>
      </c>
      <c r="AQ135" s="1">
        <v>20</v>
      </c>
      <c r="AR135">
        <v>407</v>
      </c>
      <c r="AS135">
        <v>98</v>
      </c>
      <c r="AT135" s="1">
        <v>43</v>
      </c>
      <c r="AU135" s="1">
        <v>1</v>
      </c>
      <c r="AV135" s="1">
        <v>7245</v>
      </c>
      <c r="AW135" s="1">
        <v>38</v>
      </c>
      <c r="AX135" s="1">
        <v>3</v>
      </c>
      <c r="AY135" s="1">
        <v>55</v>
      </c>
      <c r="AZ135" s="1">
        <v>65115</v>
      </c>
      <c r="BA135" s="1">
        <v>137031</v>
      </c>
      <c r="BB135" s="1">
        <v>56642</v>
      </c>
      <c r="BC135">
        <v>22</v>
      </c>
    </row>
    <row r="136" spans="2:55">
      <c r="B136" t="s">
        <v>89</v>
      </c>
      <c r="J136">
        <v>18448</v>
      </c>
      <c r="K136">
        <v>24504</v>
      </c>
      <c r="L136">
        <v>72147</v>
      </c>
      <c r="M136">
        <v>95819</v>
      </c>
      <c r="N136">
        <v>64375</v>
      </c>
      <c r="O136">
        <v>105361</v>
      </c>
      <c r="P136">
        <v>195711</v>
      </c>
      <c r="Q136">
        <v>148413</v>
      </c>
      <c r="R136">
        <v>81941</v>
      </c>
      <c r="T136">
        <v>113895</v>
      </c>
      <c r="U136">
        <v>206856</v>
      </c>
      <c r="V136">
        <v>144927</v>
      </c>
      <c r="W136">
        <v>155887</v>
      </c>
      <c r="X136">
        <v>172879</v>
      </c>
      <c r="Y136">
        <v>104146</v>
      </c>
      <c r="Z136">
        <v>195450</v>
      </c>
      <c r="AA136">
        <v>52746</v>
      </c>
      <c r="AB136">
        <v>100745</v>
      </c>
      <c r="AC136">
        <v>71925</v>
      </c>
      <c r="AD136">
        <v>74609</v>
      </c>
      <c r="AE136">
        <v>116194</v>
      </c>
      <c r="AF136">
        <v>88211</v>
      </c>
      <c r="AG136">
        <v>54349</v>
      </c>
      <c r="AH136">
        <v>68285</v>
      </c>
      <c r="AI136">
        <v>52066</v>
      </c>
      <c r="AJ136">
        <v>46340</v>
      </c>
      <c r="AK136">
        <v>33961</v>
      </c>
      <c r="AL136" s="1">
        <v>32504</v>
      </c>
      <c r="AM136" s="1">
        <v>43457</v>
      </c>
      <c r="AN136" s="1">
        <v>81393</v>
      </c>
      <c r="AO136">
        <v>82216</v>
      </c>
      <c r="AP136">
        <v>84509</v>
      </c>
      <c r="AQ136" s="1">
        <v>103829</v>
      </c>
      <c r="AR136">
        <v>70825</v>
      </c>
      <c r="AS136">
        <v>91374</v>
      </c>
      <c r="AT136" s="1">
        <v>85627</v>
      </c>
      <c r="AU136" s="1">
        <v>165462</v>
      </c>
      <c r="AV136" s="1">
        <v>108647</v>
      </c>
      <c r="AW136" s="1">
        <v>56465</v>
      </c>
      <c r="AX136" s="1">
        <v>137531</v>
      </c>
      <c r="AY136" s="1">
        <v>139562</v>
      </c>
      <c r="AZ136" s="1">
        <v>1034785</v>
      </c>
      <c r="BA136" s="1">
        <v>1251782</v>
      </c>
      <c r="BB136" s="1">
        <v>2325817</v>
      </c>
      <c r="BC136">
        <v>4052</v>
      </c>
    </row>
    <row r="137" spans="2:55">
      <c r="B137" t="s">
        <v>90</v>
      </c>
      <c r="M137">
        <v>40</v>
      </c>
      <c r="N137">
        <v>450</v>
      </c>
      <c r="O137">
        <v>371</v>
      </c>
      <c r="P137">
        <v>600</v>
      </c>
      <c r="Q137">
        <v>581</v>
      </c>
      <c r="R137">
        <v>439</v>
      </c>
      <c r="T137">
        <v>357</v>
      </c>
      <c r="U137">
        <v>800</v>
      </c>
      <c r="V137">
        <v>158</v>
      </c>
      <c r="W137">
        <v>55</v>
      </c>
      <c r="Y137">
        <v>38</v>
      </c>
      <c r="Z137">
        <v>52</v>
      </c>
      <c r="AA137">
        <v>31</v>
      </c>
      <c r="AB137">
        <v>212</v>
      </c>
      <c r="AC137">
        <v>103</v>
      </c>
      <c r="AD137">
        <v>68</v>
      </c>
      <c r="AE137">
        <v>1021</v>
      </c>
      <c r="AF137">
        <v>1132</v>
      </c>
      <c r="AG137">
        <v>113</v>
      </c>
      <c r="AH137">
        <v>4508</v>
      </c>
      <c r="AI137">
        <v>5918</v>
      </c>
      <c r="AJ137">
        <v>3772</v>
      </c>
      <c r="AK137">
        <v>7863</v>
      </c>
      <c r="AL137" s="1">
        <v>7747</v>
      </c>
      <c r="AM137" s="1">
        <v>776</v>
      </c>
      <c r="AN137" s="1">
        <v>2817</v>
      </c>
      <c r="AO137">
        <v>2359</v>
      </c>
      <c r="AP137">
        <v>1456</v>
      </c>
      <c r="AQ137" s="1">
        <v>1659</v>
      </c>
      <c r="AR137">
        <v>1031</v>
      </c>
      <c r="AS137">
        <v>1888</v>
      </c>
      <c r="AT137" s="1">
        <v>428</v>
      </c>
      <c r="AU137" s="1">
        <v>67</v>
      </c>
      <c r="AW137" s="1">
        <v>39</v>
      </c>
      <c r="AZ137" s="1">
        <v>514</v>
      </c>
      <c r="BA137" s="1">
        <v>4043</v>
      </c>
      <c r="BB137" s="1">
        <v>1054</v>
      </c>
    </row>
    <row r="138" spans="2:55">
      <c r="B138" t="s">
        <v>182</v>
      </c>
      <c r="BB138" s="1">
        <v>26693</v>
      </c>
      <c r="BC138">
        <v>30</v>
      </c>
    </row>
    <row r="139" spans="2:55">
      <c r="B139" t="s">
        <v>91</v>
      </c>
    </row>
    <row r="140" spans="2:55">
      <c r="B140" t="s">
        <v>92</v>
      </c>
      <c r="C140" t="s">
        <v>309</v>
      </c>
      <c r="J140">
        <v>669</v>
      </c>
      <c r="K140">
        <v>396</v>
      </c>
      <c r="L140">
        <v>839</v>
      </c>
      <c r="M140">
        <v>691</v>
      </c>
      <c r="N140">
        <v>669</v>
      </c>
      <c r="O140">
        <v>427</v>
      </c>
      <c r="P140">
        <v>185</v>
      </c>
      <c r="Q140">
        <v>174</v>
      </c>
      <c r="R140">
        <v>390</v>
      </c>
      <c r="T140">
        <v>619</v>
      </c>
      <c r="U140">
        <v>525</v>
      </c>
      <c r="V140">
        <v>225</v>
      </c>
      <c r="W140">
        <v>161</v>
      </c>
      <c r="X140">
        <v>398</v>
      </c>
      <c r="Y140">
        <v>838</v>
      </c>
      <c r="Z140">
        <v>2731</v>
      </c>
      <c r="AA140">
        <v>1294</v>
      </c>
      <c r="AB140">
        <v>1528</v>
      </c>
      <c r="AC140">
        <v>712</v>
      </c>
      <c r="AD140">
        <v>2080</v>
      </c>
      <c r="AE140">
        <v>1209</v>
      </c>
      <c r="AF140">
        <v>3966</v>
      </c>
      <c r="AG140">
        <v>6220</v>
      </c>
      <c r="AH140">
        <v>4659</v>
      </c>
      <c r="AI140">
        <v>7915</v>
      </c>
      <c r="AJ140">
        <v>170</v>
      </c>
      <c r="AK140">
        <v>150</v>
      </c>
      <c r="AL140" s="1">
        <v>98</v>
      </c>
      <c r="AM140" s="1">
        <v>165</v>
      </c>
      <c r="AN140" s="1">
        <v>250</v>
      </c>
      <c r="AO140">
        <v>667</v>
      </c>
      <c r="AP140">
        <v>816</v>
      </c>
      <c r="AQ140" s="1">
        <v>160</v>
      </c>
      <c r="AR140">
        <v>166</v>
      </c>
      <c r="AS140">
        <v>202</v>
      </c>
      <c r="AT140" s="1">
        <v>111</v>
      </c>
      <c r="AU140" s="1">
        <v>283</v>
      </c>
      <c r="AV140" s="1">
        <v>336</v>
      </c>
      <c r="AW140" s="1">
        <v>75</v>
      </c>
      <c r="AX140" s="1">
        <v>242</v>
      </c>
      <c r="AY140" s="1">
        <v>622</v>
      </c>
      <c r="AZ140" s="1">
        <v>430</v>
      </c>
      <c r="BA140" s="1">
        <v>461</v>
      </c>
      <c r="BB140" s="1">
        <v>129</v>
      </c>
    </row>
    <row r="141" spans="2:55">
      <c r="B141" t="s">
        <v>93</v>
      </c>
      <c r="AF141">
        <v>4</v>
      </c>
      <c r="AG141">
        <v>20</v>
      </c>
      <c r="AM141" s="1">
        <v>2</v>
      </c>
      <c r="AN141" s="1">
        <v>2</v>
      </c>
      <c r="AR141">
        <v>382</v>
      </c>
    </row>
    <row r="142" spans="2:55">
      <c r="B142" t="s">
        <v>94</v>
      </c>
      <c r="J142">
        <v>14680</v>
      </c>
      <c r="K142">
        <v>36936</v>
      </c>
      <c r="L142">
        <v>21222</v>
      </c>
      <c r="M142">
        <v>33690</v>
      </c>
      <c r="N142">
        <v>7049</v>
      </c>
      <c r="O142">
        <v>61480</v>
      </c>
      <c r="P142">
        <v>25522</v>
      </c>
      <c r="Q142">
        <v>61172</v>
      </c>
      <c r="R142">
        <v>37465</v>
      </c>
      <c r="T142">
        <v>126888</v>
      </c>
      <c r="U142">
        <v>262826</v>
      </c>
      <c r="V142">
        <v>108587</v>
      </c>
      <c r="W142">
        <v>43940</v>
      </c>
      <c r="X142">
        <v>31670</v>
      </c>
      <c r="Y142">
        <v>93422</v>
      </c>
      <c r="Z142">
        <v>85500</v>
      </c>
      <c r="AA142">
        <v>40001</v>
      </c>
      <c r="AB142">
        <v>92546</v>
      </c>
      <c r="AC142">
        <v>51241</v>
      </c>
      <c r="AD142">
        <v>123147</v>
      </c>
      <c r="AE142">
        <v>125297</v>
      </c>
      <c r="AF142">
        <v>61989</v>
      </c>
      <c r="AG142">
        <v>116931</v>
      </c>
      <c r="AH142">
        <v>101995</v>
      </c>
      <c r="AI142">
        <v>128638</v>
      </c>
      <c r="AJ142">
        <v>30618</v>
      </c>
      <c r="AK142">
        <v>598</v>
      </c>
      <c r="AL142" s="1">
        <v>6622</v>
      </c>
      <c r="AM142" s="1">
        <v>13415</v>
      </c>
      <c r="AN142" s="1">
        <v>11328</v>
      </c>
      <c r="AO142">
        <v>20477</v>
      </c>
      <c r="AP142">
        <v>22774</v>
      </c>
      <c r="AQ142" s="1">
        <v>94036</v>
      </c>
      <c r="AR142">
        <v>110276</v>
      </c>
      <c r="AS142">
        <v>133714</v>
      </c>
      <c r="AT142" s="1">
        <v>312637</v>
      </c>
      <c r="AU142" s="1">
        <v>407052</v>
      </c>
      <c r="AV142" s="1">
        <v>231142</v>
      </c>
      <c r="AW142" s="1">
        <v>692818</v>
      </c>
      <c r="AX142" s="1">
        <v>204103</v>
      </c>
      <c r="AY142" s="1">
        <v>19963</v>
      </c>
      <c r="AZ142" s="1">
        <v>63425</v>
      </c>
      <c r="BA142" s="1">
        <v>63397</v>
      </c>
      <c r="BB142" s="1">
        <v>109440</v>
      </c>
      <c r="BC142">
        <v>402</v>
      </c>
    </row>
    <row r="143" spans="2:55">
      <c r="B143" t="s">
        <v>95</v>
      </c>
      <c r="J143">
        <v>318701</v>
      </c>
      <c r="K143">
        <v>271295</v>
      </c>
      <c r="L143">
        <v>355455</v>
      </c>
      <c r="M143">
        <v>315887</v>
      </c>
      <c r="N143">
        <v>302594</v>
      </c>
      <c r="O143">
        <v>389923</v>
      </c>
      <c r="P143">
        <v>448881</v>
      </c>
      <c r="Q143">
        <v>459402</v>
      </c>
      <c r="R143">
        <v>454074</v>
      </c>
      <c r="T143">
        <v>463606</v>
      </c>
      <c r="U143">
        <v>676550</v>
      </c>
      <c r="V143">
        <v>580920</v>
      </c>
      <c r="W143">
        <v>772498</v>
      </c>
      <c r="X143">
        <v>791378</v>
      </c>
      <c r="Y143">
        <v>1094427</v>
      </c>
      <c r="Z143">
        <v>1034306</v>
      </c>
      <c r="AA143">
        <v>950772</v>
      </c>
      <c r="AB143">
        <v>873579</v>
      </c>
      <c r="AC143">
        <v>925045</v>
      </c>
      <c r="AD143">
        <v>751960</v>
      </c>
      <c r="AE143">
        <v>691751</v>
      </c>
      <c r="AF143">
        <v>785068</v>
      </c>
      <c r="AG143">
        <v>685518</v>
      </c>
      <c r="AH143">
        <v>633217</v>
      </c>
      <c r="AI143">
        <v>568664</v>
      </c>
      <c r="AJ143">
        <v>347641</v>
      </c>
      <c r="AK143">
        <v>314778</v>
      </c>
      <c r="AL143" s="1">
        <v>266938</v>
      </c>
      <c r="AM143" s="1">
        <v>285514</v>
      </c>
      <c r="AN143" s="1">
        <v>364127</v>
      </c>
      <c r="AO143">
        <v>657178</v>
      </c>
      <c r="AP143">
        <v>683742</v>
      </c>
      <c r="AQ143" s="1">
        <v>601870</v>
      </c>
      <c r="AR143">
        <v>461559</v>
      </c>
      <c r="AS143">
        <v>846537</v>
      </c>
      <c r="AT143" s="1">
        <v>625429</v>
      </c>
      <c r="AU143" s="1">
        <v>424662</v>
      </c>
      <c r="AV143" s="1">
        <v>17901</v>
      </c>
      <c r="AW143" s="1">
        <v>46145</v>
      </c>
      <c r="AX143" s="1">
        <v>4341</v>
      </c>
      <c r="AY143" s="1">
        <v>95550</v>
      </c>
      <c r="AZ143" s="1">
        <v>1147940</v>
      </c>
      <c r="BA143" s="1">
        <v>1667335</v>
      </c>
      <c r="BB143" s="1">
        <v>2541953</v>
      </c>
      <c r="BC143">
        <v>1451</v>
      </c>
    </row>
    <row r="144" spans="2:55">
      <c r="B144" t="s">
        <v>183</v>
      </c>
      <c r="AP144">
        <v>505</v>
      </c>
      <c r="AQ144" s="1">
        <v>398</v>
      </c>
      <c r="AR144">
        <v>128</v>
      </c>
    </row>
    <row r="145" spans="2:55">
      <c r="B145" t="s">
        <v>184</v>
      </c>
      <c r="AN145" s="1">
        <v>3906</v>
      </c>
      <c r="AO145">
        <v>8156</v>
      </c>
      <c r="AP145">
        <v>20348</v>
      </c>
      <c r="AQ145" s="1">
        <v>15708</v>
      </c>
      <c r="AR145">
        <v>14759</v>
      </c>
      <c r="AS145">
        <v>17412</v>
      </c>
      <c r="AT145" s="1">
        <v>11692</v>
      </c>
      <c r="AU145" s="1">
        <v>699</v>
      </c>
      <c r="AZ145" s="1">
        <v>34</v>
      </c>
      <c r="BA145" s="1">
        <v>1</v>
      </c>
      <c r="BC145">
        <v>5</v>
      </c>
    </row>
    <row r="146" spans="2:55">
      <c r="B146" t="s">
        <v>96</v>
      </c>
      <c r="J146">
        <v>220</v>
      </c>
      <c r="K146">
        <v>48</v>
      </c>
      <c r="L146">
        <v>885</v>
      </c>
      <c r="M146">
        <v>553</v>
      </c>
      <c r="N146">
        <v>2479</v>
      </c>
      <c r="O146">
        <v>427</v>
      </c>
      <c r="P146">
        <v>1038</v>
      </c>
      <c r="Q146">
        <v>1885</v>
      </c>
      <c r="R146">
        <v>1044</v>
      </c>
      <c r="T146">
        <v>382</v>
      </c>
      <c r="U146">
        <v>4821</v>
      </c>
    </row>
    <row r="147" spans="2:55">
      <c r="B147" t="s">
        <v>97</v>
      </c>
      <c r="L147">
        <v>3957</v>
      </c>
      <c r="M147">
        <v>1869</v>
      </c>
      <c r="N147">
        <v>1635</v>
      </c>
      <c r="O147">
        <v>4654</v>
      </c>
      <c r="P147">
        <v>9521</v>
      </c>
      <c r="Q147">
        <v>12702</v>
      </c>
      <c r="R147">
        <v>12387</v>
      </c>
      <c r="T147">
        <v>8959</v>
      </c>
      <c r="U147">
        <v>8020</v>
      </c>
      <c r="V147">
        <v>1340</v>
      </c>
      <c r="W147">
        <v>1512</v>
      </c>
      <c r="X147">
        <v>415</v>
      </c>
      <c r="Y147">
        <v>1318</v>
      </c>
      <c r="Z147">
        <v>1551</v>
      </c>
      <c r="AA147">
        <v>376</v>
      </c>
      <c r="AB147">
        <v>131</v>
      </c>
      <c r="AC147">
        <v>1719</v>
      </c>
      <c r="AD147">
        <v>2933</v>
      </c>
      <c r="AE147">
        <v>1107</v>
      </c>
      <c r="AF147">
        <v>626</v>
      </c>
      <c r="AG147">
        <v>8</v>
      </c>
      <c r="AH147">
        <v>500</v>
      </c>
      <c r="AI147">
        <v>1337</v>
      </c>
      <c r="AJ147">
        <v>1101</v>
      </c>
      <c r="AK147">
        <v>1091</v>
      </c>
      <c r="AL147" s="1">
        <v>1071</v>
      </c>
      <c r="AM147" s="1">
        <v>2355</v>
      </c>
      <c r="AN147" s="1">
        <v>1346</v>
      </c>
      <c r="AO147">
        <v>2009</v>
      </c>
      <c r="AP147">
        <v>2557</v>
      </c>
      <c r="AQ147" s="1">
        <v>2145</v>
      </c>
      <c r="AR147">
        <v>2539</v>
      </c>
      <c r="AS147">
        <v>4744</v>
      </c>
      <c r="AT147" s="1">
        <v>1324</v>
      </c>
      <c r="AU147" s="1">
        <v>680</v>
      </c>
      <c r="AV147" s="1">
        <v>337</v>
      </c>
      <c r="AW147" s="1">
        <v>666</v>
      </c>
      <c r="AX147" s="1">
        <v>15583</v>
      </c>
      <c r="AZ147" s="1">
        <v>1286</v>
      </c>
      <c r="BA147" s="1">
        <v>3521</v>
      </c>
      <c r="BB147" s="1">
        <v>4740</v>
      </c>
      <c r="BC147">
        <v>2</v>
      </c>
    </row>
    <row r="148" spans="2:55">
      <c r="B148" t="s">
        <v>192</v>
      </c>
      <c r="J148">
        <v>1252</v>
      </c>
      <c r="K148">
        <v>2727</v>
      </c>
      <c r="L148">
        <v>4948</v>
      </c>
      <c r="N148">
        <v>1366</v>
      </c>
      <c r="P148">
        <v>1999</v>
      </c>
      <c r="T148">
        <v>90</v>
      </c>
      <c r="U148">
        <v>3380</v>
      </c>
      <c r="V148">
        <v>534</v>
      </c>
      <c r="W148">
        <v>57</v>
      </c>
      <c r="X148">
        <v>1162</v>
      </c>
      <c r="Y148">
        <v>339</v>
      </c>
      <c r="Z148">
        <v>775</v>
      </c>
      <c r="AA148">
        <v>1889</v>
      </c>
      <c r="AB148">
        <v>2887</v>
      </c>
      <c r="AC148">
        <v>2586</v>
      </c>
      <c r="AD148">
        <v>6938</v>
      </c>
      <c r="AE148">
        <v>5534</v>
      </c>
      <c r="AF148">
        <v>2943</v>
      </c>
      <c r="AG148">
        <v>3322</v>
      </c>
      <c r="AH148">
        <v>5568</v>
      </c>
      <c r="AI148">
        <v>6537</v>
      </c>
      <c r="AJ148">
        <v>1524</v>
      </c>
      <c r="AK148">
        <v>2807</v>
      </c>
      <c r="AL148" s="1">
        <v>1961</v>
      </c>
      <c r="AM148" s="1">
        <v>4517</v>
      </c>
      <c r="AN148" s="1">
        <v>7029</v>
      </c>
      <c r="AO148">
        <v>3422</v>
      </c>
      <c r="AP148">
        <v>5381</v>
      </c>
      <c r="AQ148" s="1">
        <v>4795</v>
      </c>
      <c r="AR148">
        <v>9497</v>
      </c>
    </row>
    <row r="149" spans="2:55">
      <c r="B149" t="s">
        <v>269</v>
      </c>
      <c r="T149">
        <v>309</v>
      </c>
      <c r="U149">
        <v>206</v>
      </c>
    </row>
    <row r="150" spans="2:55">
      <c r="B150" t="s">
        <v>193</v>
      </c>
      <c r="AB150">
        <v>6</v>
      </c>
      <c r="AI150">
        <v>36</v>
      </c>
      <c r="AO150">
        <v>255</v>
      </c>
      <c r="AQ150" s="1">
        <v>266</v>
      </c>
      <c r="AR150">
        <v>31</v>
      </c>
    </row>
    <row r="151" spans="2:55">
      <c r="B151" t="s">
        <v>103</v>
      </c>
      <c r="J151">
        <v>1229</v>
      </c>
      <c r="K151">
        <v>580</v>
      </c>
      <c r="L151">
        <v>1184</v>
      </c>
      <c r="M151">
        <v>1431</v>
      </c>
      <c r="N151">
        <v>2432</v>
      </c>
      <c r="O151">
        <v>2038</v>
      </c>
      <c r="P151">
        <v>2103</v>
      </c>
      <c r="Q151">
        <v>2624</v>
      </c>
      <c r="R151">
        <v>2578</v>
      </c>
      <c r="T151">
        <v>2717</v>
      </c>
      <c r="U151">
        <v>3679</v>
      </c>
      <c r="V151">
        <v>1869</v>
      </c>
      <c r="W151">
        <v>485</v>
      </c>
      <c r="Y151">
        <v>1426</v>
      </c>
      <c r="Z151">
        <v>922</v>
      </c>
      <c r="AA151">
        <v>3017</v>
      </c>
      <c r="AB151">
        <v>1348</v>
      </c>
      <c r="AD151">
        <v>599</v>
      </c>
      <c r="AE151">
        <v>3515</v>
      </c>
      <c r="AF151">
        <v>1653</v>
      </c>
      <c r="AG151">
        <v>1221</v>
      </c>
      <c r="AH151">
        <v>1463</v>
      </c>
      <c r="AI151">
        <v>8042</v>
      </c>
      <c r="AJ151">
        <v>997</v>
      </c>
      <c r="AK151">
        <v>1022</v>
      </c>
      <c r="AL151" s="1">
        <v>1045</v>
      </c>
      <c r="AM151" s="1">
        <v>1445</v>
      </c>
      <c r="AN151" s="1">
        <v>1264</v>
      </c>
      <c r="AO151">
        <v>2488</v>
      </c>
      <c r="AP151">
        <v>8145</v>
      </c>
      <c r="AQ151" s="1">
        <v>7710</v>
      </c>
      <c r="AR151">
        <v>7262</v>
      </c>
      <c r="AS151">
        <v>9260</v>
      </c>
      <c r="AT151" s="1">
        <v>2682</v>
      </c>
      <c r="AU151" s="1">
        <v>2297</v>
      </c>
      <c r="AY151" s="1">
        <v>576</v>
      </c>
      <c r="AZ151" s="1">
        <v>1920</v>
      </c>
      <c r="BA151" s="1">
        <v>1625</v>
      </c>
      <c r="BB151" s="1">
        <v>110</v>
      </c>
    </row>
    <row r="152" spans="2:55">
      <c r="B152" t="s">
        <v>271</v>
      </c>
      <c r="U152">
        <v>1</v>
      </c>
    </row>
    <row r="153" spans="2:55">
      <c r="B153" t="s">
        <v>261</v>
      </c>
      <c r="AS153">
        <v>1987</v>
      </c>
      <c r="AT153" s="1">
        <v>928</v>
      </c>
      <c r="AU153" s="1">
        <v>156809</v>
      </c>
      <c r="AV153" s="1">
        <v>93107</v>
      </c>
      <c r="AW153" s="1">
        <v>1998415</v>
      </c>
      <c r="AX153" s="1">
        <v>3603175</v>
      </c>
      <c r="AY153" s="1">
        <v>1573331</v>
      </c>
      <c r="AZ153" s="1">
        <v>8509</v>
      </c>
      <c r="BA153" s="1">
        <v>170172</v>
      </c>
      <c r="BB153" s="1">
        <v>351246</v>
      </c>
      <c r="BC153">
        <v>320</v>
      </c>
    </row>
    <row r="154" spans="2:55">
      <c r="B154" t="s">
        <v>185</v>
      </c>
      <c r="Y154">
        <v>2978</v>
      </c>
      <c r="Z154">
        <v>110047</v>
      </c>
      <c r="AA154">
        <v>216192</v>
      </c>
      <c r="AB154">
        <v>458782</v>
      </c>
      <c r="AC154">
        <v>372955</v>
      </c>
      <c r="AD154">
        <v>437257</v>
      </c>
      <c r="AE154">
        <v>396099</v>
      </c>
      <c r="AF154">
        <v>493868</v>
      </c>
      <c r="AG154">
        <v>586328</v>
      </c>
      <c r="AH154">
        <v>679965</v>
      </c>
      <c r="AI154">
        <v>583325</v>
      </c>
      <c r="AJ154">
        <v>271038</v>
      </c>
      <c r="AK154">
        <v>197402</v>
      </c>
      <c r="AL154" s="1">
        <v>260944</v>
      </c>
      <c r="AM154" s="1">
        <v>260249</v>
      </c>
      <c r="AN154" s="1">
        <v>353796</v>
      </c>
      <c r="AO154">
        <v>394521</v>
      </c>
      <c r="AP154">
        <v>467107</v>
      </c>
      <c r="AQ154" s="1">
        <v>724844</v>
      </c>
      <c r="AR154">
        <v>501598</v>
      </c>
      <c r="AS154">
        <v>87845</v>
      </c>
      <c r="AT154" s="1">
        <v>5337</v>
      </c>
      <c r="AU154" s="1">
        <v>129</v>
      </c>
      <c r="AV154" s="1">
        <v>262</v>
      </c>
      <c r="AY154" s="1">
        <v>944</v>
      </c>
      <c r="AZ154" s="1">
        <v>135634</v>
      </c>
      <c r="BA154" s="1">
        <v>1858072</v>
      </c>
      <c r="BB154" s="1">
        <v>4237317</v>
      </c>
      <c r="BC154">
        <v>4371</v>
      </c>
    </row>
    <row r="155" spans="2:55">
      <c r="B155" t="s">
        <v>194</v>
      </c>
      <c r="Z155">
        <v>137</v>
      </c>
      <c r="AA155">
        <v>250</v>
      </c>
      <c r="AB155">
        <v>566</v>
      </c>
      <c r="AC155">
        <v>591</v>
      </c>
      <c r="AD155">
        <v>14258</v>
      </c>
      <c r="AE155">
        <v>22528</v>
      </c>
      <c r="AF155">
        <v>452</v>
      </c>
      <c r="AG155">
        <v>431</v>
      </c>
      <c r="AH155">
        <v>1504</v>
      </c>
      <c r="AI155">
        <v>1190</v>
      </c>
      <c r="AJ155">
        <v>827</v>
      </c>
      <c r="AK155">
        <v>121</v>
      </c>
      <c r="AL155" s="1">
        <v>4189</v>
      </c>
      <c r="AM155" s="1">
        <v>32</v>
      </c>
      <c r="AN155" s="1">
        <v>3102</v>
      </c>
      <c r="AO155">
        <v>1019</v>
      </c>
      <c r="AP155">
        <v>11</v>
      </c>
      <c r="AQ155" s="1">
        <v>1607</v>
      </c>
      <c r="AR155">
        <v>36</v>
      </c>
    </row>
    <row r="156" spans="2:55">
      <c r="B156" t="s">
        <v>104</v>
      </c>
      <c r="J156">
        <v>11921</v>
      </c>
      <c r="K156">
        <v>12945</v>
      </c>
      <c r="L156">
        <v>17681</v>
      </c>
      <c r="M156">
        <v>23832</v>
      </c>
      <c r="N156">
        <v>17663</v>
      </c>
      <c r="O156">
        <v>15796</v>
      </c>
      <c r="P156">
        <v>25758</v>
      </c>
      <c r="Q156">
        <v>31238</v>
      </c>
      <c r="R156">
        <v>41924</v>
      </c>
      <c r="T156">
        <v>43722</v>
      </c>
      <c r="U156">
        <v>110607</v>
      </c>
      <c r="V156">
        <v>47844</v>
      </c>
      <c r="W156">
        <v>19846</v>
      </c>
      <c r="X156">
        <v>9857</v>
      </c>
      <c r="Y156">
        <v>40686</v>
      </c>
      <c r="Z156">
        <v>91125</v>
      </c>
      <c r="AA156">
        <v>49438</v>
      </c>
      <c r="AB156">
        <v>59581</v>
      </c>
      <c r="AC156">
        <v>86248</v>
      </c>
      <c r="AD156">
        <v>85644</v>
      </c>
      <c r="AE156">
        <v>378408</v>
      </c>
      <c r="AF156">
        <v>97763</v>
      </c>
      <c r="AG156">
        <v>181607</v>
      </c>
      <c r="AH156">
        <v>287605</v>
      </c>
      <c r="AI156">
        <v>90980</v>
      </c>
      <c r="AJ156">
        <v>45177</v>
      </c>
      <c r="AK156">
        <v>39258</v>
      </c>
      <c r="AL156" s="1">
        <v>170311</v>
      </c>
      <c r="AM156" s="1">
        <v>33338</v>
      </c>
      <c r="AN156" s="1">
        <v>96831</v>
      </c>
      <c r="AO156">
        <v>51114</v>
      </c>
      <c r="AP156">
        <v>37562</v>
      </c>
      <c r="AQ156" s="1">
        <v>43905</v>
      </c>
      <c r="AR156">
        <v>103373</v>
      </c>
      <c r="AS156">
        <v>57024</v>
      </c>
      <c r="AT156" s="1">
        <v>3119</v>
      </c>
      <c r="AU156" s="1">
        <v>1395</v>
      </c>
      <c r="AY156" s="1">
        <v>11340</v>
      </c>
      <c r="AZ156" s="1">
        <v>35921</v>
      </c>
      <c r="BA156" s="1">
        <v>164464</v>
      </c>
      <c r="BB156" s="1">
        <v>279715</v>
      </c>
      <c r="BC156">
        <v>335</v>
      </c>
    </row>
    <row r="157" spans="2:55">
      <c r="B157" t="s">
        <v>186</v>
      </c>
      <c r="J157">
        <v>211</v>
      </c>
      <c r="O157">
        <v>8</v>
      </c>
      <c r="P157">
        <v>13</v>
      </c>
      <c r="Q157">
        <v>464</v>
      </c>
      <c r="R157">
        <v>454</v>
      </c>
      <c r="T157">
        <v>58</v>
      </c>
      <c r="U157">
        <v>964</v>
      </c>
      <c r="V157">
        <v>318</v>
      </c>
      <c r="W157">
        <v>56</v>
      </c>
      <c r="X157">
        <v>242</v>
      </c>
      <c r="Y157">
        <v>183</v>
      </c>
      <c r="Z157">
        <v>765</v>
      </c>
      <c r="AA157">
        <v>220</v>
      </c>
      <c r="AB157">
        <v>659</v>
      </c>
      <c r="AC157">
        <v>761</v>
      </c>
      <c r="AD157">
        <v>149</v>
      </c>
      <c r="AE157">
        <v>270</v>
      </c>
      <c r="AF157">
        <v>760</v>
      </c>
      <c r="AG157">
        <v>405</v>
      </c>
      <c r="AH157">
        <v>144</v>
      </c>
      <c r="AI157">
        <v>681</v>
      </c>
      <c r="AK157">
        <v>333</v>
      </c>
      <c r="AL157" s="1">
        <v>379</v>
      </c>
      <c r="AM157" s="1">
        <v>482</v>
      </c>
      <c r="AN157" s="1">
        <v>837</v>
      </c>
      <c r="AO157">
        <v>514</v>
      </c>
      <c r="AP157">
        <v>873</v>
      </c>
      <c r="AQ157" s="1">
        <v>207</v>
      </c>
      <c r="AR157">
        <v>202</v>
      </c>
      <c r="AS157">
        <v>527</v>
      </c>
      <c r="AT157" s="1">
        <v>41</v>
      </c>
      <c r="AU157" s="1">
        <v>488</v>
      </c>
      <c r="AZ157" s="1">
        <v>111</v>
      </c>
      <c r="BA157" s="1">
        <v>1051</v>
      </c>
      <c r="BB157" s="1">
        <v>3650</v>
      </c>
    </row>
    <row r="158" spans="2:55">
      <c r="B158" t="s">
        <v>187</v>
      </c>
      <c r="AZ158" s="1">
        <v>4109</v>
      </c>
      <c r="BA158" s="1">
        <v>4610</v>
      </c>
      <c r="BB158" s="1">
        <v>3928</v>
      </c>
      <c r="BC158">
        <v>1</v>
      </c>
    </row>
    <row r="159" spans="2:55">
      <c r="B159" t="s">
        <v>105</v>
      </c>
      <c r="R159">
        <v>5</v>
      </c>
    </row>
    <row r="160" spans="2:55">
      <c r="B160" t="s">
        <v>106</v>
      </c>
      <c r="J160">
        <v>35344</v>
      </c>
      <c r="K160">
        <v>35609</v>
      </c>
      <c r="L160">
        <v>6967</v>
      </c>
      <c r="M160">
        <v>32515</v>
      </c>
      <c r="N160">
        <v>5476</v>
      </c>
      <c r="O160">
        <v>22718</v>
      </c>
      <c r="P160">
        <v>17873</v>
      </c>
      <c r="Q160">
        <v>35119</v>
      </c>
      <c r="R160">
        <v>66290</v>
      </c>
      <c r="T160">
        <v>116257</v>
      </c>
      <c r="U160">
        <v>87675</v>
      </c>
    </row>
    <row r="161" spans="2:55">
      <c r="B161" t="s">
        <v>107</v>
      </c>
      <c r="J161">
        <v>28</v>
      </c>
      <c r="K161">
        <v>294</v>
      </c>
      <c r="M161">
        <v>234</v>
      </c>
      <c r="N161">
        <v>48</v>
      </c>
      <c r="O161">
        <v>781</v>
      </c>
      <c r="P161">
        <v>404</v>
      </c>
      <c r="Q161">
        <v>1454</v>
      </c>
      <c r="R161">
        <v>2008</v>
      </c>
      <c r="T161">
        <v>991</v>
      </c>
      <c r="U161">
        <v>3107</v>
      </c>
    </row>
    <row r="162" spans="2:55">
      <c r="B162" t="s">
        <v>108</v>
      </c>
      <c r="J162">
        <v>288604</v>
      </c>
      <c r="K162">
        <v>510343</v>
      </c>
      <c r="L162">
        <v>233171</v>
      </c>
      <c r="M162">
        <v>333684</v>
      </c>
      <c r="N162">
        <v>1057079</v>
      </c>
      <c r="O162">
        <v>548811</v>
      </c>
      <c r="P162">
        <v>551264</v>
      </c>
      <c r="Q162">
        <v>1387530</v>
      </c>
      <c r="R162">
        <v>722608</v>
      </c>
      <c r="T162">
        <v>689116</v>
      </c>
      <c r="U162">
        <v>1325183</v>
      </c>
    </row>
    <row r="163" spans="2:55">
      <c r="B163" t="s">
        <v>109</v>
      </c>
      <c r="K163">
        <v>20</v>
      </c>
      <c r="L163">
        <v>39</v>
      </c>
      <c r="N163">
        <v>48</v>
      </c>
      <c r="O163">
        <v>43</v>
      </c>
      <c r="Q163">
        <v>4</v>
      </c>
      <c r="R163">
        <v>2</v>
      </c>
      <c r="T163">
        <v>1237</v>
      </c>
      <c r="U163">
        <v>417</v>
      </c>
    </row>
    <row r="164" spans="2:55">
      <c r="B164" t="s">
        <v>110</v>
      </c>
      <c r="K164">
        <v>8790</v>
      </c>
      <c r="L164">
        <v>5000</v>
      </c>
      <c r="N164">
        <v>11</v>
      </c>
      <c r="O164">
        <v>11</v>
      </c>
      <c r="Q164">
        <v>5</v>
      </c>
      <c r="R164">
        <v>690</v>
      </c>
      <c r="T164">
        <v>528</v>
      </c>
      <c r="U164">
        <v>1029</v>
      </c>
    </row>
    <row r="165" spans="2:55">
      <c r="B165" t="s">
        <v>111</v>
      </c>
      <c r="J165">
        <v>32915</v>
      </c>
      <c r="K165">
        <v>42230</v>
      </c>
      <c r="L165">
        <v>72549</v>
      </c>
      <c r="M165">
        <v>79208</v>
      </c>
      <c r="N165">
        <v>96183</v>
      </c>
      <c r="O165">
        <v>136063</v>
      </c>
      <c r="P165">
        <v>209446</v>
      </c>
      <c r="Q165">
        <v>370104</v>
      </c>
      <c r="R165">
        <v>277299</v>
      </c>
      <c r="T165">
        <v>466376</v>
      </c>
      <c r="U165">
        <v>424656</v>
      </c>
    </row>
    <row r="166" spans="2:55">
      <c r="B166" t="s">
        <v>112</v>
      </c>
      <c r="L166">
        <v>101</v>
      </c>
      <c r="M166">
        <v>558</v>
      </c>
      <c r="N166">
        <v>280</v>
      </c>
      <c r="O166">
        <v>55</v>
      </c>
      <c r="P166">
        <v>139</v>
      </c>
      <c r="Q166">
        <v>193</v>
      </c>
      <c r="R166">
        <v>965</v>
      </c>
    </row>
    <row r="167" spans="2:55">
      <c r="B167" t="s">
        <v>113</v>
      </c>
      <c r="J167">
        <v>44</v>
      </c>
      <c r="K167">
        <v>550</v>
      </c>
      <c r="L167">
        <v>24</v>
      </c>
      <c r="M167">
        <v>21</v>
      </c>
      <c r="N167">
        <v>655</v>
      </c>
      <c r="O167">
        <v>451</v>
      </c>
      <c r="P167">
        <v>1690</v>
      </c>
      <c r="Q167">
        <v>256</v>
      </c>
      <c r="R167">
        <v>967</v>
      </c>
      <c r="T167">
        <v>534</v>
      </c>
      <c r="U167">
        <v>4</v>
      </c>
    </row>
    <row r="168" spans="2:55">
      <c r="B168" t="s">
        <v>114</v>
      </c>
      <c r="J168">
        <v>219</v>
      </c>
      <c r="K168">
        <v>179</v>
      </c>
      <c r="L168">
        <v>8829</v>
      </c>
      <c r="M168">
        <v>9575</v>
      </c>
      <c r="N168">
        <v>7052</v>
      </c>
      <c r="O168">
        <v>6892</v>
      </c>
      <c r="P168">
        <v>4096</v>
      </c>
      <c r="Q168">
        <v>2243</v>
      </c>
      <c r="R168">
        <v>6307</v>
      </c>
      <c r="T168">
        <v>17937</v>
      </c>
      <c r="U168">
        <v>15984</v>
      </c>
      <c r="V168">
        <v>5259</v>
      </c>
      <c r="W168">
        <v>13958</v>
      </c>
      <c r="X168">
        <v>26682</v>
      </c>
      <c r="Y168">
        <v>26520</v>
      </c>
      <c r="Z168">
        <v>37927</v>
      </c>
      <c r="AA168">
        <v>20052</v>
      </c>
      <c r="AB168">
        <v>26113</v>
      </c>
      <c r="AC168">
        <v>36809</v>
      </c>
      <c r="AD168">
        <v>19678</v>
      </c>
      <c r="AE168">
        <v>34696</v>
      </c>
      <c r="AF168">
        <v>16496</v>
      </c>
      <c r="AG168">
        <v>20203</v>
      </c>
      <c r="AH168">
        <v>14279</v>
      </c>
      <c r="AI168">
        <v>21852</v>
      </c>
      <c r="AJ168">
        <v>13754</v>
      </c>
      <c r="AK168">
        <v>17784</v>
      </c>
      <c r="AL168" s="1">
        <v>18513</v>
      </c>
      <c r="AM168" s="1">
        <v>22479</v>
      </c>
      <c r="AN168" s="1">
        <v>9386</v>
      </c>
      <c r="AO168">
        <v>11727</v>
      </c>
      <c r="AP168">
        <v>9973</v>
      </c>
      <c r="AQ168" s="1">
        <v>15523</v>
      </c>
      <c r="AR168">
        <v>2410</v>
      </c>
      <c r="AS168">
        <v>10700</v>
      </c>
      <c r="AT168" s="1">
        <v>3551</v>
      </c>
      <c r="AU168" s="1">
        <v>463</v>
      </c>
      <c r="AV168" s="1">
        <v>616</v>
      </c>
      <c r="AX168" s="1">
        <v>15502</v>
      </c>
      <c r="AY168" s="1">
        <v>27282</v>
      </c>
      <c r="AZ168" s="1">
        <v>19414</v>
      </c>
      <c r="BA168" s="1">
        <v>24082</v>
      </c>
      <c r="BB168" s="1">
        <v>207</v>
      </c>
      <c r="BC168">
        <v>1</v>
      </c>
    </row>
    <row r="169" spans="2:55">
      <c r="B169" t="s">
        <v>34</v>
      </c>
      <c r="J169">
        <v>7342</v>
      </c>
      <c r="K169">
        <v>11692</v>
      </c>
      <c r="L169">
        <v>15210</v>
      </c>
      <c r="M169">
        <v>11613</v>
      </c>
      <c r="N169">
        <v>15331</v>
      </c>
      <c r="O169">
        <v>14410</v>
      </c>
      <c r="P169">
        <v>21272</v>
      </c>
      <c r="Q169">
        <v>25290</v>
      </c>
      <c r="R169">
        <v>17489</v>
      </c>
      <c r="T169">
        <v>10701</v>
      </c>
      <c r="U169">
        <v>29143</v>
      </c>
      <c r="V169">
        <v>23842</v>
      </c>
      <c r="W169">
        <v>33039</v>
      </c>
      <c r="X169">
        <v>55763</v>
      </c>
      <c r="Y169">
        <v>46867</v>
      </c>
      <c r="Z169">
        <v>37528</v>
      </c>
      <c r="AA169">
        <v>21962</v>
      </c>
      <c r="AB169">
        <v>23657</v>
      </c>
      <c r="AC169">
        <v>16814</v>
      </c>
      <c r="AD169">
        <v>13777</v>
      </c>
      <c r="AE169">
        <v>9370</v>
      </c>
      <c r="AF169">
        <v>19005</v>
      </c>
      <c r="AG169">
        <v>15511</v>
      </c>
      <c r="AH169">
        <v>38845</v>
      </c>
      <c r="AI169">
        <v>54108</v>
      </c>
      <c r="AJ169">
        <v>24050</v>
      </c>
      <c r="AK169">
        <v>15751</v>
      </c>
      <c r="AL169" s="1">
        <v>25186</v>
      </c>
      <c r="AM169" s="1">
        <v>18808</v>
      </c>
      <c r="AN169" s="1">
        <v>13967</v>
      </c>
      <c r="AO169">
        <v>9288</v>
      </c>
      <c r="AP169">
        <v>9794</v>
      </c>
      <c r="AQ169" s="1">
        <v>27616</v>
      </c>
      <c r="AR169">
        <v>203499</v>
      </c>
      <c r="AS169">
        <v>179979</v>
      </c>
      <c r="AT169" s="1">
        <v>120381</v>
      </c>
      <c r="AU169" s="1">
        <v>465968</v>
      </c>
      <c r="AV169" s="1">
        <v>459597</v>
      </c>
      <c r="AW169" s="1">
        <v>413003</v>
      </c>
      <c r="AX169" s="1">
        <v>858167</v>
      </c>
      <c r="AY169" s="1">
        <v>786370</v>
      </c>
      <c r="AZ169" s="1">
        <v>964996</v>
      </c>
      <c r="BA169" s="1">
        <v>778564</v>
      </c>
      <c r="BB169" s="1">
        <v>874081</v>
      </c>
      <c r="BC169">
        <v>241</v>
      </c>
    </row>
    <row r="170" spans="2:55">
      <c r="B170" t="s">
        <v>188</v>
      </c>
      <c r="BA170" s="1">
        <v>2769</v>
      </c>
      <c r="BB170" s="1">
        <v>5</v>
      </c>
      <c r="BC170">
        <v>1</v>
      </c>
    </row>
    <row r="171" spans="2:55">
      <c r="B171" t="s">
        <v>195</v>
      </c>
      <c r="C171" t="s">
        <v>295</v>
      </c>
      <c r="Z171">
        <v>422</v>
      </c>
      <c r="AA171">
        <v>3565</v>
      </c>
      <c r="AB171">
        <v>6160</v>
      </c>
      <c r="AC171">
        <v>6786</v>
      </c>
      <c r="AD171">
        <v>3971</v>
      </c>
      <c r="AE171">
        <v>2641</v>
      </c>
      <c r="AF171">
        <v>2897</v>
      </c>
      <c r="AG171">
        <v>3002</v>
      </c>
      <c r="AH171">
        <v>2528</v>
      </c>
      <c r="AI171">
        <v>1625</v>
      </c>
      <c r="AJ171">
        <v>1750</v>
      </c>
      <c r="AK171">
        <v>1241</v>
      </c>
      <c r="AL171" s="1">
        <v>2262</v>
      </c>
      <c r="AM171" s="1">
        <v>1156</v>
      </c>
      <c r="AN171" s="1">
        <v>5884</v>
      </c>
      <c r="AO171">
        <v>3578</v>
      </c>
      <c r="AP171">
        <v>4148</v>
      </c>
      <c r="AQ171" s="1">
        <v>5595</v>
      </c>
      <c r="AR171">
        <v>26178</v>
      </c>
      <c r="AS171">
        <v>1200</v>
      </c>
      <c r="AT171" s="1">
        <v>157</v>
      </c>
    </row>
    <row r="172" spans="2:55">
      <c r="B172" t="s">
        <v>189</v>
      </c>
      <c r="Z172">
        <v>57722</v>
      </c>
      <c r="AA172">
        <v>66803</v>
      </c>
      <c r="AB172">
        <v>52381</v>
      </c>
      <c r="AC172">
        <v>73489</v>
      </c>
      <c r="AD172">
        <v>73644</v>
      </c>
      <c r="AE172">
        <v>56376</v>
      </c>
      <c r="AF172">
        <v>98125</v>
      </c>
      <c r="AG172">
        <v>91188</v>
      </c>
      <c r="AH172">
        <v>74809</v>
      </c>
      <c r="AI172">
        <v>84633</v>
      </c>
      <c r="AJ172">
        <v>67842</v>
      </c>
      <c r="AK172">
        <v>65956</v>
      </c>
      <c r="AL172" s="1">
        <v>82010</v>
      </c>
      <c r="AM172" s="1">
        <v>104412</v>
      </c>
      <c r="AN172" s="1">
        <v>143301</v>
      </c>
      <c r="AO172">
        <v>153788</v>
      </c>
      <c r="AP172">
        <v>191055</v>
      </c>
      <c r="AQ172" s="1">
        <v>264250</v>
      </c>
      <c r="AR172">
        <v>244732</v>
      </c>
      <c r="AS172">
        <v>129901</v>
      </c>
      <c r="AT172" s="1">
        <v>782</v>
      </c>
      <c r="AZ172" s="1">
        <v>148746</v>
      </c>
      <c r="BA172" s="1">
        <v>1066931</v>
      </c>
      <c r="BB172" s="1">
        <v>1855386</v>
      </c>
      <c r="BC172">
        <v>1358</v>
      </c>
    </row>
    <row r="173" spans="2:55">
      <c r="B173" t="s">
        <v>190</v>
      </c>
      <c r="C173" t="s">
        <v>296</v>
      </c>
      <c r="AZ173" s="1">
        <v>868</v>
      </c>
      <c r="BA173" s="1">
        <v>2909</v>
      </c>
    </row>
    <row r="174" spans="2:55">
      <c r="B174" t="s">
        <v>115</v>
      </c>
      <c r="J174">
        <v>1343753</v>
      </c>
      <c r="K174">
        <v>1473367</v>
      </c>
      <c r="L174">
        <v>1742623</v>
      </c>
      <c r="M174">
        <v>1775389</v>
      </c>
      <c r="N174">
        <v>1784312</v>
      </c>
      <c r="O174">
        <v>1953735</v>
      </c>
      <c r="P174">
        <v>2269892</v>
      </c>
      <c r="Q174">
        <v>2293293</v>
      </c>
      <c r="R174">
        <v>2222631</v>
      </c>
      <c r="T174">
        <v>1754494</v>
      </c>
      <c r="U174">
        <v>1792525</v>
      </c>
      <c r="V174">
        <v>1492553</v>
      </c>
      <c r="W174">
        <v>1219270</v>
      </c>
      <c r="X174">
        <v>1651833</v>
      </c>
      <c r="Y174">
        <v>2422304</v>
      </c>
      <c r="Z174">
        <v>3597811</v>
      </c>
      <c r="AA174">
        <v>2731739</v>
      </c>
      <c r="AB174">
        <v>3231197</v>
      </c>
      <c r="AC174">
        <v>4101137</v>
      </c>
      <c r="AD174">
        <v>4216457</v>
      </c>
      <c r="AE174">
        <v>3758740</v>
      </c>
      <c r="AF174">
        <v>4767163</v>
      </c>
      <c r="AG174">
        <v>3877113</v>
      </c>
      <c r="AH174">
        <v>3700303</v>
      </c>
      <c r="AI174">
        <v>3070645</v>
      </c>
      <c r="AJ174">
        <v>1498306</v>
      </c>
      <c r="AK174">
        <v>1145829</v>
      </c>
      <c r="AL174" s="1">
        <v>1195470</v>
      </c>
      <c r="AM174" s="1">
        <v>956335</v>
      </c>
      <c r="AN174" s="1">
        <v>862147</v>
      </c>
      <c r="AO174">
        <v>790108</v>
      </c>
      <c r="AP174">
        <v>865919</v>
      </c>
      <c r="AQ174" s="1">
        <v>964554</v>
      </c>
      <c r="AR174">
        <v>1028133</v>
      </c>
      <c r="AS174">
        <v>1102572</v>
      </c>
      <c r="AT174" s="1">
        <v>105926</v>
      </c>
      <c r="AU174" s="1">
        <v>5144</v>
      </c>
      <c r="AV174" s="1">
        <v>17758</v>
      </c>
      <c r="AW174" s="1">
        <v>685</v>
      </c>
      <c r="AX174" s="1">
        <v>2328</v>
      </c>
      <c r="AY174" s="1">
        <v>24616</v>
      </c>
      <c r="AZ174" s="1">
        <v>1673932</v>
      </c>
      <c r="BA174" s="1">
        <v>3118375</v>
      </c>
      <c r="BB174" s="1">
        <v>3997862</v>
      </c>
      <c r="BC174">
        <v>10645</v>
      </c>
    </row>
    <row r="175" spans="2:55">
      <c r="B175" t="s">
        <v>196</v>
      </c>
      <c r="AI175">
        <v>33</v>
      </c>
      <c r="AR175">
        <v>12</v>
      </c>
    </row>
    <row r="176" spans="2:55">
      <c r="B176" t="s">
        <v>272</v>
      </c>
      <c r="AU176" s="1">
        <v>23115</v>
      </c>
      <c r="AV176" s="1">
        <v>399</v>
      </c>
      <c r="AZ176" s="1">
        <v>450</v>
      </c>
      <c r="BA176" s="1">
        <v>388</v>
      </c>
      <c r="BB176" s="1">
        <v>9816</v>
      </c>
    </row>
    <row r="177" spans="2:55">
      <c r="B177" t="s">
        <v>250</v>
      </c>
      <c r="AP177">
        <v>300</v>
      </c>
      <c r="AR177">
        <v>556</v>
      </c>
      <c r="AS177">
        <v>1098</v>
      </c>
      <c r="AT177" s="1">
        <v>1715</v>
      </c>
      <c r="AU177" s="1">
        <v>2875</v>
      </c>
      <c r="AX177" s="1">
        <v>2</v>
      </c>
      <c r="AZ177" s="1">
        <v>18027</v>
      </c>
      <c r="BA177" s="1">
        <v>1289</v>
      </c>
    </row>
    <row r="178" spans="2:55">
      <c r="B178" t="s">
        <v>197</v>
      </c>
      <c r="V178">
        <v>4876</v>
      </c>
      <c r="W178">
        <v>3024</v>
      </c>
      <c r="X178">
        <v>175425</v>
      </c>
      <c r="Y178">
        <v>74295</v>
      </c>
      <c r="Z178">
        <v>6934</v>
      </c>
      <c r="AA178">
        <v>36396</v>
      </c>
      <c r="AB178">
        <v>5842</v>
      </c>
      <c r="AC178">
        <v>2387</v>
      </c>
      <c r="AD178">
        <v>666</v>
      </c>
      <c r="AE178">
        <v>421</v>
      </c>
      <c r="AF178">
        <v>102</v>
      </c>
      <c r="AG178">
        <v>2</v>
      </c>
      <c r="AH178">
        <v>224</v>
      </c>
      <c r="AI178">
        <v>8</v>
      </c>
      <c r="AJ178">
        <v>13</v>
      </c>
      <c r="AK178">
        <v>25</v>
      </c>
      <c r="AL178" s="1">
        <v>114</v>
      </c>
      <c r="AM178" s="1">
        <v>70</v>
      </c>
      <c r="AN178" s="1">
        <v>37</v>
      </c>
      <c r="AO178">
        <v>47</v>
      </c>
      <c r="AP178">
        <v>95</v>
      </c>
      <c r="AQ178" s="1">
        <v>199</v>
      </c>
      <c r="AR178">
        <v>852</v>
      </c>
      <c r="AS178">
        <v>1794</v>
      </c>
      <c r="AT178" s="1">
        <v>120</v>
      </c>
      <c r="AU178" s="1">
        <v>24</v>
      </c>
      <c r="AY178" s="1">
        <v>101</v>
      </c>
      <c r="AZ178" s="1">
        <v>18709</v>
      </c>
      <c r="BA178" s="1">
        <v>1804</v>
      </c>
      <c r="BB178" s="1">
        <v>14362</v>
      </c>
    </row>
    <row r="179" spans="2:55">
      <c r="B179" t="s">
        <v>282</v>
      </c>
      <c r="BA179" s="1">
        <v>1</v>
      </c>
      <c r="BB179" s="1">
        <v>2</v>
      </c>
    </row>
    <row r="180" spans="2:55">
      <c r="B180" t="s">
        <v>198</v>
      </c>
      <c r="AA180">
        <v>1985</v>
      </c>
      <c r="AB180">
        <v>369</v>
      </c>
    </row>
    <row r="181" spans="2:55">
      <c r="B181" t="s">
        <v>116</v>
      </c>
      <c r="J181">
        <v>3026850</v>
      </c>
      <c r="K181">
        <v>3929116</v>
      </c>
      <c r="L181">
        <v>4623136</v>
      </c>
      <c r="M181">
        <v>4482394</v>
      </c>
      <c r="N181">
        <v>4538612</v>
      </c>
      <c r="O181">
        <v>5215146</v>
      </c>
      <c r="P181">
        <v>6373298</v>
      </c>
      <c r="Q181">
        <v>7153609</v>
      </c>
      <c r="R181">
        <v>7029331</v>
      </c>
      <c r="T181">
        <v>2005187</v>
      </c>
      <c r="U181">
        <v>117470</v>
      </c>
      <c r="V181">
        <v>97512</v>
      </c>
      <c r="W181">
        <v>18055</v>
      </c>
      <c r="X181">
        <v>10956</v>
      </c>
      <c r="Y181">
        <v>13474</v>
      </c>
      <c r="Z181">
        <v>56944</v>
      </c>
      <c r="AA181">
        <v>85976</v>
      </c>
      <c r="AB181">
        <v>593812</v>
      </c>
      <c r="AC181">
        <v>1368904</v>
      </c>
      <c r="AD181">
        <v>2259691</v>
      </c>
      <c r="AE181">
        <v>2821789</v>
      </c>
      <c r="AF181">
        <v>4359514</v>
      </c>
      <c r="AG181">
        <v>4621469</v>
      </c>
      <c r="AH181">
        <v>4545501</v>
      </c>
      <c r="AI181">
        <v>4341678</v>
      </c>
      <c r="AJ181">
        <v>1997056</v>
      </c>
      <c r="AK181">
        <v>1427079</v>
      </c>
      <c r="AL181" s="1">
        <v>1831636</v>
      </c>
      <c r="AM181" s="1">
        <v>1920676</v>
      </c>
      <c r="AN181" s="1">
        <v>2145315</v>
      </c>
      <c r="AO181">
        <v>2963049</v>
      </c>
      <c r="AP181">
        <v>3596584</v>
      </c>
      <c r="AQ181" s="1">
        <v>4170624</v>
      </c>
      <c r="AR181">
        <v>4131212</v>
      </c>
      <c r="AS181">
        <v>1298925</v>
      </c>
      <c r="AT181" s="1">
        <v>184699</v>
      </c>
      <c r="AU181" s="1">
        <v>27688</v>
      </c>
      <c r="AV181" s="1">
        <v>3715</v>
      </c>
      <c r="AW181" s="1">
        <v>1727</v>
      </c>
      <c r="AX181" s="1">
        <v>3475</v>
      </c>
      <c r="AY181" s="1">
        <v>11894</v>
      </c>
      <c r="AZ181" s="1">
        <v>142793</v>
      </c>
      <c r="BA181" s="1">
        <v>639154</v>
      </c>
      <c r="BB181" s="1">
        <v>1849345</v>
      </c>
    </row>
    <row r="182" spans="2:55">
      <c r="B182" t="s">
        <v>117</v>
      </c>
      <c r="J182">
        <v>74247</v>
      </c>
      <c r="K182">
        <v>77518</v>
      </c>
      <c r="L182">
        <v>82652</v>
      </c>
      <c r="M182">
        <v>55469</v>
      </c>
      <c r="N182">
        <v>61609</v>
      </c>
      <c r="O182">
        <v>25201</v>
      </c>
      <c r="P182">
        <v>9058</v>
      </c>
      <c r="Q182">
        <v>7119</v>
      </c>
      <c r="R182">
        <v>5013</v>
      </c>
      <c r="T182">
        <v>9307</v>
      </c>
      <c r="U182">
        <v>23280</v>
      </c>
      <c r="V182">
        <v>2932</v>
      </c>
      <c r="W182">
        <v>831</v>
      </c>
      <c r="X182">
        <v>867</v>
      </c>
      <c r="Y182">
        <v>884</v>
      </c>
      <c r="Z182">
        <v>5373</v>
      </c>
      <c r="AA182">
        <v>20603</v>
      </c>
      <c r="AB182">
        <v>10309</v>
      </c>
      <c r="AC182">
        <v>11324</v>
      </c>
      <c r="AD182">
        <v>7550</v>
      </c>
      <c r="AE182">
        <v>7850</v>
      </c>
      <c r="AF182">
        <v>9642</v>
      </c>
      <c r="AG182">
        <v>12495</v>
      </c>
      <c r="AH182">
        <v>12874</v>
      </c>
      <c r="AI182">
        <v>13406</v>
      </c>
      <c r="AJ182">
        <v>8066</v>
      </c>
      <c r="AK182">
        <v>1486</v>
      </c>
      <c r="AL182" s="1">
        <v>4738</v>
      </c>
      <c r="AM182" s="1">
        <v>5772</v>
      </c>
      <c r="AN182" s="1">
        <v>7348</v>
      </c>
      <c r="AO182">
        <v>11988</v>
      </c>
      <c r="AP182">
        <v>12844</v>
      </c>
      <c r="AQ182" s="1">
        <v>11555</v>
      </c>
      <c r="AR182">
        <v>11689</v>
      </c>
      <c r="AS182">
        <v>15224</v>
      </c>
      <c r="AT182" s="1">
        <v>6340</v>
      </c>
      <c r="AU182" s="1">
        <v>5814</v>
      </c>
      <c r="AW182" s="1">
        <v>179</v>
      </c>
      <c r="AY182" s="1">
        <v>441</v>
      </c>
      <c r="AZ182" s="1">
        <v>12241</v>
      </c>
      <c r="BA182" s="1">
        <v>55749</v>
      </c>
      <c r="BB182" s="1">
        <v>126660</v>
      </c>
    </row>
    <row r="183" spans="2:55">
      <c r="B183" t="s">
        <v>118</v>
      </c>
      <c r="J183">
        <v>3997</v>
      </c>
      <c r="K183">
        <v>5449</v>
      </c>
      <c r="L183">
        <v>6074</v>
      </c>
      <c r="M183">
        <v>2087</v>
      </c>
      <c r="N183">
        <v>8634</v>
      </c>
      <c r="O183">
        <v>10514</v>
      </c>
      <c r="P183">
        <v>6049</v>
      </c>
      <c r="Q183">
        <v>2169</v>
      </c>
      <c r="R183">
        <v>12538</v>
      </c>
      <c r="T183">
        <v>9285</v>
      </c>
      <c r="U183">
        <v>17347</v>
      </c>
      <c r="V183">
        <v>9406</v>
      </c>
      <c r="W183">
        <v>5214</v>
      </c>
      <c r="X183">
        <v>2114</v>
      </c>
      <c r="Y183">
        <v>1114</v>
      </c>
      <c r="Z183">
        <v>1271</v>
      </c>
      <c r="AA183">
        <v>8309</v>
      </c>
      <c r="AB183">
        <v>4317</v>
      </c>
      <c r="AC183">
        <v>5416</v>
      </c>
      <c r="AD183">
        <v>1735</v>
      </c>
      <c r="AE183">
        <v>4469</v>
      </c>
      <c r="AF183">
        <v>2368</v>
      </c>
      <c r="AG183">
        <v>919</v>
      </c>
      <c r="AH183">
        <v>8682</v>
      </c>
      <c r="AI183">
        <v>2848</v>
      </c>
      <c r="AJ183">
        <v>1654</v>
      </c>
      <c r="AK183">
        <v>1957</v>
      </c>
      <c r="AL183" s="1">
        <v>1618</v>
      </c>
      <c r="AM183" s="1">
        <v>3101</v>
      </c>
      <c r="AN183" s="1">
        <v>2433</v>
      </c>
      <c r="AO183">
        <v>4885</v>
      </c>
      <c r="AP183">
        <v>2894</v>
      </c>
      <c r="AQ183" s="1">
        <v>2436</v>
      </c>
      <c r="AR183">
        <v>3172</v>
      </c>
      <c r="AS183">
        <v>5442</v>
      </c>
      <c r="AT183" s="1">
        <v>1312</v>
      </c>
      <c r="AU183" s="1">
        <v>1759</v>
      </c>
      <c r="AV183" s="1">
        <v>3353</v>
      </c>
      <c r="AW183" s="1">
        <v>2820</v>
      </c>
      <c r="AX183" s="1">
        <v>520</v>
      </c>
      <c r="AY183" s="1">
        <v>298</v>
      </c>
      <c r="AZ183" s="1">
        <v>32</v>
      </c>
      <c r="BB183" s="1">
        <v>11105</v>
      </c>
    </row>
    <row r="184" spans="2:55">
      <c r="B184" t="s">
        <v>199</v>
      </c>
      <c r="P184">
        <v>2</v>
      </c>
      <c r="R184">
        <v>6</v>
      </c>
      <c r="X184">
        <v>4139</v>
      </c>
      <c r="Y184">
        <v>1049</v>
      </c>
      <c r="Z184">
        <v>2</v>
      </c>
      <c r="AC184">
        <v>13</v>
      </c>
      <c r="AL184" s="1">
        <v>2</v>
      </c>
      <c r="AO184">
        <v>55</v>
      </c>
      <c r="AP184">
        <v>112</v>
      </c>
      <c r="AQ184" s="1">
        <v>4</v>
      </c>
      <c r="AR184">
        <v>116</v>
      </c>
      <c r="AV184" s="1">
        <v>2</v>
      </c>
      <c r="AX184" s="1">
        <v>13</v>
      </c>
      <c r="AY184" s="1">
        <v>1</v>
      </c>
    </row>
    <row r="185" spans="2:55">
      <c r="B185" t="s">
        <v>200</v>
      </c>
      <c r="L185">
        <v>2</v>
      </c>
      <c r="U185">
        <v>112</v>
      </c>
      <c r="V185">
        <v>32</v>
      </c>
      <c r="AB185">
        <v>7</v>
      </c>
      <c r="AG185">
        <v>50</v>
      </c>
      <c r="AH185">
        <v>3</v>
      </c>
      <c r="AK185">
        <v>6</v>
      </c>
      <c r="AL185" s="1">
        <v>114</v>
      </c>
      <c r="AM185" s="1">
        <v>139</v>
      </c>
      <c r="AN185" s="1">
        <v>334</v>
      </c>
      <c r="AO185">
        <v>218</v>
      </c>
      <c r="AP185">
        <v>120</v>
      </c>
      <c r="AQ185" s="1">
        <v>528</v>
      </c>
      <c r="AR185">
        <v>401</v>
      </c>
      <c r="AS185">
        <v>160</v>
      </c>
      <c r="AT185" s="1">
        <v>46</v>
      </c>
      <c r="AU185" s="1">
        <v>4162</v>
      </c>
      <c r="BA185" s="1">
        <v>498</v>
      </c>
      <c r="BB185" s="1">
        <v>368</v>
      </c>
    </row>
    <row r="186" spans="2:55">
      <c r="B186" t="s">
        <v>228</v>
      </c>
      <c r="N186">
        <v>1968</v>
      </c>
      <c r="O186">
        <v>288</v>
      </c>
      <c r="V186">
        <v>93</v>
      </c>
      <c r="BA186" s="1">
        <v>1</v>
      </c>
    </row>
    <row r="187" spans="2:55">
      <c r="B187" t="s">
        <v>201</v>
      </c>
      <c r="AA187">
        <v>22</v>
      </c>
      <c r="AB187">
        <v>1383</v>
      </c>
      <c r="AC187">
        <v>2912</v>
      </c>
      <c r="AD187">
        <v>7807</v>
      </c>
      <c r="AE187">
        <v>6753</v>
      </c>
      <c r="AF187">
        <v>7173</v>
      </c>
      <c r="AG187">
        <v>9781</v>
      </c>
      <c r="AH187">
        <v>8257</v>
      </c>
      <c r="AI187">
        <v>7582</v>
      </c>
      <c r="AJ187">
        <v>6641</v>
      </c>
      <c r="AK187">
        <v>11844</v>
      </c>
      <c r="AL187" s="1">
        <v>37503</v>
      </c>
      <c r="AM187" s="1">
        <v>62782</v>
      </c>
      <c r="AN187" s="1">
        <v>40600</v>
      </c>
      <c r="AO187">
        <v>39561</v>
      </c>
      <c r="AP187">
        <v>46058</v>
      </c>
      <c r="AQ187" s="1">
        <v>65697</v>
      </c>
      <c r="AR187">
        <v>39249</v>
      </c>
      <c r="AS187">
        <v>31951</v>
      </c>
      <c r="AT187" s="1">
        <v>6166</v>
      </c>
      <c r="AU187" s="1">
        <v>633</v>
      </c>
      <c r="AV187" s="1">
        <v>559</v>
      </c>
      <c r="AW187" s="1">
        <v>24</v>
      </c>
      <c r="AY187" s="1">
        <v>5</v>
      </c>
      <c r="AZ187" s="1">
        <v>12384</v>
      </c>
      <c r="BA187" s="1">
        <v>88822</v>
      </c>
      <c r="BB187" s="1">
        <v>290916</v>
      </c>
    </row>
    <row r="188" spans="2:55">
      <c r="B188" t="s">
        <v>202</v>
      </c>
      <c r="K188">
        <v>59</v>
      </c>
      <c r="L188">
        <v>63</v>
      </c>
      <c r="N188">
        <v>8</v>
      </c>
      <c r="O188">
        <v>74</v>
      </c>
      <c r="P188">
        <v>180</v>
      </c>
      <c r="Q188">
        <v>609</v>
      </c>
      <c r="W188">
        <v>2</v>
      </c>
      <c r="X188">
        <v>2</v>
      </c>
      <c r="Y188">
        <v>4</v>
      </c>
      <c r="AC188">
        <v>1</v>
      </c>
      <c r="AE188">
        <v>225</v>
      </c>
      <c r="AF188">
        <v>1</v>
      </c>
      <c r="AG188">
        <v>2</v>
      </c>
      <c r="AH188">
        <v>64</v>
      </c>
      <c r="AI188">
        <v>23</v>
      </c>
      <c r="AJ188">
        <v>28</v>
      </c>
      <c r="AK188">
        <v>4</v>
      </c>
      <c r="AL188" s="1">
        <v>33</v>
      </c>
      <c r="AM188" s="1">
        <v>32</v>
      </c>
      <c r="AN188" s="1">
        <v>4</v>
      </c>
      <c r="AO188">
        <v>6</v>
      </c>
      <c r="AP188">
        <v>670</v>
      </c>
      <c r="AQ188" s="1">
        <v>4</v>
      </c>
      <c r="AR188">
        <v>37</v>
      </c>
      <c r="AS188">
        <v>3</v>
      </c>
      <c r="AT188" s="1">
        <v>1</v>
      </c>
      <c r="AU188" s="1">
        <v>1361</v>
      </c>
      <c r="AV188" s="1">
        <v>24</v>
      </c>
      <c r="AW188" s="1">
        <v>2261</v>
      </c>
      <c r="AX188" s="1">
        <v>2108</v>
      </c>
      <c r="AY188" s="1">
        <v>4903</v>
      </c>
      <c r="AZ188" s="1">
        <v>10</v>
      </c>
      <c r="BA188" s="1">
        <v>70</v>
      </c>
      <c r="BB188" s="1">
        <v>2088</v>
      </c>
    </row>
    <row r="189" spans="2:55">
      <c r="B189" t="s">
        <v>119</v>
      </c>
      <c r="J189">
        <v>175051</v>
      </c>
      <c r="K189">
        <v>244627</v>
      </c>
      <c r="L189">
        <v>367436</v>
      </c>
      <c r="M189">
        <v>340074</v>
      </c>
      <c r="N189">
        <v>366795</v>
      </c>
      <c r="O189">
        <v>428324</v>
      </c>
      <c r="P189">
        <v>524114</v>
      </c>
      <c r="Q189">
        <v>686459</v>
      </c>
      <c r="R189">
        <v>644959</v>
      </c>
      <c r="T189">
        <v>517880</v>
      </c>
      <c r="U189">
        <v>919661</v>
      </c>
      <c r="V189">
        <v>670474</v>
      </c>
      <c r="W189">
        <v>470828</v>
      </c>
      <c r="X189">
        <v>581631</v>
      </c>
      <c r="Y189">
        <v>581038</v>
      </c>
      <c r="Z189">
        <v>828217</v>
      </c>
      <c r="AA189">
        <v>944226</v>
      </c>
      <c r="AB189">
        <v>1174489</v>
      </c>
      <c r="AC189">
        <v>1242790</v>
      </c>
      <c r="AD189">
        <v>1506383</v>
      </c>
      <c r="AE189">
        <v>1446618</v>
      </c>
      <c r="AF189">
        <v>1564843</v>
      </c>
      <c r="AG189">
        <v>1362061</v>
      </c>
      <c r="AH189">
        <v>1449629</v>
      </c>
      <c r="AI189">
        <v>1350849</v>
      </c>
      <c r="AJ189">
        <v>658308</v>
      </c>
      <c r="AK189">
        <v>453891</v>
      </c>
      <c r="AL189" s="1">
        <v>676139</v>
      </c>
      <c r="AM189" s="1">
        <v>588260</v>
      </c>
      <c r="AN189" s="1">
        <v>557438</v>
      </c>
      <c r="AO189">
        <v>444141</v>
      </c>
      <c r="AP189">
        <v>410002</v>
      </c>
      <c r="AQ189" s="1">
        <v>844983</v>
      </c>
      <c r="AR189">
        <v>685453</v>
      </c>
      <c r="AS189">
        <v>862933</v>
      </c>
      <c r="AT189" s="1">
        <v>140635</v>
      </c>
      <c r="AU189" s="1">
        <v>5432</v>
      </c>
      <c r="AV189" s="1">
        <v>860</v>
      </c>
      <c r="AW189" s="1">
        <v>14633</v>
      </c>
      <c r="AX189" s="1">
        <v>76</v>
      </c>
      <c r="AY189" s="1">
        <v>4237</v>
      </c>
      <c r="AZ189" s="1">
        <v>2776792</v>
      </c>
      <c r="BA189" s="1">
        <v>2710359</v>
      </c>
      <c r="BB189" s="1">
        <v>3797054</v>
      </c>
    </row>
    <row r="190" spans="2:55">
      <c r="B190" t="s">
        <v>300</v>
      </c>
      <c r="AZ190" s="1">
        <v>1971</v>
      </c>
    </row>
    <row r="191" spans="2:55">
      <c r="B191" t="s">
        <v>120</v>
      </c>
      <c r="J191">
        <v>397321</v>
      </c>
      <c r="K191">
        <v>450893</v>
      </c>
      <c r="L191">
        <v>575045</v>
      </c>
      <c r="M191">
        <v>574906</v>
      </c>
      <c r="N191">
        <v>638623</v>
      </c>
      <c r="O191">
        <v>739534</v>
      </c>
      <c r="P191">
        <v>856382</v>
      </c>
      <c r="Q191">
        <v>993633</v>
      </c>
      <c r="R191">
        <v>950300</v>
      </c>
      <c r="T191">
        <v>1436310</v>
      </c>
      <c r="U191">
        <v>2909696</v>
      </c>
      <c r="V191">
        <v>3373684</v>
      </c>
      <c r="W191">
        <v>5511383</v>
      </c>
      <c r="X191">
        <v>8203725</v>
      </c>
      <c r="Y191">
        <v>4222511</v>
      </c>
      <c r="Z191">
        <v>5230039</v>
      </c>
      <c r="AA191">
        <v>3581614</v>
      </c>
      <c r="AB191">
        <v>3936150</v>
      </c>
      <c r="AC191">
        <v>3557834</v>
      </c>
      <c r="AD191">
        <v>4146234</v>
      </c>
      <c r="AE191">
        <v>4372083</v>
      </c>
      <c r="AF191">
        <v>5183470</v>
      </c>
      <c r="AG191">
        <v>4282614</v>
      </c>
      <c r="AH191">
        <v>4707299</v>
      </c>
      <c r="AI191">
        <v>4181643</v>
      </c>
      <c r="AJ191">
        <v>2379558</v>
      </c>
      <c r="AK191">
        <v>2396734</v>
      </c>
      <c r="AL191" s="1">
        <v>3536581</v>
      </c>
      <c r="AM191" s="1">
        <v>3676737</v>
      </c>
      <c r="AN191" s="1">
        <v>4624740</v>
      </c>
      <c r="AO191">
        <v>4969571</v>
      </c>
      <c r="AP191">
        <v>4004465</v>
      </c>
      <c r="AQ191" s="1">
        <v>5349087</v>
      </c>
      <c r="AR191">
        <v>4093191</v>
      </c>
      <c r="AS191">
        <v>6605712</v>
      </c>
      <c r="AT191" s="1">
        <v>4104346</v>
      </c>
      <c r="AU191" s="1">
        <v>485907</v>
      </c>
      <c r="AV191" s="1">
        <v>4542</v>
      </c>
      <c r="AW191" s="1">
        <v>74</v>
      </c>
      <c r="AX191" s="1">
        <v>5</v>
      </c>
      <c r="AY191" s="1">
        <v>2600</v>
      </c>
      <c r="AZ191" s="1">
        <v>696809</v>
      </c>
      <c r="BA191" s="1">
        <v>1433127</v>
      </c>
      <c r="BB191" s="1">
        <v>1710551</v>
      </c>
    </row>
    <row r="192" spans="2:55">
      <c r="B192" t="s">
        <v>203</v>
      </c>
      <c r="AA192">
        <v>7</v>
      </c>
      <c r="AB192">
        <v>2188</v>
      </c>
      <c r="AC192">
        <v>1960</v>
      </c>
      <c r="AD192">
        <v>7835</v>
      </c>
      <c r="AE192">
        <v>11218</v>
      </c>
      <c r="AF192">
        <v>16210</v>
      </c>
      <c r="AG192">
        <v>5443</v>
      </c>
      <c r="AH192">
        <v>3144</v>
      </c>
      <c r="AI192">
        <v>3339</v>
      </c>
      <c r="AJ192">
        <v>2080</v>
      </c>
      <c r="AK192">
        <v>831</v>
      </c>
      <c r="AL192" s="1">
        <v>1871</v>
      </c>
      <c r="AM192" s="1">
        <v>1352</v>
      </c>
      <c r="AN192" s="1">
        <v>1663</v>
      </c>
      <c r="AO192">
        <v>11733</v>
      </c>
      <c r="AP192">
        <v>27597</v>
      </c>
      <c r="AQ192" s="1">
        <v>29036</v>
      </c>
      <c r="AR192">
        <v>33467</v>
      </c>
      <c r="AS192">
        <v>40342</v>
      </c>
      <c r="AT192" s="1">
        <v>2502</v>
      </c>
      <c r="AU192" s="1">
        <v>45</v>
      </c>
      <c r="AV192" s="1">
        <v>3</v>
      </c>
      <c r="AX192" s="1">
        <v>10</v>
      </c>
      <c r="AZ192" s="1">
        <v>2989</v>
      </c>
      <c r="BA192" s="1">
        <v>14724</v>
      </c>
      <c r="BB192" s="1">
        <v>62730</v>
      </c>
      <c r="BC192">
        <v>15</v>
      </c>
    </row>
    <row r="193" spans="2:54">
      <c r="B193" t="s">
        <v>40</v>
      </c>
      <c r="K193">
        <v>1</v>
      </c>
      <c r="L193">
        <v>314</v>
      </c>
      <c r="M193">
        <v>187</v>
      </c>
      <c r="O193">
        <v>84</v>
      </c>
      <c r="P193">
        <v>140</v>
      </c>
      <c r="Q193">
        <v>347</v>
      </c>
      <c r="R193">
        <v>28</v>
      </c>
      <c r="T193">
        <v>182</v>
      </c>
      <c r="U193">
        <v>4088</v>
      </c>
      <c r="V193">
        <v>9681</v>
      </c>
      <c r="W193">
        <v>148</v>
      </c>
      <c r="X193">
        <v>804</v>
      </c>
    </row>
    <row r="194" spans="2:54">
      <c r="B194" t="s">
        <v>121</v>
      </c>
      <c r="N194">
        <v>2203</v>
      </c>
      <c r="O194">
        <v>31</v>
      </c>
      <c r="P194">
        <v>370</v>
      </c>
      <c r="Q194">
        <v>1800</v>
      </c>
    </row>
    <row r="195" spans="2:54">
      <c r="B195" t="s">
        <v>122</v>
      </c>
      <c r="L195">
        <v>942</v>
      </c>
      <c r="M195">
        <v>1914</v>
      </c>
      <c r="N195">
        <v>927</v>
      </c>
      <c r="P195">
        <v>5456</v>
      </c>
      <c r="Q195">
        <v>698</v>
      </c>
      <c r="T195">
        <v>482</v>
      </c>
      <c r="U195">
        <v>4573</v>
      </c>
      <c r="V195">
        <v>1049</v>
      </c>
      <c r="W195">
        <v>629</v>
      </c>
      <c r="X195">
        <v>2191</v>
      </c>
      <c r="Y195">
        <v>776</v>
      </c>
      <c r="Z195">
        <v>6050</v>
      </c>
      <c r="AA195">
        <v>634</v>
      </c>
      <c r="AB195">
        <v>17</v>
      </c>
      <c r="AE195">
        <v>218</v>
      </c>
      <c r="AF195">
        <v>123</v>
      </c>
      <c r="AH195">
        <v>51</v>
      </c>
      <c r="AI195">
        <v>575</v>
      </c>
      <c r="AJ195">
        <v>115</v>
      </c>
      <c r="AK195">
        <v>32</v>
      </c>
      <c r="AL195" s="1">
        <v>167</v>
      </c>
      <c r="AM195" s="1">
        <v>122</v>
      </c>
      <c r="AN195" s="1">
        <v>75</v>
      </c>
      <c r="AO195">
        <v>72</v>
      </c>
      <c r="AP195">
        <v>233</v>
      </c>
      <c r="AQ195" s="1">
        <v>16</v>
      </c>
      <c r="AR195">
        <v>20</v>
      </c>
      <c r="AS195">
        <v>11</v>
      </c>
      <c r="AT195" s="1">
        <v>1</v>
      </c>
      <c r="AU195" s="1">
        <v>82</v>
      </c>
      <c r="AZ195" s="1">
        <v>155</v>
      </c>
      <c r="BA195" s="1">
        <v>576</v>
      </c>
      <c r="BB195" s="1">
        <v>7</v>
      </c>
    </row>
    <row r="196" spans="2:54">
      <c r="B196" t="s">
        <v>204</v>
      </c>
      <c r="C196" t="s">
        <v>295</v>
      </c>
      <c r="AB196">
        <v>60</v>
      </c>
      <c r="AC196">
        <v>2291</v>
      </c>
      <c r="AD196">
        <v>2075</v>
      </c>
      <c r="AE196">
        <v>3762</v>
      </c>
      <c r="AF196">
        <v>13454</v>
      </c>
      <c r="AG196">
        <v>7326</v>
      </c>
      <c r="AH196">
        <v>5067</v>
      </c>
      <c r="AI196">
        <v>15997</v>
      </c>
      <c r="AJ196">
        <v>35191</v>
      </c>
      <c r="AK196">
        <v>36255</v>
      </c>
      <c r="AL196" s="1">
        <v>32800</v>
      </c>
      <c r="AM196" s="1">
        <v>18718</v>
      </c>
      <c r="AN196" s="1">
        <v>21433</v>
      </c>
      <c r="AO196">
        <v>50156</v>
      </c>
      <c r="AP196">
        <v>48997</v>
      </c>
      <c r="AQ196" s="1">
        <v>26838</v>
      </c>
      <c r="AR196">
        <v>29380</v>
      </c>
      <c r="AS196">
        <v>32011</v>
      </c>
      <c r="AT196" s="1">
        <v>7815</v>
      </c>
    </row>
    <row r="197" spans="2:54">
      <c r="B197" t="s">
        <v>301</v>
      </c>
      <c r="BA197" s="1">
        <v>204</v>
      </c>
      <c r="BB197" s="1">
        <v>4211</v>
      </c>
    </row>
    <row r="198" spans="2:54">
      <c r="B198" t="s">
        <v>205</v>
      </c>
      <c r="M198">
        <v>225</v>
      </c>
      <c r="T198">
        <v>17</v>
      </c>
      <c r="U198">
        <v>23</v>
      </c>
      <c r="V198">
        <v>73</v>
      </c>
      <c r="W198">
        <v>56</v>
      </c>
      <c r="X198">
        <v>151</v>
      </c>
      <c r="Y198">
        <v>79</v>
      </c>
      <c r="Z198">
        <v>129</v>
      </c>
      <c r="AA198">
        <v>100</v>
      </c>
      <c r="AB198">
        <v>125</v>
      </c>
      <c r="AC198">
        <v>154</v>
      </c>
      <c r="AD198">
        <v>108</v>
      </c>
      <c r="AP198">
        <v>5</v>
      </c>
      <c r="AR198">
        <v>2</v>
      </c>
      <c r="AX198" s="1">
        <v>2</v>
      </c>
      <c r="AY198" s="1">
        <v>2065</v>
      </c>
      <c r="BB198" s="1">
        <v>1822</v>
      </c>
    </row>
    <row r="199" spans="2:54">
      <c r="B199" t="s">
        <v>310</v>
      </c>
      <c r="AS199">
        <v>17</v>
      </c>
      <c r="AT199" s="1">
        <v>55</v>
      </c>
      <c r="AU199" s="1">
        <v>82</v>
      </c>
      <c r="AW199" s="1">
        <v>652</v>
      </c>
      <c r="AY199" s="1">
        <v>12451</v>
      </c>
      <c r="BA199" s="1">
        <v>2393</v>
      </c>
      <c r="BB199" s="1">
        <v>301</v>
      </c>
    </row>
    <row r="200" spans="2:54">
      <c r="B200" t="s">
        <v>206</v>
      </c>
      <c r="C200" t="s">
        <v>295</v>
      </c>
      <c r="AB200">
        <v>37</v>
      </c>
      <c r="AD200">
        <v>192</v>
      </c>
      <c r="AE200">
        <v>1639</v>
      </c>
      <c r="AF200">
        <v>2130</v>
      </c>
      <c r="AG200">
        <v>632</v>
      </c>
      <c r="AH200">
        <v>166</v>
      </c>
      <c r="AI200">
        <v>266</v>
      </c>
      <c r="AJ200">
        <v>102</v>
      </c>
      <c r="AK200">
        <v>57</v>
      </c>
      <c r="AL200" s="1">
        <v>9830</v>
      </c>
      <c r="AM200" s="1">
        <v>29</v>
      </c>
      <c r="AN200" s="1">
        <v>22806</v>
      </c>
      <c r="AO200">
        <v>19226</v>
      </c>
      <c r="AP200">
        <v>22132</v>
      </c>
      <c r="AQ200" s="1">
        <v>27219</v>
      </c>
      <c r="AR200">
        <v>23565</v>
      </c>
      <c r="AS200">
        <v>8664</v>
      </c>
      <c r="AT200" s="1">
        <v>258</v>
      </c>
    </row>
    <row r="201" spans="2:54">
      <c r="B201" t="s">
        <v>302</v>
      </c>
      <c r="BB201" s="1">
        <v>10</v>
      </c>
    </row>
    <row r="202" spans="2:54">
      <c r="B202" t="s">
        <v>207</v>
      </c>
      <c r="T202">
        <v>868</v>
      </c>
      <c r="U202">
        <v>597</v>
      </c>
      <c r="Y202">
        <v>28</v>
      </c>
      <c r="Z202">
        <v>3885</v>
      </c>
      <c r="AA202">
        <v>8224</v>
      </c>
      <c r="AB202">
        <v>7089</v>
      </c>
      <c r="AC202">
        <v>9887</v>
      </c>
      <c r="AD202">
        <v>7877</v>
      </c>
      <c r="AE202">
        <v>28769</v>
      </c>
      <c r="AF202">
        <v>66922</v>
      </c>
      <c r="AG202">
        <v>32760</v>
      </c>
      <c r="AH202">
        <v>24489</v>
      </c>
      <c r="AI202">
        <v>28243</v>
      </c>
      <c r="AJ202">
        <v>12990</v>
      </c>
      <c r="AK202">
        <v>1135</v>
      </c>
      <c r="AL202" s="1">
        <v>1617</v>
      </c>
      <c r="AM202" s="1">
        <v>615</v>
      </c>
      <c r="AN202" s="1">
        <v>2252</v>
      </c>
      <c r="AO202">
        <v>6335</v>
      </c>
      <c r="AP202">
        <v>8796</v>
      </c>
      <c r="AQ202" s="1">
        <v>7767</v>
      </c>
      <c r="AR202">
        <v>2041</v>
      </c>
    </row>
    <row r="203" spans="2:54">
      <c r="B203" t="s">
        <v>242</v>
      </c>
      <c r="J203">
        <v>381</v>
      </c>
      <c r="BB203" s="1">
        <v>2</v>
      </c>
    </row>
    <row r="204" spans="2:54">
      <c r="B204" t="s">
        <v>123</v>
      </c>
      <c r="J204">
        <v>460</v>
      </c>
      <c r="L204">
        <v>182</v>
      </c>
      <c r="M204">
        <v>249</v>
      </c>
      <c r="N204">
        <v>245</v>
      </c>
      <c r="O204">
        <v>691</v>
      </c>
      <c r="P204">
        <v>2118</v>
      </c>
      <c r="Q204">
        <v>3066</v>
      </c>
      <c r="R204">
        <v>6178</v>
      </c>
      <c r="T204">
        <v>3001</v>
      </c>
      <c r="U204">
        <v>5737</v>
      </c>
      <c r="V204">
        <v>882</v>
      </c>
      <c r="W204">
        <v>644</v>
      </c>
      <c r="X204">
        <v>151</v>
      </c>
      <c r="Y204">
        <v>892</v>
      </c>
      <c r="Z204">
        <v>3454</v>
      </c>
      <c r="AA204">
        <v>2551</v>
      </c>
      <c r="AB204">
        <v>4312</v>
      </c>
      <c r="AC204">
        <v>7907</v>
      </c>
      <c r="AD204">
        <v>5023</v>
      </c>
      <c r="AE204">
        <v>12610</v>
      </c>
      <c r="AF204">
        <v>11365</v>
      </c>
      <c r="AG204">
        <v>10796</v>
      </c>
      <c r="AH204">
        <v>10963</v>
      </c>
      <c r="AI204">
        <v>16259</v>
      </c>
      <c r="AJ204">
        <v>5911</v>
      </c>
      <c r="AK204">
        <v>5443</v>
      </c>
      <c r="AL204" s="1">
        <v>5245</v>
      </c>
      <c r="AM204" s="1">
        <v>5223</v>
      </c>
      <c r="AN204" s="1">
        <v>5989</v>
      </c>
      <c r="AO204">
        <v>7702</v>
      </c>
      <c r="AP204">
        <v>6761</v>
      </c>
      <c r="AQ204" s="1">
        <v>7230</v>
      </c>
      <c r="AR204">
        <v>12596</v>
      </c>
      <c r="AS204">
        <v>4582</v>
      </c>
      <c r="AT204" s="1">
        <v>2758</v>
      </c>
      <c r="AU204" s="1">
        <v>809</v>
      </c>
      <c r="AV204" s="1">
        <v>570</v>
      </c>
      <c r="AW204" s="1">
        <v>31544</v>
      </c>
      <c r="AX204" s="1">
        <v>18233</v>
      </c>
      <c r="AY204" s="1">
        <v>13840</v>
      </c>
      <c r="AZ204" s="1">
        <v>36608</v>
      </c>
      <c r="BA204" s="1">
        <v>39442</v>
      </c>
      <c r="BB204" s="1">
        <v>10544</v>
      </c>
    </row>
    <row r="205" spans="2:54">
      <c r="B205" t="s">
        <v>124</v>
      </c>
      <c r="L205">
        <v>11</v>
      </c>
      <c r="M205">
        <v>4</v>
      </c>
      <c r="O205">
        <v>100</v>
      </c>
      <c r="P205">
        <v>3</v>
      </c>
      <c r="Q205">
        <v>21</v>
      </c>
      <c r="R205">
        <v>46</v>
      </c>
      <c r="T205">
        <v>252</v>
      </c>
      <c r="U205">
        <v>790</v>
      </c>
      <c r="V205">
        <v>1038</v>
      </c>
      <c r="W205">
        <v>684</v>
      </c>
      <c r="X205">
        <v>1786</v>
      </c>
      <c r="Y205">
        <v>2039</v>
      </c>
      <c r="Z205">
        <v>582</v>
      </c>
      <c r="AA205">
        <v>1811</v>
      </c>
      <c r="AB205">
        <v>5372</v>
      </c>
      <c r="AC205">
        <v>8090</v>
      </c>
      <c r="AD205">
        <v>14631</v>
      </c>
      <c r="AE205">
        <v>10126</v>
      </c>
      <c r="AF205">
        <v>10987</v>
      </c>
      <c r="AG205">
        <v>18090</v>
      </c>
      <c r="AH205">
        <v>11852</v>
      </c>
      <c r="AI205">
        <v>8687</v>
      </c>
      <c r="AJ205">
        <v>6047</v>
      </c>
      <c r="AK205">
        <v>1053</v>
      </c>
      <c r="AL205" s="1">
        <v>5205</v>
      </c>
      <c r="AM205" s="1">
        <v>7379</v>
      </c>
      <c r="AN205" s="1">
        <v>10556</v>
      </c>
      <c r="AO205">
        <v>9448</v>
      </c>
      <c r="AP205">
        <v>7479</v>
      </c>
      <c r="AQ205" s="1">
        <v>5843</v>
      </c>
      <c r="AR205">
        <v>7059</v>
      </c>
      <c r="AS205">
        <v>8468</v>
      </c>
      <c r="AT205" s="1">
        <v>320</v>
      </c>
      <c r="BA205" s="1">
        <v>3</v>
      </c>
    </row>
    <row r="206" spans="2:54">
      <c r="B206" t="s">
        <v>243</v>
      </c>
      <c r="P206">
        <v>188</v>
      </c>
    </row>
    <row r="207" spans="2:54">
      <c r="B207" t="s">
        <v>125</v>
      </c>
      <c r="J207">
        <v>2166</v>
      </c>
      <c r="K207">
        <v>2422</v>
      </c>
      <c r="L207">
        <v>1949</v>
      </c>
      <c r="M207">
        <v>1464</v>
      </c>
      <c r="N207">
        <v>1198</v>
      </c>
      <c r="O207">
        <v>1063</v>
      </c>
      <c r="P207">
        <v>5042</v>
      </c>
      <c r="Q207">
        <v>16190</v>
      </c>
      <c r="R207">
        <v>3037</v>
      </c>
      <c r="T207">
        <v>1655</v>
      </c>
      <c r="U207">
        <v>1548</v>
      </c>
      <c r="V207">
        <v>693</v>
      </c>
      <c r="W207">
        <v>564</v>
      </c>
      <c r="X207">
        <v>1520</v>
      </c>
      <c r="Y207">
        <v>14559</v>
      </c>
      <c r="Z207">
        <v>2008</v>
      </c>
      <c r="AA207">
        <v>27988</v>
      </c>
      <c r="AB207">
        <v>6702</v>
      </c>
      <c r="AC207">
        <v>31675</v>
      </c>
      <c r="AD207">
        <v>37614</v>
      </c>
      <c r="AE207">
        <v>79932</v>
      </c>
      <c r="AF207">
        <v>185950</v>
      </c>
      <c r="AG207">
        <v>322363</v>
      </c>
      <c r="AH207">
        <v>187850</v>
      </c>
      <c r="AI207">
        <v>201713</v>
      </c>
      <c r="AJ207">
        <v>82664</v>
      </c>
      <c r="AK207">
        <v>24878</v>
      </c>
      <c r="AL207" s="1">
        <v>69705</v>
      </c>
      <c r="AM207" s="1">
        <v>77533</v>
      </c>
      <c r="AN207" s="1">
        <v>163951</v>
      </c>
      <c r="AO207">
        <v>153687</v>
      </c>
      <c r="AP207">
        <v>153012</v>
      </c>
      <c r="AQ207" s="1">
        <v>176241</v>
      </c>
      <c r="AR207">
        <v>30082</v>
      </c>
      <c r="AS207">
        <v>61441</v>
      </c>
      <c r="AT207" s="1">
        <v>50741</v>
      </c>
      <c r="AU207" s="1">
        <v>2890</v>
      </c>
      <c r="AV207" s="1">
        <v>14305</v>
      </c>
      <c r="AW207" s="1">
        <v>5918</v>
      </c>
      <c r="AX207" s="1">
        <v>22234</v>
      </c>
      <c r="AY207" s="1">
        <v>41032</v>
      </c>
      <c r="AZ207" s="1">
        <v>104971</v>
      </c>
      <c r="BA207" s="1">
        <v>292627</v>
      </c>
      <c r="BB207" s="1">
        <v>16222</v>
      </c>
    </row>
    <row r="208" spans="2:54">
      <c r="B208" t="s">
        <v>208</v>
      </c>
      <c r="U208">
        <v>3</v>
      </c>
      <c r="AQ208" s="1">
        <v>4</v>
      </c>
      <c r="AR208">
        <v>8</v>
      </c>
      <c r="AT208" s="1">
        <v>12</v>
      </c>
      <c r="BB208" s="1">
        <v>24</v>
      </c>
    </row>
    <row r="209" spans="2:55">
      <c r="B209" t="s">
        <v>244</v>
      </c>
      <c r="L209">
        <v>49</v>
      </c>
    </row>
    <row r="210" spans="2:55">
      <c r="B210" t="s">
        <v>126</v>
      </c>
      <c r="J210">
        <v>108</v>
      </c>
      <c r="K210">
        <v>200</v>
      </c>
      <c r="L210">
        <v>1104</v>
      </c>
      <c r="M210">
        <v>973</v>
      </c>
      <c r="N210">
        <v>1934</v>
      </c>
      <c r="O210">
        <v>1229</v>
      </c>
      <c r="P210">
        <v>1236</v>
      </c>
      <c r="Q210">
        <v>869</v>
      </c>
      <c r="R210">
        <v>983</v>
      </c>
      <c r="T210">
        <v>19625</v>
      </c>
      <c r="U210">
        <v>24981</v>
      </c>
      <c r="V210">
        <v>21120</v>
      </c>
      <c r="W210">
        <v>25129</v>
      </c>
      <c r="X210">
        <v>5433</v>
      </c>
      <c r="Y210">
        <v>20303</v>
      </c>
      <c r="Z210">
        <v>11585</v>
      </c>
      <c r="AA210">
        <v>3841</v>
      </c>
      <c r="AB210">
        <v>2733</v>
      </c>
      <c r="AC210">
        <v>6755</v>
      </c>
      <c r="AD210">
        <v>8669</v>
      </c>
      <c r="AE210">
        <v>12128</v>
      </c>
      <c r="AF210">
        <v>14922</v>
      </c>
      <c r="AG210">
        <v>70895</v>
      </c>
      <c r="AH210">
        <v>193532</v>
      </c>
      <c r="AI210">
        <v>140964</v>
      </c>
      <c r="AJ210">
        <v>63119</v>
      </c>
      <c r="AK210">
        <v>2122</v>
      </c>
      <c r="AL210" s="1">
        <v>1956</v>
      </c>
      <c r="AM210" s="1">
        <v>1562</v>
      </c>
      <c r="AN210" s="1">
        <v>1950</v>
      </c>
      <c r="AO210">
        <v>2307</v>
      </c>
      <c r="AP210">
        <v>2013</v>
      </c>
      <c r="AQ210" s="1">
        <v>5579</v>
      </c>
      <c r="AR210">
        <v>4730</v>
      </c>
      <c r="AS210">
        <v>2523</v>
      </c>
      <c r="AT210" s="1">
        <v>327</v>
      </c>
      <c r="AU210" s="1">
        <v>367</v>
      </c>
      <c r="AV210" s="1">
        <v>1</v>
      </c>
      <c r="AW210" s="1">
        <v>14226</v>
      </c>
      <c r="AX210" s="1">
        <v>158246</v>
      </c>
      <c r="AY210" s="1">
        <v>542833</v>
      </c>
      <c r="AZ210" s="1">
        <v>558762</v>
      </c>
      <c r="BA210" s="1">
        <v>229409</v>
      </c>
      <c r="BB210" s="1">
        <v>31280</v>
      </c>
    </row>
    <row r="211" spans="2:55">
      <c r="B211" t="s">
        <v>308</v>
      </c>
      <c r="AZ211" s="1">
        <v>89501</v>
      </c>
      <c r="BA211" s="1">
        <v>3703</v>
      </c>
    </row>
    <row r="212" spans="2:55">
      <c r="B212" t="s">
        <v>305</v>
      </c>
      <c r="AS212">
        <v>20</v>
      </c>
      <c r="AT212" s="1">
        <v>147974</v>
      </c>
      <c r="AU212" s="1">
        <v>413794</v>
      </c>
      <c r="AV212" s="1">
        <v>844990</v>
      </c>
      <c r="AW212" s="1">
        <v>3</v>
      </c>
      <c r="AX212" s="1">
        <v>17</v>
      </c>
      <c r="AY212" s="1">
        <v>1</v>
      </c>
      <c r="AZ212" s="1">
        <v>609</v>
      </c>
      <c r="BA212" s="1">
        <v>1</v>
      </c>
      <c r="BB212" s="1">
        <v>24186</v>
      </c>
    </row>
    <row r="213" spans="2:55">
      <c r="B213" t="s">
        <v>127</v>
      </c>
      <c r="J213">
        <v>244255</v>
      </c>
      <c r="K213">
        <v>228896</v>
      </c>
      <c r="L213">
        <v>277394</v>
      </c>
      <c r="M213">
        <v>311832</v>
      </c>
      <c r="N213">
        <v>299334</v>
      </c>
      <c r="O213">
        <v>369055</v>
      </c>
      <c r="P213">
        <v>485512</v>
      </c>
      <c r="Q213">
        <v>438909</v>
      </c>
      <c r="R213">
        <v>415037</v>
      </c>
      <c r="T213">
        <v>388611</v>
      </c>
      <c r="U213">
        <v>409274</v>
      </c>
      <c r="V213">
        <v>334496</v>
      </c>
      <c r="W213">
        <v>162424</v>
      </c>
      <c r="X213">
        <v>259599</v>
      </c>
      <c r="Y213">
        <v>196712</v>
      </c>
      <c r="Z213">
        <v>613926</v>
      </c>
      <c r="AA213">
        <v>498824</v>
      </c>
      <c r="AB213">
        <v>580888</v>
      </c>
      <c r="AC213">
        <v>597682</v>
      </c>
      <c r="AD213">
        <v>705880</v>
      </c>
      <c r="AE213">
        <v>818786</v>
      </c>
      <c r="AF213">
        <v>1092242</v>
      </c>
      <c r="AG213">
        <v>972633</v>
      </c>
      <c r="AH213">
        <v>1145378</v>
      </c>
      <c r="AI213">
        <v>1134921</v>
      </c>
      <c r="AJ213">
        <v>631634</v>
      </c>
      <c r="AK213">
        <v>361405</v>
      </c>
      <c r="AL213" s="1">
        <v>461674</v>
      </c>
      <c r="AM213" s="1">
        <v>389669</v>
      </c>
      <c r="AN213" s="1">
        <v>504573</v>
      </c>
      <c r="AO213">
        <v>564236</v>
      </c>
      <c r="AP213">
        <v>679192</v>
      </c>
      <c r="AQ213" s="1">
        <v>656161</v>
      </c>
      <c r="AR213">
        <v>700709</v>
      </c>
      <c r="AS213">
        <v>902954</v>
      </c>
      <c r="AT213" s="1">
        <v>154770</v>
      </c>
      <c r="AU213" s="1">
        <v>15589</v>
      </c>
      <c r="AV213" s="1">
        <v>1277</v>
      </c>
      <c r="AW213" s="1">
        <v>707</v>
      </c>
      <c r="AX213" s="1">
        <v>448</v>
      </c>
      <c r="AY213" s="1">
        <v>13939</v>
      </c>
      <c r="AZ213" s="1">
        <v>476136</v>
      </c>
      <c r="BA213" s="1">
        <v>2595159</v>
      </c>
      <c r="BB213" s="1">
        <v>3874148</v>
      </c>
      <c r="BC213">
        <v>3203</v>
      </c>
    </row>
    <row r="214" spans="2:55">
      <c r="B214" t="s">
        <v>209</v>
      </c>
      <c r="V214">
        <v>2010437</v>
      </c>
      <c r="W214">
        <v>1519416</v>
      </c>
      <c r="X214">
        <v>3036018</v>
      </c>
      <c r="Y214">
        <v>8313874</v>
      </c>
      <c r="Z214">
        <v>8798957</v>
      </c>
      <c r="AA214">
        <v>3236970</v>
      </c>
      <c r="AB214">
        <v>4361302</v>
      </c>
      <c r="AC214">
        <v>4607681</v>
      </c>
      <c r="AD214">
        <v>5640881</v>
      </c>
      <c r="AE214">
        <v>6191895</v>
      </c>
      <c r="AF214">
        <v>6451688</v>
      </c>
      <c r="AG214">
        <v>5703345</v>
      </c>
      <c r="AH214">
        <v>7091619</v>
      </c>
      <c r="AI214">
        <v>6282653</v>
      </c>
      <c r="AJ214">
        <v>4011194</v>
      </c>
      <c r="AK214">
        <v>2648948</v>
      </c>
      <c r="AL214" s="1">
        <v>2930951</v>
      </c>
      <c r="AM214" s="1">
        <v>3960233</v>
      </c>
      <c r="AN214" s="1">
        <v>4390327</v>
      </c>
      <c r="AO214">
        <v>4928025</v>
      </c>
      <c r="AP214">
        <v>6176385</v>
      </c>
      <c r="AQ214" s="1">
        <v>7530509</v>
      </c>
      <c r="AR214">
        <v>7119785</v>
      </c>
      <c r="AS214">
        <v>11205372</v>
      </c>
      <c r="AT214" s="1">
        <v>9317886</v>
      </c>
      <c r="AU214" s="1">
        <v>11253586</v>
      </c>
      <c r="AV214" s="1">
        <v>460986</v>
      </c>
      <c r="AW214" s="1">
        <v>63980</v>
      </c>
      <c r="AX214" s="1">
        <v>24592</v>
      </c>
      <c r="AY214" s="1">
        <v>71062</v>
      </c>
      <c r="AZ214" s="1">
        <v>213446</v>
      </c>
      <c r="BA214" s="1">
        <v>4418649</v>
      </c>
      <c r="BB214" s="1">
        <v>11096867</v>
      </c>
    </row>
    <row r="215" spans="2:55">
      <c r="B215" t="s">
        <v>210</v>
      </c>
      <c r="K215">
        <v>1962</v>
      </c>
      <c r="M215">
        <v>268</v>
      </c>
      <c r="O215">
        <v>1723</v>
      </c>
      <c r="P215">
        <v>3724</v>
      </c>
      <c r="R215">
        <v>6514</v>
      </c>
      <c r="T215">
        <v>4</v>
      </c>
      <c r="U215">
        <v>1602</v>
      </c>
      <c r="V215">
        <v>4557</v>
      </c>
      <c r="W215">
        <v>762</v>
      </c>
      <c r="X215">
        <v>28</v>
      </c>
      <c r="Z215">
        <v>13</v>
      </c>
      <c r="AB215">
        <v>2310</v>
      </c>
      <c r="AC215">
        <v>298</v>
      </c>
      <c r="AD215">
        <v>25</v>
      </c>
      <c r="AF215">
        <v>3</v>
      </c>
      <c r="AN215" s="1">
        <v>85</v>
      </c>
      <c r="AO215">
        <v>8</v>
      </c>
      <c r="AQ215" s="1">
        <v>8</v>
      </c>
      <c r="AR215">
        <v>36</v>
      </c>
      <c r="AS215">
        <v>108</v>
      </c>
      <c r="AT215" s="1">
        <v>1149</v>
      </c>
      <c r="AU215" s="1">
        <v>210</v>
      </c>
      <c r="AV215" s="1">
        <v>60</v>
      </c>
      <c r="AW215" s="1">
        <v>121</v>
      </c>
      <c r="AX215" s="1">
        <v>667</v>
      </c>
      <c r="AY215" s="1">
        <v>616</v>
      </c>
      <c r="AZ215" s="1">
        <v>4096</v>
      </c>
      <c r="BA215" s="1">
        <v>2806</v>
      </c>
      <c r="BB215" s="1">
        <v>1300</v>
      </c>
    </row>
    <row r="216" spans="2:55">
      <c r="B216" t="s">
        <v>225</v>
      </c>
    </row>
    <row r="217" spans="2:55">
      <c r="B217" t="s">
        <v>128</v>
      </c>
      <c r="J217">
        <v>338140</v>
      </c>
      <c r="K217">
        <v>407514</v>
      </c>
      <c r="L217">
        <v>524544</v>
      </c>
      <c r="M217">
        <v>420470</v>
      </c>
      <c r="N217">
        <v>495346</v>
      </c>
      <c r="O217">
        <v>621239</v>
      </c>
      <c r="P217">
        <v>787322</v>
      </c>
      <c r="Q217">
        <v>771351</v>
      </c>
      <c r="R217">
        <v>896779</v>
      </c>
      <c r="T217">
        <v>840553</v>
      </c>
      <c r="U217">
        <v>723905</v>
      </c>
      <c r="V217">
        <v>1049913</v>
      </c>
      <c r="W217">
        <v>395665</v>
      </c>
      <c r="X217">
        <v>654220</v>
      </c>
      <c r="Y217">
        <v>831909</v>
      </c>
      <c r="Z217">
        <v>1920997</v>
      </c>
      <c r="AA217">
        <v>848134</v>
      </c>
      <c r="AB217">
        <v>1686439</v>
      </c>
      <c r="AC217">
        <v>1415339</v>
      </c>
      <c r="AD217">
        <v>1458112</v>
      </c>
      <c r="AE217">
        <v>1106234</v>
      </c>
      <c r="AF217">
        <v>1055020</v>
      </c>
      <c r="AG217">
        <v>925867</v>
      </c>
      <c r="AH217">
        <v>890414</v>
      </c>
      <c r="AI217">
        <v>655523</v>
      </c>
      <c r="AJ217">
        <v>214440</v>
      </c>
      <c r="AK217">
        <v>188300</v>
      </c>
      <c r="AL217" s="1">
        <v>305455</v>
      </c>
      <c r="AM217" s="1">
        <v>340425</v>
      </c>
      <c r="AN217" s="1">
        <v>382671</v>
      </c>
      <c r="AO217">
        <v>415252</v>
      </c>
      <c r="AP217">
        <v>440817</v>
      </c>
      <c r="AQ217" s="1">
        <v>495560</v>
      </c>
      <c r="AR217">
        <v>378808</v>
      </c>
      <c r="AS217">
        <v>568255</v>
      </c>
      <c r="AT217" s="1">
        <v>34219</v>
      </c>
      <c r="AU217" s="1">
        <v>1588</v>
      </c>
      <c r="AV217" s="1">
        <v>2977</v>
      </c>
      <c r="AX217" s="1">
        <v>50</v>
      </c>
      <c r="AY217" s="1">
        <v>82514</v>
      </c>
      <c r="AZ217" s="1">
        <v>711476</v>
      </c>
      <c r="BA217" s="1">
        <v>3174474</v>
      </c>
      <c r="BB217" s="1">
        <v>4367301</v>
      </c>
      <c r="BC217">
        <v>3100</v>
      </c>
    </row>
    <row r="218" spans="2:55">
      <c r="B218" t="s">
        <v>303</v>
      </c>
    </row>
    <row r="219" spans="2:55">
      <c r="B219" t="s">
        <v>304</v>
      </c>
      <c r="AZ219" s="1">
        <v>6</v>
      </c>
    </row>
    <row r="220" spans="2:55">
      <c r="B220" t="s">
        <v>129</v>
      </c>
      <c r="N220">
        <v>309</v>
      </c>
      <c r="P220">
        <v>11861</v>
      </c>
      <c r="Q220">
        <v>20539</v>
      </c>
      <c r="R220">
        <v>20117</v>
      </c>
      <c r="U220">
        <v>4</v>
      </c>
    </row>
    <row r="221" spans="2:55">
      <c r="B221" t="s">
        <v>130</v>
      </c>
    </row>
    <row r="222" spans="2:55">
      <c r="B222" t="s">
        <v>131</v>
      </c>
      <c r="J222">
        <v>482</v>
      </c>
      <c r="K222">
        <v>1159</v>
      </c>
      <c r="L222">
        <v>587</v>
      </c>
      <c r="M222">
        <v>40</v>
      </c>
      <c r="N222">
        <v>887</v>
      </c>
      <c r="O222">
        <v>1594</v>
      </c>
      <c r="P222">
        <v>614</v>
      </c>
      <c r="Q222">
        <v>591</v>
      </c>
      <c r="R222">
        <v>760</v>
      </c>
      <c r="T222">
        <v>703</v>
      </c>
      <c r="U222">
        <v>1811</v>
      </c>
      <c r="V222">
        <v>636</v>
      </c>
      <c r="W222">
        <v>3065</v>
      </c>
      <c r="X222">
        <v>2295</v>
      </c>
      <c r="Y222">
        <v>5849</v>
      </c>
      <c r="Z222">
        <v>2450</v>
      </c>
      <c r="AA222">
        <v>4938</v>
      </c>
      <c r="AB222">
        <v>2570</v>
      </c>
      <c r="AC222">
        <v>1872</v>
      </c>
      <c r="AD222">
        <v>1879</v>
      </c>
      <c r="AE222">
        <v>2001</v>
      </c>
      <c r="AF222">
        <v>2437</v>
      </c>
      <c r="AG222">
        <v>2451</v>
      </c>
      <c r="AH222">
        <v>2758</v>
      </c>
      <c r="AI222">
        <v>2986</v>
      </c>
      <c r="AJ222">
        <v>618</v>
      </c>
      <c r="AK222">
        <v>749</v>
      </c>
      <c r="AL222" s="1">
        <v>1788</v>
      </c>
      <c r="AM222" s="1">
        <v>1683</v>
      </c>
      <c r="AN222" s="1">
        <v>2463</v>
      </c>
      <c r="AO222">
        <v>5958</v>
      </c>
      <c r="AP222">
        <v>782</v>
      </c>
      <c r="AQ222" s="1">
        <v>4040</v>
      </c>
      <c r="AR222">
        <v>9638</v>
      </c>
      <c r="AS222">
        <v>9934</v>
      </c>
      <c r="AT222" s="1">
        <v>3414</v>
      </c>
      <c r="AU222" s="1">
        <v>3377</v>
      </c>
      <c r="AV222" s="1">
        <v>40</v>
      </c>
      <c r="AW222" s="1">
        <v>32</v>
      </c>
      <c r="AX222" s="1">
        <v>6</v>
      </c>
      <c r="AY222" s="1">
        <v>6</v>
      </c>
      <c r="AZ222" s="1">
        <v>209</v>
      </c>
      <c r="BA222" s="1">
        <v>10286</v>
      </c>
      <c r="BB222" s="1">
        <v>2686</v>
      </c>
    </row>
    <row r="223" spans="2:55">
      <c r="B223" t="s">
        <v>234</v>
      </c>
      <c r="AD223">
        <v>3</v>
      </c>
    </row>
    <row r="224" spans="2:55">
      <c r="B224" t="s">
        <v>229</v>
      </c>
      <c r="V224">
        <v>4</v>
      </c>
      <c r="X224">
        <v>4001</v>
      </c>
      <c r="Y224">
        <v>299</v>
      </c>
      <c r="Z224">
        <v>218</v>
      </c>
      <c r="AB224">
        <v>3098</v>
      </c>
      <c r="AE224">
        <v>1</v>
      </c>
    </row>
    <row r="225" spans="2:55">
      <c r="B225" t="s">
        <v>230</v>
      </c>
      <c r="R225">
        <v>23376</v>
      </c>
      <c r="T225">
        <v>65170</v>
      </c>
      <c r="U225">
        <v>36081</v>
      </c>
      <c r="V225">
        <v>21964</v>
      </c>
      <c r="X225">
        <v>15791</v>
      </c>
      <c r="AE225">
        <v>8340</v>
      </c>
      <c r="AU225" s="1">
        <v>69768</v>
      </c>
      <c r="AV225" s="1">
        <v>90613</v>
      </c>
      <c r="AW225" s="1">
        <v>106857</v>
      </c>
      <c r="AX225" s="1">
        <v>79287</v>
      </c>
      <c r="AY225" s="1">
        <v>145889</v>
      </c>
      <c r="AZ225" s="1">
        <v>27215</v>
      </c>
      <c r="BA225" s="1">
        <v>104784</v>
      </c>
      <c r="BB225" s="1">
        <v>29165</v>
      </c>
    </row>
    <row r="226" spans="2:55">
      <c r="B226" t="s">
        <v>132</v>
      </c>
      <c r="J226">
        <v>2</v>
      </c>
      <c r="L226">
        <v>2</v>
      </c>
      <c r="N226">
        <v>7302</v>
      </c>
      <c r="O226">
        <v>4</v>
      </c>
      <c r="P226">
        <v>77</v>
      </c>
      <c r="R226">
        <v>332</v>
      </c>
      <c r="T226">
        <v>1161</v>
      </c>
      <c r="U226">
        <v>26819</v>
      </c>
      <c r="W226">
        <v>14456</v>
      </c>
      <c r="X226">
        <v>9075</v>
      </c>
    </row>
    <row r="227" spans="2:55">
      <c r="B227" t="s">
        <v>293</v>
      </c>
      <c r="BA227" s="1">
        <v>9077</v>
      </c>
      <c r="BB227" s="1">
        <v>12</v>
      </c>
    </row>
    <row r="228" spans="2:55">
      <c r="B228" t="s">
        <v>133</v>
      </c>
      <c r="J228">
        <v>5096</v>
      </c>
      <c r="K228">
        <v>3389</v>
      </c>
      <c r="L228">
        <v>6555</v>
      </c>
      <c r="M228">
        <v>309</v>
      </c>
      <c r="N228">
        <v>606</v>
      </c>
      <c r="O228">
        <v>2313</v>
      </c>
      <c r="P228">
        <v>6222</v>
      </c>
      <c r="Q228">
        <v>59</v>
      </c>
    </row>
    <row r="229" spans="2:55">
      <c r="B229" t="s">
        <v>134</v>
      </c>
      <c r="J229">
        <v>15203</v>
      </c>
      <c r="K229">
        <v>34097</v>
      </c>
      <c r="L229">
        <v>35370</v>
      </c>
      <c r="M229">
        <v>29393</v>
      </c>
      <c r="N229">
        <v>28822</v>
      </c>
      <c r="O229">
        <v>32661</v>
      </c>
      <c r="P229">
        <v>49343</v>
      </c>
      <c r="Q229">
        <v>27120</v>
      </c>
      <c r="R229">
        <v>28065</v>
      </c>
      <c r="T229">
        <v>35006</v>
      </c>
      <c r="U229">
        <v>44516</v>
      </c>
      <c r="V229">
        <v>30938</v>
      </c>
      <c r="W229">
        <v>82588</v>
      </c>
      <c r="X229">
        <v>100690</v>
      </c>
      <c r="Y229">
        <v>111456</v>
      </c>
      <c r="Z229">
        <v>97684</v>
      </c>
      <c r="AA229">
        <v>51382</v>
      </c>
      <c r="AB229">
        <v>39950</v>
      </c>
      <c r="AC229">
        <v>47609</v>
      </c>
      <c r="AD229">
        <v>71070</v>
      </c>
      <c r="AE229">
        <v>80951</v>
      </c>
      <c r="AF229">
        <v>74949</v>
      </c>
      <c r="AG229">
        <v>47840</v>
      </c>
      <c r="AH229">
        <v>38015</v>
      </c>
      <c r="AI229">
        <v>40386</v>
      </c>
      <c r="AJ229">
        <v>19043</v>
      </c>
      <c r="AK229">
        <v>5882</v>
      </c>
      <c r="AL229" s="1">
        <v>3542</v>
      </c>
      <c r="AM229" s="1">
        <v>4293</v>
      </c>
      <c r="AN229" s="1">
        <v>5557</v>
      </c>
      <c r="AO229">
        <v>11855</v>
      </c>
      <c r="AP229">
        <v>50358</v>
      </c>
      <c r="AQ229" s="1">
        <v>17853</v>
      </c>
      <c r="AR229">
        <v>21919</v>
      </c>
      <c r="AS229">
        <v>29965</v>
      </c>
      <c r="AT229" s="1">
        <v>325479</v>
      </c>
      <c r="AU229" s="1">
        <v>165514</v>
      </c>
      <c r="AV229" s="1">
        <v>175765</v>
      </c>
      <c r="AW229" s="1">
        <v>127473</v>
      </c>
      <c r="AX229" s="1">
        <v>23851</v>
      </c>
      <c r="AY229" s="1">
        <v>9137</v>
      </c>
      <c r="AZ229" s="1">
        <v>24324</v>
      </c>
      <c r="BA229" s="1">
        <v>45577</v>
      </c>
      <c r="BB229" s="1">
        <v>62170</v>
      </c>
    </row>
    <row r="230" spans="2:55">
      <c r="B230" t="s">
        <v>135</v>
      </c>
      <c r="J230">
        <v>25026</v>
      </c>
      <c r="K230">
        <v>15179</v>
      </c>
      <c r="L230">
        <v>14059</v>
      </c>
      <c r="M230">
        <v>30951</v>
      </c>
      <c r="N230">
        <v>21689</v>
      </c>
      <c r="O230">
        <v>24121</v>
      </c>
      <c r="P230">
        <v>35512</v>
      </c>
      <c r="Q230">
        <v>23282</v>
      </c>
      <c r="R230">
        <v>23897</v>
      </c>
      <c r="T230">
        <v>19893</v>
      </c>
      <c r="U230">
        <v>31349</v>
      </c>
      <c r="V230">
        <v>6722</v>
      </c>
      <c r="W230">
        <v>37479</v>
      </c>
      <c r="X230">
        <v>145713</v>
      </c>
      <c r="Y230">
        <v>136716</v>
      </c>
      <c r="Z230">
        <v>46888</v>
      </c>
      <c r="AA230">
        <v>58580</v>
      </c>
      <c r="AB230">
        <v>40354</v>
      </c>
      <c r="AC230">
        <v>23804</v>
      </c>
      <c r="AD230">
        <v>32205</v>
      </c>
      <c r="AE230">
        <v>22846</v>
      </c>
      <c r="AF230">
        <v>41221</v>
      </c>
      <c r="AG230">
        <v>43238</v>
      </c>
      <c r="AH230">
        <v>40718</v>
      </c>
      <c r="AI230">
        <v>29806</v>
      </c>
      <c r="AJ230">
        <v>15454</v>
      </c>
      <c r="AK230">
        <v>6841</v>
      </c>
      <c r="AL230" s="1">
        <v>3041</v>
      </c>
      <c r="AM230" s="1">
        <v>1254</v>
      </c>
      <c r="AN230" s="1">
        <v>5088</v>
      </c>
      <c r="AO230">
        <v>6042</v>
      </c>
      <c r="AP230">
        <v>5737</v>
      </c>
      <c r="AQ230" s="1">
        <v>3909</v>
      </c>
      <c r="AR230">
        <v>4199</v>
      </c>
      <c r="AS230">
        <v>4310</v>
      </c>
      <c r="AT230" s="1">
        <v>57193</v>
      </c>
      <c r="AU230" s="1">
        <v>122841</v>
      </c>
      <c r="AV230" s="1">
        <v>250034</v>
      </c>
      <c r="AW230" s="1">
        <v>155436</v>
      </c>
      <c r="AX230" s="1">
        <v>141049</v>
      </c>
      <c r="AY230" s="1">
        <v>100217</v>
      </c>
      <c r="AZ230" s="1">
        <v>85647</v>
      </c>
      <c r="BA230" s="1">
        <v>98613</v>
      </c>
      <c r="BB230" s="1">
        <v>84908</v>
      </c>
      <c r="BC230">
        <v>46</v>
      </c>
    </row>
    <row r="231" spans="2:55">
      <c r="B231" t="s">
        <v>211</v>
      </c>
      <c r="T231">
        <v>879</v>
      </c>
      <c r="U231">
        <v>702</v>
      </c>
      <c r="V231">
        <v>1249</v>
      </c>
      <c r="W231">
        <v>6592</v>
      </c>
      <c r="X231">
        <v>4223</v>
      </c>
      <c r="Y231">
        <v>8</v>
      </c>
      <c r="Z231">
        <v>2603</v>
      </c>
      <c r="AA231">
        <v>367</v>
      </c>
      <c r="AB231">
        <v>137</v>
      </c>
      <c r="AC231">
        <v>7</v>
      </c>
      <c r="AD231">
        <v>17</v>
      </c>
      <c r="AE231">
        <v>107</v>
      </c>
      <c r="AF231">
        <v>76</v>
      </c>
      <c r="AG231">
        <v>226</v>
      </c>
      <c r="AH231">
        <v>544</v>
      </c>
      <c r="AI231">
        <v>482</v>
      </c>
      <c r="AK231">
        <v>12</v>
      </c>
      <c r="AL231" s="1">
        <v>265</v>
      </c>
      <c r="AM231" s="1">
        <v>58</v>
      </c>
      <c r="AQ231" s="1">
        <v>386</v>
      </c>
      <c r="AR231">
        <v>576</v>
      </c>
      <c r="AS231">
        <v>979</v>
      </c>
      <c r="AT231" s="1">
        <v>1</v>
      </c>
      <c r="AU231" s="1">
        <v>80</v>
      </c>
      <c r="AX231" s="1">
        <v>39</v>
      </c>
      <c r="AY231" s="1">
        <v>215</v>
      </c>
      <c r="AZ231" s="1">
        <v>388</v>
      </c>
      <c r="BA231" s="1">
        <v>167</v>
      </c>
      <c r="BB231" s="1">
        <v>188</v>
      </c>
    </row>
    <row r="232" spans="2:55">
      <c r="B232" t="s">
        <v>212</v>
      </c>
      <c r="V232">
        <v>8123</v>
      </c>
      <c r="W232">
        <v>7044</v>
      </c>
      <c r="X232">
        <v>5409</v>
      </c>
      <c r="Y232">
        <v>8049</v>
      </c>
      <c r="Z232">
        <v>3095</v>
      </c>
      <c r="AA232">
        <v>3860</v>
      </c>
      <c r="AB232">
        <v>8775</v>
      </c>
      <c r="AC232">
        <v>13179</v>
      </c>
      <c r="AD232">
        <v>22228</v>
      </c>
      <c r="AE232">
        <v>14782</v>
      </c>
      <c r="AF232">
        <v>14752</v>
      </c>
      <c r="AG232">
        <v>7835</v>
      </c>
      <c r="AH232">
        <v>13270</v>
      </c>
      <c r="AI232">
        <v>6636</v>
      </c>
      <c r="AJ232">
        <v>2185</v>
      </c>
      <c r="AK232">
        <v>2257</v>
      </c>
      <c r="AL232" s="1">
        <v>3648</v>
      </c>
      <c r="AM232" s="1">
        <v>1179</v>
      </c>
      <c r="AN232" s="1">
        <v>5105</v>
      </c>
      <c r="AO232">
        <v>9168</v>
      </c>
      <c r="AP232">
        <v>13060</v>
      </c>
      <c r="AQ232" s="1">
        <v>17838</v>
      </c>
      <c r="AR232">
        <v>9467</v>
      </c>
      <c r="AS232">
        <v>17305</v>
      </c>
      <c r="AT232" s="1">
        <v>26462</v>
      </c>
      <c r="AU232" s="1">
        <v>23861</v>
      </c>
      <c r="AV232" s="1">
        <v>48680</v>
      </c>
      <c r="AW232" s="1">
        <v>80738</v>
      </c>
      <c r="AX232" s="1">
        <v>33538</v>
      </c>
      <c r="AY232" s="1">
        <v>48060</v>
      </c>
      <c r="AZ232" s="1">
        <v>64580</v>
      </c>
      <c r="BA232" s="1">
        <v>94224</v>
      </c>
      <c r="BB232" s="1">
        <v>28653</v>
      </c>
    </row>
    <row r="233" spans="2:55">
      <c r="B233" t="s">
        <v>231</v>
      </c>
      <c r="C233" t="s">
        <v>232</v>
      </c>
      <c r="T233">
        <v>100</v>
      </c>
      <c r="U233">
        <v>109</v>
      </c>
      <c r="V233">
        <v>243</v>
      </c>
      <c r="X233">
        <v>1192</v>
      </c>
    </row>
    <row r="234" spans="2:55">
      <c r="B234" t="s">
        <v>136</v>
      </c>
      <c r="N234">
        <v>45</v>
      </c>
      <c r="O234">
        <v>1152</v>
      </c>
      <c r="P234">
        <v>1319</v>
      </c>
      <c r="Q234">
        <v>2150</v>
      </c>
      <c r="R234">
        <v>9789</v>
      </c>
      <c r="T234">
        <v>19727</v>
      </c>
      <c r="U234">
        <v>14912</v>
      </c>
    </row>
    <row r="235" spans="2:55">
      <c r="B235" t="s">
        <v>137</v>
      </c>
      <c r="J235">
        <v>88937</v>
      </c>
      <c r="K235">
        <v>153971</v>
      </c>
      <c r="L235">
        <v>171140</v>
      </c>
      <c r="M235">
        <v>122191</v>
      </c>
      <c r="N235">
        <v>196529</v>
      </c>
      <c r="O235">
        <v>215486</v>
      </c>
      <c r="P235">
        <v>198936</v>
      </c>
      <c r="Q235">
        <v>201798</v>
      </c>
      <c r="R235">
        <v>161416</v>
      </c>
      <c r="T235">
        <v>3</v>
      </c>
    </row>
    <row r="236" spans="2:55">
      <c r="B236" t="s">
        <v>268</v>
      </c>
      <c r="T236">
        <v>10912</v>
      </c>
    </row>
    <row r="237" spans="2:55">
      <c r="B237" t="s">
        <v>276</v>
      </c>
      <c r="AS237">
        <v>38</v>
      </c>
      <c r="AU237" s="1">
        <v>15</v>
      </c>
      <c r="BA237" s="1">
        <v>100</v>
      </c>
    </row>
    <row r="238" spans="2:55">
      <c r="B238" t="s">
        <v>233</v>
      </c>
      <c r="T238">
        <v>1210</v>
      </c>
      <c r="U238">
        <v>17</v>
      </c>
    </row>
    <row r="239" spans="2:55">
      <c r="B239" t="s">
        <v>247</v>
      </c>
      <c r="AF239">
        <v>24285</v>
      </c>
      <c r="AG239">
        <v>72212</v>
      </c>
      <c r="AH239">
        <v>124869</v>
      </c>
      <c r="AI239">
        <v>188113</v>
      </c>
      <c r="AJ239">
        <v>110971</v>
      </c>
      <c r="AK239">
        <v>58201</v>
      </c>
      <c r="AL239" s="1">
        <v>58268</v>
      </c>
      <c r="AM239" s="1">
        <v>30487</v>
      </c>
      <c r="AN239" s="1">
        <v>233</v>
      </c>
      <c r="AQ239" s="1">
        <v>3</v>
      </c>
      <c r="AR239">
        <v>216</v>
      </c>
    </row>
    <row r="240" spans="2:55">
      <c r="B240" t="s">
        <v>297</v>
      </c>
      <c r="AS240">
        <v>1408</v>
      </c>
      <c r="AT240" s="1">
        <v>14492</v>
      </c>
      <c r="AU240" s="1">
        <v>95</v>
      </c>
      <c r="AX240" s="1">
        <v>138</v>
      </c>
      <c r="AY240" s="1">
        <v>2</v>
      </c>
      <c r="AZ240" s="1">
        <v>8</v>
      </c>
      <c r="BA240" s="1">
        <v>27</v>
      </c>
    </row>
    <row r="241" spans="2:55">
      <c r="B241" t="s">
        <v>213</v>
      </c>
      <c r="J241">
        <v>1721</v>
      </c>
      <c r="K241">
        <v>870</v>
      </c>
      <c r="L241">
        <v>6366</v>
      </c>
      <c r="M241">
        <v>362</v>
      </c>
      <c r="N241">
        <v>3911</v>
      </c>
      <c r="O241">
        <v>2298</v>
      </c>
      <c r="P241">
        <v>1462</v>
      </c>
      <c r="Q241">
        <v>210</v>
      </c>
      <c r="R241">
        <v>1932</v>
      </c>
      <c r="T241">
        <v>91</v>
      </c>
      <c r="U241">
        <v>84</v>
      </c>
      <c r="V241">
        <v>466</v>
      </c>
      <c r="W241">
        <v>33</v>
      </c>
      <c r="X241">
        <v>21</v>
      </c>
      <c r="Y241">
        <v>790</v>
      </c>
      <c r="Z241">
        <v>28</v>
      </c>
      <c r="AA241">
        <v>7</v>
      </c>
      <c r="AC241">
        <v>40</v>
      </c>
      <c r="AD241">
        <v>11</v>
      </c>
      <c r="AE241">
        <v>1701</v>
      </c>
      <c r="AF241">
        <v>1596</v>
      </c>
      <c r="AG241">
        <v>873</v>
      </c>
      <c r="AH241">
        <v>1574</v>
      </c>
      <c r="AI241">
        <v>2817</v>
      </c>
      <c r="AJ241">
        <v>1114</v>
      </c>
      <c r="AK241">
        <v>554</v>
      </c>
      <c r="AL241" s="1">
        <v>918</v>
      </c>
      <c r="AM241" s="1">
        <v>1</v>
      </c>
      <c r="AN241" s="1">
        <v>168</v>
      </c>
      <c r="AO241">
        <v>436</v>
      </c>
      <c r="AP241">
        <v>1087</v>
      </c>
      <c r="AQ241" s="1">
        <v>1353</v>
      </c>
      <c r="AR241">
        <v>309</v>
      </c>
      <c r="AS241">
        <v>665</v>
      </c>
      <c r="AT241" s="1">
        <v>4</v>
      </c>
      <c r="AU241" s="1">
        <v>1673</v>
      </c>
      <c r="AW241" s="1">
        <v>10866</v>
      </c>
      <c r="AX241" s="1">
        <v>2010</v>
      </c>
      <c r="AY241" s="1">
        <v>24694</v>
      </c>
      <c r="AZ241" s="1">
        <v>14</v>
      </c>
      <c r="BA241" s="1">
        <v>122</v>
      </c>
      <c r="BB241" s="1">
        <v>13</v>
      </c>
    </row>
    <row r="242" spans="2:55">
      <c r="B242" t="s">
        <v>138</v>
      </c>
      <c r="J242">
        <v>11</v>
      </c>
      <c r="M242">
        <v>29</v>
      </c>
      <c r="N242">
        <v>27</v>
      </c>
      <c r="P242">
        <v>20</v>
      </c>
      <c r="Q242">
        <v>310</v>
      </c>
      <c r="U242">
        <v>34</v>
      </c>
      <c r="V242">
        <v>232</v>
      </c>
      <c r="W242">
        <v>89</v>
      </c>
      <c r="X242">
        <v>287</v>
      </c>
      <c r="Y242">
        <v>70</v>
      </c>
      <c r="Z242">
        <v>607</v>
      </c>
      <c r="AA242">
        <v>124</v>
      </c>
      <c r="AB242">
        <v>157</v>
      </c>
      <c r="AC242">
        <v>34</v>
      </c>
      <c r="AD242">
        <v>2402</v>
      </c>
      <c r="AE242">
        <v>2383</v>
      </c>
      <c r="AF242">
        <v>3862</v>
      </c>
      <c r="AG242">
        <v>2456</v>
      </c>
      <c r="AH242">
        <v>1408</v>
      </c>
      <c r="AI242">
        <v>375</v>
      </c>
      <c r="AJ242">
        <v>119</v>
      </c>
      <c r="AK242">
        <v>268</v>
      </c>
      <c r="AL242" s="1">
        <v>3454</v>
      </c>
      <c r="AM242" s="1">
        <v>1128</v>
      </c>
      <c r="AN242" s="1">
        <v>3113</v>
      </c>
      <c r="AO242">
        <v>3210</v>
      </c>
      <c r="AP242">
        <v>3514</v>
      </c>
      <c r="AQ242" s="1">
        <v>3493</v>
      </c>
      <c r="AR242">
        <v>3052</v>
      </c>
      <c r="AS242">
        <v>1448</v>
      </c>
      <c r="AT242" s="1">
        <v>567</v>
      </c>
      <c r="AU242" s="1">
        <v>2403</v>
      </c>
      <c r="AV242" s="1">
        <v>220</v>
      </c>
      <c r="AX242" s="1">
        <v>3554</v>
      </c>
      <c r="AY242" s="1">
        <v>399</v>
      </c>
      <c r="AZ242" s="1">
        <v>3731</v>
      </c>
      <c r="BA242" s="1">
        <v>3931</v>
      </c>
      <c r="BB242" s="1">
        <v>4725</v>
      </c>
      <c r="BC242">
        <v>2</v>
      </c>
    </row>
    <row r="243" spans="2:55">
      <c r="B243" t="s">
        <v>139</v>
      </c>
      <c r="J243">
        <v>4263</v>
      </c>
      <c r="K243">
        <v>9554</v>
      </c>
      <c r="L243">
        <v>8180</v>
      </c>
      <c r="M243">
        <v>6184</v>
      </c>
      <c r="N243">
        <v>7725</v>
      </c>
      <c r="O243">
        <v>5654</v>
      </c>
      <c r="P243">
        <v>4154</v>
      </c>
      <c r="Q243">
        <v>5748</v>
      </c>
      <c r="R243">
        <v>7066</v>
      </c>
      <c r="T243">
        <v>7969</v>
      </c>
      <c r="U243">
        <v>15945</v>
      </c>
      <c r="V243">
        <v>9630</v>
      </c>
      <c r="W243">
        <v>3406</v>
      </c>
      <c r="X243">
        <v>5411</v>
      </c>
      <c r="Y243">
        <v>11523</v>
      </c>
      <c r="Z243">
        <v>27271</v>
      </c>
      <c r="AA243">
        <v>23082</v>
      </c>
      <c r="AB243">
        <v>35848</v>
      </c>
      <c r="AC243">
        <v>77660</v>
      </c>
      <c r="AD243">
        <v>128772</v>
      </c>
      <c r="AE243">
        <v>236260</v>
      </c>
      <c r="AF243">
        <v>343567</v>
      </c>
      <c r="AG243">
        <v>247815</v>
      </c>
      <c r="AH243">
        <v>254259</v>
      </c>
      <c r="AI243">
        <v>381037</v>
      </c>
      <c r="AJ243">
        <v>384633</v>
      </c>
      <c r="AK243">
        <v>233283</v>
      </c>
      <c r="AL243" s="1">
        <v>329048</v>
      </c>
      <c r="AM243" s="1">
        <v>365933</v>
      </c>
      <c r="AN243" s="1">
        <v>332391</v>
      </c>
      <c r="AO243">
        <v>742698</v>
      </c>
      <c r="AP243">
        <v>953305</v>
      </c>
      <c r="AQ243" s="1">
        <v>929612</v>
      </c>
      <c r="AR243">
        <v>838515</v>
      </c>
      <c r="AS243">
        <v>1118521</v>
      </c>
      <c r="AT243" s="1">
        <v>696314</v>
      </c>
      <c r="AU243" s="1">
        <v>2855133</v>
      </c>
      <c r="AV243" s="1">
        <v>3937779</v>
      </c>
      <c r="AW243" s="1">
        <v>3655905</v>
      </c>
      <c r="AX243" s="1">
        <v>8003793</v>
      </c>
      <c r="AY243" s="1">
        <v>11523422</v>
      </c>
      <c r="AZ243" s="1">
        <v>9653593</v>
      </c>
      <c r="BA243" s="1">
        <v>10988775</v>
      </c>
      <c r="BB243" s="1">
        <v>9659249</v>
      </c>
      <c r="BC243">
        <v>11169</v>
      </c>
    </row>
    <row r="244" spans="2:55">
      <c r="B244" t="s">
        <v>140</v>
      </c>
      <c r="J244">
        <v>31938</v>
      </c>
      <c r="K244">
        <v>43787</v>
      </c>
      <c r="L244">
        <v>72213</v>
      </c>
      <c r="M244">
        <v>17076</v>
      </c>
      <c r="N244">
        <v>27562</v>
      </c>
      <c r="O244">
        <v>59861</v>
      </c>
      <c r="P244">
        <v>97073</v>
      </c>
      <c r="Q244">
        <v>58943</v>
      </c>
      <c r="R244">
        <v>90832</v>
      </c>
      <c r="T244">
        <v>5430</v>
      </c>
      <c r="U244">
        <v>378576</v>
      </c>
      <c r="V244">
        <v>159720</v>
      </c>
      <c r="W244">
        <v>436</v>
      </c>
      <c r="X244">
        <v>1093</v>
      </c>
      <c r="Y244">
        <v>178606</v>
      </c>
      <c r="Z244">
        <v>316312</v>
      </c>
      <c r="AA244">
        <v>1831</v>
      </c>
      <c r="AB244">
        <v>511</v>
      </c>
      <c r="AC244">
        <v>755</v>
      </c>
      <c r="AD244">
        <v>333</v>
      </c>
      <c r="AE244">
        <v>384</v>
      </c>
      <c r="AF244">
        <v>528</v>
      </c>
      <c r="AG244">
        <v>834</v>
      </c>
      <c r="AH244">
        <v>1340</v>
      </c>
      <c r="AI244">
        <v>873</v>
      </c>
      <c r="AJ244">
        <v>95</v>
      </c>
      <c r="AK244">
        <v>1025</v>
      </c>
      <c r="AL244" s="1">
        <v>12706</v>
      </c>
      <c r="AM244" s="1">
        <v>85</v>
      </c>
      <c r="AN244" s="1">
        <v>2083</v>
      </c>
      <c r="AO244">
        <v>143</v>
      </c>
      <c r="AP244">
        <v>1325</v>
      </c>
      <c r="AQ244" s="1">
        <v>1147</v>
      </c>
      <c r="AR244">
        <v>1314</v>
      </c>
      <c r="AS244">
        <v>1448</v>
      </c>
      <c r="AT244" s="1">
        <v>4550</v>
      </c>
      <c r="AU244" s="1">
        <v>1937</v>
      </c>
      <c r="AV244" s="1">
        <v>712996</v>
      </c>
      <c r="AW244" s="1">
        <v>854565</v>
      </c>
      <c r="AX244" s="1">
        <v>752938</v>
      </c>
      <c r="AY244" s="1">
        <v>391066</v>
      </c>
      <c r="AZ244" s="1">
        <v>103382</v>
      </c>
      <c r="BA244" s="1">
        <v>12378</v>
      </c>
      <c r="BB244" s="1">
        <v>28768</v>
      </c>
      <c r="BC244">
        <v>40</v>
      </c>
    </row>
    <row r="245" spans="2:55">
      <c r="B245" t="s">
        <v>141</v>
      </c>
      <c r="J245">
        <v>80127</v>
      </c>
      <c r="K245">
        <v>93851</v>
      </c>
      <c r="L245">
        <v>101399</v>
      </c>
      <c r="M245">
        <v>88937</v>
      </c>
      <c r="N245">
        <v>95508</v>
      </c>
      <c r="O245">
        <v>110105</v>
      </c>
      <c r="P245">
        <v>112046</v>
      </c>
      <c r="Q245">
        <v>145562</v>
      </c>
      <c r="R245">
        <v>131578</v>
      </c>
      <c r="T245">
        <v>104599</v>
      </c>
      <c r="U245">
        <v>178719</v>
      </c>
      <c r="V245">
        <v>143711</v>
      </c>
      <c r="W245">
        <v>277653</v>
      </c>
      <c r="X245">
        <v>113997</v>
      </c>
      <c r="Y245">
        <v>204958</v>
      </c>
      <c r="Z245">
        <v>209170</v>
      </c>
      <c r="AA245">
        <v>151106</v>
      </c>
      <c r="AB245">
        <v>168742</v>
      </c>
      <c r="AC245">
        <v>170135</v>
      </c>
      <c r="AD245">
        <v>249168</v>
      </c>
      <c r="AE245">
        <v>311457</v>
      </c>
      <c r="AF245">
        <v>215176</v>
      </c>
      <c r="AG245">
        <v>208547</v>
      </c>
      <c r="AH245">
        <v>163030</v>
      </c>
      <c r="AI245">
        <v>174518</v>
      </c>
      <c r="AJ245">
        <v>39957</v>
      </c>
      <c r="AK245">
        <v>35947</v>
      </c>
      <c r="AL245" s="1">
        <v>34899</v>
      </c>
      <c r="AM245" s="1">
        <v>59733</v>
      </c>
      <c r="AN245" s="1">
        <v>79885</v>
      </c>
      <c r="AO245">
        <v>92619</v>
      </c>
      <c r="AP245">
        <v>110231</v>
      </c>
      <c r="AQ245" s="1">
        <v>123466</v>
      </c>
      <c r="AR245">
        <v>120774</v>
      </c>
      <c r="AS245">
        <v>143661</v>
      </c>
      <c r="AT245" s="1">
        <v>106481</v>
      </c>
      <c r="AU245" s="1">
        <v>57654</v>
      </c>
      <c r="AV245" s="1">
        <v>74</v>
      </c>
      <c r="AW245" s="1">
        <v>25</v>
      </c>
      <c r="AX245" s="1">
        <v>315</v>
      </c>
      <c r="AY245" s="1">
        <v>645</v>
      </c>
      <c r="AZ245" s="1">
        <v>3779</v>
      </c>
      <c r="BA245" s="1">
        <v>48181</v>
      </c>
      <c r="BB245" s="1">
        <v>14009</v>
      </c>
      <c r="BC245">
        <v>69</v>
      </c>
    </row>
    <row r="246" spans="2:55">
      <c r="B246" t="s">
        <v>223</v>
      </c>
      <c r="Z246">
        <v>2244</v>
      </c>
      <c r="AA246">
        <v>9235</v>
      </c>
      <c r="AB246">
        <v>4035</v>
      </c>
      <c r="AC246">
        <v>7842</v>
      </c>
      <c r="AD246">
        <v>10316</v>
      </c>
      <c r="AE246">
        <v>13800</v>
      </c>
      <c r="AF246">
        <v>20498</v>
      </c>
      <c r="AG246">
        <v>48983</v>
      </c>
      <c r="AH246">
        <v>27014</v>
      </c>
      <c r="AI246">
        <v>38126</v>
      </c>
      <c r="AJ246">
        <v>18456</v>
      </c>
      <c r="AK246">
        <v>12690</v>
      </c>
      <c r="AL246" s="1">
        <v>35861</v>
      </c>
      <c r="AM246" s="1">
        <v>47034</v>
      </c>
      <c r="AN246" s="1">
        <v>38359</v>
      </c>
      <c r="AO246">
        <v>38676</v>
      </c>
      <c r="AP246">
        <v>27492</v>
      </c>
      <c r="AQ246" s="1">
        <v>43379</v>
      </c>
      <c r="AR246">
        <v>31333</v>
      </c>
      <c r="AS246">
        <v>15023</v>
      </c>
      <c r="AT246" s="1">
        <v>933</v>
      </c>
      <c r="AU246" s="1">
        <v>27</v>
      </c>
      <c r="AW246" s="1">
        <v>8010</v>
      </c>
      <c r="AX246" s="1">
        <v>328</v>
      </c>
      <c r="AY246" s="1">
        <v>11</v>
      </c>
      <c r="AZ246" s="1">
        <v>2676</v>
      </c>
      <c r="BA246" s="1">
        <v>126816</v>
      </c>
      <c r="BB246" s="1">
        <v>337311</v>
      </c>
      <c r="BC246">
        <v>171</v>
      </c>
    </row>
    <row r="247" spans="2:55">
      <c r="B247" t="s">
        <v>246</v>
      </c>
      <c r="L247">
        <v>55</v>
      </c>
      <c r="BA247" s="1">
        <v>54</v>
      </c>
      <c r="BB247" s="1">
        <v>64</v>
      </c>
    </row>
    <row r="248" spans="2:55">
      <c r="B248" t="s">
        <v>142</v>
      </c>
      <c r="J248">
        <v>14424</v>
      </c>
      <c r="K248">
        <v>29619</v>
      </c>
      <c r="L248">
        <v>42218</v>
      </c>
      <c r="M248">
        <v>61053</v>
      </c>
      <c r="N248">
        <v>49450</v>
      </c>
      <c r="O248">
        <v>63539</v>
      </c>
      <c r="P248">
        <v>71509</v>
      </c>
      <c r="Q248">
        <v>85855</v>
      </c>
      <c r="T248">
        <v>52791</v>
      </c>
      <c r="U248">
        <v>35900</v>
      </c>
      <c r="V248">
        <v>39844</v>
      </c>
      <c r="W248">
        <v>17690</v>
      </c>
      <c r="X248">
        <v>36060</v>
      </c>
      <c r="Y248">
        <v>75244</v>
      </c>
      <c r="Z248">
        <v>87536</v>
      </c>
      <c r="AA248">
        <v>80076</v>
      </c>
      <c r="AB248">
        <v>52278</v>
      </c>
      <c r="AC248">
        <v>78020</v>
      </c>
      <c r="AD248">
        <v>50805</v>
      </c>
      <c r="AE248">
        <v>47969</v>
      </c>
      <c r="AF248">
        <v>71670</v>
      </c>
      <c r="AG248">
        <v>104560</v>
      </c>
      <c r="AH248">
        <v>80761</v>
      </c>
      <c r="AI248">
        <v>87795</v>
      </c>
      <c r="AJ248">
        <v>39995</v>
      </c>
      <c r="AK248">
        <v>27614</v>
      </c>
      <c r="AL248" s="1">
        <v>25689</v>
      </c>
      <c r="AM248" s="1">
        <v>49174</v>
      </c>
      <c r="AN248" s="1">
        <v>68782</v>
      </c>
      <c r="AO248">
        <v>71171</v>
      </c>
      <c r="AP248">
        <v>101974</v>
      </c>
      <c r="AQ248" s="1">
        <v>124006</v>
      </c>
      <c r="AR248">
        <v>141427</v>
      </c>
      <c r="AS248">
        <v>168495</v>
      </c>
      <c r="AT248" s="1">
        <v>130040</v>
      </c>
      <c r="AU248" s="1">
        <v>154830</v>
      </c>
      <c r="AV248" s="1">
        <v>141092</v>
      </c>
      <c r="AW248" s="1">
        <v>78009</v>
      </c>
      <c r="AX248" s="1">
        <v>120956</v>
      </c>
      <c r="AY248" s="1">
        <v>199057</v>
      </c>
      <c r="AZ248" s="1">
        <v>275853</v>
      </c>
      <c r="BA248" s="1">
        <v>313559</v>
      </c>
      <c r="BB248" s="1">
        <v>163566</v>
      </c>
      <c r="BC248">
        <v>200</v>
      </c>
    </row>
    <row r="249" spans="2:55">
      <c r="B249" t="s">
        <v>254</v>
      </c>
      <c r="AQ249" s="1">
        <v>20</v>
      </c>
      <c r="AT249" s="1">
        <v>8</v>
      </c>
      <c r="AZ249" s="1">
        <v>2</v>
      </c>
      <c r="BB249" s="1">
        <v>421</v>
      </c>
    </row>
    <row r="250" spans="2:55">
      <c r="B250" t="s">
        <v>251</v>
      </c>
      <c r="AO250">
        <v>17</v>
      </c>
      <c r="AQ250" s="1">
        <v>38</v>
      </c>
      <c r="AR250">
        <v>31</v>
      </c>
    </row>
    <row r="251" spans="2:55">
      <c r="B251" t="s">
        <v>214</v>
      </c>
      <c r="K251">
        <v>1</v>
      </c>
      <c r="N251">
        <v>47</v>
      </c>
      <c r="O251">
        <v>243</v>
      </c>
      <c r="P251">
        <v>165</v>
      </c>
      <c r="Q251">
        <v>92</v>
      </c>
      <c r="R251">
        <v>96802</v>
      </c>
      <c r="T251">
        <v>516</v>
      </c>
      <c r="U251">
        <v>223</v>
      </c>
      <c r="V251">
        <v>222</v>
      </c>
      <c r="W251">
        <v>242</v>
      </c>
      <c r="X251">
        <v>925</v>
      </c>
      <c r="Y251">
        <v>962</v>
      </c>
      <c r="Z251">
        <v>878</v>
      </c>
      <c r="AA251">
        <v>543</v>
      </c>
      <c r="AB251">
        <v>1495</v>
      </c>
      <c r="AC251">
        <v>4789</v>
      </c>
      <c r="AD251">
        <v>4205</v>
      </c>
      <c r="AE251">
        <v>1975</v>
      </c>
      <c r="AF251">
        <v>845</v>
      </c>
      <c r="AG251">
        <v>957</v>
      </c>
      <c r="AH251">
        <v>1283</v>
      </c>
      <c r="AI251">
        <v>793</v>
      </c>
      <c r="AJ251">
        <v>195</v>
      </c>
      <c r="AK251">
        <v>996</v>
      </c>
      <c r="AL251" s="1">
        <v>1047</v>
      </c>
      <c r="AM251" s="1">
        <v>747</v>
      </c>
      <c r="AN251" s="1">
        <v>155</v>
      </c>
      <c r="AO251">
        <v>719</v>
      </c>
      <c r="AP251">
        <v>1710</v>
      </c>
      <c r="AQ251" s="1">
        <v>926</v>
      </c>
      <c r="AR251">
        <v>1749</v>
      </c>
      <c r="AS251">
        <v>876</v>
      </c>
      <c r="AT251" s="1">
        <v>1497</v>
      </c>
      <c r="AU251" s="1">
        <v>685</v>
      </c>
      <c r="AZ251" s="1">
        <v>1159</v>
      </c>
      <c r="BA251" s="1">
        <v>297</v>
      </c>
      <c r="BB251" s="1">
        <v>6272</v>
      </c>
    </row>
    <row r="252" spans="2:55">
      <c r="B252" t="s">
        <v>253</v>
      </c>
      <c r="AQ252" s="1">
        <v>1</v>
      </c>
    </row>
    <row r="253" spans="2:55">
      <c r="B253" t="s">
        <v>215</v>
      </c>
      <c r="M253">
        <v>6</v>
      </c>
      <c r="O253">
        <v>115</v>
      </c>
      <c r="P253">
        <v>60</v>
      </c>
      <c r="Q253">
        <v>103</v>
      </c>
      <c r="R253">
        <v>67</v>
      </c>
      <c r="T253">
        <v>13</v>
      </c>
      <c r="U253">
        <v>15</v>
      </c>
      <c r="V253">
        <v>21</v>
      </c>
      <c r="W253">
        <v>13</v>
      </c>
      <c r="AA253">
        <v>218</v>
      </c>
      <c r="AB253">
        <v>5666</v>
      </c>
      <c r="AC253">
        <v>1053</v>
      </c>
      <c r="AD253">
        <v>1537</v>
      </c>
      <c r="AE253">
        <v>1684</v>
      </c>
      <c r="AF253">
        <v>1448</v>
      </c>
      <c r="AG253">
        <v>2760</v>
      </c>
      <c r="AH253">
        <v>2208</v>
      </c>
      <c r="AI253">
        <v>936</v>
      </c>
      <c r="AJ253">
        <v>339</v>
      </c>
      <c r="AK253">
        <v>1811</v>
      </c>
      <c r="AL253" s="1">
        <v>130324</v>
      </c>
      <c r="AM253" s="1">
        <v>81043</v>
      </c>
      <c r="AN253" s="1">
        <v>125347</v>
      </c>
      <c r="AO253">
        <v>92548</v>
      </c>
      <c r="AP253">
        <v>51875</v>
      </c>
      <c r="AQ253" s="1">
        <v>1676</v>
      </c>
      <c r="AR253">
        <v>3173</v>
      </c>
      <c r="AS253">
        <v>5595</v>
      </c>
      <c r="AT253" s="1">
        <v>1103</v>
      </c>
      <c r="AZ253" s="1">
        <v>965</v>
      </c>
      <c r="BA253" s="1">
        <v>2295</v>
      </c>
      <c r="BB253" s="1">
        <v>935</v>
      </c>
      <c r="BC253">
        <v>1</v>
      </c>
    </row>
    <row r="254" spans="2:55">
      <c r="B254" t="s">
        <v>143</v>
      </c>
      <c r="J254">
        <v>34369</v>
      </c>
      <c r="K254">
        <v>32842</v>
      </c>
      <c r="L254">
        <v>46982</v>
      </c>
      <c r="M254">
        <v>126654</v>
      </c>
      <c r="N254">
        <v>93039</v>
      </c>
      <c r="O254">
        <v>149877</v>
      </c>
      <c r="P254">
        <v>217410</v>
      </c>
      <c r="Q254">
        <v>166386</v>
      </c>
      <c r="R254">
        <v>178522</v>
      </c>
      <c r="T254">
        <v>105896</v>
      </c>
      <c r="U254">
        <v>44215</v>
      </c>
      <c r="V254">
        <v>40278</v>
      </c>
      <c r="W254">
        <v>29369</v>
      </c>
      <c r="X254">
        <v>19730</v>
      </c>
      <c r="Y254">
        <v>17540</v>
      </c>
      <c r="Z254">
        <v>29905</v>
      </c>
      <c r="AA254">
        <v>18011</v>
      </c>
      <c r="AB254">
        <v>18867</v>
      </c>
      <c r="AC254">
        <v>33556</v>
      </c>
      <c r="AD254">
        <v>35418</v>
      </c>
      <c r="AE254">
        <v>59522</v>
      </c>
      <c r="AF254">
        <v>70854</v>
      </c>
      <c r="AG254">
        <v>97828</v>
      </c>
      <c r="AH254">
        <v>125766</v>
      </c>
      <c r="AI254">
        <v>149556</v>
      </c>
      <c r="AJ254">
        <v>81235</v>
      </c>
      <c r="AK254">
        <v>53600</v>
      </c>
      <c r="AL254" s="1">
        <v>86031</v>
      </c>
      <c r="AM254" s="1">
        <v>50139</v>
      </c>
      <c r="AN254" s="1">
        <v>57783</v>
      </c>
      <c r="AO254">
        <v>94663</v>
      </c>
      <c r="AP254">
        <v>120338</v>
      </c>
      <c r="AQ254" s="1">
        <v>103008</v>
      </c>
      <c r="AR254">
        <v>129344</v>
      </c>
      <c r="AS254">
        <v>89135</v>
      </c>
      <c r="AT254" s="1">
        <v>38703</v>
      </c>
      <c r="AU254" s="1">
        <v>17443</v>
      </c>
      <c r="AV254" s="1">
        <v>7542</v>
      </c>
      <c r="AW254" s="1">
        <v>5354</v>
      </c>
      <c r="AX254" s="1">
        <v>14708</v>
      </c>
      <c r="AY254" s="1">
        <v>18787</v>
      </c>
      <c r="AZ254" s="1">
        <f>21433+464+122</f>
        <v>22019</v>
      </c>
      <c r="BA254" s="1">
        <f>49615+590+8884</f>
        <v>59089</v>
      </c>
      <c r="BB254" s="1">
        <f>189137+35+535</f>
        <v>189707</v>
      </c>
      <c r="BC254">
        <v>706</v>
      </c>
    </row>
    <row r="255" spans="2:55">
      <c r="B255" t="s">
        <v>216</v>
      </c>
      <c r="AE255">
        <v>1244</v>
      </c>
      <c r="AF255">
        <v>3000</v>
      </c>
      <c r="AG255">
        <v>2418</v>
      </c>
      <c r="AH255">
        <v>1507</v>
      </c>
      <c r="AI255">
        <v>1066</v>
      </c>
      <c r="AK255">
        <v>61</v>
      </c>
      <c r="AL255" s="1">
        <v>19</v>
      </c>
      <c r="AM255" s="1">
        <v>181</v>
      </c>
      <c r="AN255" s="1">
        <v>213</v>
      </c>
    </row>
    <row r="256" spans="2:55">
      <c r="B256" t="s">
        <v>217</v>
      </c>
      <c r="J256">
        <v>1484</v>
      </c>
      <c r="K256">
        <v>224</v>
      </c>
      <c r="L256">
        <v>262</v>
      </c>
      <c r="M256">
        <v>719</v>
      </c>
      <c r="N256">
        <v>1370</v>
      </c>
      <c r="O256">
        <v>1396</v>
      </c>
      <c r="P256">
        <v>67</v>
      </c>
      <c r="R256">
        <v>511</v>
      </c>
      <c r="T256">
        <v>24</v>
      </c>
      <c r="U256">
        <v>624</v>
      </c>
      <c r="W256">
        <v>25</v>
      </c>
      <c r="X256">
        <v>7</v>
      </c>
      <c r="Z256">
        <v>72</v>
      </c>
      <c r="AA256">
        <v>487</v>
      </c>
      <c r="AB256">
        <v>266</v>
      </c>
      <c r="AC256">
        <v>34</v>
      </c>
      <c r="AD256">
        <v>58</v>
      </c>
      <c r="AE256">
        <v>47</v>
      </c>
      <c r="AF256">
        <v>47</v>
      </c>
      <c r="AG256">
        <v>31</v>
      </c>
      <c r="AH256">
        <v>46</v>
      </c>
      <c r="AI256">
        <v>5</v>
      </c>
      <c r="AJ256">
        <v>26</v>
      </c>
      <c r="AK256">
        <v>48</v>
      </c>
      <c r="AL256" s="1">
        <v>11</v>
      </c>
      <c r="AM256" s="1">
        <v>1006</v>
      </c>
      <c r="AN256" s="1">
        <v>11</v>
      </c>
      <c r="AO256">
        <v>39</v>
      </c>
      <c r="AP256">
        <v>383</v>
      </c>
      <c r="AQ256" s="1">
        <v>329</v>
      </c>
      <c r="AR256">
        <v>264</v>
      </c>
      <c r="AS256">
        <v>129</v>
      </c>
      <c r="AT256" s="1">
        <v>227</v>
      </c>
      <c r="AU256" s="1">
        <v>132</v>
      </c>
      <c r="AV256" s="1">
        <v>34</v>
      </c>
      <c r="AW256" s="1">
        <v>43</v>
      </c>
      <c r="AX256" s="1">
        <v>434</v>
      </c>
      <c r="AY256" s="1">
        <v>235</v>
      </c>
      <c r="AZ256" s="1">
        <v>538</v>
      </c>
      <c r="BA256" s="1">
        <v>293</v>
      </c>
      <c r="BB256" s="1">
        <v>328</v>
      </c>
      <c r="BC256">
        <v>1</v>
      </c>
    </row>
    <row r="257" spans="2:55">
      <c r="B257" t="s">
        <v>267</v>
      </c>
      <c r="R257">
        <v>1332</v>
      </c>
      <c r="T257">
        <v>169</v>
      </c>
      <c r="U257">
        <v>792</v>
      </c>
      <c r="V257">
        <v>1715</v>
      </c>
      <c r="W257">
        <v>2917</v>
      </c>
      <c r="X257">
        <v>29</v>
      </c>
      <c r="Y257">
        <v>8627</v>
      </c>
      <c r="Z257">
        <v>5803</v>
      </c>
      <c r="AA257">
        <v>208</v>
      </c>
      <c r="AB257">
        <v>18</v>
      </c>
      <c r="AC257">
        <v>521</v>
      </c>
      <c r="AD257">
        <v>7764</v>
      </c>
      <c r="AE257">
        <v>7927</v>
      </c>
      <c r="AF257">
        <v>12449</v>
      </c>
      <c r="AG257">
        <v>11884</v>
      </c>
      <c r="AH257">
        <v>9026</v>
      </c>
      <c r="AI257">
        <v>6318</v>
      </c>
      <c r="AJ257">
        <v>2219</v>
      </c>
      <c r="AK257">
        <v>3851</v>
      </c>
      <c r="AL257" s="1">
        <v>2065</v>
      </c>
      <c r="AM257" s="1">
        <v>1698</v>
      </c>
      <c r="AN257" s="1">
        <v>1242</v>
      </c>
      <c r="AO257">
        <v>1228</v>
      </c>
      <c r="AP257">
        <v>1107</v>
      </c>
      <c r="AQ257" s="1">
        <v>31</v>
      </c>
      <c r="AR257">
        <v>1</v>
      </c>
    </row>
    <row r="258" spans="2:55">
      <c r="B258" t="s">
        <v>179</v>
      </c>
      <c r="AZ258" s="1">
        <v>13</v>
      </c>
      <c r="BA258" s="1">
        <v>746081</v>
      </c>
      <c r="BB258" s="1">
        <v>607742</v>
      </c>
      <c r="BC258">
        <v>1307</v>
      </c>
    </row>
    <row r="259" spans="2:55">
      <c r="B259" t="s">
        <v>270</v>
      </c>
      <c r="U259">
        <v>6</v>
      </c>
    </row>
    <row r="260" spans="2:55">
      <c r="B260" t="s">
        <v>235</v>
      </c>
      <c r="L260">
        <v>51</v>
      </c>
      <c r="T260">
        <v>48</v>
      </c>
      <c r="U260">
        <v>637</v>
      </c>
      <c r="V260">
        <v>2</v>
      </c>
      <c r="W260">
        <v>25</v>
      </c>
      <c r="Z260">
        <v>6</v>
      </c>
      <c r="AA260">
        <v>502</v>
      </c>
      <c r="AB260">
        <v>184</v>
      </c>
      <c r="AC260">
        <v>16</v>
      </c>
      <c r="AD260">
        <v>118</v>
      </c>
      <c r="AE260">
        <v>297</v>
      </c>
    </row>
    <row r="261" spans="2:55">
      <c r="B261" t="s">
        <v>144</v>
      </c>
      <c r="J261">
        <v>6719</v>
      </c>
      <c r="K261">
        <v>6962</v>
      </c>
      <c r="L261">
        <v>10659</v>
      </c>
      <c r="M261">
        <v>8987</v>
      </c>
      <c r="N261">
        <v>9779</v>
      </c>
      <c r="O261">
        <v>7974</v>
      </c>
      <c r="P261">
        <v>9463</v>
      </c>
      <c r="Q261">
        <v>9934</v>
      </c>
      <c r="R261">
        <v>14418</v>
      </c>
      <c r="T261">
        <v>5079</v>
      </c>
      <c r="U261">
        <v>5974</v>
      </c>
      <c r="V261">
        <v>8441</v>
      </c>
      <c r="W261">
        <v>9973</v>
      </c>
      <c r="X261">
        <v>18496</v>
      </c>
      <c r="Y261">
        <v>27471</v>
      </c>
      <c r="Z261">
        <v>4834</v>
      </c>
      <c r="AA261">
        <v>5183</v>
      </c>
      <c r="AB261">
        <v>5652</v>
      </c>
      <c r="AC261">
        <v>7004</v>
      </c>
      <c r="AD261">
        <v>7318</v>
      </c>
      <c r="AE261">
        <v>7846</v>
      </c>
      <c r="AF261">
        <v>11025</v>
      </c>
      <c r="AG261">
        <v>14878</v>
      </c>
      <c r="AH261">
        <v>6538</v>
      </c>
      <c r="AI261">
        <v>8743</v>
      </c>
      <c r="AJ261">
        <v>2112</v>
      </c>
      <c r="AK261">
        <v>2218</v>
      </c>
      <c r="AL261" s="1">
        <v>1512</v>
      </c>
      <c r="AM261" s="1">
        <v>1822</v>
      </c>
      <c r="AN261" s="1">
        <v>1879</v>
      </c>
      <c r="AO261">
        <v>6403</v>
      </c>
      <c r="AP261">
        <v>2609</v>
      </c>
      <c r="AQ261" s="1">
        <v>6870</v>
      </c>
      <c r="AR261">
        <v>3010</v>
      </c>
      <c r="AS261">
        <v>4041</v>
      </c>
      <c r="AT261" s="1">
        <v>3211</v>
      </c>
      <c r="AU261" s="1">
        <v>507</v>
      </c>
      <c r="AV261" s="1">
        <v>11</v>
      </c>
      <c r="AW261" s="1">
        <v>21</v>
      </c>
      <c r="AY261" s="1">
        <v>84</v>
      </c>
      <c r="AZ261" s="1">
        <v>15790</v>
      </c>
      <c r="BA261" s="1">
        <v>19651</v>
      </c>
      <c r="BB261" s="1">
        <v>26678</v>
      </c>
      <c r="BC261">
        <v>83</v>
      </c>
    </row>
    <row r="262" spans="2:55">
      <c r="B262" t="s">
        <v>219</v>
      </c>
      <c r="AL262" s="1">
        <v>76</v>
      </c>
      <c r="AN262" s="1">
        <v>55</v>
      </c>
      <c r="AO262">
        <v>117</v>
      </c>
      <c r="AP262">
        <v>54</v>
      </c>
      <c r="AT262" s="1">
        <v>3</v>
      </c>
      <c r="BA262" s="1">
        <v>6</v>
      </c>
    </row>
    <row r="263" spans="2:55">
      <c r="B263" t="s">
        <v>252</v>
      </c>
      <c r="AN263" s="1">
        <v>298</v>
      </c>
      <c r="AO263">
        <v>1</v>
      </c>
      <c r="AQ263" s="1">
        <v>49</v>
      </c>
    </row>
    <row r="264" spans="2:55">
      <c r="B264" t="s">
        <v>145</v>
      </c>
      <c r="J264">
        <v>82627</v>
      </c>
      <c r="K264">
        <v>104827</v>
      </c>
      <c r="L264">
        <v>116259</v>
      </c>
      <c r="M264">
        <v>108104</v>
      </c>
      <c r="N264">
        <v>100350</v>
      </c>
      <c r="O264">
        <v>128793</v>
      </c>
      <c r="P264">
        <v>146287</v>
      </c>
      <c r="Q264">
        <v>127233</v>
      </c>
      <c r="R264">
        <v>137622</v>
      </c>
      <c r="T264">
        <v>149066</v>
      </c>
      <c r="U264">
        <v>142971</v>
      </c>
      <c r="V264">
        <v>95707</v>
      </c>
      <c r="W264">
        <v>64240</v>
      </c>
      <c r="X264">
        <v>70169</v>
      </c>
      <c r="Y264">
        <v>196838</v>
      </c>
      <c r="Z264">
        <v>218142</v>
      </c>
      <c r="AA264">
        <v>90727</v>
      </c>
      <c r="AB264">
        <v>150780</v>
      </c>
      <c r="AC264">
        <v>153009</v>
      </c>
      <c r="AD264">
        <v>156459</v>
      </c>
      <c r="AE264">
        <v>156154</v>
      </c>
      <c r="AF264">
        <v>204638</v>
      </c>
      <c r="AG264">
        <v>206532</v>
      </c>
      <c r="AH264">
        <v>193865</v>
      </c>
      <c r="AI264">
        <v>220574</v>
      </c>
      <c r="AJ264">
        <v>112391</v>
      </c>
      <c r="AK264">
        <v>99560</v>
      </c>
      <c r="AL264" s="1">
        <v>144913</v>
      </c>
      <c r="AM264" s="1">
        <v>129366</v>
      </c>
      <c r="AN264" s="1">
        <v>164313</v>
      </c>
      <c r="AO264">
        <v>196939</v>
      </c>
      <c r="AP264">
        <v>155593</v>
      </c>
      <c r="AQ264" s="1">
        <v>108225</v>
      </c>
      <c r="AR264">
        <v>70715</v>
      </c>
      <c r="AS264">
        <v>99106</v>
      </c>
      <c r="AT264" s="1">
        <v>33686</v>
      </c>
      <c r="AU264" s="1">
        <v>20664</v>
      </c>
      <c r="AV264" s="1">
        <v>6725</v>
      </c>
      <c r="AW264" s="1">
        <v>7858</v>
      </c>
      <c r="AX264" s="1">
        <v>12841</v>
      </c>
      <c r="AY264" s="1">
        <v>20912</v>
      </c>
      <c r="AZ264" s="1">
        <v>56429</v>
      </c>
      <c r="BA264" s="1">
        <v>159989</v>
      </c>
      <c r="BB264" s="1">
        <v>609716</v>
      </c>
      <c r="BC264">
        <v>395</v>
      </c>
    </row>
    <row r="265" spans="2:55">
      <c r="B265" t="s">
        <v>298</v>
      </c>
      <c r="BA265" s="1">
        <v>10</v>
      </c>
    </row>
    <row r="266" spans="2:55">
      <c r="B266" t="s">
        <v>146</v>
      </c>
      <c r="J266">
        <v>186554</v>
      </c>
      <c r="K266">
        <v>212229</v>
      </c>
      <c r="L266">
        <v>379041</v>
      </c>
      <c r="M266">
        <v>348666</v>
      </c>
      <c r="N266">
        <v>418165</v>
      </c>
      <c r="O266">
        <v>520121</v>
      </c>
      <c r="P266">
        <v>689473</v>
      </c>
      <c r="Q266">
        <v>714574</v>
      </c>
      <c r="R266">
        <v>774039</v>
      </c>
      <c r="T266">
        <v>535480</v>
      </c>
      <c r="U266">
        <v>617833</v>
      </c>
      <c r="V266">
        <v>705796</v>
      </c>
      <c r="W266">
        <v>538236</v>
      </c>
      <c r="X266">
        <v>512624</v>
      </c>
      <c r="Y266">
        <v>793945</v>
      </c>
      <c r="Z266">
        <v>2751827</v>
      </c>
      <c r="AA266">
        <v>1238327</v>
      </c>
      <c r="AB266">
        <v>1629515</v>
      </c>
      <c r="AC266">
        <v>2031180</v>
      </c>
      <c r="AD266">
        <v>1638004</v>
      </c>
      <c r="AE266">
        <v>1871123</v>
      </c>
      <c r="AF266">
        <v>1847290</v>
      </c>
      <c r="AG266">
        <v>1873877</v>
      </c>
      <c r="AH266">
        <v>1480808</v>
      </c>
      <c r="AI266">
        <v>1671786</v>
      </c>
      <c r="AJ266">
        <v>822563</v>
      </c>
      <c r="AK266">
        <v>693433</v>
      </c>
      <c r="AL266" s="1">
        <v>886332</v>
      </c>
      <c r="AM266" s="1">
        <v>782780</v>
      </c>
      <c r="AN266" s="1">
        <v>828283</v>
      </c>
      <c r="AO266">
        <v>972096</v>
      </c>
      <c r="AP266">
        <v>1048655</v>
      </c>
      <c r="AQ266" s="1">
        <v>1551333</v>
      </c>
      <c r="AR266">
        <v>946718</v>
      </c>
      <c r="AS266">
        <v>1164423</v>
      </c>
      <c r="AT266" s="1">
        <v>80693</v>
      </c>
      <c r="AU266" s="1">
        <v>63036</v>
      </c>
      <c r="AV266" s="1">
        <v>5519</v>
      </c>
      <c r="AW266" s="1">
        <v>3943</v>
      </c>
      <c r="AX266" s="1">
        <v>3751</v>
      </c>
      <c r="AY266" s="1">
        <v>511688</v>
      </c>
      <c r="AZ266" s="1">
        <v>1533862</v>
      </c>
      <c r="BA266" s="1">
        <v>4905150</v>
      </c>
      <c r="BB266" s="1">
        <v>9242129</v>
      </c>
      <c r="BC266">
        <v>7755</v>
      </c>
    </row>
    <row r="267" spans="2:55">
      <c r="B267" t="s">
        <v>147</v>
      </c>
      <c r="J267">
        <v>389294</v>
      </c>
      <c r="K267">
        <v>474804</v>
      </c>
      <c r="L267">
        <v>681905</v>
      </c>
      <c r="M267">
        <v>754110</v>
      </c>
      <c r="N267">
        <v>795432</v>
      </c>
      <c r="O267">
        <v>1023723</v>
      </c>
      <c r="P267">
        <v>1076675</v>
      </c>
      <c r="Q267">
        <v>1340297</v>
      </c>
      <c r="R267">
        <v>1156650</v>
      </c>
      <c r="T267">
        <v>1142823</v>
      </c>
      <c r="U267">
        <v>1458646</v>
      </c>
      <c r="V267">
        <v>1423790</v>
      </c>
      <c r="W267">
        <v>855560</v>
      </c>
      <c r="X267">
        <v>1250904</v>
      </c>
      <c r="Y267">
        <v>959826</v>
      </c>
      <c r="Z267">
        <v>2016156</v>
      </c>
      <c r="AA267">
        <v>1836291</v>
      </c>
      <c r="AB267">
        <v>2189854</v>
      </c>
      <c r="AC267">
        <v>2274296</v>
      </c>
      <c r="AD267">
        <v>2327565</v>
      </c>
      <c r="AE267">
        <v>1997768</v>
      </c>
      <c r="AF267">
        <v>2458810</v>
      </c>
      <c r="AG267">
        <v>2117676</v>
      </c>
      <c r="AH267">
        <v>1969079</v>
      </c>
      <c r="AI267">
        <v>1566721</v>
      </c>
      <c r="AJ267">
        <v>926144</v>
      </c>
      <c r="AK267">
        <v>471054</v>
      </c>
      <c r="AL267" s="1">
        <v>478436</v>
      </c>
      <c r="AM267" s="1">
        <v>451030</v>
      </c>
      <c r="AN267" s="1">
        <v>462023</v>
      </c>
      <c r="AO267">
        <v>602145</v>
      </c>
      <c r="AP267">
        <v>600025</v>
      </c>
      <c r="AQ267" s="1">
        <v>873629</v>
      </c>
      <c r="AR267">
        <v>940332</v>
      </c>
      <c r="AS267">
        <v>1085722</v>
      </c>
      <c r="AT267" s="1">
        <v>435091</v>
      </c>
      <c r="AU267" s="1">
        <v>304562</v>
      </c>
      <c r="AV267" s="1">
        <v>189174</v>
      </c>
      <c r="AW267" s="1">
        <v>257713</v>
      </c>
      <c r="AX267" s="1">
        <v>247299</v>
      </c>
      <c r="AY267" s="1">
        <v>848112</v>
      </c>
      <c r="AZ267" s="1">
        <v>1082737</v>
      </c>
      <c r="BA267" s="1">
        <v>1950577</v>
      </c>
      <c r="BB267" s="1">
        <v>2408058</v>
      </c>
      <c r="BC267">
        <v>2758</v>
      </c>
    </row>
    <row r="268" spans="2:55">
      <c r="B268" t="s">
        <v>299</v>
      </c>
      <c r="AA268">
        <v>9493</v>
      </c>
      <c r="AB268">
        <v>6759</v>
      </c>
      <c r="AC268">
        <v>5490</v>
      </c>
      <c r="AD268">
        <v>3398</v>
      </c>
      <c r="AE268">
        <v>3695</v>
      </c>
      <c r="AF268">
        <v>3535</v>
      </c>
      <c r="AG268">
        <v>4524</v>
      </c>
      <c r="AH268">
        <v>2165</v>
      </c>
      <c r="AI268">
        <v>3212</v>
      </c>
      <c r="AJ268">
        <v>1028</v>
      </c>
      <c r="AK268">
        <v>628</v>
      </c>
      <c r="AL268" s="1">
        <v>1116</v>
      </c>
      <c r="AM268" s="1">
        <v>1208</v>
      </c>
      <c r="AN268" s="1">
        <v>1553</v>
      </c>
      <c r="AO268">
        <v>2570</v>
      </c>
      <c r="AP268">
        <v>2233</v>
      </c>
      <c r="AQ268" s="1">
        <v>1652</v>
      </c>
      <c r="AR268">
        <v>1620</v>
      </c>
      <c r="AS268">
        <v>1886</v>
      </c>
      <c r="AT268" s="1">
        <v>1889</v>
      </c>
      <c r="AU268" s="1">
        <v>6554</v>
      </c>
      <c r="AV268" s="1">
        <v>229</v>
      </c>
      <c r="AW268" s="1">
        <v>2396</v>
      </c>
      <c r="AX268" s="1">
        <v>46493</v>
      </c>
      <c r="AY268" s="1">
        <v>1642</v>
      </c>
      <c r="AZ268" s="1">
        <v>15257</v>
      </c>
    </row>
    <row r="269" spans="2:55">
      <c r="B269" t="s">
        <v>220</v>
      </c>
      <c r="BA269" s="1">
        <v>3748</v>
      </c>
      <c r="BB269" s="1">
        <v>9360</v>
      </c>
      <c r="BC269">
        <v>8</v>
      </c>
    </row>
    <row r="270" spans="2:55">
      <c r="B270" t="s">
        <v>281</v>
      </c>
      <c r="AZ270" s="1">
        <v>45</v>
      </c>
      <c r="BA270" s="1">
        <v>1154</v>
      </c>
      <c r="BB270" s="1">
        <v>959</v>
      </c>
    </row>
    <row r="271" spans="2:55">
      <c r="B271" t="s">
        <v>221</v>
      </c>
      <c r="T271">
        <v>157</v>
      </c>
      <c r="U271">
        <v>45</v>
      </c>
      <c r="AU271" s="1">
        <v>1468</v>
      </c>
      <c r="AZ271" s="1">
        <v>2719</v>
      </c>
      <c r="BA271" s="1">
        <v>9</v>
      </c>
      <c r="BB271" s="1">
        <v>76</v>
      </c>
    </row>
    <row r="272" spans="2:55">
      <c r="B272" t="s">
        <v>266</v>
      </c>
      <c r="R272">
        <v>3178</v>
      </c>
    </row>
    <row r="273" spans="2:55">
      <c r="B273" t="s">
        <v>277</v>
      </c>
    </row>
    <row r="274" spans="2:55">
      <c r="B274" t="s">
        <v>278</v>
      </c>
      <c r="C274" t="s">
        <v>279</v>
      </c>
      <c r="BB274" s="1">
        <v>491</v>
      </c>
    </row>
    <row r="275" spans="2:55">
      <c r="B275" t="s">
        <v>148</v>
      </c>
      <c r="C275" t="s">
        <v>280</v>
      </c>
      <c r="M275">
        <v>21</v>
      </c>
      <c r="Q275">
        <v>55</v>
      </c>
      <c r="R275">
        <v>11</v>
      </c>
      <c r="T275">
        <v>222</v>
      </c>
      <c r="V275">
        <v>14</v>
      </c>
      <c r="W275">
        <v>202</v>
      </c>
      <c r="X275">
        <v>687</v>
      </c>
      <c r="Y275">
        <v>2597</v>
      </c>
      <c r="Z275">
        <v>558</v>
      </c>
      <c r="AA275">
        <v>24</v>
      </c>
      <c r="AB275">
        <v>670</v>
      </c>
      <c r="AC275">
        <v>80</v>
      </c>
      <c r="AD275">
        <v>21</v>
      </c>
      <c r="AE275">
        <v>48</v>
      </c>
      <c r="AF275">
        <v>643</v>
      </c>
      <c r="AG275">
        <v>120</v>
      </c>
      <c r="AH275">
        <v>74</v>
      </c>
      <c r="AI275">
        <v>53</v>
      </c>
      <c r="AJ275">
        <v>42</v>
      </c>
      <c r="AK275">
        <v>65</v>
      </c>
      <c r="AL275" s="1">
        <v>128</v>
      </c>
      <c r="AM275" s="1">
        <v>46</v>
      </c>
      <c r="AN275" s="1">
        <v>40</v>
      </c>
      <c r="AO275">
        <v>41</v>
      </c>
      <c r="AP275">
        <v>29</v>
      </c>
      <c r="AQ275" s="1">
        <v>97</v>
      </c>
      <c r="AR275">
        <v>80</v>
      </c>
      <c r="BA275" s="1">
        <v>18</v>
      </c>
    </row>
    <row r="276" spans="2:55">
      <c r="B276" t="s">
        <v>149</v>
      </c>
      <c r="M276">
        <v>18</v>
      </c>
      <c r="N276">
        <v>56</v>
      </c>
      <c r="O276">
        <v>19</v>
      </c>
      <c r="T276">
        <v>2</v>
      </c>
      <c r="AC276">
        <v>278</v>
      </c>
      <c r="AD276">
        <v>35</v>
      </c>
      <c r="AE276">
        <v>122</v>
      </c>
      <c r="AF276">
        <v>1</v>
      </c>
      <c r="AG276">
        <v>78</v>
      </c>
      <c r="AH276">
        <v>218</v>
      </c>
      <c r="AI276">
        <v>1736</v>
      </c>
      <c r="AJ276">
        <v>2488</v>
      </c>
      <c r="AK276">
        <v>172</v>
      </c>
      <c r="AL276" s="1">
        <v>673</v>
      </c>
      <c r="AM276" s="1">
        <v>51</v>
      </c>
      <c r="AN276" s="1">
        <v>17</v>
      </c>
      <c r="AO276">
        <v>104</v>
      </c>
      <c r="AP276">
        <v>1403</v>
      </c>
      <c r="AQ276" s="1">
        <v>431</v>
      </c>
      <c r="AR276">
        <v>2079</v>
      </c>
      <c r="AS276">
        <v>420</v>
      </c>
      <c r="AT276" s="1">
        <v>10</v>
      </c>
      <c r="AV276" s="1">
        <v>1</v>
      </c>
      <c r="AZ276" s="1">
        <v>1</v>
      </c>
      <c r="BA276" s="1">
        <v>546</v>
      </c>
      <c r="BB276" s="1">
        <v>283</v>
      </c>
    </row>
    <row r="277" spans="2:55">
      <c r="B277" t="s">
        <v>150</v>
      </c>
      <c r="J277">
        <v>26096</v>
      </c>
      <c r="K277">
        <v>35410</v>
      </c>
      <c r="L277">
        <v>27684</v>
      </c>
      <c r="M277">
        <v>29097</v>
      </c>
      <c r="N277">
        <v>33672</v>
      </c>
      <c r="O277">
        <v>39559</v>
      </c>
      <c r="P277">
        <v>43140</v>
      </c>
      <c r="Q277">
        <v>40791</v>
      </c>
      <c r="R277">
        <v>55602</v>
      </c>
      <c r="T277">
        <v>20885</v>
      </c>
      <c r="U277">
        <v>3101</v>
      </c>
      <c r="V277">
        <v>2829</v>
      </c>
      <c r="X277">
        <v>222</v>
      </c>
      <c r="Y277">
        <v>2818</v>
      </c>
      <c r="Z277">
        <v>3918</v>
      </c>
      <c r="AA277">
        <v>4600</v>
      </c>
      <c r="AB277">
        <v>4100</v>
      </c>
      <c r="AC277">
        <v>28465</v>
      </c>
      <c r="AD277">
        <v>25012</v>
      </c>
      <c r="AE277">
        <v>52899</v>
      </c>
      <c r="AF277">
        <v>50589</v>
      </c>
      <c r="AG277">
        <v>74942</v>
      </c>
      <c r="AH277">
        <v>69913</v>
      </c>
      <c r="AI277">
        <v>69151</v>
      </c>
      <c r="AJ277">
        <v>40994</v>
      </c>
      <c r="AK277">
        <v>29444</v>
      </c>
      <c r="AL277" s="1">
        <v>25403</v>
      </c>
      <c r="AM277" s="1">
        <v>21336</v>
      </c>
      <c r="AN277" s="1">
        <v>29364</v>
      </c>
      <c r="AO277">
        <v>23946</v>
      </c>
      <c r="AP277">
        <v>34240</v>
      </c>
      <c r="AQ277" s="1">
        <v>32663</v>
      </c>
      <c r="AR277">
        <v>36281</v>
      </c>
      <c r="AS277">
        <v>42565</v>
      </c>
      <c r="AT277" s="1">
        <v>2332</v>
      </c>
      <c r="AU277" s="1">
        <v>8493</v>
      </c>
      <c r="AV277" s="1">
        <v>907</v>
      </c>
      <c r="AW277" s="1">
        <v>5554</v>
      </c>
      <c r="AX277" s="1">
        <v>6240</v>
      </c>
      <c r="AY277" s="1">
        <v>35918</v>
      </c>
      <c r="AZ277" s="1">
        <v>53023</v>
      </c>
      <c r="BA277" s="1">
        <v>93069</v>
      </c>
      <c r="BB277" s="1">
        <v>124285</v>
      </c>
      <c r="BC277">
        <v>117</v>
      </c>
    </row>
    <row r="278" spans="2:55">
      <c r="B278" t="s">
        <v>151</v>
      </c>
      <c r="J278">
        <v>5005387</v>
      </c>
      <c r="K278">
        <v>5605612</v>
      </c>
      <c r="L278">
        <v>6765182</v>
      </c>
      <c r="M278">
        <v>6581846</v>
      </c>
      <c r="N278">
        <v>5935740</v>
      </c>
      <c r="O278">
        <v>7659150</v>
      </c>
      <c r="P278">
        <v>9007657</v>
      </c>
      <c r="Q278">
        <v>10764257</v>
      </c>
      <c r="R278">
        <v>10908653</v>
      </c>
      <c r="T278">
        <v>10871298</v>
      </c>
      <c r="U278">
        <v>15864516</v>
      </c>
      <c r="V278">
        <v>15876010</v>
      </c>
      <c r="W278">
        <v>15456002</v>
      </c>
      <c r="X278">
        <v>27183792</v>
      </c>
      <c r="Y278">
        <v>23826313</v>
      </c>
      <c r="Z278">
        <v>36113477</v>
      </c>
      <c r="AA278">
        <v>18823113</v>
      </c>
      <c r="AB278">
        <v>24851303</v>
      </c>
      <c r="AC278">
        <v>34556529</v>
      </c>
      <c r="AD278">
        <v>38728814</v>
      </c>
      <c r="AE278">
        <v>37234257</v>
      </c>
      <c r="AF278">
        <v>41394277</v>
      </c>
      <c r="AG278">
        <v>35005736</v>
      </c>
      <c r="AH278">
        <v>35308345</v>
      </c>
      <c r="AI278">
        <v>30316208</v>
      </c>
      <c r="AJ278">
        <v>11400058</v>
      </c>
      <c r="AK278">
        <v>7037751</v>
      </c>
      <c r="AL278" s="1">
        <v>8084160</v>
      </c>
      <c r="AM278" s="1">
        <v>7839250</v>
      </c>
      <c r="AN278" s="1">
        <v>11041660</v>
      </c>
      <c r="AO278">
        <v>13901857</v>
      </c>
      <c r="AP278">
        <v>12959343</v>
      </c>
      <c r="AQ278" s="1">
        <v>17759175</v>
      </c>
      <c r="AR278">
        <v>14648667</v>
      </c>
      <c r="AS278">
        <v>22939241</v>
      </c>
      <c r="AT278" s="1">
        <v>19829092</v>
      </c>
      <c r="AU278" s="1">
        <v>51063212</v>
      </c>
      <c r="AV278" s="1">
        <v>107781315</v>
      </c>
      <c r="AW278" s="1">
        <v>118580900</v>
      </c>
      <c r="AX278" s="1">
        <v>83079444</v>
      </c>
      <c r="AY278" s="1">
        <v>47704847</v>
      </c>
      <c r="AZ278" s="1">
        <v>39791189</v>
      </c>
      <c r="BA278" s="1">
        <v>66825699</v>
      </c>
      <c r="BB278" s="1">
        <v>41527482</v>
      </c>
      <c r="BC278">
        <v>52248</v>
      </c>
    </row>
    <row r="279" spans="2:55">
      <c r="B279" t="s">
        <v>275</v>
      </c>
      <c r="AZ279" s="1">
        <v>3302</v>
      </c>
      <c r="BA279" s="1">
        <v>251</v>
      </c>
      <c r="BB279" s="1">
        <v>109</v>
      </c>
    </row>
    <row r="280" spans="2:55">
      <c r="B280" t="s">
        <v>152</v>
      </c>
      <c r="J280">
        <v>114</v>
      </c>
      <c r="K280">
        <v>100</v>
      </c>
      <c r="L280">
        <v>93</v>
      </c>
      <c r="M280">
        <v>229</v>
      </c>
      <c r="N280">
        <v>165</v>
      </c>
      <c r="O280">
        <v>70</v>
      </c>
      <c r="P280">
        <v>68</v>
      </c>
      <c r="Q280">
        <v>170</v>
      </c>
      <c r="R280">
        <v>210</v>
      </c>
      <c r="T280">
        <v>348</v>
      </c>
      <c r="U280">
        <v>442</v>
      </c>
      <c r="V280">
        <v>265</v>
      </c>
      <c r="Y280">
        <v>22</v>
      </c>
      <c r="Z280">
        <v>5</v>
      </c>
      <c r="AG280">
        <v>175</v>
      </c>
      <c r="AH280">
        <v>2</v>
      </c>
      <c r="AI280">
        <v>105</v>
      </c>
      <c r="AK280">
        <v>32</v>
      </c>
      <c r="AL280" s="1">
        <v>12</v>
      </c>
      <c r="AP280">
        <v>418</v>
      </c>
      <c r="AS280">
        <v>198</v>
      </c>
      <c r="AU280" s="1">
        <v>21</v>
      </c>
      <c r="AX280" s="1">
        <v>1</v>
      </c>
      <c r="AY280" s="1">
        <v>99</v>
      </c>
      <c r="AZ280" s="1">
        <v>36</v>
      </c>
      <c r="BA280" s="1">
        <v>430608</v>
      </c>
      <c r="BB280" s="1">
        <v>653314</v>
      </c>
      <c r="BC280">
        <v>249</v>
      </c>
    </row>
    <row r="281" spans="2:55">
      <c r="B281" t="s">
        <v>222</v>
      </c>
      <c r="J281">
        <v>4768</v>
      </c>
      <c r="K281">
        <v>2595</v>
      </c>
      <c r="L281">
        <v>2309</v>
      </c>
      <c r="M281">
        <v>2187</v>
      </c>
      <c r="N281">
        <v>6383</v>
      </c>
      <c r="O281">
        <v>1373</v>
      </c>
      <c r="P281">
        <v>821</v>
      </c>
      <c r="Q281">
        <v>2836</v>
      </c>
      <c r="R281">
        <v>1611</v>
      </c>
      <c r="T281">
        <v>547</v>
      </c>
      <c r="U281">
        <v>1277</v>
      </c>
      <c r="V281">
        <v>1922</v>
      </c>
      <c r="W281">
        <v>2313</v>
      </c>
      <c r="X281">
        <v>6292</v>
      </c>
      <c r="Y281">
        <v>11226</v>
      </c>
      <c r="Z281">
        <v>18892</v>
      </c>
      <c r="AA281">
        <v>8777</v>
      </c>
      <c r="AB281">
        <v>5882</v>
      </c>
      <c r="AC281">
        <v>15261</v>
      </c>
      <c r="AD281">
        <v>22483</v>
      </c>
      <c r="AE281">
        <v>14482</v>
      </c>
      <c r="AF281">
        <v>5002</v>
      </c>
      <c r="AG281">
        <v>6682</v>
      </c>
      <c r="AH281">
        <v>3175</v>
      </c>
      <c r="AI281">
        <v>4427</v>
      </c>
      <c r="AJ281">
        <v>2867</v>
      </c>
      <c r="AK281">
        <v>2590</v>
      </c>
      <c r="AL281" s="1">
        <v>33316</v>
      </c>
      <c r="AM281" s="1">
        <v>5223</v>
      </c>
      <c r="AN281" s="1">
        <v>3824</v>
      </c>
      <c r="AO281">
        <v>1020</v>
      </c>
      <c r="AP281">
        <v>2550</v>
      </c>
      <c r="AQ281" s="1">
        <v>8548</v>
      </c>
      <c r="AR281">
        <v>5100</v>
      </c>
      <c r="AS281">
        <v>6035</v>
      </c>
      <c r="AT281" s="1">
        <v>374</v>
      </c>
      <c r="AU281" s="1">
        <v>1730</v>
      </c>
      <c r="AV281" s="1">
        <v>198</v>
      </c>
      <c r="AW281" s="1">
        <v>117</v>
      </c>
      <c r="AX281" s="1">
        <v>4388</v>
      </c>
      <c r="AY281" s="1">
        <v>25</v>
      </c>
      <c r="AZ281" s="1">
        <v>134</v>
      </c>
      <c r="BB281" s="1">
        <v>86234</v>
      </c>
      <c r="BC281">
        <v>86</v>
      </c>
    </row>
    <row r="282" spans="2:55">
      <c r="B282" t="s">
        <v>153</v>
      </c>
      <c r="J282">
        <v>52811</v>
      </c>
      <c r="K282">
        <v>64137</v>
      </c>
      <c r="L282">
        <v>36523</v>
      </c>
      <c r="M282">
        <v>93178</v>
      </c>
      <c r="N282">
        <v>47466</v>
      </c>
      <c r="O282">
        <v>29007</v>
      </c>
      <c r="P282">
        <v>88931</v>
      </c>
      <c r="Q282">
        <v>70836</v>
      </c>
      <c r="R282">
        <v>75810</v>
      </c>
      <c r="T282">
        <v>59587</v>
      </c>
      <c r="U282">
        <v>49036</v>
      </c>
      <c r="V282">
        <v>58832</v>
      </c>
      <c r="W282">
        <v>57331</v>
      </c>
      <c r="X282">
        <v>118612</v>
      </c>
      <c r="Y282">
        <v>66225</v>
      </c>
      <c r="Z282">
        <v>1782818</v>
      </c>
      <c r="AA282">
        <v>58798</v>
      </c>
      <c r="AB282">
        <v>58503</v>
      </c>
      <c r="AC282">
        <v>96512</v>
      </c>
      <c r="AD282">
        <v>78472</v>
      </c>
      <c r="AE282">
        <v>63772</v>
      </c>
      <c r="AF282">
        <v>127433</v>
      </c>
      <c r="AG282">
        <v>72046</v>
      </c>
      <c r="AH282">
        <v>68611</v>
      </c>
      <c r="AI282">
        <v>50306</v>
      </c>
      <c r="AJ282">
        <v>25771</v>
      </c>
      <c r="AK282">
        <v>6737</v>
      </c>
      <c r="AL282" s="1">
        <v>28968</v>
      </c>
      <c r="AM282" s="1">
        <v>23021</v>
      </c>
      <c r="AN282" s="1">
        <v>15903</v>
      </c>
      <c r="AO282">
        <v>12299</v>
      </c>
      <c r="AP282">
        <v>17967</v>
      </c>
      <c r="AQ282" s="1">
        <v>16415</v>
      </c>
      <c r="AR282">
        <v>21220</v>
      </c>
      <c r="AS282">
        <v>14326</v>
      </c>
      <c r="AT282" s="1">
        <v>6131</v>
      </c>
      <c r="AU282" s="1">
        <v>874</v>
      </c>
      <c r="AV282" s="1">
        <v>2735</v>
      </c>
      <c r="AW282" s="1">
        <v>25416</v>
      </c>
      <c r="AX282" s="1">
        <v>11130</v>
      </c>
      <c r="AY282" s="1">
        <v>41982</v>
      </c>
      <c r="AZ282" s="1">
        <v>23326</v>
      </c>
      <c r="BA282" s="1">
        <v>21729</v>
      </c>
      <c r="BB282" s="1">
        <v>39291</v>
      </c>
      <c r="BC282">
        <v>47</v>
      </c>
    </row>
    <row r="283" spans="2:55">
      <c r="B283" t="s">
        <v>255</v>
      </c>
      <c r="AM283" s="1">
        <v>129</v>
      </c>
      <c r="AN283" s="1">
        <v>11</v>
      </c>
      <c r="AO283">
        <v>70</v>
      </c>
      <c r="AP283">
        <v>75</v>
      </c>
      <c r="AQ283" s="1">
        <v>113</v>
      </c>
      <c r="AR283">
        <v>655</v>
      </c>
      <c r="AS283">
        <v>110</v>
      </c>
      <c r="AT283" s="1">
        <v>25</v>
      </c>
      <c r="AU283" s="1">
        <v>45</v>
      </c>
      <c r="AV283" s="1">
        <v>21</v>
      </c>
      <c r="AW283" s="1">
        <v>2</v>
      </c>
      <c r="AX283" s="1">
        <v>6</v>
      </c>
      <c r="AY283" s="1">
        <v>5018</v>
      </c>
      <c r="AZ283" s="1">
        <v>171</v>
      </c>
      <c r="BA283" s="1">
        <v>6</v>
      </c>
      <c r="BB283" s="1">
        <v>48</v>
      </c>
    </row>
    <row r="284" spans="2:55">
      <c r="B284" t="s">
        <v>154</v>
      </c>
      <c r="J284">
        <v>3</v>
      </c>
      <c r="L284">
        <v>296</v>
      </c>
      <c r="M284">
        <v>17645</v>
      </c>
      <c r="N284">
        <v>3863</v>
      </c>
      <c r="O284">
        <v>21306</v>
      </c>
      <c r="P284">
        <v>15414</v>
      </c>
      <c r="Q284">
        <v>7318</v>
      </c>
      <c r="R284">
        <v>7409</v>
      </c>
      <c r="T284">
        <v>4858</v>
      </c>
      <c r="U284">
        <v>5367</v>
      </c>
      <c r="V284">
        <v>1665</v>
      </c>
      <c r="W284">
        <v>739</v>
      </c>
      <c r="X284">
        <v>753</v>
      </c>
      <c r="Y284">
        <v>547</v>
      </c>
      <c r="Z284">
        <v>1282</v>
      </c>
      <c r="AA284">
        <v>5</v>
      </c>
      <c r="AB284">
        <v>2113</v>
      </c>
      <c r="AC284">
        <v>5302</v>
      </c>
      <c r="AD284">
        <v>4919</v>
      </c>
      <c r="AE284">
        <v>598</v>
      </c>
      <c r="AF284">
        <v>358</v>
      </c>
      <c r="AG284">
        <v>411</v>
      </c>
      <c r="AH284">
        <v>871</v>
      </c>
      <c r="AI284">
        <v>2025</v>
      </c>
      <c r="AJ284">
        <v>259</v>
      </c>
      <c r="AK284">
        <v>492</v>
      </c>
      <c r="AL284" s="1">
        <v>393</v>
      </c>
      <c r="AM284" s="1">
        <v>779</v>
      </c>
      <c r="AN284" s="1">
        <v>716</v>
      </c>
      <c r="AO284">
        <v>1968</v>
      </c>
      <c r="AP284">
        <v>1373</v>
      </c>
      <c r="AQ284" s="1">
        <v>953</v>
      </c>
      <c r="AR284">
        <v>1841</v>
      </c>
    </row>
    <row r="285" spans="2:55">
      <c r="B285" t="s">
        <v>245</v>
      </c>
      <c r="J285">
        <v>11382</v>
      </c>
      <c r="P285">
        <v>9468</v>
      </c>
      <c r="AU285" s="1">
        <v>1977</v>
      </c>
      <c r="AW285" s="1">
        <v>100596</v>
      </c>
      <c r="AX285" s="1">
        <v>1</v>
      </c>
      <c r="AY285" s="1">
        <v>6868298</v>
      </c>
      <c r="AZ285" s="1">
        <v>3740084</v>
      </c>
      <c r="BA285" s="1">
        <v>999947</v>
      </c>
      <c r="BB285" s="1">
        <v>1187897</v>
      </c>
    </row>
    <row r="286" spans="2:55">
      <c r="B286" t="s">
        <v>226</v>
      </c>
    </row>
    <row r="288" spans="2:55">
      <c r="B288" t="s">
        <v>155</v>
      </c>
      <c r="E288">
        <f>SUM(E106:E287)</f>
        <v>0</v>
      </c>
      <c r="F288">
        <f t="shared" ref="F288:N288" si="5">SUM(F106:F287)</f>
        <v>0</v>
      </c>
      <c r="G288">
        <f t="shared" si="5"/>
        <v>0</v>
      </c>
      <c r="H288">
        <f t="shared" si="5"/>
        <v>0</v>
      </c>
      <c r="I288">
        <f t="shared" si="5"/>
        <v>0</v>
      </c>
      <c r="J288">
        <f t="shared" si="5"/>
        <v>12821901</v>
      </c>
      <c r="K288">
        <f t="shared" si="5"/>
        <v>15371159</v>
      </c>
      <c r="L288">
        <f t="shared" si="5"/>
        <v>18458566</v>
      </c>
      <c r="M288">
        <f t="shared" si="5"/>
        <v>18294658</v>
      </c>
      <c r="N288">
        <f t="shared" si="5"/>
        <v>18671189</v>
      </c>
      <c r="O288">
        <f>SUM(O106:O284)</f>
        <v>22023321</v>
      </c>
      <c r="P288">
        <f>SUM(P106:P285)</f>
        <v>26298272</v>
      </c>
      <c r="Q288">
        <f t="shared" ref="Q288:AR288" si="6">SUM(Q106:Q284)</f>
        <v>30380997</v>
      </c>
      <c r="R288">
        <f t="shared" si="6"/>
        <v>29445439</v>
      </c>
      <c r="S288">
        <f t="shared" si="6"/>
        <v>0</v>
      </c>
      <c r="T288">
        <f t="shared" si="6"/>
        <v>23220850</v>
      </c>
      <c r="U288">
        <f t="shared" si="6"/>
        <v>30404946</v>
      </c>
      <c r="V288">
        <f t="shared" si="6"/>
        <v>28782695</v>
      </c>
      <c r="W288">
        <f t="shared" si="6"/>
        <v>27903362</v>
      </c>
      <c r="X288">
        <f t="shared" si="6"/>
        <v>45387624</v>
      </c>
      <c r="Y288">
        <f t="shared" si="6"/>
        <v>45271013</v>
      </c>
      <c r="Z288">
        <f t="shared" si="6"/>
        <v>68552932</v>
      </c>
      <c r="AA288">
        <f t="shared" si="6"/>
        <v>37079341</v>
      </c>
      <c r="AB288">
        <f t="shared" si="6"/>
        <v>47740078</v>
      </c>
      <c r="AC288">
        <f t="shared" si="6"/>
        <v>59490188</v>
      </c>
      <c r="AD288">
        <f t="shared" si="6"/>
        <v>66450603</v>
      </c>
      <c r="AE288">
        <f t="shared" si="6"/>
        <v>66010936</v>
      </c>
      <c r="AF288">
        <f t="shared" si="6"/>
        <v>74760740</v>
      </c>
      <c r="AG288">
        <f t="shared" si="6"/>
        <v>65529597</v>
      </c>
      <c r="AH288">
        <f t="shared" si="6"/>
        <v>67156639</v>
      </c>
      <c r="AI288">
        <f t="shared" si="6"/>
        <v>59371292</v>
      </c>
      <c r="AJ288">
        <f t="shared" si="6"/>
        <v>27018446</v>
      </c>
      <c r="AK288">
        <f t="shared" si="6"/>
        <v>18629433</v>
      </c>
      <c r="AL288" s="1">
        <f t="shared" si="6"/>
        <v>22993367</v>
      </c>
      <c r="AM288" s="1">
        <f t="shared" si="6"/>
        <v>23337980</v>
      </c>
      <c r="AN288" s="1">
        <f t="shared" si="6"/>
        <v>28910841</v>
      </c>
      <c r="AO288">
        <f t="shared" si="6"/>
        <v>34495735</v>
      </c>
      <c r="AP288">
        <f t="shared" si="6"/>
        <v>35358878</v>
      </c>
      <c r="AQ288" s="1">
        <f t="shared" si="6"/>
        <v>45490812</v>
      </c>
      <c r="AR288">
        <f t="shared" si="6"/>
        <v>39186387</v>
      </c>
      <c r="AS288">
        <f>SUM(AS106:AS287)</f>
        <v>52567397</v>
      </c>
      <c r="AT288" s="1">
        <f t="shared" ref="AT288:BB288" si="7">SUM(AT106:AT287)</f>
        <v>37701205</v>
      </c>
      <c r="AU288" s="1">
        <f t="shared" si="7"/>
        <v>69019334</v>
      </c>
      <c r="AV288" s="1">
        <f t="shared" si="7"/>
        <v>116198487</v>
      </c>
      <c r="AW288" s="1">
        <f t="shared" si="7"/>
        <v>127949629</v>
      </c>
      <c r="AX288" s="1">
        <f t="shared" si="7"/>
        <v>98475352</v>
      </c>
      <c r="AY288" s="1">
        <f t="shared" si="7"/>
        <v>72946799</v>
      </c>
      <c r="AZ288" s="1">
        <f t="shared" si="7"/>
        <v>69993897</v>
      </c>
      <c r="BA288" s="1">
        <f t="shared" si="7"/>
        <v>120046381</v>
      </c>
      <c r="BB288" s="1">
        <f t="shared" si="7"/>
        <v>115543162</v>
      </c>
      <c r="BC288">
        <f>SUM(BC106:BC284)</f>
        <v>112697</v>
      </c>
    </row>
    <row r="289" spans="2:55">
      <c r="B289" t="s">
        <v>156</v>
      </c>
      <c r="E289">
        <f t="shared" ref="E289:AJ289" si="8">+E288+E104</f>
        <v>0</v>
      </c>
      <c r="F289">
        <f t="shared" si="8"/>
        <v>0</v>
      </c>
      <c r="G289">
        <f t="shared" si="8"/>
        <v>0</v>
      </c>
      <c r="H289">
        <f t="shared" si="8"/>
        <v>0</v>
      </c>
      <c r="I289">
        <f t="shared" si="8"/>
        <v>0</v>
      </c>
      <c r="J289">
        <f t="shared" si="8"/>
        <v>38346731</v>
      </c>
      <c r="K289">
        <f t="shared" si="8"/>
        <v>44744912</v>
      </c>
      <c r="L289">
        <f t="shared" si="8"/>
        <v>51809033</v>
      </c>
      <c r="M289">
        <f t="shared" si="8"/>
        <v>49799273</v>
      </c>
      <c r="N289">
        <f t="shared" si="8"/>
        <v>51171896</v>
      </c>
      <c r="O289">
        <f t="shared" si="8"/>
        <v>60014351</v>
      </c>
      <c r="P289">
        <f t="shared" si="8"/>
        <v>66967488</v>
      </c>
      <c r="Q289">
        <f t="shared" si="8"/>
        <v>78158600</v>
      </c>
      <c r="R289">
        <f t="shared" si="8"/>
        <v>79749653</v>
      </c>
      <c r="S289">
        <f t="shared" si="8"/>
        <v>0</v>
      </c>
      <c r="T289">
        <f t="shared" si="8"/>
        <v>64431837</v>
      </c>
      <c r="U289">
        <f t="shared" si="8"/>
        <v>77521142</v>
      </c>
      <c r="V289">
        <f t="shared" si="8"/>
        <v>76228679</v>
      </c>
      <c r="W289">
        <f t="shared" si="8"/>
        <v>62334449</v>
      </c>
      <c r="X289">
        <f t="shared" si="8"/>
        <v>102335159</v>
      </c>
      <c r="Y289">
        <f t="shared" si="8"/>
        <v>98974292</v>
      </c>
      <c r="Z289">
        <f t="shared" si="8"/>
        <v>163801826</v>
      </c>
      <c r="AA289">
        <f t="shared" si="8"/>
        <v>103066436</v>
      </c>
      <c r="AB289">
        <f t="shared" si="8"/>
        <v>131757835</v>
      </c>
      <c r="AC289">
        <f t="shared" si="8"/>
        <v>140618293</v>
      </c>
      <c r="AD289">
        <f t="shared" si="8"/>
        <v>157143296</v>
      </c>
      <c r="AE289">
        <f t="shared" si="8"/>
        <v>151638178</v>
      </c>
      <c r="AF289">
        <f t="shared" si="8"/>
        <v>164716594</v>
      </c>
      <c r="AG289">
        <f t="shared" si="8"/>
        <v>147944970</v>
      </c>
      <c r="AH289">
        <f t="shared" si="8"/>
        <v>143647881</v>
      </c>
      <c r="AI289">
        <f t="shared" si="8"/>
        <v>129545935</v>
      </c>
      <c r="AJ289">
        <f t="shared" si="8"/>
        <v>59164668</v>
      </c>
      <c r="AK289">
        <f t="shared" ref="AK289:BC289" si="9">+AK288+AK104</f>
        <v>43499307</v>
      </c>
      <c r="AL289" s="1">
        <f t="shared" si="9"/>
        <v>56488978</v>
      </c>
      <c r="AM289" s="1">
        <f t="shared" si="9"/>
        <v>59205994</v>
      </c>
      <c r="AN289" s="1">
        <f t="shared" si="9"/>
        <v>72261989</v>
      </c>
      <c r="AO289">
        <f t="shared" si="9"/>
        <v>83190183</v>
      </c>
      <c r="AP289">
        <f t="shared" si="9"/>
        <v>90535100</v>
      </c>
      <c r="AQ289" s="1">
        <f t="shared" si="9"/>
        <v>111420976</v>
      </c>
      <c r="AR289">
        <f t="shared" si="9"/>
        <v>99846148</v>
      </c>
      <c r="AS289">
        <f t="shared" si="9"/>
        <v>133961030</v>
      </c>
      <c r="AT289" s="1">
        <f t="shared" si="9"/>
        <v>125333719</v>
      </c>
      <c r="AU289" s="1">
        <f t="shared" si="9"/>
        <v>170805860</v>
      </c>
      <c r="AV289" s="1">
        <f t="shared" si="9"/>
        <v>242446329</v>
      </c>
      <c r="AW289" s="1">
        <f t="shared" si="9"/>
        <v>239822536</v>
      </c>
      <c r="AX289" s="1">
        <f t="shared" si="9"/>
        <v>211907580</v>
      </c>
      <c r="AY289" s="1">
        <f t="shared" si="9"/>
        <v>175997479</v>
      </c>
      <c r="AZ289" s="1">
        <f t="shared" si="9"/>
        <v>205307284</v>
      </c>
      <c r="BA289" s="1">
        <f t="shared" si="9"/>
        <v>333146113</v>
      </c>
      <c r="BB289" s="1">
        <f t="shared" si="9"/>
        <v>407181142</v>
      </c>
      <c r="BC289">
        <f t="shared" si="9"/>
        <v>488466</v>
      </c>
    </row>
    <row r="291" spans="2:55">
      <c r="E291">
        <v>41387945</v>
      </c>
      <c r="F291">
        <v>42433848</v>
      </c>
      <c r="G291">
        <v>40678238</v>
      </c>
      <c r="H291">
        <v>37811471</v>
      </c>
      <c r="I291">
        <v>37020842</v>
      </c>
      <c r="J291">
        <v>38346731</v>
      </c>
      <c r="K291">
        <v>44744912</v>
      </c>
      <c r="L291">
        <v>51809033</v>
      </c>
      <c r="M291">
        <v>49799273</v>
      </c>
      <c r="N291">
        <v>51171896</v>
      </c>
      <c r="O291">
        <f>60014351-O289</f>
        <v>0</v>
      </c>
      <c r="P291">
        <f>66967488-P289</f>
        <v>0</v>
      </c>
      <c r="Q291">
        <f>78158600-Q289</f>
        <v>0</v>
      </c>
      <c r="R291">
        <f>79749653-R289</f>
        <v>0</v>
      </c>
      <c r="T291">
        <f>64431837-T289</f>
        <v>0</v>
      </c>
      <c r="U291">
        <f>77521142-U289</f>
        <v>0</v>
      </c>
      <c r="V291">
        <f>76228679-V289</f>
        <v>0</v>
      </c>
      <c r="W291">
        <f>62334449-W289</f>
        <v>0</v>
      </c>
      <c r="X291">
        <f>102335159-X289</f>
        <v>0</v>
      </c>
      <c r="Y291">
        <f>98974292-Y289</f>
        <v>0</v>
      </c>
      <c r="Z291">
        <f>163801826-Z289</f>
        <v>0</v>
      </c>
      <c r="AA291">
        <f>103066436-AA289</f>
        <v>0</v>
      </c>
      <c r="AB291">
        <f>131757835-AB289</f>
        <v>0</v>
      </c>
      <c r="AC291">
        <f>140618293-AC289</f>
        <v>0</v>
      </c>
      <c r="AD291">
        <f>157143296-AD289</f>
        <v>0</v>
      </c>
      <c r="AE291">
        <f>151638178-AE289</f>
        <v>0</v>
      </c>
      <c r="AF291">
        <f>164716594-AF289</f>
        <v>0</v>
      </c>
      <c r="AG291">
        <f>147944970-AG289</f>
        <v>0</v>
      </c>
      <c r="AH291">
        <f>143647881-AH289</f>
        <v>0</v>
      </c>
      <c r="AI291">
        <f>131081320-AI289-1535385</f>
        <v>0</v>
      </c>
      <c r="AJ291">
        <f>60959633-AJ289-1794965</f>
        <v>0</v>
      </c>
      <c r="AK291">
        <f>44712868-AK289-1213561</f>
        <v>0</v>
      </c>
      <c r="AL291" s="1">
        <f>58013860-AL289-1524882</f>
        <v>0</v>
      </c>
      <c r="AM291" s="1">
        <f>60712926-AM289-1506932</f>
        <v>0</v>
      </c>
      <c r="AN291" s="1">
        <f>74119496-AN289-1857507</f>
        <v>0</v>
      </c>
      <c r="AO291">
        <f>85252458-AO289-2062275</f>
        <v>0</v>
      </c>
      <c r="AP291">
        <f>92640462-AP289-2105362</f>
        <v>0</v>
      </c>
      <c r="AQ291" s="1">
        <f>113975060-AQ289-2554084</f>
        <v>0</v>
      </c>
      <c r="AR291">
        <f>102156352-AR289-2310204</f>
        <v>0</v>
      </c>
      <c r="AS291">
        <f>137021936-3060906-AS289</f>
        <v>0</v>
      </c>
      <c r="AT291" s="1">
        <f>128004598-2670879-AT289</f>
        <v>0</v>
      </c>
      <c r="AU291" s="1">
        <f>173593241-2787381-AU289</f>
        <v>0</v>
      </c>
      <c r="AV291" s="1">
        <f>245762216-3315887-AV289</f>
        <v>0</v>
      </c>
      <c r="AW291" s="1">
        <f>244350006-4527470-AW289</f>
        <v>0</v>
      </c>
      <c r="AX291" s="1">
        <f>215007629-3100049-AX289</f>
        <v>0</v>
      </c>
      <c r="AY291" s="1">
        <f>178857096-2859617-AY289</f>
        <v>0</v>
      </c>
      <c r="AZ291" s="1">
        <f>209484823-4177539-AZ289</f>
        <v>0</v>
      </c>
      <c r="BA291" s="1">
        <f>339746128-6600015-BA289</f>
        <v>0</v>
      </c>
      <c r="BB291" s="1">
        <f>415194200-8013058-BB289</f>
        <v>0</v>
      </c>
    </row>
    <row r="292" spans="2:55">
      <c r="E292">
        <f>E291-E289</f>
        <v>41387945</v>
      </c>
      <c r="F292">
        <f t="shared" ref="F292:N292" si="10">F291-F289</f>
        <v>42433848</v>
      </c>
      <c r="G292">
        <f t="shared" si="10"/>
        <v>40678238</v>
      </c>
      <c r="H292">
        <f t="shared" si="10"/>
        <v>37811471</v>
      </c>
      <c r="I292">
        <f t="shared" si="10"/>
        <v>37020842</v>
      </c>
      <c r="J292">
        <f t="shared" si="10"/>
        <v>0</v>
      </c>
      <c r="K292">
        <f t="shared" si="10"/>
        <v>0</v>
      </c>
      <c r="L292">
        <f t="shared" si="10"/>
        <v>0</v>
      </c>
      <c r="M292">
        <f t="shared" si="10"/>
        <v>0</v>
      </c>
      <c r="N292">
        <f t="shared" si="10"/>
        <v>0</v>
      </c>
      <c r="V292" t="s">
        <v>227</v>
      </c>
      <c r="W292" t="s">
        <v>227</v>
      </c>
      <c r="X292" t="s">
        <v>227</v>
      </c>
      <c r="Y292" t="s">
        <v>227</v>
      </c>
      <c r="Z292" t="s">
        <v>227</v>
      </c>
      <c r="AA292" t="s">
        <v>227</v>
      </c>
      <c r="AB292" t="s">
        <v>227</v>
      </c>
      <c r="AC292" t="s">
        <v>227</v>
      </c>
      <c r="AD292" t="s">
        <v>227</v>
      </c>
      <c r="AE292" t="s">
        <v>227</v>
      </c>
      <c r="AF292" t="s">
        <v>227</v>
      </c>
      <c r="AG292" t="s">
        <v>227</v>
      </c>
      <c r="AH292" t="s">
        <v>227</v>
      </c>
      <c r="AI292" t="s">
        <v>227</v>
      </c>
      <c r="AJ292" t="s">
        <v>227</v>
      </c>
      <c r="AK292" t="s">
        <v>227</v>
      </c>
      <c r="AL292" t="s">
        <v>227</v>
      </c>
      <c r="AM292" t="s">
        <v>227</v>
      </c>
      <c r="AN292" t="s">
        <v>227</v>
      </c>
      <c r="AO292" t="s">
        <v>227</v>
      </c>
      <c r="AP292" t="s">
        <v>227</v>
      </c>
      <c r="AQ292" t="s">
        <v>227</v>
      </c>
      <c r="AR292" t="s">
        <v>227</v>
      </c>
      <c r="AS292" t="s">
        <v>227</v>
      </c>
      <c r="AT292" t="s">
        <v>227</v>
      </c>
      <c r="AU292" t="s">
        <v>227</v>
      </c>
      <c r="AV292" t="s">
        <v>227</v>
      </c>
      <c r="AW292" t="s">
        <v>227</v>
      </c>
      <c r="AX292" t="s">
        <v>227</v>
      </c>
      <c r="AY292" t="s">
        <v>227</v>
      </c>
      <c r="AZ292" t="s">
        <v>227</v>
      </c>
      <c r="BA292" t="s">
        <v>227</v>
      </c>
      <c r="BB292" t="s">
        <v>227</v>
      </c>
    </row>
    <row r="293" spans="2:55">
      <c r="BC293">
        <f>538069-BC289</f>
        <v>49603</v>
      </c>
    </row>
    <row r="294" spans="2:55">
      <c r="J294" t="s">
        <v>227</v>
      </c>
      <c r="K294" t="s">
        <v>227</v>
      </c>
      <c r="L294" t="s">
        <v>227</v>
      </c>
      <c r="M294" t="s">
        <v>227</v>
      </c>
      <c r="N294" t="s">
        <v>227</v>
      </c>
      <c r="O294" t="s">
        <v>227</v>
      </c>
      <c r="P294" t="s">
        <v>227</v>
      </c>
      <c r="Q294" t="s">
        <v>227</v>
      </c>
      <c r="R294" t="s">
        <v>227</v>
      </c>
      <c r="S294" t="s">
        <v>227</v>
      </c>
      <c r="T294" t="s">
        <v>227</v>
      </c>
      <c r="U294" t="s">
        <v>227</v>
      </c>
    </row>
    <row r="296" spans="2:55">
      <c r="X296" t="s">
        <v>311</v>
      </c>
      <c r="Y296" t="s">
        <v>311</v>
      </c>
      <c r="Z296" t="s">
        <v>311</v>
      </c>
      <c r="AA296" t="s">
        <v>311</v>
      </c>
      <c r="AB296" t="s">
        <v>311</v>
      </c>
      <c r="AC296" t="s">
        <v>311</v>
      </c>
      <c r="AD296" t="s">
        <v>311</v>
      </c>
      <c r="AE296" t="s">
        <v>311</v>
      </c>
      <c r="AF296" t="s">
        <v>311</v>
      </c>
      <c r="AG296" t="s">
        <v>311</v>
      </c>
      <c r="AH296" t="s">
        <v>311</v>
      </c>
      <c r="AI296" t="s">
        <v>311</v>
      </c>
      <c r="AJ296" t="s">
        <v>311</v>
      </c>
      <c r="AK296" t="s">
        <v>311</v>
      </c>
      <c r="AL296" t="s">
        <v>311</v>
      </c>
      <c r="AM296" t="s">
        <v>311</v>
      </c>
      <c r="AN296" t="s">
        <v>312</v>
      </c>
      <c r="AO296" t="s">
        <v>312</v>
      </c>
      <c r="AP296" t="s">
        <v>312</v>
      </c>
      <c r="AQ296" t="s">
        <v>312</v>
      </c>
      <c r="AR296" t="s">
        <v>312</v>
      </c>
      <c r="AS296" t="s">
        <v>312</v>
      </c>
      <c r="AT296" t="s">
        <v>312</v>
      </c>
      <c r="AU296" t="s">
        <v>312</v>
      </c>
      <c r="AV296" t="s">
        <v>312</v>
      </c>
      <c r="AW296" t="s">
        <v>312</v>
      </c>
      <c r="AX296" t="s">
        <v>312</v>
      </c>
      <c r="AY296" t="s">
        <v>312</v>
      </c>
      <c r="AZ296" t="s">
        <v>312</v>
      </c>
      <c r="BA296" t="s">
        <v>312</v>
      </c>
      <c r="BB296" t="s">
        <v>312</v>
      </c>
      <c r="BC296" t="s">
        <v>312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C218"/>
  <sheetViews>
    <sheetView tabSelected="1" zoomScale="70" zoomScaleNormal="70" workbookViewId="0">
      <pane xSplit="4" ySplit="2" topLeftCell="AD147" activePane="bottomRight" state="frozen"/>
      <selection activeCell="A20" sqref="A20:XFD20"/>
      <selection pane="topRight" activeCell="A20" sqref="A20:XFD20"/>
      <selection pane="bottomLeft" activeCell="A20" sqref="A20:XFD20"/>
      <selection pane="bottomRight" activeCell="AO201" sqref="AO201"/>
    </sheetView>
  </sheetViews>
  <sheetFormatPr defaultRowHeight="15"/>
  <cols>
    <col min="17" max="17" width="9.5703125" bestFit="1" customWidth="1"/>
    <col min="22" max="22" width="12.7109375" customWidth="1"/>
    <col min="23" max="23" width="9.5703125" bestFit="1" customWidth="1"/>
    <col min="24" max="34" width="10.5703125" bestFit="1" customWidth="1"/>
    <col min="35" max="44" width="10.85546875" customWidth="1"/>
    <col min="45" max="45" width="9.5703125" bestFit="1" customWidth="1"/>
  </cols>
  <sheetData>
    <row r="2" spans="1:55" ht="15.75" customHeight="1">
      <c r="C2" t="s">
        <v>236</v>
      </c>
      <c r="D2" t="s">
        <v>317</v>
      </c>
      <c r="E2">
        <v>1900</v>
      </c>
      <c r="F2">
        <v>1901</v>
      </c>
      <c r="G2">
        <v>1902</v>
      </c>
      <c r="H2">
        <v>1903</v>
      </c>
      <c r="I2">
        <v>1904</v>
      </c>
      <c r="J2">
        <v>1905</v>
      </c>
      <c r="K2">
        <v>1906</v>
      </c>
      <c r="L2">
        <v>1907</v>
      </c>
      <c r="M2">
        <v>1908</v>
      </c>
      <c r="N2">
        <v>1909</v>
      </c>
      <c r="O2">
        <v>1910</v>
      </c>
      <c r="P2">
        <v>1911</v>
      </c>
      <c r="Q2">
        <v>1912</v>
      </c>
      <c r="R2">
        <v>1913</v>
      </c>
      <c r="S2">
        <v>1914</v>
      </c>
      <c r="T2">
        <v>1915</v>
      </c>
      <c r="U2">
        <v>1916</v>
      </c>
      <c r="V2">
        <v>1917</v>
      </c>
      <c r="W2">
        <v>1918</v>
      </c>
      <c r="X2">
        <v>1919</v>
      </c>
      <c r="Y2">
        <v>1920</v>
      </c>
      <c r="Z2">
        <v>1921</v>
      </c>
      <c r="AA2">
        <v>1922</v>
      </c>
      <c r="AB2">
        <v>1923</v>
      </c>
      <c r="AC2">
        <v>1924</v>
      </c>
      <c r="AD2">
        <v>1925</v>
      </c>
      <c r="AE2">
        <v>1926</v>
      </c>
      <c r="AF2">
        <v>1927</v>
      </c>
      <c r="AG2">
        <v>1928</v>
      </c>
      <c r="AH2">
        <v>1929</v>
      </c>
      <c r="AI2">
        <v>1930</v>
      </c>
      <c r="AJ2">
        <v>1931</v>
      </c>
      <c r="AK2">
        <v>1932</v>
      </c>
      <c r="AL2">
        <v>1933</v>
      </c>
      <c r="AM2">
        <v>1934</v>
      </c>
      <c r="AN2">
        <v>1935</v>
      </c>
      <c r="AO2">
        <v>1936</v>
      </c>
      <c r="AP2">
        <v>1937</v>
      </c>
      <c r="AQ2">
        <v>1938</v>
      </c>
      <c r="AR2">
        <v>1939</v>
      </c>
      <c r="AS2">
        <v>1940</v>
      </c>
      <c r="AT2">
        <v>1941</v>
      </c>
      <c r="AU2">
        <v>1942</v>
      </c>
      <c r="AV2">
        <v>1943</v>
      </c>
      <c r="AW2">
        <v>1944</v>
      </c>
      <c r="AX2">
        <v>1945</v>
      </c>
      <c r="AY2">
        <v>1946</v>
      </c>
      <c r="AZ2">
        <v>1947</v>
      </c>
      <c r="BA2">
        <v>1948</v>
      </c>
      <c r="BB2">
        <v>1949</v>
      </c>
      <c r="BC2">
        <v>1950</v>
      </c>
    </row>
    <row r="3" spans="1:55" ht="15.75" customHeight="1"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 s="1">
        <v>1</v>
      </c>
      <c r="AM3" s="1">
        <v>1</v>
      </c>
      <c r="AN3" s="1">
        <v>1</v>
      </c>
      <c r="AO3">
        <v>1</v>
      </c>
      <c r="AP3">
        <v>1</v>
      </c>
      <c r="AQ3" s="1">
        <v>1</v>
      </c>
      <c r="AR3">
        <v>1</v>
      </c>
      <c r="AS3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</row>
    <row r="4" spans="1:55" ht="15.75" customHeight="1">
      <c r="J4" t="s">
        <v>273</v>
      </c>
      <c r="K4" t="s">
        <v>273</v>
      </c>
      <c r="L4" t="s">
        <v>273</v>
      </c>
      <c r="M4" t="s">
        <v>273</v>
      </c>
      <c r="N4" t="s">
        <v>273</v>
      </c>
      <c r="O4" t="s">
        <v>273</v>
      </c>
      <c r="P4" t="s">
        <v>273</v>
      </c>
      <c r="Q4" t="s">
        <v>273</v>
      </c>
      <c r="R4" t="s">
        <v>273</v>
      </c>
      <c r="S4" t="s">
        <v>273</v>
      </c>
      <c r="T4" t="s">
        <v>273</v>
      </c>
      <c r="U4" t="s">
        <v>273</v>
      </c>
      <c r="V4" t="s">
        <v>273</v>
      </c>
      <c r="W4" t="s">
        <v>273</v>
      </c>
      <c r="X4" t="s">
        <v>273</v>
      </c>
      <c r="Y4" t="s">
        <v>273</v>
      </c>
      <c r="Z4" t="s">
        <v>273</v>
      </c>
      <c r="AA4" t="s">
        <v>273</v>
      </c>
      <c r="AB4" t="s">
        <v>273</v>
      </c>
      <c r="AC4" t="s">
        <v>273</v>
      </c>
      <c r="AD4" t="s">
        <v>273</v>
      </c>
      <c r="AE4" t="s">
        <v>273</v>
      </c>
      <c r="AF4" t="s">
        <v>273</v>
      </c>
      <c r="AG4" t="s">
        <v>273</v>
      </c>
      <c r="AH4" t="s">
        <v>273</v>
      </c>
      <c r="AI4" t="s">
        <v>273</v>
      </c>
      <c r="AJ4" t="s">
        <v>273</v>
      </c>
      <c r="AK4" t="s">
        <v>273</v>
      </c>
      <c r="AL4" s="1" t="s">
        <v>273</v>
      </c>
      <c r="AM4" s="1" t="s">
        <v>273</v>
      </c>
      <c r="AN4" s="1" t="s">
        <v>273</v>
      </c>
      <c r="AO4" t="s">
        <v>273</v>
      </c>
      <c r="AP4" t="s">
        <v>273</v>
      </c>
      <c r="AQ4" s="1" t="s">
        <v>273</v>
      </c>
      <c r="AR4" t="s">
        <v>273</v>
      </c>
      <c r="AS4" t="s">
        <v>274</v>
      </c>
      <c r="AT4" s="1" t="s">
        <v>274</v>
      </c>
      <c r="AU4" s="1" t="s">
        <v>274</v>
      </c>
      <c r="AV4" s="1" t="s">
        <v>274</v>
      </c>
      <c r="AW4" s="1" t="s">
        <v>274</v>
      </c>
      <c r="AX4" s="1" t="s">
        <v>274</v>
      </c>
      <c r="AY4" s="1" t="s">
        <v>274</v>
      </c>
      <c r="AZ4" s="1" t="s">
        <v>274</v>
      </c>
      <c r="BA4" s="1" t="s">
        <v>274</v>
      </c>
      <c r="BB4" s="1" t="s">
        <v>274</v>
      </c>
      <c r="BC4" t="s">
        <v>274</v>
      </c>
    </row>
    <row r="5" spans="1:55">
      <c r="A5" t="s">
        <v>0</v>
      </c>
      <c r="B5" t="s">
        <v>2</v>
      </c>
      <c r="C5" t="s">
        <v>98</v>
      </c>
      <c r="D5" t="s">
        <v>1</v>
      </c>
      <c r="Q5">
        <v>31459317</v>
      </c>
      <c r="V5">
        <v>57843684</v>
      </c>
      <c r="W5">
        <v>37674674</v>
      </c>
      <c r="X5">
        <v>61603958</v>
      </c>
      <c r="Y5">
        <v>80784096</v>
      </c>
      <c r="Z5">
        <v>67519740</v>
      </c>
      <c r="AA5">
        <v>57742767</v>
      </c>
      <c r="AB5">
        <v>51975381</v>
      </c>
      <c r="AC5">
        <v>45508323</v>
      </c>
      <c r="AD5">
        <v>68593104</v>
      </c>
      <c r="AE5">
        <v>59175283</v>
      </c>
      <c r="AF5">
        <v>47674048</v>
      </c>
      <c r="AG5">
        <v>52444497</v>
      </c>
      <c r="AH5">
        <v>52076400</v>
      </c>
      <c r="AI5">
        <v>66148919</v>
      </c>
      <c r="AJ5">
        <v>53482413</v>
      </c>
      <c r="AK5">
        <v>58297926</v>
      </c>
      <c r="AL5">
        <v>67443722</v>
      </c>
      <c r="AM5">
        <v>64406161</v>
      </c>
      <c r="AN5">
        <v>63942451</v>
      </c>
      <c r="AO5">
        <v>69568967</v>
      </c>
      <c r="AP5">
        <v>79511532</v>
      </c>
      <c r="AQ5">
        <v>86359800</v>
      </c>
      <c r="AR5">
        <v>68716031</v>
      </c>
    </row>
    <row r="6" spans="1:55">
      <c r="B6" t="s">
        <v>19</v>
      </c>
      <c r="Q6">
        <v>117</v>
      </c>
      <c r="V6">
        <v>57</v>
      </c>
      <c r="W6">
        <v>154</v>
      </c>
      <c r="Y6">
        <v>7</v>
      </c>
      <c r="AA6">
        <v>541</v>
      </c>
      <c r="AB6">
        <v>294</v>
      </c>
      <c r="AC6">
        <v>114</v>
      </c>
      <c r="AD6">
        <v>109</v>
      </c>
      <c r="AE6">
        <v>3068</v>
      </c>
      <c r="AF6">
        <v>4461</v>
      </c>
      <c r="AG6">
        <v>4855</v>
      </c>
      <c r="AH6">
        <v>28137</v>
      </c>
      <c r="AI6">
        <v>16229</v>
      </c>
      <c r="AJ6">
        <v>14731</v>
      </c>
      <c r="AK6">
        <v>12765</v>
      </c>
      <c r="AL6">
        <v>35125</v>
      </c>
      <c r="AM6">
        <v>38705</v>
      </c>
      <c r="AN6">
        <v>20835</v>
      </c>
      <c r="AO6">
        <v>27218</v>
      </c>
      <c r="AP6">
        <v>39457</v>
      </c>
      <c r="AQ6">
        <v>24319</v>
      </c>
      <c r="AR6">
        <v>31545</v>
      </c>
    </row>
    <row r="7" spans="1:55">
      <c r="B7" t="s">
        <v>20</v>
      </c>
      <c r="Y7">
        <v>6</v>
      </c>
    </row>
    <row r="8" spans="1:55">
      <c r="B8" t="s">
        <v>21</v>
      </c>
      <c r="Q8">
        <v>374</v>
      </c>
      <c r="V8">
        <v>24933</v>
      </c>
      <c r="W8">
        <v>6243</v>
      </c>
      <c r="X8">
        <v>4585</v>
      </c>
      <c r="Y8">
        <v>708</v>
      </c>
      <c r="Z8">
        <v>1215</v>
      </c>
      <c r="AA8">
        <v>655</v>
      </c>
      <c r="AB8">
        <v>671</v>
      </c>
      <c r="AC8">
        <v>1713</v>
      </c>
      <c r="AD8">
        <v>2189</v>
      </c>
      <c r="AE8">
        <v>3256</v>
      </c>
      <c r="AF8">
        <v>7205</v>
      </c>
      <c r="AG8">
        <v>11604</v>
      </c>
      <c r="AH8">
        <v>7665</v>
      </c>
      <c r="AI8">
        <v>5013</v>
      </c>
      <c r="AJ8">
        <v>3986</v>
      </c>
      <c r="AK8">
        <v>19349</v>
      </c>
      <c r="AL8">
        <v>36803</v>
      </c>
      <c r="AM8">
        <v>25707</v>
      </c>
      <c r="AN8">
        <v>20608</v>
      </c>
      <c r="AO8">
        <v>24716</v>
      </c>
      <c r="AP8">
        <v>33939</v>
      </c>
      <c r="AQ8">
        <v>36555</v>
      </c>
      <c r="AR8">
        <v>31631</v>
      </c>
    </row>
    <row r="9" spans="1:55">
      <c r="B9" t="s">
        <v>22</v>
      </c>
      <c r="W9">
        <v>27</v>
      </c>
      <c r="X9">
        <v>14</v>
      </c>
      <c r="Y9">
        <v>37</v>
      </c>
      <c r="Z9">
        <v>337</v>
      </c>
      <c r="AA9">
        <v>15</v>
      </c>
      <c r="AB9">
        <v>1724</v>
      </c>
      <c r="AC9">
        <v>5827</v>
      </c>
      <c r="AD9">
        <v>3</v>
      </c>
      <c r="AE9">
        <v>3</v>
      </c>
      <c r="AF9">
        <v>144</v>
      </c>
      <c r="AG9">
        <v>2163</v>
      </c>
      <c r="AH9">
        <v>3000</v>
      </c>
      <c r="AI9">
        <v>2022</v>
      </c>
      <c r="AJ9">
        <v>17</v>
      </c>
      <c r="AK9">
        <v>78</v>
      </c>
      <c r="AL9">
        <v>114</v>
      </c>
      <c r="AM9">
        <v>1233</v>
      </c>
      <c r="AN9">
        <v>1914</v>
      </c>
      <c r="AO9">
        <v>1811</v>
      </c>
      <c r="AP9">
        <v>1846</v>
      </c>
      <c r="AQ9">
        <v>1410</v>
      </c>
      <c r="AR9">
        <v>1416</v>
      </c>
    </row>
    <row r="10" spans="1:55">
      <c r="B10" t="s">
        <v>23</v>
      </c>
      <c r="AO10">
        <v>263</v>
      </c>
    </row>
    <row r="11" spans="1:55">
      <c r="B11" t="s">
        <v>24</v>
      </c>
      <c r="AG11">
        <v>93</v>
      </c>
      <c r="AH11">
        <v>179</v>
      </c>
      <c r="AI11">
        <v>35</v>
      </c>
      <c r="AJ11">
        <v>237</v>
      </c>
      <c r="AK11">
        <v>193</v>
      </c>
      <c r="AL11">
        <v>305</v>
      </c>
      <c r="AM11">
        <v>80</v>
      </c>
      <c r="AN11">
        <v>187</v>
      </c>
      <c r="AO11">
        <v>257</v>
      </c>
      <c r="AP11">
        <v>587</v>
      </c>
      <c r="AQ11">
        <v>989</v>
      </c>
      <c r="AR11">
        <v>2770</v>
      </c>
    </row>
    <row r="12" spans="1:55">
      <c r="B12" t="s">
        <v>25</v>
      </c>
    </row>
    <row r="13" spans="1:55">
      <c r="B13" t="s">
        <v>26</v>
      </c>
      <c r="Y13">
        <v>586</v>
      </c>
      <c r="Z13">
        <v>345088</v>
      </c>
      <c r="AC13">
        <v>2</v>
      </c>
      <c r="AD13">
        <v>2</v>
      </c>
      <c r="AF13">
        <v>500</v>
      </c>
      <c r="AG13">
        <v>5</v>
      </c>
      <c r="AI13">
        <v>1811</v>
      </c>
      <c r="AJ13">
        <v>2333</v>
      </c>
      <c r="AK13">
        <v>1946</v>
      </c>
      <c r="AL13">
        <v>1456</v>
      </c>
      <c r="AM13">
        <v>1612</v>
      </c>
      <c r="AN13">
        <v>1308</v>
      </c>
      <c r="AO13">
        <v>883</v>
      </c>
      <c r="AP13">
        <v>896</v>
      </c>
      <c r="AQ13">
        <v>1607</v>
      </c>
      <c r="AR13">
        <v>900</v>
      </c>
    </row>
    <row r="14" spans="1:55">
      <c r="B14" t="s">
        <v>27</v>
      </c>
    </row>
    <row r="15" spans="1:55">
      <c r="B15" t="s">
        <v>28</v>
      </c>
      <c r="Q15">
        <v>4512</v>
      </c>
      <c r="V15">
        <v>2979</v>
      </c>
      <c r="W15">
        <v>7622</v>
      </c>
      <c r="X15">
        <v>10314</v>
      </c>
      <c r="Y15">
        <v>29173</v>
      </c>
      <c r="Z15">
        <v>14100</v>
      </c>
      <c r="AA15">
        <v>18288</v>
      </c>
      <c r="AB15">
        <v>20784</v>
      </c>
      <c r="AC15">
        <v>22592</v>
      </c>
      <c r="AD15">
        <v>24126</v>
      </c>
      <c r="AE15">
        <v>26338</v>
      </c>
      <c r="AF15">
        <v>29831</v>
      </c>
      <c r="AG15">
        <v>31551</v>
      </c>
      <c r="AH15">
        <v>25355</v>
      </c>
      <c r="AI15">
        <v>23964</v>
      </c>
      <c r="AJ15">
        <v>12041</v>
      </c>
      <c r="AK15">
        <v>8786</v>
      </c>
      <c r="AL15">
        <v>8068</v>
      </c>
      <c r="AM15">
        <v>8479</v>
      </c>
      <c r="AN15">
        <v>13895</v>
      </c>
      <c r="AO15">
        <v>13551</v>
      </c>
      <c r="AP15">
        <v>13651</v>
      </c>
      <c r="AQ15">
        <v>15623</v>
      </c>
      <c r="AR15">
        <v>13148</v>
      </c>
    </row>
    <row r="16" spans="1:55">
      <c r="B16" t="s">
        <v>182</v>
      </c>
      <c r="AQ16">
        <v>95500</v>
      </c>
      <c r="AR16">
        <v>59228</v>
      </c>
    </row>
    <row r="17" spans="2:44">
      <c r="B17" t="s">
        <v>3</v>
      </c>
      <c r="Q17">
        <v>161595</v>
      </c>
      <c r="V17">
        <v>6392579</v>
      </c>
      <c r="W17">
        <v>785130</v>
      </c>
      <c r="X17">
        <v>891529</v>
      </c>
      <c r="Y17">
        <v>312452</v>
      </c>
      <c r="Z17">
        <v>154899</v>
      </c>
      <c r="AA17">
        <v>373570</v>
      </c>
      <c r="AB17">
        <v>364732</v>
      </c>
      <c r="AC17">
        <v>235947</v>
      </c>
      <c r="AD17">
        <v>608777</v>
      </c>
      <c r="AE17">
        <v>673895</v>
      </c>
      <c r="AF17">
        <v>865745</v>
      </c>
      <c r="AG17">
        <v>708010</v>
      </c>
      <c r="AH17">
        <v>737710</v>
      </c>
      <c r="AI17">
        <v>774005</v>
      </c>
      <c r="AJ17">
        <v>962811</v>
      </c>
      <c r="AK17">
        <v>1106520</v>
      </c>
      <c r="AL17">
        <v>1326556</v>
      </c>
      <c r="AM17">
        <v>1446997</v>
      </c>
      <c r="AN17">
        <v>1608543</v>
      </c>
      <c r="AO17">
        <v>1391224</v>
      </c>
      <c r="AP17">
        <v>2385620</v>
      </c>
      <c r="AQ17">
        <v>2250023</v>
      </c>
      <c r="AR17">
        <v>1993522</v>
      </c>
    </row>
    <row r="18" spans="2:44">
      <c r="B18" t="s">
        <v>4</v>
      </c>
      <c r="Q18">
        <v>7589212</v>
      </c>
      <c r="V18">
        <v>167828</v>
      </c>
      <c r="W18">
        <v>62211</v>
      </c>
      <c r="X18">
        <v>648426</v>
      </c>
      <c r="Y18">
        <v>354810</v>
      </c>
      <c r="Z18">
        <v>299131</v>
      </c>
      <c r="AA18">
        <v>711163</v>
      </c>
      <c r="AB18">
        <v>814435</v>
      </c>
      <c r="AC18">
        <v>2453465</v>
      </c>
      <c r="AD18">
        <v>831911</v>
      </c>
      <c r="AE18">
        <v>506100</v>
      </c>
      <c r="AF18">
        <v>475230</v>
      </c>
      <c r="AG18">
        <v>555267</v>
      </c>
      <c r="AH18">
        <v>601938</v>
      </c>
      <c r="AI18">
        <v>905691</v>
      </c>
      <c r="AJ18">
        <v>558485</v>
      </c>
      <c r="AK18">
        <v>376768</v>
      </c>
      <c r="AL18">
        <v>333001</v>
      </c>
      <c r="AM18">
        <v>421499</v>
      </c>
      <c r="AN18">
        <v>648187</v>
      </c>
      <c r="AO18">
        <v>970961</v>
      </c>
      <c r="AP18">
        <v>928151</v>
      </c>
      <c r="AQ18">
        <v>871221</v>
      </c>
      <c r="AR18">
        <v>1326568</v>
      </c>
    </row>
    <row r="19" spans="2:44">
      <c r="B19" t="s">
        <v>29</v>
      </c>
      <c r="AF19">
        <v>50</v>
      </c>
      <c r="AN19">
        <v>3000</v>
      </c>
      <c r="AO19">
        <v>553</v>
      </c>
      <c r="AP19">
        <v>435</v>
      </c>
      <c r="AQ19">
        <v>168</v>
      </c>
      <c r="AR19">
        <v>264</v>
      </c>
    </row>
    <row r="20" spans="2:44">
      <c r="B20" t="s">
        <v>30</v>
      </c>
      <c r="W20">
        <v>30</v>
      </c>
      <c r="X20">
        <v>70</v>
      </c>
      <c r="Y20">
        <v>50</v>
      </c>
      <c r="Z20">
        <v>9</v>
      </c>
      <c r="AA20">
        <v>2</v>
      </c>
      <c r="AC20">
        <v>9</v>
      </c>
    </row>
    <row r="21" spans="2:44">
      <c r="B21" t="s">
        <v>31</v>
      </c>
      <c r="V21">
        <v>860</v>
      </c>
      <c r="W21">
        <v>1035</v>
      </c>
      <c r="X21">
        <v>1334</v>
      </c>
      <c r="Y21">
        <v>1530</v>
      </c>
      <c r="Z21">
        <v>44</v>
      </c>
      <c r="AA21">
        <v>1027</v>
      </c>
      <c r="AB21">
        <v>782</v>
      </c>
      <c r="AC21">
        <v>367</v>
      </c>
      <c r="AD21">
        <v>852</v>
      </c>
      <c r="AE21">
        <v>531</v>
      </c>
      <c r="AF21">
        <v>747</v>
      </c>
      <c r="AG21">
        <v>569</v>
      </c>
      <c r="AH21">
        <v>481</v>
      </c>
      <c r="AI21">
        <v>180</v>
      </c>
      <c r="AJ21">
        <v>213</v>
      </c>
      <c r="AK21">
        <v>126</v>
      </c>
      <c r="AL21">
        <v>245</v>
      </c>
      <c r="AM21">
        <v>155</v>
      </c>
      <c r="AN21">
        <v>194</v>
      </c>
      <c r="AO21">
        <v>125</v>
      </c>
      <c r="AP21">
        <v>242</v>
      </c>
      <c r="AQ21">
        <v>185</v>
      </c>
      <c r="AR21">
        <v>437</v>
      </c>
    </row>
    <row r="22" spans="2:44">
      <c r="B22" t="s">
        <v>32</v>
      </c>
      <c r="Q22">
        <v>10</v>
      </c>
      <c r="W22">
        <v>400</v>
      </c>
      <c r="X22">
        <v>552</v>
      </c>
      <c r="Y22">
        <v>1398</v>
      </c>
      <c r="Z22">
        <v>49</v>
      </c>
      <c r="AA22">
        <v>416</v>
      </c>
      <c r="AB22">
        <v>2142</v>
      </c>
      <c r="AC22">
        <v>67</v>
      </c>
      <c r="AD22">
        <v>52</v>
      </c>
      <c r="AE22">
        <v>40</v>
      </c>
      <c r="AF22">
        <v>7</v>
      </c>
      <c r="AG22">
        <v>15</v>
      </c>
      <c r="AH22">
        <v>23507</v>
      </c>
      <c r="AI22">
        <v>26884</v>
      </c>
      <c r="AJ22">
        <v>59066</v>
      </c>
      <c r="AK22">
        <v>16821</v>
      </c>
      <c r="AL22">
        <v>17713</v>
      </c>
      <c r="AM22">
        <v>39077</v>
      </c>
      <c r="AN22">
        <v>17892</v>
      </c>
      <c r="AO22">
        <v>3489</v>
      </c>
      <c r="AP22">
        <v>41921</v>
      </c>
      <c r="AQ22">
        <v>35364</v>
      </c>
      <c r="AR22">
        <v>34337</v>
      </c>
    </row>
    <row r="23" spans="2:44" hidden="1">
      <c r="B23" t="s">
        <v>33</v>
      </c>
    </row>
    <row r="24" spans="2:44">
      <c r="B24" t="s">
        <v>35</v>
      </c>
      <c r="V24">
        <v>1692</v>
      </c>
      <c r="AC24">
        <v>2</v>
      </c>
      <c r="AD24">
        <v>114</v>
      </c>
      <c r="AJ24">
        <v>64</v>
      </c>
      <c r="AK24">
        <v>3</v>
      </c>
      <c r="AM24">
        <v>38</v>
      </c>
    </row>
    <row r="25" spans="2:44">
      <c r="B25" t="s">
        <v>5</v>
      </c>
      <c r="Q25">
        <v>2</v>
      </c>
      <c r="Y25">
        <v>15</v>
      </c>
      <c r="Z25">
        <v>92</v>
      </c>
      <c r="AA25">
        <v>10</v>
      </c>
      <c r="AB25">
        <v>8110</v>
      </c>
      <c r="AC25">
        <v>33437</v>
      </c>
      <c r="AD25">
        <v>34280</v>
      </c>
      <c r="AE25">
        <v>39756</v>
      </c>
      <c r="AF25">
        <v>17951</v>
      </c>
      <c r="AG25">
        <v>23562</v>
      </c>
      <c r="AH25">
        <v>29295</v>
      </c>
      <c r="AI25">
        <v>19550</v>
      </c>
      <c r="AJ25">
        <v>19837</v>
      </c>
      <c r="AK25">
        <v>14709</v>
      </c>
      <c r="AL25">
        <v>17792</v>
      </c>
      <c r="AM25">
        <v>10008</v>
      </c>
      <c r="AN25">
        <v>12924</v>
      </c>
      <c r="AO25">
        <v>33378</v>
      </c>
      <c r="AP25">
        <v>6872</v>
      </c>
      <c r="AQ25">
        <v>9775</v>
      </c>
      <c r="AR25">
        <v>22831</v>
      </c>
    </row>
    <row r="26" spans="2:44">
      <c r="B26" t="s">
        <v>36</v>
      </c>
    </row>
    <row r="27" spans="2:44">
      <c r="B27" t="s">
        <v>100</v>
      </c>
      <c r="Z27">
        <v>6</v>
      </c>
      <c r="AE27">
        <v>5</v>
      </c>
      <c r="AI27">
        <v>106</v>
      </c>
      <c r="AJ27">
        <v>135</v>
      </c>
      <c r="AK27">
        <v>330</v>
      </c>
      <c r="AL27">
        <v>1253</v>
      </c>
      <c r="AM27">
        <v>577</v>
      </c>
      <c r="AN27">
        <v>1326</v>
      </c>
      <c r="AO27">
        <v>1485</v>
      </c>
      <c r="AP27">
        <v>2560</v>
      </c>
      <c r="AQ27">
        <v>5421</v>
      </c>
      <c r="AR27">
        <v>4361</v>
      </c>
    </row>
    <row r="28" spans="2:44">
      <c r="B28" t="s">
        <v>37</v>
      </c>
      <c r="AC28">
        <v>13</v>
      </c>
      <c r="AD28">
        <v>643</v>
      </c>
      <c r="AH28">
        <v>137</v>
      </c>
      <c r="AI28">
        <v>78</v>
      </c>
      <c r="AJ28">
        <v>252</v>
      </c>
      <c r="AK28">
        <v>299</v>
      </c>
      <c r="AL28">
        <v>530</v>
      </c>
      <c r="AM28">
        <v>508</v>
      </c>
      <c r="AN28">
        <v>521</v>
      </c>
      <c r="AO28">
        <v>383</v>
      </c>
      <c r="AP28">
        <v>486</v>
      </c>
      <c r="AQ28">
        <v>8628</v>
      </c>
      <c r="AR28">
        <v>10005</v>
      </c>
    </row>
    <row r="29" spans="2:44">
      <c r="B29" t="s">
        <v>6</v>
      </c>
      <c r="Q29">
        <v>856313</v>
      </c>
      <c r="V29">
        <v>303965</v>
      </c>
      <c r="W29">
        <v>391525</v>
      </c>
      <c r="X29">
        <v>1551679</v>
      </c>
      <c r="Y29">
        <v>2599757</v>
      </c>
      <c r="Z29">
        <v>866839</v>
      </c>
      <c r="AA29">
        <v>536596</v>
      </c>
      <c r="AB29">
        <v>501874</v>
      </c>
      <c r="AC29">
        <v>776998</v>
      </c>
      <c r="AD29">
        <v>635174</v>
      </c>
      <c r="AE29">
        <v>671824</v>
      </c>
      <c r="AF29">
        <v>458406</v>
      </c>
      <c r="AG29">
        <v>481212</v>
      </c>
      <c r="AH29">
        <v>597666</v>
      </c>
      <c r="AI29">
        <v>337115</v>
      </c>
      <c r="AJ29">
        <v>382290</v>
      </c>
      <c r="AK29">
        <v>738797</v>
      </c>
      <c r="AL29">
        <v>769242</v>
      </c>
      <c r="AM29">
        <v>506696</v>
      </c>
      <c r="AN29">
        <v>715994</v>
      </c>
      <c r="AO29">
        <v>624663</v>
      </c>
      <c r="AP29">
        <v>803010</v>
      </c>
      <c r="AQ29">
        <v>1048833</v>
      </c>
      <c r="AR29">
        <v>475263</v>
      </c>
    </row>
    <row r="30" spans="2:44">
      <c r="B30" t="s">
        <v>7</v>
      </c>
      <c r="Q30">
        <v>2915090</v>
      </c>
      <c r="V30">
        <v>2852582</v>
      </c>
      <c r="W30">
        <v>8696719</v>
      </c>
      <c r="X30">
        <v>7741081</v>
      </c>
      <c r="Y30">
        <v>2439935</v>
      </c>
      <c r="Z30">
        <v>2193006</v>
      </c>
      <c r="AA30">
        <v>6770067</v>
      </c>
      <c r="AB30">
        <v>3107584</v>
      </c>
      <c r="AC30">
        <v>1201777</v>
      </c>
      <c r="AD30">
        <v>2002562</v>
      </c>
      <c r="AE30">
        <v>3364963</v>
      </c>
      <c r="AF30">
        <v>3537362</v>
      </c>
      <c r="AG30">
        <v>2588903</v>
      </c>
      <c r="AH30">
        <v>8874947</v>
      </c>
      <c r="AI30">
        <v>5452421</v>
      </c>
      <c r="AJ30">
        <v>3151781</v>
      </c>
      <c r="AK30">
        <v>959497</v>
      </c>
      <c r="AL30">
        <v>831470</v>
      </c>
      <c r="AM30">
        <v>610159</v>
      </c>
      <c r="AN30">
        <v>785815</v>
      </c>
      <c r="AO30">
        <v>973171</v>
      </c>
      <c r="AP30">
        <v>1088848</v>
      </c>
      <c r="AQ30">
        <v>1104692</v>
      </c>
      <c r="AR30">
        <v>1965229</v>
      </c>
    </row>
    <row r="31" spans="2:44">
      <c r="B31" t="s">
        <v>38</v>
      </c>
      <c r="Y31">
        <v>13</v>
      </c>
      <c r="Z31">
        <v>18613</v>
      </c>
      <c r="AA31">
        <v>9318</v>
      </c>
      <c r="AB31">
        <v>9995</v>
      </c>
      <c r="AC31">
        <v>1504</v>
      </c>
      <c r="AD31">
        <v>608</v>
      </c>
      <c r="AE31">
        <v>1512</v>
      </c>
      <c r="AF31">
        <v>1352</v>
      </c>
      <c r="AG31">
        <v>1053</v>
      </c>
      <c r="AH31">
        <v>490</v>
      </c>
    </row>
    <row r="32" spans="2:44">
      <c r="B32" t="s">
        <v>39</v>
      </c>
      <c r="AD32">
        <v>666867</v>
      </c>
      <c r="AE32">
        <v>131735</v>
      </c>
      <c r="AF32">
        <v>126535</v>
      </c>
      <c r="AG32">
        <v>20718</v>
      </c>
      <c r="AH32">
        <v>158214</v>
      </c>
      <c r="AI32">
        <v>494</v>
      </c>
      <c r="AJ32">
        <v>171677</v>
      </c>
      <c r="AK32">
        <v>647091</v>
      </c>
      <c r="AL32">
        <v>559266</v>
      </c>
      <c r="AM32">
        <v>603445</v>
      </c>
      <c r="AN32">
        <v>457959</v>
      </c>
      <c r="AO32">
        <v>878417</v>
      </c>
      <c r="AP32">
        <v>1434885</v>
      </c>
      <c r="AQ32">
        <v>231581</v>
      </c>
      <c r="AR32">
        <v>327190</v>
      </c>
    </row>
    <row r="33" spans="2:44" hidden="1">
      <c r="B33" t="s">
        <v>40</v>
      </c>
    </row>
    <row r="34" spans="2:44">
      <c r="B34" t="s">
        <v>41</v>
      </c>
    </row>
    <row r="35" spans="2:44" hidden="1">
      <c r="B35" t="s">
        <v>42</v>
      </c>
    </row>
    <row r="36" spans="2:44">
      <c r="B36" t="s">
        <v>43</v>
      </c>
      <c r="V36">
        <v>744800</v>
      </c>
      <c r="W36">
        <v>882913</v>
      </c>
      <c r="X36">
        <v>1563056</v>
      </c>
      <c r="Y36">
        <v>6216398</v>
      </c>
      <c r="Z36">
        <v>2121090</v>
      </c>
      <c r="AA36">
        <v>1876648</v>
      </c>
      <c r="AB36">
        <v>1343029</v>
      </c>
      <c r="AC36">
        <v>1549220</v>
      </c>
      <c r="AD36">
        <v>1528303</v>
      </c>
      <c r="AE36">
        <v>2131211</v>
      </c>
      <c r="AF36">
        <v>1920956</v>
      </c>
      <c r="AG36">
        <v>2027724</v>
      </c>
      <c r="AH36">
        <v>1978084</v>
      </c>
      <c r="AI36">
        <v>1399321</v>
      </c>
      <c r="AJ36">
        <v>822740</v>
      </c>
      <c r="AK36">
        <v>919827</v>
      </c>
      <c r="AL36">
        <v>962060</v>
      </c>
      <c r="AM36">
        <v>1015315</v>
      </c>
      <c r="AN36">
        <v>1315822</v>
      </c>
      <c r="AO36">
        <v>1263526</v>
      </c>
      <c r="AP36">
        <v>1727956</v>
      </c>
      <c r="AQ36">
        <v>2063740</v>
      </c>
      <c r="AR36">
        <v>1911207</v>
      </c>
    </row>
    <row r="37" spans="2:44">
      <c r="B37" t="s">
        <v>8</v>
      </c>
      <c r="Q37">
        <v>22686</v>
      </c>
      <c r="V37">
        <v>191158</v>
      </c>
      <c r="W37">
        <v>8</v>
      </c>
      <c r="X37">
        <v>23</v>
      </c>
      <c r="Y37">
        <v>83561</v>
      </c>
      <c r="Z37">
        <v>509</v>
      </c>
      <c r="AA37">
        <v>9772</v>
      </c>
      <c r="AB37">
        <v>106237</v>
      </c>
      <c r="AC37">
        <v>102228</v>
      </c>
      <c r="AD37">
        <v>247868</v>
      </c>
      <c r="AE37">
        <v>182230</v>
      </c>
      <c r="AF37">
        <v>235531</v>
      </c>
      <c r="AG37">
        <v>142638</v>
      </c>
      <c r="AH37">
        <v>242699</v>
      </c>
      <c r="AI37">
        <v>212713</v>
      </c>
      <c r="AJ37">
        <v>154354</v>
      </c>
      <c r="AK37">
        <v>182976</v>
      </c>
      <c r="AL37">
        <v>134764</v>
      </c>
      <c r="AM37">
        <v>124154</v>
      </c>
      <c r="AN37">
        <v>111247</v>
      </c>
      <c r="AO37">
        <v>216274</v>
      </c>
      <c r="AP37">
        <v>223718</v>
      </c>
      <c r="AQ37">
        <v>224587</v>
      </c>
      <c r="AR37">
        <v>209515</v>
      </c>
    </row>
    <row r="38" spans="2:44">
      <c r="B38" t="s">
        <v>9</v>
      </c>
      <c r="Q38">
        <v>20328</v>
      </c>
      <c r="V38">
        <v>3466</v>
      </c>
      <c r="W38">
        <v>3376</v>
      </c>
      <c r="X38">
        <v>40108</v>
      </c>
      <c r="Y38">
        <v>102944</v>
      </c>
      <c r="Z38">
        <v>117554</v>
      </c>
      <c r="AA38">
        <v>145352</v>
      </c>
      <c r="AB38">
        <v>134997</v>
      </c>
      <c r="AC38">
        <v>126586</v>
      </c>
      <c r="AD38">
        <v>123299</v>
      </c>
      <c r="AE38">
        <v>66190</v>
      </c>
      <c r="AF38">
        <v>109188</v>
      </c>
      <c r="AG38">
        <v>87086</v>
      </c>
      <c r="AH38">
        <v>129752</v>
      </c>
      <c r="AI38">
        <v>72178</v>
      </c>
      <c r="AJ38">
        <v>52572</v>
      </c>
      <c r="AK38">
        <v>102757</v>
      </c>
      <c r="AL38">
        <v>90421</v>
      </c>
      <c r="AM38">
        <v>107000</v>
      </c>
      <c r="AN38">
        <v>98790</v>
      </c>
      <c r="AO38">
        <v>96000</v>
      </c>
      <c r="AP38">
        <v>115976</v>
      </c>
      <c r="AQ38">
        <v>138013</v>
      </c>
      <c r="AR38">
        <v>108763</v>
      </c>
    </row>
    <row r="39" spans="2:44" hidden="1">
      <c r="B39" t="s">
        <v>44</v>
      </c>
    </row>
    <row r="40" spans="2:44">
      <c r="B40" t="s">
        <v>45</v>
      </c>
      <c r="AE40">
        <v>15</v>
      </c>
      <c r="AK40">
        <v>5</v>
      </c>
      <c r="AL40">
        <v>25</v>
      </c>
      <c r="AN40">
        <v>14</v>
      </c>
      <c r="AO40">
        <v>3332</v>
      </c>
      <c r="AQ40">
        <v>688</v>
      </c>
      <c r="AR40">
        <v>187</v>
      </c>
    </row>
    <row r="41" spans="2:44">
      <c r="B41" t="s">
        <v>10</v>
      </c>
      <c r="Q41">
        <v>2228551</v>
      </c>
      <c r="V41">
        <v>2996313</v>
      </c>
      <c r="W41">
        <v>4010085</v>
      </c>
      <c r="X41">
        <v>4156860</v>
      </c>
      <c r="Y41">
        <v>7743744</v>
      </c>
      <c r="Z41">
        <v>7780763</v>
      </c>
      <c r="AA41">
        <v>4619655</v>
      </c>
      <c r="AB41">
        <v>4302281</v>
      </c>
      <c r="AC41">
        <v>5008152</v>
      </c>
      <c r="AD41">
        <v>5765869</v>
      </c>
      <c r="AE41">
        <v>5157262</v>
      </c>
      <c r="AF41">
        <v>4484395</v>
      </c>
      <c r="AG41">
        <v>3854635</v>
      </c>
      <c r="AH41">
        <v>3730565</v>
      </c>
      <c r="AI41">
        <v>3874400</v>
      </c>
      <c r="AJ41">
        <v>2978118</v>
      </c>
      <c r="AK41">
        <v>2603848</v>
      </c>
      <c r="AL41">
        <v>2770237</v>
      </c>
      <c r="AM41">
        <v>2962335</v>
      </c>
      <c r="AN41">
        <v>3617339</v>
      </c>
      <c r="AO41">
        <v>4396840</v>
      </c>
      <c r="AP41">
        <v>5686229</v>
      </c>
      <c r="AQ41">
        <v>7110459</v>
      </c>
      <c r="AR41">
        <v>6681975</v>
      </c>
    </row>
    <row r="42" spans="2:44">
      <c r="B42" t="s">
        <v>47</v>
      </c>
      <c r="V42">
        <v>259065</v>
      </c>
      <c r="W42">
        <v>276622</v>
      </c>
      <c r="X42">
        <v>266880</v>
      </c>
    </row>
    <row r="43" spans="2:44">
      <c r="B43" t="s">
        <v>101</v>
      </c>
      <c r="Q43">
        <v>847</v>
      </c>
    </row>
    <row r="44" spans="2:44">
      <c r="B44" t="s">
        <v>11</v>
      </c>
      <c r="Q44">
        <v>400807</v>
      </c>
      <c r="V44">
        <v>425456</v>
      </c>
      <c r="W44">
        <v>597710</v>
      </c>
      <c r="X44">
        <v>443981</v>
      </c>
      <c r="Y44">
        <v>664634</v>
      </c>
      <c r="Z44">
        <v>732251</v>
      </c>
      <c r="AA44">
        <v>573401</v>
      </c>
      <c r="AB44">
        <v>352744</v>
      </c>
      <c r="AC44">
        <v>389059</v>
      </c>
      <c r="AD44">
        <v>435072</v>
      </c>
      <c r="AE44">
        <v>570828</v>
      </c>
      <c r="AF44">
        <v>449360</v>
      </c>
      <c r="AG44">
        <v>485882</v>
      </c>
      <c r="AH44">
        <v>498211</v>
      </c>
      <c r="AI44">
        <v>456733</v>
      </c>
      <c r="AJ44">
        <v>363988</v>
      </c>
      <c r="AK44">
        <v>268704</v>
      </c>
      <c r="AL44">
        <v>347168</v>
      </c>
      <c r="AM44">
        <v>320707</v>
      </c>
      <c r="AN44">
        <v>361132</v>
      </c>
      <c r="AO44">
        <v>483998</v>
      </c>
      <c r="AP44">
        <v>592325</v>
      </c>
      <c r="AQ44">
        <v>713192</v>
      </c>
      <c r="AR44">
        <v>622916</v>
      </c>
    </row>
    <row r="45" spans="2:44">
      <c r="B45" t="s">
        <v>12</v>
      </c>
      <c r="V45">
        <v>69647</v>
      </c>
      <c r="W45">
        <v>66746</v>
      </c>
      <c r="X45">
        <v>73181</v>
      </c>
      <c r="Y45">
        <v>111036</v>
      </c>
      <c r="Z45">
        <v>192886</v>
      </c>
      <c r="AA45">
        <v>110245</v>
      </c>
      <c r="AB45">
        <v>98710</v>
      </c>
      <c r="AC45">
        <v>98941</v>
      </c>
      <c r="AD45">
        <v>98454</v>
      </c>
      <c r="AE45">
        <v>104193</v>
      </c>
      <c r="AF45">
        <v>85922</v>
      </c>
      <c r="AG45">
        <v>98192</v>
      </c>
      <c r="AH45">
        <v>104467</v>
      </c>
      <c r="AI45">
        <v>90085</v>
      </c>
      <c r="AJ45">
        <v>94232</v>
      </c>
      <c r="AK45">
        <v>63377</v>
      </c>
      <c r="AL45">
        <v>64964</v>
      </c>
      <c r="AM45">
        <v>56330</v>
      </c>
      <c r="AN45">
        <v>60195</v>
      </c>
      <c r="AO45">
        <v>83800</v>
      </c>
      <c r="AP45">
        <v>90937</v>
      </c>
      <c r="AQ45">
        <v>102930</v>
      </c>
      <c r="AR45">
        <v>102528</v>
      </c>
    </row>
    <row r="46" spans="2:44">
      <c r="B46" t="s">
        <v>13</v>
      </c>
      <c r="Q46">
        <v>707</v>
      </c>
      <c r="AA46">
        <v>3824</v>
      </c>
      <c r="AB46">
        <v>497</v>
      </c>
    </row>
    <row r="47" spans="2:44">
      <c r="B47" t="s">
        <v>46</v>
      </c>
      <c r="V47">
        <v>22282</v>
      </c>
      <c r="W47">
        <v>25127</v>
      </c>
      <c r="X47">
        <v>33901</v>
      </c>
      <c r="Y47">
        <v>49144</v>
      </c>
      <c r="Z47">
        <v>71416</v>
      </c>
      <c r="AA47">
        <v>48489</v>
      </c>
      <c r="AB47">
        <v>36111</v>
      </c>
      <c r="AC47">
        <v>47684</v>
      </c>
      <c r="AD47">
        <v>51099</v>
      </c>
      <c r="AE47">
        <v>61718</v>
      </c>
      <c r="AF47">
        <v>53279</v>
      </c>
      <c r="AG47">
        <v>60448</v>
      </c>
      <c r="AH47">
        <v>64254</v>
      </c>
      <c r="AI47">
        <v>67612</v>
      </c>
      <c r="AJ47">
        <v>53865</v>
      </c>
      <c r="AK47">
        <v>43274</v>
      </c>
      <c r="AL47">
        <v>61174</v>
      </c>
      <c r="AM47">
        <v>62644</v>
      </c>
      <c r="AN47">
        <v>64980</v>
      </c>
      <c r="AO47">
        <v>75675</v>
      </c>
      <c r="AP47">
        <v>75637</v>
      </c>
      <c r="AQ47">
        <v>98758</v>
      </c>
      <c r="AR47">
        <v>106653</v>
      </c>
    </row>
    <row r="48" spans="2:44">
      <c r="B48" t="s">
        <v>14</v>
      </c>
      <c r="Q48">
        <v>7866</v>
      </c>
      <c r="V48">
        <v>15682</v>
      </c>
      <c r="W48">
        <v>10003</v>
      </c>
      <c r="X48">
        <v>12408</v>
      </c>
      <c r="Y48">
        <v>13512</v>
      </c>
      <c r="Z48">
        <v>18044</v>
      </c>
      <c r="AA48">
        <v>12628</v>
      </c>
      <c r="AB48">
        <v>11098</v>
      </c>
      <c r="AC48">
        <v>13262</v>
      </c>
      <c r="AD48">
        <v>13760</v>
      </c>
      <c r="AE48">
        <v>13235</v>
      </c>
      <c r="AF48">
        <v>17634</v>
      </c>
      <c r="AG48">
        <v>24421</v>
      </c>
      <c r="AH48">
        <v>26741</v>
      </c>
      <c r="AI48">
        <v>30226</v>
      </c>
      <c r="AJ48">
        <v>23388</v>
      </c>
      <c r="AK48">
        <v>23705</v>
      </c>
      <c r="AL48">
        <v>18932</v>
      </c>
      <c r="AM48">
        <v>21993</v>
      </c>
      <c r="AN48">
        <v>21006</v>
      </c>
      <c r="AO48">
        <v>26786</v>
      </c>
      <c r="AP48">
        <v>34136</v>
      </c>
      <c r="AQ48">
        <v>30643</v>
      </c>
      <c r="AR48">
        <v>29845</v>
      </c>
    </row>
    <row r="49" spans="2:44">
      <c r="B49" t="s">
        <v>102</v>
      </c>
      <c r="Q49">
        <v>33092</v>
      </c>
    </row>
    <row r="50" spans="2:44">
      <c r="B50" t="s">
        <v>48</v>
      </c>
    </row>
    <row r="51" spans="2:44">
      <c r="B51" t="s">
        <v>49</v>
      </c>
      <c r="V51">
        <v>66844</v>
      </c>
      <c r="W51">
        <v>74671</v>
      </c>
      <c r="X51">
        <v>58986</v>
      </c>
      <c r="Y51">
        <v>101363</v>
      </c>
      <c r="Z51">
        <v>95552</v>
      </c>
      <c r="AA51">
        <v>81749</v>
      </c>
      <c r="AB51">
        <v>86348</v>
      </c>
      <c r="AC51">
        <v>72409</v>
      </c>
      <c r="AD51">
        <v>76503</v>
      </c>
      <c r="AE51">
        <v>67861</v>
      </c>
      <c r="AF51">
        <v>48537</v>
      </c>
      <c r="AG51">
        <v>44289</v>
      </c>
      <c r="AH51">
        <v>47041</v>
      </c>
      <c r="AI51">
        <v>46256</v>
      </c>
      <c r="AJ51">
        <v>34099</v>
      </c>
      <c r="AK51">
        <v>21625</v>
      </c>
      <c r="AL51">
        <v>25850</v>
      </c>
      <c r="AM51">
        <v>16655</v>
      </c>
      <c r="AN51">
        <v>15231</v>
      </c>
      <c r="AO51">
        <v>19504</v>
      </c>
      <c r="AP51">
        <v>34993</v>
      </c>
      <c r="AQ51">
        <v>36138</v>
      </c>
      <c r="AR51">
        <v>29498</v>
      </c>
    </row>
    <row r="52" spans="2:44">
      <c r="B52" t="s">
        <v>50</v>
      </c>
      <c r="V52">
        <v>123721</v>
      </c>
      <c r="W52">
        <v>142467</v>
      </c>
      <c r="X52">
        <v>151125</v>
      </c>
      <c r="Y52">
        <v>209181</v>
      </c>
      <c r="Z52">
        <v>222349</v>
      </c>
      <c r="AA52">
        <v>173300</v>
      </c>
      <c r="AB52">
        <v>171538</v>
      </c>
      <c r="AC52">
        <v>156264</v>
      </c>
      <c r="AD52">
        <v>186975</v>
      </c>
      <c r="AE52">
        <v>212850</v>
      </c>
      <c r="AF52">
        <v>183723</v>
      </c>
      <c r="AG52">
        <v>185930</v>
      </c>
      <c r="AH52">
        <v>173588</v>
      </c>
      <c r="AI52">
        <v>175282</v>
      </c>
      <c r="AJ52">
        <v>114786</v>
      </c>
      <c r="AK52">
        <v>97642</v>
      </c>
      <c r="AL52">
        <v>108302</v>
      </c>
      <c r="AM52">
        <v>92082</v>
      </c>
      <c r="AN52">
        <v>90600</v>
      </c>
      <c r="AO52">
        <v>111058</v>
      </c>
      <c r="AP52">
        <v>137247</v>
      </c>
      <c r="AQ52">
        <v>150755</v>
      </c>
      <c r="AR52">
        <v>122333</v>
      </c>
    </row>
    <row r="53" spans="2:44" hidden="1">
      <c r="B53" t="s">
        <v>51</v>
      </c>
    </row>
    <row r="54" spans="2:44">
      <c r="B54" t="s">
        <v>52</v>
      </c>
      <c r="Y54">
        <v>532762</v>
      </c>
      <c r="Z54">
        <v>587693</v>
      </c>
      <c r="AA54">
        <v>360632</v>
      </c>
      <c r="AB54">
        <v>355945</v>
      </c>
      <c r="AC54">
        <v>342381</v>
      </c>
      <c r="AD54">
        <v>340895</v>
      </c>
      <c r="AE54">
        <v>332020</v>
      </c>
      <c r="AF54">
        <v>447952</v>
      </c>
      <c r="AG54">
        <v>521449</v>
      </c>
      <c r="AH54">
        <v>453869</v>
      </c>
      <c r="AI54">
        <v>390639</v>
      </c>
      <c r="AJ54">
        <v>333362</v>
      </c>
      <c r="AK54">
        <v>399793</v>
      </c>
      <c r="AL54">
        <v>479578</v>
      </c>
      <c r="AM54">
        <v>507743</v>
      </c>
      <c r="AN54">
        <v>571567</v>
      </c>
      <c r="AO54">
        <v>819113</v>
      </c>
      <c r="AP54">
        <v>790684</v>
      </c>
      <c r="AQ54">
        <v>787991</v>
      </c>
      <c r="AR54">
        <v>739857</v>
      </c>
    </row>
    <row r="55" spans="2:44">
      <c r="B55" t="s">
        <v>53</v>
      </c>
      <c r="V55">
        <v>25085</v>
      </c>
      <c r="W55">
        <v>45760</v>
      </c>
      <c r="X55">
        <v>42083</v>
      </c>
      <c r="Y55">
        <v>158942</v>
      </c>
      <c r="Z55">
        <v>130317</v>
      </c>
      <c r="AA55">
        <v>47887</v>
      </c>
      <c r="AB55">
        <v>54103</v>
      </c>
      <c r="AC55">
        <v>60634</v>
      </c>
      <c r="AD55">
        <v>59063</v>
      </c>
      <c r="AE55">
        <v>77200</v>
      </c>
      <c r="AF55">
        <v>45714</v>
      </c>
      <c r="AG55">
        <v>35724</v>
      </c>
      <c r="AH55">
        <v>45549</v>
      </c>
      <c r="AI55">
        <v>30376</v>
      </c>
      <c r="AJ55">
        <v>27328</v>
      </c>
      <c r="AK55">
        <v>23258</v>
      </c>
      <c r="AL55">
        <v>19084</v>
      </c>
      <c r="AM55">
        <v>15049</v>
      </c>
      <c r="AN55">
        <v>11774</v>
      </c>
      <c r="AO55">
        <v>20302</v>
      </c>
      <c r="AP55">
        <v>34192</v>
      </c>
      <c r="AQ55">
        <v>32414</v>
      </c>
      <c r="AR55">
        <v>20034</v>
      </c>
    </row>
    <row r="56" spans="2:44">
      <c r="B56" t="s">
        <v>15</v>
      </c>
      <c r="AJ56">
        <v>20</v>
      </c>
      <c r="AK56">
        <v>19</v>
      </c>
      <c r="AL56">
        <v>16</v>
      </c>
      <c r="AQ56">
        <v>248</v>
      </c>
      <c r="AR56">
        <v>89</v>
      </c>
    </row>
    <row r="57" spans="2:44">
      <c r="B57" t="s">
        <v>54</v>
      </c>
      <c r="Y57">
        <v>315</v>
      </c>
      <c r="Z57">
        <v>816</v>
      </c>
      <c r="AA57">
        <v>1382</v>
      </c>
      <c r="AB57">
        <v>11203</v>
      </c>
      <c r="AC57">
        <v>4379</v>
      </c>
      <c r="AD57">
        <v>1845</v>
      </c>
      <c r="AE57">
        <v>18903</v>
      </c>
      <c r="AF57">
        <v>12373</v>
      </c>
      <c r="AG57">
        <v>9517</v>
      </c>
      <c r="AH57">
        <v>24209</v>
      </c>
      <c r="AI57">
        <v>11419</v>
      </c>
      <c r="AJ57">
        <v>11986</v>
      </c>
      <c r="AK57">
        <v>11770</v>
      </c>
      <c r="AL57">
        <v>14939</v>
      </c>
      <c r="AM57">
        <v>8735</v>
      </c>
      <c r="AN57">
        <v>11012</v>
      </c>
      <c r="AO57">
        <v>15183</v>
      </c>
      <c r="AP57">
        <v>18677</v>
      </c>
      <c r="AQ57">
        <v>17052</v>
      </c>
      <c r="AR57">
        <v>23988</v>
      </c>
    </row>
    <row r="58" spans="2:44">
      <c r="B58" t="s">
        <v>16</v>
      </c>
      <c r="Q58">
        <v>140338</v>
      </c>
      <c r="V58">
        <v>152547</v>
      </c>
      <c r="W58">
        <v>209139</v>
      </c>
      <c r="X58">
        <v>205193</v>
      </c>
      <c r="Y58">
        <v>308159</v>
      </c>
      <c r="Z58">
        <v>292851</v>
      </c>
      <c r="AA58">
        <v>172419</v>
      </c>
      <c r="AB58">
        <v>219225</v>
      </c>
      <c r="AC58">
        <v>214839</v>
      </c>
      <c r="AD58">
        <v>259302</v>
      </c>
      <c r="AE58">
        <v>250678</v>
      </c>
      <c r="AF58">
        <v>223298</v>
      </c>
      <c r="AG58">
        <v>203618</v>
      </c>
      <c r="AH58">
        <v>173042</v>
      </c>
      <c r="AI58">
        <v>170692</v>
      </c>
      <c r="AJ58">
        <v>136345</v>
      </c>
      <c r="AK58">
        <v>128351</v>
      </c>
      <c r="AL58">
        <v>128145</v>
      </c>
      <c r="AM58">
        <v>129500</v>
      </c>
      <c r="AN58">
        <v>151865</v>
      </c>
      <c r="AO58">
        <v>165613</v>
      </c>
      <c r="AP58">
        <v>232027</v>
      </c>
      <c r="AQ58">
        <v>319228</v>
      </c>
      <c r="AR58">
        <v>299376</v>
      </c>
    </row>
    <row r="59" spans="2:44">
      <c r="B59" t="s">
        <v>55</v>
      </c>
      <c r="AD59">
        <v>545</v>
      </c>
      <c r="AE59">
        <v>374</v>
      </c>
      <c r="AF59">
        <v>391</v>
      </c>
      <c r="AG59">
        <v>367</v>
      </c>
      <c r="AH59">
        <v>523</v>
      </c>
      <c r="AI59">
        <v>448</v>
      </c>
      <c r="AJ59">
        <v>137</v>
      </c>
      <c r="AK59">
        <v>2094</v>
      </c>
      <c r="AL59">
        <v>2477</v>
      </c>
      <c r="AM59">
        <v>3100</v>
      </c>
      <c r="AN59">
        <v>1014</v>
      </c>
      <c r="AO59">
        <v>4277</v>
      </c>
      <c r="AP59">
        <v>2824</v>
      </c>
      <c r="AQ59">
        <v>5789</v>
      </c>
      <c r="AR59">
        <v>7453</v>
      </c>
    </row>
    <row r="60" spans="2:44">
      <c r="B60" t="s">
        <v>56</v>
      </c>
      <c r="AH60">
        <v>289</v>
      </c>
      <c r="AJ60">
        <v>45</v>
      </c>
    </row>
    <row r="61" spans="2:44">
      <c r="B61" t="s">
        <v>57</v>
      </c>
    </row>
    <row r="62" spans="2:44">
      <c r="B62" t="s">
        <v>58</v>
      </c>
      <c r="X62">
        <v>5</v>
      </c>
      <c r="AB62">
        <v>167</v>
      </c>
      <c r="AI62">
        <v>83</v>
      </c>
      <c r="AJ62">
        <v>61</v>
      </c>
      <c r="AK62">
        <v>67</v>
      </c>
      <c r="AL62">
        <v>279</v>
      </c>
      <c r="AM62">
        <v>259</v>
      </c>
      <c r="AN62">
        <v>478</v>
      </c>
      <c r="AO62">
        <v>2472</v>
      </c>
      <c r="AP62">
        <v>3525</v>
      </c>
      <c r="AQ62">
        <v>2182</v>
      </c>
      <c r="AR62">
        <v>6304</v>
      </c>
    </row>
    <row r="63" spans="2:44" hidden="1">
      <c r="B63" t="s">
        <v>59</v>
      </c>
    </row>
    <row r="64" spans="2:44" hidden="1">
      <c r="B64" t="s">
        <v>60</v>
      </c>
    </row>
    <row r="65" spans="2:51">
      <c r="B65" t="s">
        <v>17</v>
      </c>
      <c r="Q65">
        <v>1488153</v>
      </c>
      <c r="V65">
        <v>1338479</v>
      </c>
      <c r="W65">
        <v>2592430</v>
      </c>
      <c r="X65">
        <v>2347367</v>
      </c>
      <c r="Y65">
        <v>3044351</v>
      </c>
      <c r="Z65">
        <v>3049507</v>
      </c>
      <c r="AA65">
        <v>1660359</v>
      </c>
      <c r="AB65">
        <v>1967861</v>
      </c>
      <c r="AC65">
        <v>2046099</v>
      </c>
      <c r="AD65">
        <v>2657232</v>
      </c>
      <c r="AE65">
        <v>2201531</v>
      </c>
      <c r="AF65">
        <v>1741831</v>
      </c>
      <c r="AG65">
        <v>2847194</v>
      </c>
      <c r="AH65">
        <v>1953313</v>
      </c>
      <c r="AI65">
        <v>1050107</v>
      </c>
      <c r="AJ65">
        <v>496455</v>
      </c>
      <c r="AK65">
        <v>370211</v>
      </c>
      <c r="AL65">
        <v>232339</v>
      </c>
      <c r="AM65">
        <v>247278</v>
      </c>
      <c r="AN65">
        <v>316381</v>
      </c>
      <c r="AO65">
        <v>449056</v>
      </c>
      <c r="AP65">
        <v>406091</v>
      </c>
      <c r="AQ65">
        <v>713326</v>
      </c>
      <c r="AR65">
        <v>813326</v>
      </c>
    </row>
    <row r="66" spans="2:51">
      <c r="B66" t="s">
        <v>18</v>
      </c>
      <c r="Q66">
        <v>1017335</v>
      </c>
    </row>
    <row r="67" spans="2:51">
      <c r="B67" t="s">
        <v>61</v>
      </c>
      <c r="AA67">
        <v>11</v>
      </c>
      <c r="AC67">
        <v>2284</v>
      </c>
      <c r="AD67">
        <v>2655</v>
      </c>
      <c r="AE67">
        <v>17017</v>
      </c>
      <c r="AF67">
        <v>16084</v>
      </c>
      <c r="AG67">
        <v>12461</v>
      </c>
      <c r="AH67">
        <v>61014</v>
      </c>
      <c r="AI67">
        <v>64833</v>
      </c>
      <c r="AJ67">
        <v>47573</v>
      </c>
      <c r="AK67">
        <v>61224</v>
      </c>
      <c r="AL67">
        <v>96451</v>
      </c>
      <c r="AM67">
        <v>75629</v>
      </c>
      <c r="AN67">
        <v>51149</v>
      </c>
      <c r="AO67">
        <v>87788</v>
      </c>
      <c r="AP67">
        <v>124144</v>
      </c>
      <c r="AQ67">
        <v>106087</v>
      </c>
      <c r="AR67">
        <v>119463</v>
      </c>
    </row>
    <row r="68" spans="2:51">
      <c r="B68" t="s">
        <v>62</v>
      </c>
      <c r="AB68">
        <v>30</v>
      </c>
      <c r="AD68">
        <v>177</v>
      </c>
      <c r="AE68">
        <v>128</v>
      </c>
      <c r="AF68">
        <v>168</v>
      </c>
      <c r="AH68">
        <v>459</v>
      </c>
      <c r="AI68">
        <v>795</v>
      </c>
      <c r="AJ68">
        <v>809</v>
      </c>
      <c r="AK68">
        <v>1097</v>
      </c>
      <c r="AL68">
        <v>1051</v>
      </c>
      <c r="AM68">
        <v>643</v>
      </c>
      <c r="AN68">
        <v>833</v>
      </c>
      <c r="AO68">
        <v>1403</v>
      </c>
      <c r="AP68">
        <v>1307</v>
      </c>
      <c r="AQ68">
        <v>391</v>
      </c>
      <c r="AR68">
        <v>852</v>
      </c>
    </row>
    <row r="69" spans="2:51">
      <c r="B69" t="s">
        <v>63</v>
      </c>
      <c r="AH69">
        <v>130</v>
      </c>
    </row>
    <row r="70" spans="2:51">
      <c r="B70" t="s">
        <v>64</v>
      </c>
      <c r="Q70">
        <v>9</v>
      </c>
      <c r="V70">
        <v>128</v>
      </c>
      <c r="X70">
        <v>65192</v>
      </c>
      <c r="Y70">
        <v>82</v>
      </c>
      <c r="Z70">
        <v>2170</v>
      </c>
      <c r="AA70">
        <v>423</v>
      </c>
      <c r="AB70">
        <v>837</v>
      </c>
      <c r="AC70">
        <v>390</v>
      </c>
      <c r="AD70">
        <v>945</v>
      </c>
      <c r="AF70">
        <v>5</v>
      </c>
      <c r="AH70">
        <v>3629</v>
      </c>
      <c r="AI70">
        <v>4572</v>
      </c>
      <c r="AJ70">
        <v>8358</v>
      </c>
      <c r="AK70">
        <v>12790</v>
      </c>
      <c r="AL70">
        <v>19292</v>
      </c>
      <c r="AM70">
        <v>9907</v>
      </c>
      <c r="AN70">
        <v>28408</v>
      </c>
      <c r="AO70">
        <v>88729</v>
      </c>
      <c r="AP70">
        <v>160995</v>
      </c>
      <c r="AQ70">
        <v>247644</v>
      </c>
      <c r="AR70">
        <v>132788</v>
      </c>
    </row>
    <row r="71" spans="2:51" hidden="1">
      <c r="B71" t="s">
        <v>65</v>
      </c>
    </row>
    <row r="72" spans="2:51">
      <c r="B72" t="s">
        <v>66</v>
      </c>
      <c r="E72">
        <f>SUM(E5:E71)</f>
        <v>0</v>
      </c>
      <c r="F72">
        <f t="shared" ref="F72:AY72" si="0">SUM(F5:F71)</f>
        <v>0</v>
      </c>
      <c r="G72">
        <f t="shared" si="0"/>
        <v>0</v>
      </c>
      <c r="H72">
        <f t="shared" si="0"/>
        <v>0</v>
      </c>
      <c r="I72">
        <f t="shared" si="0"/>
        <v>0</v>
      </c>
      <c r="J72">
        <f t="shared" si="0"/>
        <v>0</v>
      </c>
      <c r="K72">
        <f t="shared" si="0"/>
        <v>0</v>
      </c>
      <c r="L72">
        <f t="shared" si="0"/>
        <v>0</v>
      </c>
      <c r="M72">
        <f t="shared" si="0"/>
        <v>0</v>
      </c>
      <c r="N72">
        <f t="shared" si="0"/>
        <v>0</v>
      </c>
      <c r="O72">
        <f t="shared" si="0"/>
        <v>0</v>
      </c>
      <c r="P72">
        <f t="shared" si="0"/>
        <v>0</v>
      </c>
      <c r="Q72">
        <f t="shared" si="0"/>
        <v>48347261</v>
      </c>
      <c r="R72">
        <f t="shared" si="0"/>
        <v>0</v>
      </c>
      <c r="S72">
        <f t="shared" si="0"/>
        <v>0</v>
      </c>
      <c r="T72">
        <f t="shared" si="0"/>
        <v>0</v>
      </c>
      <c r="U72">
        <f t="shared" si="0"/>
        <v>0</v>
      </c>
      <c r="V72">
        <f t="shared" si="0"/>
        <v>74025832</v>
      </c>
      <c r="W72">
        <f>SUM(W5:W71)</f>
        <v>56562827</v>
      </c>
      <c r="X72">
        <f t="shared" si="0"/>
        <v>81913891</v>
      </c>
      <c r="Y72">
        <f t="shared" si="0"/>
        <v>105864701</v>
      </c>
      <c r="Z72">
        <f t="shared" si="0"/>
        <v>86828936</v>
      </c>
      <c r="AA72">
        <f t="shared" si="0"/>
        <v>76062611</v>
      </c>
      <c r="AB72">
        <f t="shared" si="0"/>
        <v>66061469</v>
      </c>
      <c r="AC72">
        <f t="shared" si="0"/>
        <v>60476968</v>
      </c>
      <c r="AD72">
        <f t="shared" si="0"/>
        <v>85251234</v>
      </c>
      <c r="AE72">
        <f t="shared" si="0"/>
        <v>76063753</v>
      </c>
      <c r="AF72">
        <f t="shared" si="0"/>
        <v>63275915</v>
      </c>
      <c r="AG72">
        <f t="shared" si="0"/>
        <v>67515652</v>
      </c>
      <c r="AH72">
        <f t="shared" si="0"/>
        <v>72876549</v>
      </c>
      <c r="AI72">
        <f t="shared" si="0"/>
        <v>81863287</v>
      </c>
      <c r="AJ72">
        <f t="shared" si="0"/>
        <v>64576990</v>
      </c>
      <c r="AK72">
        <f t="shared" si="0"/>
        <v>67540418</v>
      </c>
      <c r="AL72">
        <f t="shared" si="0"/>
        <v>76960209</v>
      </c>
      <c r="AM72">
        <f t="shared" si="0"/>
        <v>73898194</v>
      </c>
      <c r="AN72">
        <f t="shared" si="0"/>
        <v>75154390</v>
      </c>
      <c r="AO72">
        <f t="shared" si="0"/>
        <v>82946244</v>
      </c>
      <c r="AP72">
        <f t="shared" si="0"/>
        <v>96788558</v>
      </c>
      <c r="AQ72">
        <f t="shared" si="0"/>
        <v>105003949</v>
      </c>
      <c r="AR72">
        <f t="shared" si="0"/>
        <v>87105626</v>
      </c>
      <c r="AS72">
        <f t="shared" si="0"/>
        <v>0</v>
      </c>
      <c r="AT72">
        <f t="shared" si="0"/>
        <v>0</v>
      </c>
      <c r="AU72">
        <f t="shared" si="0"/>
        <v>0</v>
      </c>
      <c r="AV72">
        <f t="shared" si="0"/>
        <v>0</v>
      </c>
      <c r="AW72">
        <f t="shared" si="0"/>
        <v>0</v>
      </c>
      <c r="AX72">
        <f t="shared" si="0"/>
        <v>0</v>
      </c>
      <c r="AY72">
        <f t="shared" si="0"/>
        <v>0</v>
      </c>
    </row>
    <row r="73" spans="2:51">
      <c r="B73" t="s">
        <v>67</v>
      </c>
      <c r="Y73">
        <v>7</v>
      </c>
      <c r="Z73">
        <v>21</v>
      </c>
      <c r="AC73">
        <v>16</v>
      </c>
      <c r="AE73">
        <v>2</v>
      </c>
      <c r="AF73">
        <v>35</v>
      </c>
      <c r="AM73">
        <v>115</v>
      </c>
      <c r="AN73">
        <v>8</v>
      </c>
      <c r="AO73">
        <v>44</v>
      </c>
      <c r="AP73">
        <v>328</v>
      </c>
    </row>
    <row r="74" spans="2:51">
      <c r="B74" t="s">
        <v>68</v>
      </c>
    </row>
    <row r="75" spans="2:51">
      <c r="B75" t="s">
        <v>69</v>
      </c>
      <c r="W75">
        <v>51229</v>
      </c>
      <c r="X75">
        <v>168320</v>
      </c>
      <c r="AF75">
        <v>71617</v>
      </c>
      <c r="AG75">
        <v>124639</v>
      </c>
      <c r="AH75">
        <v>22</v>
      </c>
      <c r="AI75">
        <v>48</v>
      </c>
      <c r="AJ75">
        <v>33</v>
      </c>
      <c r="AK75">
        <v>52886</v>
      </c>
      <c r="AM75">
        <v>41</v>
      </c>
      <c r="AP75">
        <v>2830</v>
      </c>
      <c r="AQ75">
        <v>1901</v>
      </c>
      <c r="AR75">
        <v>506</v>
      </c>
    </row>
    <row r="76" spans="2:51">
      <c r="B76" t="s">
        <v>157</v>
      </c>
      <c r="Q76">
        <v>22</v>
      </c>
    </row>
    <row r="77" spans="2:51">
      <c r="B77" t="s">
        <v>70</v>
      </c>
      <c r="Q77">
        <v>1</v>
      </c>
    </row>
    <row r="78" spans="2:51">
      <c r="B78" t="s">
        <v>71</v>
      </c>
      <c r="Q78">
        <v>72878</v>
      </c>
      <c r="V78">
        <v>6685</v>
      </c>
      <c r="W78">
        <v>153</v>
      </c>
      <c r="X78">
        <v>109</v>
      </c>
      <c r="Y78">
        <v>21055</v>
      </c>
      <c r="Z78">
        <v>103477</v>
      </c>
      <c r="AA78">
        <v>82086</v>
      </c>
      <c r="AB78">
        <v>57259</v>
      </c>
      <c r="AC78">
        <v>63424</v>
      </c>
      <c r="AD78">
        <v>53531</v>
      </c>
      <c r="AE78">
        <v>91165</v>
      </c>
      <c r="AF78">
        <v>95471</v>
      </c>
      <c r="AG78">
        <v>114798</v>
      </c>
      <c r="AH78">
        <v>87720</v>
      </c>
      <c r="AI78">
        <v>82987</v>
      </c>
      <c r="AJ78">
        <v>48658</v>
      </c>
      <c r="AK78">
        <v>77253</v>
      </c>
      <c r="AL78">
        <v>98236</v>
      </c>
      <c r="AM78">
        <v>110931</v>
      </c>
      <c r="AN78">
        <v>88194</v>
      </c>
      <c r="AO78">
        <v>93109</v>
      </c>
      <c r="AP78">
        <v>90053</v>
      </c>
      <c r="AQ78">
        <v>122537</v>
      </c>
      <c r="AR78">
        <v>100774</v>
      </c>
    </row>
    <row r="79" spans="2:51">
      <c r="B79" t="s">
        <v>72</v>
      </c>
      <c r="AC79">
        <v>30</v>
      </c>
      <c r="AF79">
        <v>692</v>
      </c>
      <c r="AG79">
        <v>2688</v>
      </c>
      <c r="AH79">
        <v>37001</v>
      </c>
      <c r="AI79">
        <v>39609</v>
      </c>
      <c r="AJ79">
        <v>31640</v>
      </c>
      <c r="AK79">
        <v>34628</v>
      </c>
      <c r="AL79">
        <v>22900</v>
      </c>
      <c r="AM79">
        <v>23570</v>
      </c>
      <c r="AN79">
        <v>31612</v>
      </c>
      <c r="AO79">
        <v>21196</v>
      </c>
      <c r="AP79">
        <v>40587</v>
      </c>
      <c r="AQ79">
        <v>35307</v>
      </c>
      <c r="AR79">
        <v>21694</v>
      </c>
    </row>
    <row r="80" spans="2:51">
      <c r="B80" t="s">
        <v>73</v>
      </c>
    </row>
    <row r="81" spans="2:44">
      <c r="B81" t="s">
        <v>74</v>
      </c>
      <c r="W81">
        <v>455</v>
      </c>
      <c r="Y81">
        <v>2609</v>
      </c>
      <c r="Z81">
        <v>3302</v>
      </c>
    </row>
    <row r="82" spans="2:44">
      <c r="B82" t="s">
        <v>75</v>
      </c>
      <c r="AF82">
        <v>4</v>
      </c>
      <c r="AG82">
        <v>8</v>
      </c>
      <c r="AH82">
        <v>10</v>
      </c>
      <c r="AK82">
        <v>10</v>
      </c>
      <c r="AL82">
        <v>2</v>
      </c>
      <c r="AM82">
        <v>6</v>
      </c>
      <c r="AO82">
        <v>123</v>
      </c>
      <c r="AP82">
        <v>7</v>
      </c>
      <c r="AR82">
        <v>66</v>
      </c>
    </row>
    <row r="83" spans="2:44">
      <c r="B83" t="s">
        <v>76</v>
      </c>
      <c r="AA83">
        <v>69394</v>
      </c>
      <c r="AB83">
        <v>138464</v>
      </c>
      <c r="AF83">
        <v>516230</v>
      </c>
      <c r="AG83">
        <v>250</v>
      </c>
      <c r="AH83">
        <v>38875</v>
      </c>
      <c r="AI83">
        <v>100</v>
      </c>
      <c r="AK83">
        <v>6</v>
      </c>
    </row>
    <row r="84" spans="2:44">
      <c r="B84" t="s">
        <v>77</v>
      </c>
    </row>
    <row r="85" spans="2:44">
      <c r="B85" t="s">
        <v>78</v>
      </c>
    </row>
    <row r="86" spans="2:44">
      <c r="B86" t="s">
        <v>79</v>
      </c>
      <c r="W86">
        <v>2138</v>
      </c>
      <c r="AI86">
        <v>412</v>
      </c>
      <c r="AJ86">
        <v>70</v>
      </c>
      <c r="AL86">
        <v>17791</v>
      </c>
      <c r="AM86">
        <v>15752</v>
      </c>
      <c r="AN86">
        <v>435</v>
      </c>
      <c r="AO86">
        <v>2363</v>
      </c>
      <c r="AP86">
        <v>1983</v>
      </c>
      <c r="AQ86">
        <v>1575</v>
      </c>
      <c r="AR86">
        <v>3087</v>
      </c>
    </row>
    <row r="87" spans="2:44">
      <c r="B87" t="s">
        <v>80</v>
      </c>
    </row>
    <row r="88" spans="2:44">
      <c r="B88" t="s">
        <v>81</v>
      </c>
      <c r="Q88">
        <v>129306</v>
      </c>
      <c r="V88">
        <v>26799</v>
      </c>
      <c r="W88">
        <v>76246</v>
      </c>
      <c r="X88">
        <v>2218</v>
      </c>
      <c r="Y88">
        <v>5582</v>
      </c>
      <c r="Z88">
        <v>7484</v>
      </c>
      <c r="AA88">
        <v>8426</v>
      </c>
      <c r="AB88">
        <v>4173</v>
      </c>
      <c r="AC88">
        <v>9065</v>
      </c>
      <c r="AD88">
        <v>9739</v>
      </c>
      <c r="AE88">
        <v>21473</v>
      </c>
      <c r="AF88">
        <v>122225</v>
      </c>
      <c r="AG88">
        <v>14807</v>
      </c>
      <c r="AH88">
        <v>6987</v>
      </c>
      <c r="AI88">
        <v>14604</v>
      </c>
      <c r="AJ88">
        <v>24733</v>
      </c>
      <c r="AK88">
        <v>3919</v>
      </c>
      <c r="AL88">
        <v>14461</v>
      </c>
      <c r="AM88">
        <v>8951</v>
      </c>
      <c r="AN88">
        <v>9031</v>
      </c>
      <c r="AO88">
        <v>14523</v>
      </c>
      <c r="AP88">
        <v>9707</v>
      </c>
      <c r="AQ88">
        <v>5830</v>
      </c>
      <c r="AR88">
        <v>9330</v>
      </c>
    </row>
    <row r="89" spans="2:44">
      <c r="B89" t="s">
        <v>82</v>
      </c>
      <c r="AB89">
        <v>1814</v>
      </c>
      <c r="AC89">
        <v>4105</v>
      </c>
      <c r="AD89">
        <v>1876</v>
      </c>
      <c r="AE89">
        <v>200</v>
      </c>
      <c r="AF89">
        <v>306</v>
      </c>
      <c r="AG89">
        <v>48</v>
      </c>
      <c r="AI89">
        <v>100</v>
      </c>
      <c r="AK89">
        <v>30</v>
      </c>
      <c r="AO89">
        <v>292</v>
      </c>
    </row>
    <row r="90" spans="2:44">
      <c r="B90" t="s">
        <v>83</v>
      </c>
    </row>
    <row r="91" spans="2:44">
      <c r="B91" t="s">
        <v>84</v>
      </c>
      <c r="Q91">
        <v>165</v>
      </c>
      <c r="V91">
        <v>2</v>
      </c>
      <c r="W91">
        <v>20</v>
      </c>
      <c r="X91">
        <v>4315</v>
      </c>
      <c r="Y91">
        <v>2596</v>
      </c>
      <c r="Z91">
        <v>701</v>
      </c>
      <c r="AA91">
        <v>89</v>
      </c>
    </row>
    <row r="92" spans="2:44">
      <c r="B92" t="s">
        <v>85</v>
      </c>
      <c r="Z92">
        <v>179853</v>
      </c>
      <c r="AA92">
        <v>19532</v>
      </c>
      <c r="AB92">
        <v>755</v>
      </c>
      <c r="AC92">
        <v>2246</v>
      </c>
      <c r="AD92">
        <v>10863</v>
      </c>
      <c r="AE92">
        <v>3354</v>
      </c>
      <c r="AF92">
        <v>6231</v>
      </c>
      <c r="AG92">
        <v>12849</v>
      </c>
      <c r="AH92">
        <v>3387</v>
      </c>
      <c r="AI92">
        <v>1797</v>
      </c>
      <c r="AJ92">
        <v>890</v>
      </c>
      <c r="AK92">
        <v>527</v>
      </c>
      <c r="AL92">
        <v>2797</v>
      </c>
      <c r="AM92">
        <v>199</v>
      </c>
      <c r="AN92">
        <v>137231</v>
      </c>
      <c r="AO92">
        <v>335662</v>
      </c>
      <c r="AP92">
        <v>432457</v>
      </c>
      <c r="AQ92">
        <v>175289</v>
      </c>
    </row>
    <row r="93" spans="2:44">
      <c r="B93" t="s">
        <v>86</v>
      </c>
      <c r="Q93">
        <v>446324</v>
      </c>
      <c r="Y93">
        <v>4</v>
      </c>
    </row>
    <row r="94" spans="2:44">
      <c r="B94" t="s">
        <v>315</v>
      </c>
      <c r="X94">
        <v>141200</v>
      </c>
    </row>
    <row r="95" spans="2:44">
      <c r="B95" t="s">
        <v>87</v>
      </c>
      <c r="Q95">
        <v>6584532</v>
      </c>
      <c r="X95">
        <v>104890</v>
      </c>
      <c r="Y95">
        <v>4263608</v>
      </c>
      <c r="Z95">
        <v>6845925</v>
      </c>
      <c r="AA95">
        <v>5015976</v>
      </c>
      <c r="AB95">
        <v>4299926</v>
      </c>
      <c r="AC95">
        <v>6524169</v>
      </c>
      <c r="AD95">
        <v>7182703</v>
      </c>
      <c r="AE95">
        <v>6175337</v>
      </c>
      <c r="AF95">
        <v>8303127</v>
      </c>
      <c r="AG95">
        <v>9320508</v>
      </c>
      <c r="AH95">
        <v>9044614</v>
      </c>
      <c r="AI95">
        <v>5536231</v>
      </c>
      <c r="AJ95">
        <v>4195186</v>
      </c>
      <c r="AK95">
        <v>3579143</v>
      </c>
      <c r="AL95">
        <v>4061551</v>
      </c>
      <c r="AM95">
        <v>7470984</v>
      </c>
      <c r="AN95">
        <v>6080381</v>
      </c>
      <c r="AO95">
        <v>7260967</v>
      </c>
      <c r="AP95">
        <v>9329933</v>
      </c>
      <c r="AQ95">
        <v>5683088</v>
      </c>
      <c r="AR95">
        <v>5546514</v>
      </c>
    </row>
    <row r="96" spans="2:44">
      <c r="B96" t="s">
        <v>88</v>
      </c>
      <c r="Q96">
        <v>6</v>
      </c>
      <c r="Y96">
        <v>3</v>
      </c>
      <c r="Z96">
        <v>4</v>
      </c>
      <c r="AC96">
        <v>3</v>
      </c>
      <c r="AF96">
        <v>220</v>
      </c>
      <c r="AL96">
        <v>5852</v>
      </c>
      <c r="AM96">
        <v>7</v>
      </c>
      <c r="AQ96">
        <v>1418</v>
      </c>
    </row>
    <row r="97" spans="2:44">
      <c r="B97" t="s">
        <v>89</v>
      </c>
      <c r="Q97">
        <v>5182</v>
      </c>
      <c r="X97">
        <v>7</v>
      </c>
      <c r="Y97">
        <v>78731</v>
      </c>
      <c r="Z97">
        <v>6093</v>
      </c>
      <c r="AA97">
        <v>27</v>
      </c>
      <c r="AB97">
        <v>20</v>
      </c>
      <c r="AD97">
        <v>63</v>
      </c>
      <c r="AF97">
        <v>70000</v>
      </c>
      <c r="AH97">
        <v>6371</v>
      </c>
      <c r="AI97">
        <v>3</v>
      </c>
      <c r="AJ97">
        <v>22</v>
      </c>
      <c r="AK97">
        <v>32</v>
      </c>
      <c r="AL97">
        <v>15</v>
      </c>
      <c r="AM97">
        <v>95</v>
      </c>
      <c r="AN97">
        <v>2521</v>
      </c>
      <c r="AO97">
        <v>390</v>
      </c>
      <c r="AP97">
        <v>8680</v>
      </c>
      <c r="AQ97">
        <v>7851</v>
      </c>
      <c r="AR97">
        <v>16928</v>
      </c>
    </row>
    <row r="98" spans="2:44">
      <c r="B98" t="s">
        <v>90</v>
      </c>
      <c r="AC98">
        <v>1023</v>
      </c>
      <c r="AD98">
        <v>602</v>
      </c>
      <c r="AF98">
        <v>2275</v>
      </c>
      <c r="AG98">
        <v>568</v>
      </c>
      <c r="AI98">
        <v>10</v>
      </c>
      <c r="AJ98">
        <v>48</v>
      </c>
      <c r="AK98">
        <v>1177</v>
      </c>
      <c r="AL98">
        <v>956</v>
      </c>
      <c r="AM98">
        <v>1973</v>
      </c>
      <c r="AN98">
        <v>11184</v>
      </c>
      <c r="AO98">
        <v>13438</v>
      </c>
      <c r="AP98">
        <v>19308</v>
      </c>
      <c r="AQ98">
        <v>21971</v>
      </c>
      <c r="AR98">
        <v>45557</v>
      </c>
    </row>
    <row r="99" spans="2:44">
      <c r="B99" t="s">
        <v>91</v>
      </c>
    </row>
    <row r="100" spans="2:44">
      <c r="B100" t="s">
        <v>92</v>
      </c>
      <c r="Q100">
        <v>594584</v>
      </c>
      <c r="V100">
        <v>190468</v>
      </c>
      <c r="Y100">
        <v>271131</v>
      </c>
      <c r="Z100">
        <v>1416240</v>
      </c>
      <c r="AA100">
        <v>65605</v>
      </c>
      <c r="AC100">
        <v>230</v>
      </c>
      <c r="AD100">
        <v>139333</v>
      </c>
      <c r="AE100">
        <v>5095</v>
      </c>
      <c r="AF100">
        <v>24833</v>
      </c>
      <c r="AG100">
        <v>17922</v>
      </c>
      <c r="AH100">
        <v>11236</v>
      </c>
      <c r="AI100">
        <v>11718</v>
      </c>
      <c r="AJ100">
        <v>1815</v>
      </c>
      <c r="AK100">
        <v>6291</v>
      </c>
      <c r="AL100">
        <v>2682</v>
      </c>
      <c r="AM100">
        <v>5475</v>
      </c>
      <c r="AN100">
        <v>1319</v>
      </c>
      <c r="AO100">
        <v>4016</v>
      </c>
      <c r="AP100">
        <v>862</v>
      </c>
      <c r="AQ100">
        <v>151</v>
      </c>
    </row>
    <row r="101" spans="2:44">
      <c r="B101" t="s">
        <v>316</v>
      </c>
      <c r="AH101">
        <v>83079</v>
      </c>
    </row>
    <row r="102" spans="2:44">
      <c r="B102" t="s">
        <v>93</v>
      </c>
      <c r="X102">
        <v>214760</v>
      </c>
      <c r="Y102">
        <v>122553</v>
      </c>
      <c r="Z102">
        <v>129715</v>
      </c>
      <c r="AK102">
        <v>294</v>
      </c>
      <c r="AL102">
        <v>30</v>
      </c>
      <c r="AM102">
        <v>20</v>
      </c>
      <c r="AN102">
        <v>233</v>
      </c>
      <c r="AO102">
        <v>192</v>
      </c>
      <c r="AP102">
        <v>388</v>
      </c>
    </row>
    <row r="103" spans="2:44">
      <c r="B103" t="s">
        <v>94</v>
      </c>
      <c r="Q103">
        <v>464579</v>
      </c>
      <c r="V103">
        <v>53176</v>
      </c>
      <c r="W103">
        <v>3098</v>
      </c>
      <c r="X103">
        <v>13779</v>
      </c>
      <c r="Y103">
        <v>119807</v>
      </c>
      <c r="Z103">
        <v>206852</v>
      </c>
      <c r="AA103">
        <v>10089</v>
      </c>
      <c r="AB103">
        <v>123869</v>
      </c>
      <c r="AC103">
        <v>127688</v>
      </c>
      <c r="AD103">
        <v>36581</v>
      </c>
      <c r="AE103">
        <v>133395</v>
      </c>
      <c r="AF103">
        <v>15251</v>
      </c>
      <c r="AG103">
        <v>1123</v>
      </c>
      <c r="AH103">
        <v>53033</v>
      </c>
      <c r="AI103">
        <v>250</v>
      </c>
      <c r="AJ103">
        <v>20992</v>
      </c>
      <c r="AK103">
        <v>143</v>
      </c>
      <c r="AL103">
        <v>13786</v>
      </c>
      <c r="AM103">
        <v>95</v>
      </c>
      <c r="AN103">
        <v>85</v>
      </c>
      <c r="AO103">
        <v>276</v>
      </c>
      <c r="AP103">
        <v>13</v>
      </c>
      <c r="AQ103">
        <v>30</v>
      </c>
      <c r="AR103">
        <v>604</v>
      </c>
    </row>
    <row r="104" spans="2:44">
      <c r="B104" t="s">
        <v>95</v>
      </c>
      <c r="Q104">
        <v>191478</v>
      </c>
      <c r="V104">
        <v>105993</v>
      </c>
      <c r="W104">
        <v>225828</v>
      </c>
      <c r="X104">
        <v>314008</v>
      </c>
      <c r="Y104">
        <v>543365</v>
      </c>
      <c r="Z104">
        <v>328087</v>
      </c>
      <c r="AA104">
        <v>509339</v>
      </c>
      <c r="AB104">
        <v>278121</v>
      </c>
      <c r="AC104">
        <v>1947030</v>
      </c>
      <c r="AD104">
        <v>524812</v>
      </c>
      <c r="AE104">
        <v>745381</v>
      </c>
      <c r="AF104">
        <v>404047</v>
      </c>
      <c r="AG104">
        <v>308429</v>
      </c>
      <c r="AH104">
        <v>1113854</v>
      </c>
      <c r="AI104">
        <v>273507</v>
      </c>
      <c r="AJ104">
        <v>3351145</v>
      </c>
      <c r="AK104">
        <v>4945813</v>
      </c>
      <c r="AL104">
        <v>6283398</v>
      </c>
      <c r="AM104">
        <v>914806</v>
      </c>
      <c r="AN104">
        <v>2472262</v>
      </c>
      <c r="AO104">
        <v>1212821</v>
      </c>
      <c r="AP104">
        <v>842963</v>
      </c>
      <c r="AQ104">
        <v>616520</v>
      </c>
      <c r="AR104">
        <v>3022571</v>
      </c>
    </row>
    <row r="105" spans="2:44">
      <c r="B105" t="s">
        <v>96</v>
      </c>
      <c r="Q105">
        <v>4992</v>
      </c>
    </row>
    <row r="106" spans="2:44">
      <c r="B106" t="s">
        <v>97</v>
      </c>
      <c r="Q106">
        <v>32</v>
      </c>
      <c r="Y106">
        <v>2</v>
      </c>
      <c r="AI106">
        <v>68</v>
      </c>
      <c r="AN106">
        <v>522</v>
      </c>
      <c r="AO106">
        <v>3547</v>
      </c>
      <c r="AP106">
        <v>7708</v>
      </c>
      <c r="AQ106">
        <v>1162</v>
      </c>
      <c r="AR106">
        <v>5977</v>
      </c>
    </row>
    <row r="107" spans="2:44">
      <c r="B107" t="s">
        <v>256</v>
      </c>
      <c r="X107">
        <v>44</v>
      </c>
      <c r="Z107">
        <v>44</v>
      </c>
      <c r="AA107">
        <v>6</v>
      </c>
      <c r="AB107">
        <v>6</v>
      </c>
      <c r="AC107">
        <v>2</v>
      </c>
      <c r="AH107">
        <v>75</v>
      </c>
      <c r="AI107">
        <v>1877</v>
      </c>
      <c r="AJ107">
        <v>57</v>
      </c>
      <c r="AK107">
        <v>67</v>
      </c>
      <c r="AL107">
        <v>94</v>
      </c>
      <c r="AM107">
        <v>131</v>
      </c>
      <c r="AN107">
        <v>139</v>
      </c>
      <c r="AO107">
        <v>75</v>
      </c>
      <c r="AP107">
        <v>24</v>
      </c>
      <c r="AQ107">
        <v>226</v>
      </c>
      <c r="AR107">
        <v>137</v>
      </c>
    </row>
    <row r="108" spans="2:44">
      <c r="B108" t="s">
        <v>103</v>
      </c>
      <c r="Q108">
        <v>19</v>
      </c>
      <c r="Z108">
        <v>151</v>
      </c>
      <c r="AA108">
        <v>254</v>
      </c>
      <c r="AB108">
        <v>16</v>
      </c>
      <c r="AC108">
        <v>11</v>
      </c>
      <c r="AE108">
        <v>3</v>
      </c>
      <c r="AF108">
        <v>4</v>
      </c>
      <c r="AH108">
        <v>3</v>
      </c>
      <c r="AI108">
        <v>98</v>
      </c>
      <c r="AP108">
        <v>565</v>
      </c>
      <c r="AR108">
        <v>561</v>
      </c>
    </row>
    <row r="109" spans="2:44">
      <c r="B109" t="s">
        <v>185</v>
      </c>
      <c r="Y109">
        <v>34</v>
      </c>
      <c r="Z109">
        <v>12328</v>
      </c>
      <c r="AA109">
        <v>25</v>
      </c>
      <c r="AB109">
        <v>166</v>
      </c>
      <c r="AC109">
        <v>1225</v>
      </c>
      <c r="AD109">
        <v>38178</v>
      </c>
      <c r="AE109">
        <v>55975</v>
      </c>
      <c r="AF109">
        <v>20324</v>
      </c>
      <c r="AG109">
        <v>22744</v>
      </c>
      <c r="AH109">
        <v>21737</v>
      </c>
      <c r="AI109">
        <v>21320</v>
      </c>
      <c r="AJ109">
        <v>22751</v>
      </c>
      <c r="AK109">
        <v>21172</v>
      </c>
      <c r="AL109">
        <v>38635</v>
      </c>
      <c r="AM109">
        <v>94489</v>
      </c>
      <c r="AN109">
        <v>103988</v>
      </c>
      <c r="AO109">
        <v>614419</v>
      </c>
      <c r="AP109">
        <v>1218162</v>
      </c>
      <c r="AQ109">
        <v>1320983</v>
      </c>
      <c r="AR109">
        <v>378020</v>
      </c>
    </row>
    <row r="110" spans="2:44">
      <c r="B110" t="s">
        <v>194</v>
      </c>
      <c r="AC110">
        <v>2628</v>
      </c>
      <c r="AD110">
        <v>3655</v>
      </c>
      <c r="AE110">
        <v>1499</v>
      </c>
      <c r="AF110">
        <v>5305</v>
      </c>
      <c r="AG110">
        <v>1255</v>
      </c>
      <c r="AI110">
        <v>9828</v>
      </c>
      <c r="AJ110">
        <v>66</v>
      </c>
      <c r="AK110">
        <v>502</v>
      </c>
      <c r="AL110">
        <v>227</v>
      </c>
      <c r="AN110">
        <v>1143</v>
      </c>
      <c r="AO110">
        <v>1416</v>
      </c>
      <c r="AP110">
        <v>50</v>
      </c>
      <c r="AQ110">
        <v>150</v>
      </c>
      <c r="AR110">
        <v>150</v>
      </c>
    </row>
    <row r="111" spans="2:44">
      <c r="B111" t="s">
        <v>104</v>
      </c>
      <c r="Q111">
        <v>3424</v>
      </c>
      <c r="V111">
        <v>9</v>
      </c>
      <c r="X111">
        <v>18</v>
      </c>
      <c r="Y111">
        <v>176092</v>
      </c>
      <c r="Z111">
        <v>219541</v>
      </c>
      <c r="AA111">
        <v>5052</v>
      </c>
      <c r="AB111">
        <v>12574</v>
      </c>
      <c r="AC111">
        <v>39048</v>
      </c>
      <c r="AD111">
        <v>19202</v>
      </c>
      <c r="AE111">
        <v>11542</v>
      </c>
      <c r="AF111">
        <v>26186</v>
      </c>
      <c r="AG111">
        <v>4152</v>
      </c>
      <c r="AH111">
        <v>5329</v>
      </c>
      <c r="AI111">
        <v>10120</v>
      </c>
      <c r="AJ111">
        <v>12626</v>
      </c>
      <c r="AK111">
        <v>11606</v>
      </c>
      <c r="AL111">
        <v>13253</v>
      </c>
      <c r="AM111">
        <v>18661</v>
      </c>
      <c r="AN111">
        <v>45151</v>
      </c>
      <c r="AO111">
        <v>40525</v>
      </c>
      <c r="AP111">
        <v>40748</v>
      </c>
      <c r="AQ111">
        <v>29285</v>
      </c>
      <c r="AR111">
        <v>72408</v>
      </c>
    </row>
    <row r="112" spans="2:44">
      <c r="B112" t="s">
        <v>105</v>
      </c>
      <c r="Q112">
        <v>378</v>
      </c>
    </row>
    <row r="113" spans="2:44">
      <c r="B113" t="s">
        <v>106</v>
      </c>
      <c r="Q113">
        <v>20016</v>
      </c>
    </row>
    <row r="114" spans="2:44">
      <c r="B114" t="s">
        <v>107</v>
      </c>
      <c r="Q114">
        <v>26698</v>
      </c>
    </row>
    <row r="115" spans="2:44">
      <c r="B115" t="s">
        <v>108</v>
      </c>
      <c r="Q115">
        <v>573231</v>
      </c>
    </row>
    <row r="116" spans="2:44">
      <c r="B116" t="s">
        <v>109</v>
      </c>
      <c r="Q116">
        <v>17098</v>
      </c>
    </row>
    <row r="117" spans="2:44">
      <c r="B117" t="s">
        <v>110</v>
      </c>
      <c r="Q117">
        <v>5606</v>
      </c>
    </row>
    <row r="118" spans="2:44">
      <c r="B118" t="s">
        <v>111</v>
      </c>
      <c r="Q118">
        <v>33634</v>
      </c>
    </row>
    <row r="119" spans="2:44">
      <c r="B119" t="s">
        <v>112</v>
      </c>
      <c r="Q119">
        <v>7219</v>
      </c>
    </row>
    <row r="120" spans="2:44">
      <c r="B120" t="s">
        <v>113</v>
      </c>
      <c r="Q120">
        <v>450</v>
      </c>
    </row>
    <row r="121" spans="2:44">
      <c r="B121" t="s">
        <v>114</v>
      </c>
      <c r="Q121">
        <v>5448</v>
      </c>
      <c r="AA121">
        <v>10</v>
      </c>
      <c r="AN121">
        <v>36</v>
      </c>
      <c r="AP121">
        <v>484</v>
      </c>
      <c r="AQ121">
        <v>1967</v>
      </c>
    </row>
    <row r="122" spans="2:44">
      <c r="B122" t="s">
        <v>34</v>
      </c>
      <c r="Q122">
        <v>194123</v>
      </c>
      <c r="V122">
        <v>946617</v>
      </c>
      <c r="W122">
        <v>3960414</v>
      </c>
      <c r="X122">
        <v>9709107</v>
      </c>
      <c r="Y122">
        <v>2769331</v>
      </c>
      <c r="Z122">
        <v>6607172</v>
      </c>
      <c r="AA122">
        <v>3523355</v>
      </c>
      <c r="AB122">
        <v>1583785</v>
      </c>
      <c r="AC122">
        <v>2321083</v>
      </c>
      <c r="AD122">
        <v>3008741</v>
      </c>
      <c r="AE122">
        <v>2919742</v>
      </c>
      <c r="AF122">
        <v>3845083</v>
      </c>
      <c r="AG122">
        <v>3044753</v>
      </c>
      <c r="AH122">
        <v>3912074</v>
      </c>
      <c r="AI122">
        <v>1792223</v>
      </c>
      <c r="AJ122">
        <v>1474717</v>
      </c>
      <c r="AK122">
        <v>1052557</v>
      </c>
      <c r="AL122">
        <v>481256</v>
      </c>
      <c r="AM122">
        <v>370234</v>
      </c>
      <c r="AN122">
        <v>639654</v>
      </c>
      <c r="AO122">
        <v>524066</v>
      </c>
      <c r="AP122">
        <v>562135</v>
      </c>
      <c r="AQ122">
        <v>640727</v>
      </c>
      <c r="AR122">
        <v>601019</v>
      </c>
    </row>
    <row r="123" spans="2:44">
      <c r="B123" t="s">
        <v>188</v>
      </c>
      <c r="Y123">
        <v>17162</v>
      </c>
      <c r="AG123">
        <v>1232</v>
      </c>
      <c r="AH123">
        <v>8528</v>
      </c>
      <c r="AJ123">
        <v>729</v>
      </c>
      <c r="AK123">
        <v>10237</v>
      </c>
      <c r="AL123">
        <v>3849</v>
      </c>
      <c r="AM123">
        <v>1755</v>
      </c>
      <c r="AN123">
        <v>6308</v>
      </c>
    </row>
    <row r="124" spans="2:44">
      <c r="B124" t="s">
        <v>195</v>
      </c>
      <c r="AA124">
        <v>5</v>
      </c>
      <c r="AG124">
        <v>4</v>
      </c>
      <c r="AH124">
        <v>50</v>
      </c>
      <c r="AI124">
        <v>1609</v>
      </c>
      <c r="AJ124">
        <v>389</v>
      </c>
      <c r="AK124">
        <v>49</v>
      </c>
      <c r="AM124">
        <v>2</v>
      </c>
      <c r="AN124">
        <v>828</v>
      </c>
      <c r="AO124">
        <v>1632</v>
      </c>
      <c r="AP124">
        <v>3802</v>
      </c>
      <c r="AQ124">
        <v>6902</v>
      </c>
      <c r="AR124">
        <v>6316</v>
      </c>
    </row>
    <row r="125" spans="2:44">
      <c r="B125" t="s">
        <v>189</v>
      </c>
      <c r="Z125">
        <v>8</v>
      </c>
      <c r="AA125">
        <v>58</v>
      </c>
      <c r="AB125">
        <v>8</v>
      </c>
      <c r="AC125">
        <v>31381</v>
      </c>
      <c r="AD125">
        <v>122278</v>
      </c>
      <c r="AE125">
        <v>169202</v>
      </c>
      <c r="AF125">
        <v>124355</v>
      </c>
      <c r="AG125">
        <v>176206</v>
      </c>
      <c r="AH125">
        <v>109971</v>
      </c>
      <c r="AI125">
        <v>36434</v>
      </c>
      <c r="AJ125">
        <v>41870</v>
      </c>
      <c r="AK125">
        <v>19455</v>
      </c>
      <c r="AL125">
        <v>32762</v>
      </c>
      <c r="AM125">
        <v>44222</v>
      </c>
      <c r="AN125">
        <v>48338</v>
      </c>
      <c r="AO125">
        <v>51930</v>
      </c>
      <c r="AP125">
        <v>50396</v>
      </c>
      <c r="AQ125">
        <v>65170</v>
      </c>
      <c r="AR125">
        <v>51539</v>
      </c>
    </row>
    <row r="126" spans="2:44">
      <c r="B126" t="s">
        <v>115</v>
      </c>
      <c r="Q126">
        <v>8022319</v>
      </c>
      <c r="V126">
        <v>4079761</v>
      </c>
      <c r="W126">
        <v>1926375</v>
      </c>
      <c r="X126">
        <v>1045182</v>
      </c>
      <c r="Y126">
        <v>6671878</v>
      </c>
      <c r="Z126">
        <v>6409862</v>
      </c>
      <c r="AA126">
        <v>8701179</v>
      </c>
      <c r="AB126">
        <v>12296665</v>
      </c>
      <c r="AC126">
        <v>14888846</v>
      </c>
      <c r="AD126">
        <v>19932721</v>
      </c>
      <c r="AE126">
        <v>18549742</v>
      </c>
      <c r="AF126">
        <v>17627139</v>
      </c>
      <c r="AG126">
        <v>15166747</v>
      </c>
      <c r="AH126">
        <v>15141155</v>
      </c>
      <c r="AI126">
        <v>10134578</v>
      </c>
      <c r="AJ126">
        <v>6747944</v>
      </c>
      <c r="AK126">
        <v>4636602</v>
      </c>
      <c r="AL126">
        <v>6054054</v>
      </c>
      <c r="AM126">
        <v>6517380</v>
      </c>
      <c r="AN126">
        <v>4731952</v>
      </c>
      <c r="AO126">
        <v>6433036</v>
      </c>
      <c r="AP126">
        <v>7921482</v>
      </c>
      <c r="AQ126">
        <v>11055647</v>
      </c>
      <c r="AR126">
        <v>9386109</v>
      </c>
    </row>
    <row r="127" spans="2:44">
      <c r="B127" t="s">
        <v>196</v>
      </c>
    </row>
    <row r="128" spans="2:44">
      <c r="B128" t="s">
        <v>250</v>
      </c>
      <c r="AL128">
        <v>157</v>
      </c>
      <c r="AM128">
        <v>310</v>
      </c>
      <c r="AN128">
        <v>1420</v>
      </c>
      <c r="AO128">
        <v>175</v>
      </c>
      <c r="AQ128">
        <v>325</v>
      </c>
      <c r="AR128">
        <v>719</v>
      </c>
    </row>
    <row r="129" spans="2:44">
      <c r="B129" t="s">
        <v>197</v>
      </c>
      <c r="V129">
        <v>17825</v>
      </c>
      <c r="W129">
        <v>35797</v>
      </c>
      <c r="X129">
        <v>22896</v>
      </c>
      <c r="Y129">
        <v>85312</v>
      </c>
      <c r="Z129">
        <v>51072</v>
      </c>
      <c r="AA129">
        <v>98807</v>
      </c>
      <c r="AB129">
        <v>51410</v>
      </c>
      <c r="AC129">
        <v>26166</v>
      </c>
      <c r="AD129">
        <v>26645</v>
      </c>
      <c r="AE129">
        <v>54556</v>
      </c>
      <c r="AF129">
        <v>31370</v>
      </c>
      <c r="AG129">
        <v>31777</v>
      </c>
      <c r="AH129">
        <v>34580</v>
      </c>
      <c r="AI129">
        <v>26766</v>
      </c>
      <c r="AJ129">
        <v>15468</v>
      </c>
      <c r="AK129">
        <v>18332</v>
      </c>
      <c r="AL129">
        <v>22291</v>
      </c>
      <c r="AM129">
        <v>25561</v>
      </c>
      <c r="AN129">
        <v>29020</v>
      </c>
      <c r="AO129">
        <v>34668</v>
      </c>
      <c r="AP129">
        <v>53581</v>
      </c>
      <c r="AQ129">
        <v>74723</v>
      </c>
      <c r="AR129">
        <v>55385</v>
      </c>
    </row>
    <row r="130" spans="2:44">
      <c r="B130" t="s">
        <v>116</v>
      </c>
      <c r="Q130">
        <v>7441246</v>
      </c>
      <c r="X130">
        <v>1608</v>
      </c>
      <c r="Y130">
        <v>16520</v>
      </c>
      <c r="Z130">
        <v>1457119</v>
      </c>
      <c r="AA130">
        <v>4003726</v>
      </c>
      <c r="AB130">
        <v>4186864</v>
      </c>
      <c r="AC130">
        <v>4402913</v>
      </c>
      <c r="AD130">
        <v>7372049</v>
      </c>
      <c r="AE130">
        <v>6985720</v>
      </c>
      <c r="AF130">
        <v>9908685</v>
      </c>
      <c r="AG130">
        <v>12027313</v>
      </c>
      <c r="AH130">
        <v>9730389</v>
      </c>
      <c r="AI130">
        <v>6246960</v>
      </c>
      <c r="AJ130">
        <v>5311276</v>
      </c>
      <c r="AK130">
        <v>3922479</v>
      </c>
      <c r="AL130">
        <v>5089724</v>
      </c>
      <c r="AM130">
        <v>9439054</v>
      </c>
      <c r="AN130">
        <v>1738481</v>
      </c>
      <c r="AO130">
        <v>2368453</v>
      </c>
      <c r="AP130">
        <v>4303072</v>
      </c>
      <c r="AQ130">
        <v>4421145</v>
      </c>
      <c r="AR130">
        <v>2652420</v>
      </c>
    </row>
    <row r="131" spans="2:44">
      <c r="B131" t="s">
        <v>117</v>
      </c>
      <c r="Q131">
        <v>52</v>
      </c>
      <c r="V131">
        <v>20</v>
      </c>
      <c r="W131">
        <v>8805</v>
      </c>
      <c r="X131">
        <v>207576</v>
      </c>
      <c r="Y131">
        <v>743979</v>
      </c>
      <c r="Z131">
        <v>2905</v>
      </c>
      <c r="AA131">
        <v>899</v>
      </c>
      <c r="AB131">
        <v>1049</v>
      </c>
      <c r="AC131">
        <v>29475</v>
      </c>
      <c r="AD131">
        <v>36696</v>
      </c>
      <c r="AE131">
        <v>4064</v>
      </c>
      <c r="AF131">
        <v>90111</v>
      </c>
      <c r="AG131">
        <v>57046</v>
      </c>
      <c r="AH131">
        <v>205114</v>
      </c>
      <c r="AI131">
        <v>7053</v>
      </c>
      <c r="AJ131">
        <v>213788</v>
      </c>
      <c r="AK131">
        <v>32772</v>
      </c>
      <c r="AL131">
        <v>87383</v>
      </c>
      <c r="AM131">
        <v>3458</v>
      </c>
      <c r="AN131">
        <v>12222</v>
      </c>
      <c r="AO131">
        <v>577582</v>
      </c>
      <c r="AP131">
        <v>23786</v>
      </c>
      <c r="AQ131">
        <v>1396884</v>
      </c>
      <c r="AR131">
        <v>306952</v>
      </c>
    </row>
    <row r="132" spans="2:44">
      <c r="B132" t="s">
        <v>186</v>
      </c>
      <c r="AQ132">
        <v>12</v>
      </c>
      <c r="AR132">
        <v>4</v>
      </c>
    </row>
    <row r="133" spans="2:44">
      <c r="B133" t="s">
        <v>118</v>
      </c>
      <c r="AJ133">
        <v>1</v>
      </c>
      <c r="AP133">
        <v>3518</v>
      </c>
      <c r="AQ133">
        <v>2283</v>
      </c>
      <c r="AR133">
        <v>6015</v>
      </c>
    </row>
    <row r="134" spans="2:44">
      <c r="B134" t="s">
        <v>199</v>
      </c>
      <c r="AH134">
        <v>132</v>
      </c>
      <c r="AJ134">
        <v>18</v>
      </c>
      <c r="AK134">
        <v>42</v>
      </c>
      <c r="AL134">
        <v>275</v>
      </c>
      <c r="AM134">
        <v>27</v>
      </c>
      <c r="AN134">
        <v>185</v>
      </c>
      <c r="AO134">
        <v>213</v>
      </c>
      <c r="AP134">
        <v>4</v>
      </c>
      <c r="AQ134">
        <v>37</v>
      </c>
      <c r="AR134">
        <v>6</v>
      </c>
    </row>
    <row r="135" spans="2:44">
      <c r="B135" t="s">
        <v>200</v>
      </c>
    </row>
    <row r="136" spans="2:44">
      <c r="B136" t="s">
        <v>201</v>
      </c>
      <c r="AB136">
        <v>15</v>
      </c>
      <c r="AD136">
        <v>3</v>
      </c>
      <c r="AE136">
        <v>2</v>
      </c>
      <c r="AI136">
        <v>12</v>
      </c>
      <c r="AJ136">
        <v>6</v>
      </c>
      <c r="AL136">
        <v>72</v>
      </c>
      <c r="AM136">
        <v>23</v>
      </c>
      <c r="AN136">
        <v>1858</v>
      </c>
      <c r="AO136">
        <v>18</v>
      </c>
      <c r="AP136">
        <v>19</v>
      </c>
      <c r="AQ136">
        <v>4008</v>
      </c>
      <c r="AR136">
        <v>8813</v>
      </c>
    </row>
    <row r="137" spans="2:44">
      <c r="B137" t="s">
        <v>202</v>
      </c>
    </row>
    <row r="138" spans="2:44">
      <c r="B138" t="s">
        <v>38</v>
      </c>
      <c r="AI138">
        <v>829</v>
      </c>
      <c r="AJ138">
        <v>658</v>
      </c>
      <c r="AK138">
        <v>778</v>
      </c>
      <c r="AL138">
        <v>11583</v>
      </c>
      <c r="AM138">
        <v>1846</v>
      </c>
      <c r="AN138">
        <v>20587</v>
      </c>
      <c r="AO138">
        <v>21980</v>
      </c>
      <c r="AP138">
        <v>28319</v>
      </c>
      <c r="AQ138">
        <v>141083</v>
      </c>
      <c r="AR138">
        <v>3614</v>
      </c>
    </row>
    <row r="139" spans="2:44">
      <c r="B139" t="s">
        <v>119</v>
      </c>
      <c r="Q139">
        <v>623049</v>
      </c>
      <c r="V139">
        <v>4453187</v>
      </c>
      <c r="W139">
        <v>1278725</v>
      </c>
      <c r="X139">
        <v>1724801</v>
      </c>
      <c r="Y139">
        <v>3771544</v>
      </c>
      <c r="Z139">
        <v>2547810</v>
      </c>
      <c r="AA139">
        <v>8047291</v>
      </c>
      <c r="AB139">
        <v>5950726</v>
      </c>
      <c r="AC139">
        <v>4633185</v>
      </c>
      <c r="AD139">
        <v>10014185</v>
      </c>
      <c r="AE139">
        <v>4654818</v>
      </c>
      <c r="AF139">
        <v>5514300</v>
      </c>
      <c r="AG139">
        <v>5138034</v>
      </c>
      <c r="AH139">
        <v>5169404</v>
      </c>
      <c r="AI139">
        <v>2761282</v>
      </c>
      <c r="AJ139">
        <v>3494885</v>
      </c>
      <c r="AK139">
        <v>3631915</v>
      </c>
      <c r="AL139">
        <v>3275500</v>
      </c>
      <c r="AM139">
        <v>4600423</v>
      </c>
      <c r="AN139">
        <v>995827</v>
      </c>
      <c r="AO139">
        <v>689225</v>
      </c>
      <c r="AP139">
        <v>5331528</v>
      </c>
      <c r="AQ139">
        <v>2637923</v>
      </c>
      <c r="AR139">
        <v>1211326</v>
      </c>
    </row>
    <row r="140" spans="2:44">
      <c r="B140" t="s">
        <v>120</v>
      </c>
      <c r="Q140">
        <v>1169335</v>
      </c>
      <c r="V140">
        <v>3726788</v>
      </c>
      <c r="W140">
        <v>3340064</v>
      </c>
      <c r="X140">
        <v>3846951</v>
      </c>
      <c r="Y140">
        <v>7229501</v>
      </c>
      <c r="Z140">
        <v>3117572</v>
      </c>
      <c r="AA140">
        <v>7952547</v>
      </c>
      <c r="AB140">
        <v>9309560</v>
      </c>
      <c r="AC140">
        <v>11555484</v>
      </c>
      <c r="AD140">
        <v>11646516</v>
      </c>
      <c r="AE140">
        <v>11043159</v>
      </c>
      <c r="AF140">
        <v>10362990</v>
      </c>
      <c r="AG140">
        <v>12571282</v>
      </c>
      <c r="AH140">
        <v>11518986</v>
      </c>
      <c r="AI140">
        <v>6555003</v>
      </c>
      <c r="AJ140">
        <v>9500499</v>
      </c>
      <c r="AK140">
        <v>11659012</v>
      </c>
      <c r="AL140">
        <v>11468459</v>
      </c>
      <c r="AM140">
        <v>13906256</v>
      </c>
      <c r="AN140">
        <v>12095514</v>
      </c>
      <c r="AO140">
        <v>17661232</v>
      </c>
      <c r="AP140">
        <v>9705738</v>
      </c>
      <c r="AQ140">
        <v>5900098</v>
      </c>
      <c r="AR140">
        <v>4865469</v>
      </c>
    </row>
    <row r="141" spans="2:44">
      <c r="B141" t="s">
        <v>40</v>
      </c>
      <c r="Q141">
        <v>16625</v>
      </c>
      <c r="V141">
        <v>23744</v>
      </c>
      <c r="W141">
        <v>17922</v>
      </c>
      <c r="X141">
        <v>13238</v>
      </c>
    </row>
    <row r="142" spans="2:44">
      <c r="B142" t="s">
        <v>121</v>
      </c>
    </row>
    <row r="143" spans="2:44">
      <c r="B143" t="s">
        <v>122</v>
      </c>
      <c r="Q143">
        <v>2519</v>
      </c>
      <c r="V143">
        <v>2597</v>
      </c>
      <c r="W143">
        <v>2433</v>
      </c>
      <c r="X143">
        <v>3145</v>
      </c>
      <c r="Y143">
        <v>5169</v>
      </c>
      <c r="Z143">
        <v>5885</v>
      </c>
      <c r="AA143">
        <v>5516</v>
      </c>
      <c r="AB143">
        <v>3111</v>
      </c>
      <c r="AC143">
        <v>3390</v>
      </c>
      <c r="AD143">
        <v>2049</v>
      </c>
      <c r="AE143">
        <v>1729</v>
      </c>
      <c r="AF143">
        <v>831</v>
      </c>
      <c r="AG143">
        <v>951</v>
      </c>
      <c r="AH143">
        <v>1903</v>
      </c>
      <c r="AI143">
        <v>1958</v>
      </c>
      <c r="AJ143">
        <v>1514</v>
      </c>
      <c r="AK143">
        <v>211</v>
      </c>
      <c r="AL143">
        <v>593</v>
      </c>
      <c r="AM143">
        <v>675</v>
      </c>
      <c r="AN143">
        <v>5091</v>
      </c>
      <c r="AO143">
        <v>478</v>
      </c>
      <c r="AP143">
        <v>83</v>
      </c>
      <c r="AQ143">
        <v>12498</v>
      </c>
      <c r="AR143">
        <v>12282</v>
      </c>
    </row>
    <row r="144" spans="2:44">
      <c r="B144" t="s">
        <v>257</v>
      </c>
      <c r="AO144">
        <v>509964</v>
      </c>
      <c r="AP144">
        <v>90988</v>
      </c>
      <c r="AQ144">
        <v>185609</v>
      </c>
      <c r="AR144">
        <v>61402</v>
      </c>
    </row>
    <row r="145" spans="2:44">
      <c r="B145" t="s">
        <v>204</v>
      </c>
      <c r="AH145">
        <v>3081</v>
      </c>
      <c r="AI145">
        <v>4530</v>
      </c>
      <c r="AJ145">
        <v>3858</v>
      </c>
      <c r="AL145">
        <v>3</v>
      </c>
      <c r="AM145">
        <v>631</v>
      </c>
      <c r="AN145">
        <v>526</v>
      </c>
      <c r="AO145">
        <v>10</v>
      </c>
      <c r="AQ145">
        <v>65471</v>
      </c>
      <c r="AR145">
        <v>2499</v>
      </c>
    </row>
    <row r="146" spans="2:44">
      <c r="B146" t="s">
        <v>205</v>
      </c>
      <c r="AO146">
        <v>122</v>
      </c>
    </row>
    <row r="147" spans="2:44">
      <c r="B147" t="s">
        <v>206</v>
      </c>
      <c r="AB147">
        <v>4</v>
      </c>
      <c r="AE147">
        <v>20</v>
      </c>
      <c r="AG147">
        <v>7</v>
      </c>
      <c r="AL147">
        <v>8</v>
      </c>
      <c r="AM147">
        <v>7</v>
      </c>
      <c r="AN147">
        <v>4</v>
      </c>
      <c r="AP147">
        <v>10137</v>
      </c>
      <c r="AQ147">
        <v>10426</v>
      </c>
      <c r="AR147">
        <v>9037</v>
      </c>
    </row>
    <row r="148" spans="2:44">
      <c r="B148" t="s">
        <v>207</v>
      </c>
      <c r="AA148">
        <v>26</v>
      </c>
      <c r="AQ148">
        <v>100</v>
      </c>
    </row>
    <row r="149" spans="2:44">
      <c r="B149" t="s">
        <v>123</v>
      </c>
      <c r="X149">
        <v>21302</v>
      </c>
      <c r="Y149">
        <v>483</v>
      </c>
      <c r="Z149">
        <v>7268</v>
      </c>
      <c r="AA149">
        <v>1554</v>
      </c>
      <c r="AB149">
        <v>737</v>
      </c>
      <c r="AC149">
        <v>1339</v>
      </c>
      <c r="AD149">
        <v>2864</v>
      </c>
      <c r="AE149">
        <v>446</v>
      </c>
      <c r="AF149">
        <v>647</v>
      </c>
      <c r="AG149">
        <v>4268</v>
      </c>
      <c r="AH149">
        <v>16730</v>
      </c>
      <c r="AI149">
        <v>22906</v>
      </c>
      <c r="AJ149">
        <v>21390</v>
      </c>
      <c r="AK149">
        <v>15465</v>
      </c>
      <c r="AL149">
        <v>18325</v>
      </c>
      <c r="AM149">
        <v>14677</v>
      </c>
      <c r="AN149">
        <v>4716</v>
      </c>
      <c r="AO149">
        <v>2563</v>
      </c>
      <c r="AP149">
        <v>2790</v>
      </c>
      <c r="AQ149">
        <v>1707</v>
      </c>
      <c r="AR149">
        <v>490</v>
      </c>
    </row>
    <row r="150" spans="2:44">
      <c r="B150" t="s">
        <v>124</v>
      </c>
      <c r="Q150">
        <v>15647</v>
      </c>
      <c r="AD150">
        <v>33</v>
      </c>
      <c r="AE150">
        <v>16</v>
      </c>
      <c r="AH150">
        <v>65</v>
      </c>
      <c r="AK150">
        <v>421</v>
      </c>
      <c r="AL150">
        <v>124</v>
      </c>
      <c r="AN150">
        <v>13</v>
      </c>
      <c r="AO150">
        <v>10</v>
      </c>
      <c r="AQ150">
        <v>42</v>
      </c>
      <c r="AR150">
        <v>420</v>
      </c>
    </row>
    <row r="151" spans="2:44">
      <c r="B151" t="s">
        <v>184</v>
      </c>
      <c r="AN151">
        <v>1613775</v>
      </c>
      <c r="AO151">
        <v>329851</v>
      </c>
      <c r="AP151">
        <v>51439</v>
      </c>
      <c r="AQ151">
        <v>5138</v>
      </c>
      <c r="AR151">
        <v>2048</v>
      </c>
    </row>
    <row r="152" spans="2:44">
      <c r="B152" t="s">
        <v>125</v>
      </c>
      <c r="Q152">
        <v>10874</v>
      </c>
      <c r="Y152">
        <v>926</v>
      </c>
      <c r="Z152">
        <v>72</v>
      </c>
      <c r="AB152">
        <v>10</v>
      </c>
      <c r="AC152">
        <v>46</v>
      </c>
      <c r="AD152">
        <v>98</v>
      </c>
      <c r="AE152">
        <v>3262</v>
      </c>
      <c r="AF152">
        <v>10820</v>
      </c>
      <c r="AG152">
        <v>5745</v>
      </c>
      <c r="AH152">
        <v>555</v>
      </c>
      <c r="AI152">
        <v>12842</v>
      </c>
      <c r="AJ152">
        <v>10358</v>
      </c>
      <c r="AL152">
        <v>602</v>
      </c>
      <c r="AM152">
        <v>3814</v>
      </c>
      <c r="AN152">
        <v>9468</v>
      </c>
      <c r="AO152">
        <v>67308</v>
      </c>
      <c r="AP152">
        <v>110765</v>
      </c>
      <c r="AQ152">
        <v>110531</v>
      </c>
      <c r="AR152">
        <v>141726</v>
      </c>
    </row>
    <row r="153" spans="2:44">
      <c r="B153" t="s">
        <v>208</v>
      </c>
      <c r="AH153">
        <v>50</v>
      </c>
    </row>
    <row r="154" spans="2:44">
      <c r="B154" t="s">
        <v>126</v>
      </c>
      <c r="Z154">
        <v>4</v>
      </c>
      <c r="AD154">
        <v>210</v>
      </c>
      <c r="AH154">
        <v>4</v>
      </c>
      <c r="AK154">
        <v>2285</v>
      </c>
      <c r="AL154">
        <v>3165</v>
      </c>
      <c r="AM154">
        <v>5955</v>
      </c>
      <c r="AN154">
        <v>3471</v>
      </c>
      <c r="AO154">
        <v>316</v>
      </c>
      <c r="AQ154">
        <v>4</v>
      </c>
    </row>
    <row r="155" spans="2:44">
      <c r="B155" t="s">
        <v>127</v>
      </c>
      <c r="Q155">
        <v>264956</v>
      </c>
      <c r="V155">
        <v>12</v>
      </c>
      <c r="X155">
        <v>1264</v>
      </c>
      <c r="Y155">
        <v>11005</v>
      </c>
      <c r="Z155">
        <v>1264530</v>
      </c>
      <c r="AA155">
        <v>765725</v>
      </c>
      <c r="AB155">
        <v>640818</v>
      </c>
      <c r="AC155">
        <v>1911114</v>
      </c>
      <c r="AD155">
        <v>1819371</v>
      </c>
      <c r="AE155">
        <v>1088639</v>
      </c>
      <c r="AF155">
        <v>1309668</v>
      </c>
      <c r="AG155">
        <v>492466</v>
      </c>
      <c r="AH155">
        <v>653535</v>
      </c>
      <c r="AI155">
        <v>451603</v>
      </c>
      <c r="AJ155">
        <v>387611</v>
      </c>
      <c r="AK155">
        <v>509712</v>
      </c>
      <c r="AL155">
        <v>306193</v>
      </c>
      <c r="AM155">
        <v>455328</v>
      </c>
      <c r="AN155">
        <v>927723</v>
      </c>
      <c r="AO155">
        <v>1200638</v>
      </c>
      <c r="AP155">
        <v>1935724</v>
      </c>
      <c r="AQ155">
        <v>775981</v>
      </c>
      <c r="AR155">
        <v>1038627</v>
      </c>
    </row>
    <row r="156" spans="2:44">
      <c r="B156" t="s">
        <v>209</v>
      </c>
      <c r="V156">
        <v>866699</v>
      </c>
      <c r="W156">
        <v>1195666</v>
      </c>
      <c r="X156">
        <v>2634201</v>
      </c>
      <c r="Y156">
        <v>3119766</v>
      </c>
      <c r="Z156">
        <v>2568619</v>
      </c>
      <c r="AA156">
        <v>2368197</v>
      </c>
      <c r="AB156">
        <v>1862864</v>
      </c>
      <c r="AC156">
        <v>1602013</v>
      </c>
      <c r="AD156">
        <v>2045882</v>
      </c>
      <c r="AE156">
        <v>2159898</v>
      </c>
      <c r="AF156">
        <v>2012708</v>
      </c>
      <c r="AG156">
        <v>1932194</v>
      </c>
      <c r="AH156">
        <v>2048023</v>
      </c>
      <c r="AI156">
        <v>2122722</v>
      </c>
      <c r="AJ156">
        <v>1436505</v>
      </c>
      <c r="AK156">
        <v>1352898</v>
      </c>
      <c r="AL156">
        <v>1195518</v>
      </c>
      <c r="AM156">
        <v>1149167</v>
      </c>
      <c r="AN156">
        <v>1186023</v>
      </c>
      <c r="AO156">
        <v>1281226</v>
      </c>
      <c r="AP156">
        <v>1395183</v>
      </c>
      <c r="AQ156">
        <v>1467765</v>
      </c>
      <c r="AR156">
        <v>1379600</v>
      </c>
    </row>
    <row r="157" spans="2:44">
      <c r="B157" t="s">
        <v>210</v>
      </c>
      <c r="AK157">
        <v>13</v>
      </c>
      <c r="AN157">
        <v>14</v>
      </c>
      <c r="AQ157">
        <v>6</v>
      </c>
      <c r="AR157">
        <v>634</v>
      </c>
    </row>
    <row r="158" spans="2:44">
      <c r="B158" t="s">
        <v>128</v>
      </c>
      <c r="Q158">
        <v>1540</v>
      </c>
      <c r="V158">
        <v>165212</v>
      </c>
      <c r="X158">
        <v>453731</v>
      </c>
      <c r="Y158">
        <v>500208</v>
      </c>
      <c r="Z158">
        <v>170532</v>
      </c>
      <c r="AA158">
        <v>300389</v>
      </c>
      <c r="AB158">
        <v>47696</v>
      </c>
      <c r="AC158">
        <v>34275</v>
      </c>
      <c r="AD158">
        <v>122812</v>
      </c>
      <c r="AE158">
        <v>183432</v>
      </c>
      <c r="AF158">
        <v>76800</v>
      </c>
      <c r="AG158">
        <v>13646</v>
      </c>
      <c r="AH158">
        <v>5026</v>
      </c>
      <c r="AI158">
        <v>21891</v>
      </c>
      <c r="AJ158">
        <v>48076</v>
      </c>
      <c r="AK158">
        <v>54240</v>
      </c>
      <c r="AL158">
        <v>35685</v>
      </c>
      <c r="AM158">
        <v>2937</v>
      </c>
      <c r="AN158">
        <v>7439</v>
      </c>
      <c r="AO158">
        <v>10052</v>
      </c>
      <c r="AP158">
        <v>62735</v>
      </c>
      <c r="AQ158">
        <v>56573</v>
      </c>
      <c r="AR158">
        <v>25263</v>
      </c>
    </row>
    <row r="159" spans="2:44">
      <c r="B159" t="s">
        <v>129</v>
      </c>
      <c r="Q159">
        <v>7756</v>
      </c>
      <c r="W159">
        <v>9</v>
      </c>
      <c r="X159">
        <v>481</v>
      </c>
    </row>
    <row r="160" spans="2:44">
      <c r="B160" t="s">
        <v>130</v>
      </c>
      <c r="Q160">
        <v>10</v>
      </c>
      <c r="W160">
        <v>86486</v>
      </c>
      <c r="X160">
        <v>28548</v>
      </c>
      <c r="Y160">
        <v>4283</v>
      </c>
      <c r="AA160">
        <v>3486</v>
      </c>
      <c r="AC160">
        <v>163</v>
      </c>
    </row>
    <row r="161" spans="2:44">
      <c r="B161" t="s">
        <v>131</v>
      </c>
      <c r="Q161">
        <v>76718</v>
      </c>
      <c r="V161">
        <v>32468</v>
      </c>
      <c r="W161">
        <v>23969</v>
      </c>
      <c r="X161">
        <v>83759</v>
      </c>
      <c r="Y161">
        <v>98966</v>
      </c>
      <c r="Z161">
        <v>146913</v>
      </c>
      <c r="AA161">
        <v>72668</v>
      </c>
      <c r="AB161">
        <v>117581</v>
      </c>
      <c r="AC161">
        <v>56004</v>
      </c>
      <c r="AD161">
        <v>62481</v>
      </c>
      <c r="AE161">
        <v>81576</v>
      </c>
      <c r="AF161">
        <v>63225</v>
      </c>
      <c r="AG161">
        <v>57091</v>
      </c>
      <c r="AH161">
        <v>85284</v>
      </c>
      <c r="AI161">
        <v>78339</v>
      </c>
      <c r="AJ161">
        <v>7126</v>
      </c>
      <c r="AK161">
        <v>8907</v>
      </c>
      <c r="AL161">
        <v>2219</v>
      </c>
      <c r="AM161">
        <v>3210</v>
      </c>
      <c r="AN161">
        <v>7132</v>
      </c>
      <c r="AO161">
        <v>3401</v>
      </c>
      <c r="AP161">
        <v>4299</v>
      </c>
      <c r="AQ161">
        <v>7033</v>
      </c>
      <c r="AR161">
        <v>4885</v>
      </c>
    </row>
    <row r="162" spans="2:44">
      <c r="B162" t="s">
        <v>229</v>
      </c>
      <c r="V162">
        <v>119</v>
      </c>
      <c r="Z162">
        <v>10</v>
      </c>
    </row>
    <row r="163" spans="2:44">
      <c r="B163" t="s">
        <v>313</v>
      </c>
      <c r="V163">
        <v>532</v>
      </c>
      <c r="X163">
        <v>157</v>
      </c>
    </row>
    <row r="164" spans="2:44">
      <c r="B164" t="s">
        <v>132</v>
      </c>
      <c r="Q164">
        <v>35795</v>
      </c>
      <c r="V164">
        <v>9710</v>
      </c>
      <c r="W164">
        <v>12364</v>
      </c>
      <c r="X164">
        <v>6653</v>
      </c>
      <c r="Y164">
        <v>11986</v>
      </c>
      <c r="Z164">
        <v>92</v>
      </c>
    </row>
    <row r="165" spans="2:44">
      <c r="B165" t="s">
        <v>133</v>
      </c>
      <c r="Q165">
        <v>60788</v>
      </c>
    </row>
    <row r="166" spans="2:44">
      <c r="B166" t="s">
        <v>134</v>
      </c>
      <c r="Q166">
        <v>148328</v>
      </c>
      <c r="V166">
        <v>254245</v>
      </c>
      <c r="W166">
        <v>353180</v>
      </c>
      <c r="X166">
        <v>450261</v>
      </c>
      <c r="Y166">
        <v>466144</v>
      </c>
      <c r="Z166">
        <v>437117</v>
      </c>
      <c r="AA166">
        <v>279611</v>
      </c>
      <c r="AB166">
        <v>233465</v>
      </c>
      <c r="AC166">
        <v>197901</v>
      </c>
      <c r="AD166">
        <v>209929</v>
      </c>
      <c r="AE166">
        <v>217984</v>
      </c>
      <c r="AF166">
        <v>241188</v>
      </c>
      <c r="AG166">
        <v>248951</v>
      </c>
      <c r="AH166">
        <v>264059</v>
      </c>
      <c r="AI166">
        <v>170297</v>
      </c>
      <c r="AJ166">
        <v>142652</v>
      </c>
      <c r="AK166">
        <v>134506</v>
      </c>
      <c r="AL166">
        <v>165381</v>
      </c>
      <c r="AM166">
        <v>171718</v>
      </c>
      <c r="AN166">
        <v>199025</v>
      </c>
      <c r="AO166">
        <v>218460</v>
      </c>
      <c r="AP166">
        <v>242830</v>
      </c>
      <c r="AQ166">
        <v>272268</v>
      </c>
      <c r="AR166">
        <v>249138</v>
      </c>
    </row>
    <row r="167" spans="2:44">
      <c r="B167" t="s">
        <v>135</v>
      </c>
      <c r="Q167">
        <v>91795</v>
      </c>
      <c r="V167">
        <v>66062</v>
      </c>
      <c r="W167">
        <v>78037</v>
      </c>
      <c r="X167">
        <v>95333</v>
      </c>
      <c r="Y167">
        <v>94928</v>
      </c>
      <c r="Z167">
        <v>108800</v>
      </c>
      <c r="AA167">
        <v>88606</v>
      </c>
      <c r="AB167">
        <v>72043</v>
      </c>
      <c r="AC167">
        <v>72416</v>
      </c>
      <c r="AD167">
        <v>94437</v>
      </c>
      <c r="AE167">
        <v>105275</v>
      </c>
      <c r="AF167">
        <v>121020</v>
      </c>
      <c r="AG167">
        <v>123261</v>
      </c>
      <c r="AH167">
        <v>132023</v>
      </c>
      <c r="AI167">
        <v>85639</v>
      </c>
      <c r="AJ167">
        <v>59446</v>
      </c>
      <c r="AK167">
        <v>54626</v>
      </c>
      <c r="AL167">
        <v>61569</v>
      </c>
      <c r="AM167">
        <v>64792</v>
      </c>
      <c r="AN167">
        <v>78600</v>
      </c>
      <c r="AO167">
        <v>87359</v>
      </c>
      <c r="AP167">
        <v>113796</v>
      </c>
      <c r="AQ167">
        <v>108421</v>
      </c>
      <c r="AR167">
        <v>68107</v>
      </c>
    </row>
    <row r="168" spans="2:44">
      <c r="B168" t="s">
        <v>211</v>
      </c>
      <c r="V168">
        <v>3856</v>
      </c>
      <c r="W168">
        <v>10777</v>
      </c>
      <c r="X168">
        <v>18295</v>
      </c>
      <c r="Y168">
        <v>30094</v>
      </c>
      <c r="Z168">
        <v>40144</v>
      </c>
      <c r="AA168">
        <v>17372</v>
      </c>
      <c r="AB168">
        <v>17969</v>
      </c>
      <c r="AC168">
        <v>15663</v>
      </c>
      <c r="AD168">
        <v>15466</v>
      </c>
      <c r="AE168">
        <v>17390</v>
      </c>
      <c r="AF168">
        <v>10775</v>
      </c>
      <c r="AG168">
        <v>8213</v>
      </c>
      <c r="AH168">
        <v>9307</v>
      </c>
      <c r="AI168">
        <v>13684</v>
      </c>
      <c r="AJ168">
        <v>14748</v>
      </c>
      <c r="AK168">
        <v>13343</v>
      </c>
      <c r="AL168">
        <v>17316</v>
      </c>
      <c r="AM168">
        <v>11882</v>
      </c>
      <c r="AN168">
        <v>9446</v>
      </c>
      <c r="AO168">
        <v>15489</v>
      </c>
      <c r="AP168">
        <v>16002</v>
      </c>
      <c r="AQ168">
        <v>11431</v>
      </c>
      <c r="AR168">
        <v>13866</v>
      </c>
    </row>
    <row r="169" spans="2:44">
      <c r="B169" t="s">
        <v>258</v>
      </c>
      <c r="V169">
        <v>7596</v>
      </c>
      <c r="W169">
        <v>18148</v>
      </c>
      <c r="X169">
        <v>17256</v>
      </c>
      <c r="Y169">
        <v>18265</v>
      </c>
      <c r="Z169">
        <v>24436</v>
      </c>
      <c r="AA169">
        <v>20552</v>
      </c>
      <c r="AB169">
        <v>9884</v>
      </c>
      <c r="AC169">
        <v>23344</v>
      </c>
      <c r="AD169">
        <v>13917</v>
      </c>
      <c r="AE169">
        <v>12681</v>
      </c>
      <c r="AF169">
        <v>11203</v>
      </c>
      <c r="AG169">
        <v>10158</v>
      </c>
      <c r="AH169">
        <v>15244</v>
      </c>
      <c r="AI169">
        <v>10660</v>
      </c>
      <c r="AJ169">
        <v>18766</v>
      </c>
      <c r="AK169">
        <v>32786</v>
      </c>
      <c r="AL169">
        <v>37163</v>
      </c>
      <c r="AM169">
        <v>32822</v>
      </c>
      <c r="AN169">
        <v>39566</v>
      </c>
      <c r="AO169">
        <v>47176</v>
      </c>
      <c r="AP169">
        <v>62971</v>
      </c>
      <c r="AQ169">
        <v>60277</v>
      </c>
      <c r="AR169">
        <v>49018</v>
      </c>
    </row>
    <row r="170" spans="2:44">
      <c r="B170" t="s">
        <v>314</v>
      </c>
      <c r="V170">
        <v>214</v>
      </c>
      <c r="W170">
        <v>304</v>
      </c>
      <c r="X170">
        <v>17</v>
      </c>
    </row>
    <row r="171" spans="2:44">
      <c r="B171" t="s">
        <v>136</v>
      </c>
      <c r="Q171">
        <v>2810</v>
      </c>
    </row>
    <row r="172" spans="2:44">
      <c r="B172" t="s">
        <v>137</v>
      </c>
      <c r="Q172">
        <v>289096</v>
      </c>
    </row>
    <row r="173" spans="2:44">
      <c r="B173" t="s">
        <v>233</v>
      </c>
      <c r="V173">
        <v>901</v>
      </c>
      <c r="W173">
        <v>1664</v>
      </c>
      <c r="X173">
        <v>240</v>
      </c>
      <c r="Z173">
        <v>29</v>
      </c>
      <c r="AB173">
        <v>338</v>
      </c>
      <c r="AC173">
        <v>2293</v>
      </c>
    </row>
    <row r="174" spans="2:44">
      <c r="B174" t="s">
        <v>15</v>
      </c>
      <c r="AD174">
        <v>1210</v>
      </c>
      <c r="AE174">
        <v>2095</v>
      </c>
      <c r="AF174">
        <v>1174</v>
      </c>
      <c r="AG174">
        <v>544</v>
      </c>
      <c r="AH174">
        <v>450</v>
      </c>
      <c r="AI174">
        <v>336</v>
      </c>
      <c r="AJ174">
        <v>494</v>
      </c>
      <c r="AK174">
        <v>94</v>
      </c>
      <c r="AL174">
        <v>835</v>
      </c>
      <c r="AM174">
        <v>1313</v>
      </c>
      <c r="AN174">
        <v>1870</v>
      </c>
      <c r="AO174">
        <v>2993</v>
      </c>
      <c r="AP174">
        <v>2450</v>
      </c>
      <c r="AQ174">
        <v>1751</v>
      </c>
      <c r="AR174">
        <v>786</v>
      </c>
    </row>
    <row r="175" spans="2:44">
      <c r="B175" t="s">
        <v>213</v>
      </c>
      <c r="W175">
        <v>459008</v>
      </c>
      <c r="X175">
        <v>80156</v>
      </c>
      <c r="AA175">
        <v>371</v>
      </c>
      <c r="AF175">
        <v>55872</v>
      </c>
      <c r="AG175">
        <v>67943</v>
      </c>
      <c r="AH175">
        <v>62419</v>
      </c>
      <c r="AI175">
        <v>23982</v>
      </c>
      <c r="AJ175">
        <v>28548</v>
      </c>
      <c r="AK175">
        <v>22546</v>
      </c>
      <c r="AL175">
        <v>22945</v>
      </c>
      <c r="AM175">
        <v>5678</v>
      </c>
      <c r="AN175">
        <v>10738</v>
      </c>
      <c r="AO175">
        <v>11575</v>
      </c>
      <c r="AP175">
        <v>7277</v>
      </c>
      <c r="AQ175">
        <v>13657</v>
      </c>
      <c r="AR175">
        <v>13942</v>
      </c>
    </row>
    <row r="176" spans="2:44">
      <c r="B176" t="s">
        <v>138</v>
      </c>
      <c r="Q176">
        <v>74</v>
      </c>
      <c r="AQ176">
        <v>18</v>
      </c>
    </row>
    <row r="177" spans="2:44">
      <c r="B177" t="s">
        <v>139</v>
      </c>
      <c r="Z177">
        <v>10</v>
      </c>
      <c r="AA177">
        <v>1256</v>
      </c>
      <c r="AB177">
        <v>2733</v>
      </c>
      <c r="AC177">
        <v>354</v>
      </c>
      <c r="AF177">
        <v>3</v>
      </c>
      <c r="AG177">
        <v>336</v>
      </c>
      <c r="AH177">
        <v>77343</v>
      </c>
      <c r="AI177">
        <v>29901</v>
      </c>
      <c r="AJ177">
        <v>290</v>
      </c>
      <c r="AK177">
        <v>157</v>
      </c>
      <c r="AL177">
        <v>190</v>
      </c>
      <c r="AM177">
        <v>29715</v>
      </c>
      <c r="AN177">
        <v>153</v>
      </c>
      <c r="AO177">
        <v>14383</v>
      </c>
      <c r="AQ177">
        <v>1593</v>
      </c>
      <c r="AR177">
        <v>3024</v>
      </c>
    </row>
    <row r="178" spans="2:44">
      <c r="B178" t="s">
        <v>140</v>
      </c>
      <c r="Q178">
        <v>271678</v>
      </c>
      <c r="V178">
        <v>347340</v>
      </c>
      <c r="W178">
        <v>94720</v>
      </c>
      <c r="X178">
        <v>190687</v>
      </c>
      <c r="Y178">
        <v>62121</v>
      </c>
      <c r="Z178">
        <v>20185</v>
      </c>
      <c r="AA178">
        <v>217449</v>
      </c>
      <c r="AB178">
        <v>73976</v>
      </c>
      <c r="AC178">
        <v>40431</v>
      </c>
      <c r="AD178">
        <v>195841</v>
      </c>
      <c r="AE178">
        <v>592723</v>
      </c>
      <c r="AF178">
        <v>249946</v>
      </c>
      <c r="AG178">
        <v>354890</v>
      </c>
      <c r="AH178">
        <v>375398</v>
      </c>
      <c r="AI178">
        <v>206764</v>
      </c>
      <c r="AJ178">
        <v>94261</v>
      </c>
      <c r="AK178">
        <v>208095</v>
      </c>
      <c r="AL178">
        <v>250782</v>
      </c>
      <c r="AM178">
        <v>41928</v>
      </c>
      <c r="AN178">
        <v>1944</v>
      </c>
      <c r="AO178">
        <v>2655</v>
      </c>
      <c r="AP178">
        <v>3425</v>
      </c>
      <c r="AQ178">
        <v>60958</v>
      </c>
      <c r="AR178">
        <v>1938</v>
      </c>
    </row>
    <row r="179" spans="2:44">
      <c r="B179" t="s">
        <v>141</v>
      </c>
      <c r="Q179">
        <v>565345</v>
      </c>
      <c r="V179">
        <v>224435</v>
      </c>
      <c r="W179">
        <v>826722</v>
      </c>
      <c r="X179">
        <v>653653</v>
      </c>
      <c r="Y179">
        <v>1061463</v>
      </c>
      <c r="Z179">
        <v>420870</v>
      </c>
      <c r="AA179">
        <v>565063</v>
      </c>
      <c r="AB179">
        <v>568648</v>
      </c>
      <c r="AC179">
        <v>523618</v>
      </c>
      <c r="AD179">
        <v>529405</v>
      </c>
      <c r="AE179">
        <v>563369</v>
      </c>
      <c r="AF179">
        <v>483722</v>
      </c>
      <c r="AG179">
        <v>456989</v>
      </c>
      <c r="AH179">
        <v>430993</v>
      </c>
      <c r="AI179">
        <v>390750</v>
      </c>
      <c r="AJ179">
        <v>333146</v>
      </c>
      <c r="AK179">
        <v>317615</v>
      </c>
      <c r="AL179">
        <v>430154</v>
      </c>
      <c r="AM179">
        <v>348177</v>
      </c>
      <c r="AN179">
        <v>324053</v>
      </c>
      <c r="AO179">
        <v>553311</v>
      </c>
      <c r="AP179">
        <v>666733</v>
      </c>
      <c r="AQ179">
        <v>619504</v>
      </c>
      <c r="AR179">
        <v>498893</v>
      </c>
    </row>
    <row r="180" spans="2:44">
      <c r="B180" t="s">
        <v>223</v>
      </c>
      <c r="Z180">
        <v>6</v>
      </c>
      <c r="AA180">
        <v>15</v>
      </c>
      <c r="AB180">
        <v>34</v>
      </c>
      <c r="AC180">
        <v>5749</v>
      </c>
      <c r="AD180">
        <v>78</v>
      </c>
      <c r="AF180">
        <v>465</v>
      </c>
      <c r="AG180">
        <v>16</v>
      </c>
      <c r="AH180">
        <v>1401</v>
      </c>
      <c r="AI180">
        <v>30</v>
      </c>
      <c r="AJ180">
        <v>209</v>
      </c>
      <c r="AK180">
        <v>10086</v>
      </c>
      <c r="AL180">
        <v>298273</v>
      </c>
      <c r="AM180">
        <v>826303</v>
      </c>
      <c r="AN180">
        <v>638901</v>
      </c>
      <c r="AO180">
        <v>982071</v>
      </c>
      <c r="AP180">
        <v>920980</v>
      </c>
      <c r="AQ180">
        <v>1066114</v>
      </c>
      <c r="AR180">
        <v>425651</v>
      </c>
    </row>
    <row r="181" spans="2:44">
      <c r="B181" t="s">
        <v>142</v>
      </c>
      <c r="Q181">
        <v>11547</v>
      </c>
      <c r="V181">
        <v>50894</v>
      </c>
      <c r="W181">
        <v>5</v>
      </c>
      <c r="Z181">
        <v>9</v>
      </c>
      <c r="AA181">
        <v>2</v>
      </c>
      <c r="AB181">
        <v>890</v>
      </c>
      <c r="AC181">
        <v>20</v>
      </c>
      <c r="AD181">
        <v>178797</v>
      </c>
      <c r="AE181">
        <v>108900</v>
      </c>
      <c r="AF181">
        <v>60</v>
      </c>
      <c r="AH181">
        <v>86</v>
      </c>
      <c r="AJ181">
        <v>767</v>
      </c>
      <c r="AK181">
        <v>778</v>
      </c>
      <c r="AL181">
        <v>1993</v>
      </c>
      <c r="AM181">
        <v>2025</v>
      </c>
      <c r="AN181">
        <v>51580</v>
      </c>
      <c r="AO181">
        <v>64041</v>
      </c>
      <c r="AP181">
        <v>103144</v>
      </c>
      <c r="AQ181">
        <v>401506</v>
      </c>
      <c r="AR181">
        <v>88135</v>
      </c>
    </row>
    <row r="182" spans="2:44">
      <c r="B182" t="s">
        <v>254</v>
      </c>
      <c r="AL182">
        <v>20</v>
      </c>
      <c r="AQ182">
        <v>806</v>
      </c>
      <c r="AR182">
        <v>371</v>
      </c>
    </row>
    <row r="183" spans="2:44">
      <c r="B183" t="s">
        <v>251</v>
      </c>
      <c r="AL183">
        <v>38</v>
      </c>
      <c r="AN183">
        <v>17</v>
      </c>
      <c r="AO183">
        <v>25</v>
      </c>
      <c r="AP183">
        <v>60</v>
      </c>
      <c r="AQ183">
        <v>41</v>
      </c>
      <c r="AR183">
        <v>244</v>
      </c>
    </row>
    <row r="184" spans="2:44">
      <c r="B184" t="s">
        <v>259</v>
      </c>
      <c r="AM184">
        <v>5</v>
      </c>
    </row>
    <row r="185" spans="2:44">
      <c r="B185" t="s">
        <v>214</v>
      </c>
      <c r="X185">
        <v>630</v>
      </c>
      <c r="Z185">
        <v>16157</v>
      </c>
      <c r="AA185">
        <v>1421</v>
      </c>
      <c r="AB185">
        <v>4665</v>
      </c>
      <c r="AC185">
        <v>1391</v>
      </c>
      <c r="AD185">
        <v>18761</v>
      </c>
      <c r="AE185">
        <v>7512</v>
      </c>
      <c r="AG185">
        <v>5459</v>
      </c>
      <c r="AH185">
        <v>9843</v>
      </c>
      <c r="AI185">
        <v>10758</v>
      </c>
      <c r="AJ185">
        <v>17535</v>
      </c>
      <c r="AK185">
        <v>8379</v>
      </c>
      <c r="AL185">
        <v>12324</v>
      </c>
      <c r="AM185">
        <v>11750</v>
      </c>
      <c r="AN185">
        <v>11051</v>
      </c>
      <c r="AO185">
        <v>1920</v>
      </c>
      <c r="AP185">
        <v>4930</v>
      </c>
      <c r="AQ185">
        <v>8940</v>
      </c>
      <c r="AR185">
        <v>6525</v>
      </c>
    </row>
    <row r="186" spans="2:44">
      <c r="B186" t="s">
        <v>253</v>
      </c>
      <c r="AI186">
        <v>11</v>
      </c>
      <c r="AJ186">
        <v>457</v>
      </c>
      <c r="AK186">
        <v>217</v>
      </c>
      <c r="AL186">
        <v>1115</v>
      </c>
      <c r="AM186">
        <v>1341</v>
      </c>
      <c r="AN186">
        <v>2258</v>
      </c>
      <c r="AO186">
        <v>9726</v>
      </c>
      <c r="AP186">
        <v>67</v>
      </c>
      <c r="AQ186">
        <v>20</v>
      </c>
      <c r="AR186">
        <v>16</v>
      </c>
    </row>
    <row r="187" spans="2:44">
      <c r="B187" t="s">
        <v>215</v>
      </c>
      <c r="AB187">
        <v>2</v>
      </c>
      <c r="AD187">
        <v>53</v>
      </c>
      <c r="AF187">
        <v>2</v>
      </c>
      <c r="AI187">
        <v>3</v>
      </c>
      <c r="AJ187">
        <v>152</v>
      </c>
      <c r="AL187">
        <v>50</v>
      </c>
      <c r="AP187">
        <v>240</v>
      </c>
      <c r="AQ187">
        <v>34</v>
      </c>
    </row>
    <row r="188" spans="2:44">
      <c r="B188" t="s">
        <v>143</v>
      </c>
      <c r="Q188">
        <v>135609</v>
      </c>
      <c r="V188">
        <v>1465399</v>
      </c>
      <c r="W188">
        <v>75072</v>
      </c>
      <c r="X188">
        <v>2069</v>
      </c>
      <c r="Y188">
        <v>3785</v>
      </c>
      <c r="Z188">
        <v>105</v>
      </c>
      <c r="AA188">
        <v>210748</v>
      </c>
      <c r="AB188">
        <v>239</v>
      </c>
      <c r="AC188">
        <v>46</v>
      </c>
      <c r="AD188">
        <v>8</v>
      </c>
      <c r="AE188">
        <v>10</v>
      </c>
      <c r="AF188">
        <v>1092</v>
      </c>
      <c r="AG188">
        <v>2204469</v>
      </c>
      <c r="AH188">
        <v>1574603</v>
      </c>
      <c r="AI188">
        <v>343023</v>
      </c>
      <c r="AJ188">
        <v>4141</v>
      </c>
      <c r="AK188">
        <v>190143</v>
      </c>
      <c r="AL188">
        <v>267279</v>
      </c>
      <c r="AM188">
        <v>88678</v>
      </c>
      <c r="AN188">
        <v>84180</v>
      </c>
      <c r="AO188">
        <v>10700</v>
      </c>
      <c r="AP188">
        <v>20721</v>
      </c>
      <c r="AQ188">
        <v>1121262</v>
      </c>
      <c r="AR188">
        <v>278460</v>
      </c>
    </row>
    <row r="189" spans="2:44">
      <c r="B189" t="s">
        <v>216</v>
      </c>
      <c r="AH189">
        <v>204</v>
      </c>
    </row>
    <row r="190" spans="2:44">
      <c r="B190" t="s">
        <v>217</v>
      </c>
    </row>
    <row r="191" spans="2:44">
      <c r="B191" t="s">
        <v>218</v>
      </c>
      <c r="AI191">
        <v>409</v>
      </c>
      <c r="AJ191">
        <v>439</v>
      </c>
      <c r="AK191">
        <v>371</v>
      </c>
      <c r="AL191">
        <v>583</v>
      </c>
      <c r="AM191">
        <v>805</v>
      </c>
      <c r="AN191">
        <v>481</v>
      </c>
      <c r="AO191">
        <v>1067</v>
      </c>
      <c r="AP191">
        <v>1395</v>
      </c>
      <c r="AQ191">
        <v>348</v>
      </c>
      <c r="AR191">
        <v>594</v>
      </c>
    </row>
    <row r="192" spans="2:44">
      <c r="B192" t="s">
        <v>235</v>
      </c>
      <c r="Y192">
        <v>14</v>
      </c>
      <c r="Z192">
        <v>28</v>
      </c>
      <c r="AB192">
        <v>10</v>
      </c>
    </row>
    <row r="193" spans="2:44">
      <c r="B193" t="s">
        <v>144</v>
      </c>
      <c r="Q193">
        <v>7919</v>
      </c>
      <c r="V193">
        <v>15686</v>
      </c>
      <c r="W193">
        <v>21320</v>
      </c>
      <c r="X193">
        <v>24828</v>
      </c>
      <c r="Y193">
        <v>15336</v>
      </c>
      <c r="Z193">
        <v>25171</v>
      </c>
      <c r="AA193">
        <v>20277</v>
      </c>
      <c r="AB193">
        <v>33787</v>
      </c>
      <c r="AC193">
        <v>32754</v>
      </c>
      <c r="AD193">
        <v>29897</v>
      </c>
      <c r="AE193">
        <v>38453</v>
      </c>
      <c r="AF193">
        <v>53519</v>
      </c>
      <c r="AG193">
        <v>84738</v>
      </c>
      <c r="AH193">
        <v>158303</v>
      </c>
      <c r="AI193">
        <v>87276</v>
      </c>
      <c r="AJ193">
        <v>60324</v>
      </c>
      <c r="AK193">
        <v>58460</v>
      </c>
      <c r="AL193">
        <v>78132</v>
      </c>
      <c r="AM193">
        <v>71356</v>
      </c>
      <c r="AN193">
        <v>58660</v>
      </c>
      <c r="AO193">
        <v>100959</v>
      </c>
      <c r="AP193">
        <v>118291</v>
      </c>
      <c r="AQ193">
        <v>117382</v>
      </c>
      <c r="AR193">
        <v>119494</v>
      </c>
    </row>
    <row r="194" spans="2:44">
      <c r="B194" t="s">
        <v>219</v>
      </c>
      <c r="AC194">
        <v>78</v>
      </c>
      <c r="AI194">
        <v>223</v>
      </c>
      <c r="AJ194">
        <v>2383</v>
      </c>
      <c r="AK194">
        <v>138</v>
      </c>
      <c r="AL194">
        <v>346</v>
      </c>
      <c r="AM194">
        <v>1793</v>
      </c>
      <c r="AN194">
        <v>3649</v>
      </c>
      <c r="AO194">
        <v>9314</v>
      </c>
      <c r="AP194">
        <v>8532</v>
      </c>
      <c r="AQ194">
        <v>7198</v>
      </c>
      <c r="AR194">
        <v>4503</v>
      </c>
    </row>
    <row r="195" spans="2:44">
      <c r="B195" t="s">
        <v>252</v>
      </c>
      <c r="AN195">
        <v>435</v>
      </c>
      <c r="AO195">
        <v>812</v>
      </c>
    </row>
    <row r="196" spans="2:44">
      <c r="B196" t="s">
        <v>145</v>
      </c>
      <c r="Q196">
        <v>3062</v>
      </c>
      <c r="V196">
        <v>788</v>
      </c>
      <c r="W196">
        <v>186</v>
      </c>
      <c r="X196">
        <v>3679</v>
      </c>
      <c r="Y196">
        <v>866</v>
      </c>
      <c r="Z196">
        <v>287669</v>
      </c>
      <c r="AA196">
        <v>354405</v>
      </c>
      <c r="AB196">
        <v>932</v>
      </c>
      <c r="AC196">
        <v>317034</v>
      </c>
      <c r="AD196">
        <v>466517</v>
      </c>
      <c r="AE196">
        <v>216083</v>
      </c>
      <c r="AF196">
        <v>76651</v>
      </c>
      <c r="AG196">
        <v>3573</v>
      </c>
      <c r="AH196">
        <v>22395</v>
      </c>
      <c r="AI196">
        <v>82899</v>
      </c>
      <c r="AJ196">
        <v>115276</v>
      </c>
      <c r="AK196">
        <v>360119</v>
      </c>
      <c r="AL196">
        <v>160424</v>
      </c>
      <c r="AM196">
        <v>157521</v>
      </c>
      <c r="AN196">
        <v>559912</v>
      </c>
      <c r="AO196">
        <v>182952</v>
      </c>
      <c r="AP196">
        <v>175801</v>
      </c>
      <c r="AQ196">
        <v>133448</v>
      </c>
      <c r="AR196">
        <v>954</v>
      </c>
    </row>
    <row r="197" spans="2:44">
      <c r="B197" t="s">
        <v>146</v>
      </c>
      <c r="Q197">
        <v>8490</v>
      </c>
      <c r="X197">
        <v>731282</v>
      </c>
      <c r="Y197">
        <v>256702</v>
      </c>
      <c r="Z197">
        <v>136500</v>
      </c>
      <c r="AA197">
        <v>25180</v>
      </c>
      <c r="AB197">
        <v>168112</v>
      </c>
      <c r="AC197">
        <v>409466</v>
      </c>
      <c r="AD197">
        <v>470006</v>
      </c>
      <c r="AE197">
        <v>151339</v>
      </c>
      <c r="AF197">
        <v>139046</v>
      </c>
      <c r="AG197">
        <v>430266</v>
      </c>
      <c r="AH197">
        <v>413938</v>
      </c>
      <c r="AI197">
        <v>135405</v>
      </c>
      <c r="AJ197">
        <v>145523</v>
      </c>
      <c r="AK197">
        <v>252488</v>
      </c>
      <c r="AL197">
        <v>120982</v>
      </c>
      <c r="AM197">
        <v>250898</v>
      </c>
      <c r="AN197">
        <v>240751</v>
      </c>
      <c r="AO197">
        <v>264918</v>
      </c>
      <c r="AP197">
        <v>344839</v>
      </c>
      <c r="AQ197">
        <v>472657</v>
      </c>
      <c r="AR197">
        <v>637038</v>
      </c>
    </row>
    <row r="198" spans="2:44">
      <c r="B198" t="s">
        <v>147</v>
      </c>
      <c r="Q198">
        <v>19308</v>
      </c>
      <c r="V198">
        <v>393</v>
      </c>
      <c r="W198">
        <v>469</v>
      </c>
      <c r="X198">
        <v>1339</v>
      </c>
      <c r="Y198">
        <v>148254</v>
      </c>
      <c r="Z198">
        <v>19628</v>
      </c>
      <c r="AA198">
        <v>32410</v>
      </c>
      <c r="AB198">
        <v>14277</v>
      </c>
      <c r="AC198">
        <v>34793</v>
      </c>
      <c r="AD198">
        <v>4140</v>
      </c>
      <c r="AE198">
        <v>9614</v>
      </c>
      <c r="AF198">
        <v>16099</v>
      </c>
      <c r="AG198">
        <v>12512</v>
      </c>
      <c r="AH198">
        <v>14194</v>
      </c>
      <c r="AI198">
        <v>17553</v>
      </c>
      <c r="AJ198">
        <v>18324</v>
      </c>
      <c r="AK198">
        <v>13293</v>
      </c>
      <c r="AL198">
        <v>128757</v>
      </c>
      <c r="AM198">
        <v>225321</v>
      </c>
      <c r="AN198">
        <v>196265</v>
      </c>
      <c r="AO198">
        <v>160978</v>
      </c>
      <c r="AP198">
        <v>187376</v>
      </c>
      <c r="AQ198">
        <v>123965</v>
      </c>
      <c r="AR198">
        <v>178560</v>
      </c>
    </row>
    <row r="199" spans="2:44">
      <c r="B199" t="s">
        <v>220</v>
      </c>
      <c r="AA199">
        <v>153</v>
      </c>
      <c r="AB199">
        <v>206</v>
      </c>
      <c r="AC199">
        <v>58</v>
      </c>
      <c r="AD199">
        <v>240</v>
      </c>
      <c r="AE199">
        <v>735</v>
      </c>
      <c r="AF199">
        <v>22385</v>
      </c>
      <c r="AG199">
        <v>24627</v>
      </c>
      <c r="AH199">
        <v>134305</v>
      </c>
      <c r="AI199">
        <v>3167</v>
      </c>
      <c r="AJ199">
        <v>1495</v>
      </c>
      <c r="AK199">
        <v>49862</v>
      </c>
      <c r="AL199">
        <v>34314</v>
      </c>
      <c r="AM199">
        <v>2897</v>
      </c>
      <c r="AN199">
        <v>5682</v>
      </c>
      <c r="AO199">
        <v>3578</v>
      </c>
      <c r="AP199">
        <v>3303</v>
      </c>
      <c r="AQ199">
        <v>6595</v>
      </c>
      <c r="AR199">
        <v>4089</v>
      </c>
    </row>
    <row r="200" spans="2:44">
      <c r="B200" t="s">
        <v>221</v>
      </c>
      <c r="V200">
        <v>385</v>
      </c>
      <c r="W200">
        <v>1784</v>
      </c>
      <c r="X200">
        <v>2625</v>
      </c>
      <c r="Y200">
        <v>5642</v>
      </c>
      <c r="Z200">
        <v>7633</v>
      </c>
      <c r="AA200">
        <v>2287</v>
      </c>
      <c r="AB200">
        <v>2796</v>
      </c>
      <c r="AC200">
        <v>1979</v>
      </c>
      <c r="AD200">
        <v>1953</v>
      </c>
      <c r="AE200">
        <v>1028</v>
      </c>
      <c r="AF200">
        <v>1429</v>
      </c>
      <c r="AG200">
        <v>1234</v>
      </c>
      <c r="AH200">
        <v>1353</v>
      </c>
      <c r="AI200">
        <v>878</v>
      </c>
      <c r="AJ200">
        <v>541</v>
      </c>
      <c r="AK200">
        <v>760</v>
      </c>
      <c r="AL200">
        <v>1103</v>
      </c>
      <c r="AM200">
        <v>783</v>
      </c>
      <c r="AN200">
        <v>918</v>
      </c>
      <c r="AO200">
        <v>1936</v>
      </c>
      <c r="AP200">
        <v>924</v>
      </c>
      <c r="AQ200">
        <v>37</v>
      </c>
    </row>
    <row r="201" spans="2:44">
      <c r="B201" t="s">
        <v>148</v>
      </c>
      <c r="Q201">
        <v>16</v>
      </c>
      <c r="Y201">
        <v>12</v>
      </c>
      <c r="Z201">
        <v>43</v>
      </c>
      <c r="AB201">
        <v>9</v>
      </c>
      <c r="AD201">
        <v>749</v>
      </c>
      <c r="AE201">
        <v>4</v>
      </c>
      <c r="AF201">
        <v>3</v>
      </c>
      <c r="AH201">
        <v>171</v>
      </c>
      <c r="AI201">
        <v>1524</v>
      </c>
      <c r="AK201">
        <v>3</v>
      </c>
      <c r="AM201">
        <v>624</v>
      </c>
      <c r="AN201">
        <v>612</v>
      </c>
      <c r="AO201">
        <v>355</v>
      </c>
      <c r="AP201">
        <v>613</v>
      </c>
      <c r="AQ201">
        <v>474</v>
      </c>
      <c r="AR201">
        <v>1281</v>
      </c>
    </row>
    <row r="202" spans="2:44">
      <c r="B202" t="s">
        <v>149</v>
      </c>
      <c r="Q202">
        <v>12</v>
      </c>
      <c r="AD202">
        <v>61340</v>
      </c>
      <c r="AE202">
        <v>7</v>
      </c>
      <c r="AG202">
        <v>105</v>
      </c>
      <c r="AM202">
        <v>3</v>
      </c>
      <c r="AN202">
        <v>3</v>
      </c>
      <c r="AP202">
        <v>547</v>
      </c>
      <c r="AR202">
        <v>2</v>
      </c>
    </row>
    <row r="203" spans="2:44">
      <c r="B203" t="s">
        <v>150</v>
      </c>
      <c r="Q203">
        <v>116</v>
      </c>
      <c r="X203">
        <v>39</v>
      </c>
      <c r="Y203">
        <v>41</v>
      </c>
      <c r="Z203">
        <v>4</v>
      </c>
      <c r="AA203">
        <v>9</v>
      </c>
      <c r="AB203">
        <v>2499</v>
      </c>
      <c r="AC203">
        <v>566</v>
      </c>
      <c r="AD203">
        <v>375895</v>
      </c>
      <c r="AE203">
        <v>2098</v>
      </c>
      <c r="AF203">
        <v>67869</v>
      </c>
      <c r="AG203">
        <v>21281</v>
      </c>
      <c r="AH203">
        <v>63795</v>
      </c>
      <c r="AI203">
        <v>1577</v>
      </c>
      <c r="AJ203">
        <v>3988</v>
      </c>
      <c r="AK203">
        <v>3201</v>
      </c>
      <c r="AL203">
        <v>3091</v>
      </c>
      <c r="AM203">
        <v>3450</v>
      </c>
      <c r="AN203">
        <v>6020</v>
      </c>
      <c r="AO203">
        <v>2977</v>
      </c>
      <c r="AP203">
        <v>9374</v>
      </c>
      <c r="AQ203">
        <v>1179</v>
      </c>
      <c r="AR203">
        <v>91970</v>
      </c>
    </row>
    <row r="204" spans="2:44">
      <c r="B204" t="s">
        <v>151</v>
      </c>
      <c r="Q204">
        <v>2043186</v>
      </c>
      <c r="V204">
        <v>6783033</v>
      </c>
      <c r="W204">
        <v>10650034</v>
      </c>
      <c r="X204">
        <v>9009425</v>
      </c>
      <c r="Y204">
        <v>11129937</v>
      </c>
      <c r="Z204">
        <v>9965575</v>
      </c>
      <c r="AA204">
        <v>8314386</v>
      </c>
      <c r="AB204">
        <v>9630770</v>
      </c>
      <c r="AC204">
        <v>7109496</v>
      </c>
      <c r="AD204">
        <v>9153279</v>
      </c>
      <c r="AE204">
        <v>12953877</v>
      </c>
      <c r="AF204">
        <v>18579094</v>
      </c>
      <c r="AG204">
        <v>8954823</v>
      </c>
      <c r="AH204">
        <v>5831794</v>
      </c>
      <c r="AI204">
        <v>5233772</v>
      </c>
      <c r="AJ204">
        <v>2931157</v>
      </c>
      <c r="AK204">
        <v>4096410</v>
      </c>
      <c r="AL204">
        <v>3538659</v>
      </c>
      <c r="AM204">
        <v>2512431</v>
      </c>
      <c r="AN204">
        <v>2757935</v>
      </c>
      <c r="AO204">
        <v>9866277</v>
      </c>
      <c r="AP204">
        <v>18763152</v>
      </c>
      <c r="AQ204">
        <v>10859622</v>
      </c>
      <c r="AR204">
        <v>19562376</v>
      </c>
    </row>
    <row r="205" spans="2:44">
      <c r="B205" t="s">
        <v>152</v>
      </c>
      <c r="Q205">
        <v>19784</v>
      </c>
      <c r="W205">
        <v>26768</v>
      </c>
      <c r="X205">
        <v>3</v>
      </c>
      <c r="Y205">
        <v>3</v>
      </c>
      <c r="Z205">
        <v>2594</v>
      </c>
      <c r="AA205">
        <v>1000</v>
      </c>
      <c r="AB205">
        <v>150</v>
      </c>
      <c r="AC205">
        <v>1551</v>
      </c>
      <c r="AD205">
        <v>44</v>
      </c>
      <c r="AF205">
        <v>12878</v>
      </c>
      <c r="AG205">
        <v>4553</v>
      </c>
      <c r="AH205">
        <v>54</v>
      </c>
      <c r="AI205">
        <v>113</v>
      </c>
      <c r="AJ205">
        <v>224</v>
      </c>
      <c r="AM205">
        <v>650</v>
      </c>
      <c r="AN205">
        <v>305</v>
      </c>
      <c r="AO205">
        <v>402</v>
      </c>
    </row>
    <row r="206" spans="2:44">
      <c r="B206" t="s">
        <v>222</v>
      </c>
      <c r="AH206">
        <v>54</v>
      </c>
      <c r="AL206">
        <v>20</v>
      </c>
      <c r="AQ206">
        <v>681</v>
      </c>
    </row>
    <row r="207" spans="2:44">
      <c r="B207" t="s">
        <v>153</v>
      </c>
      <c r="Y207">
        <v>3</v>
      </c>
      <c r="AA207">
        <v>2</v>
      </c>
      <c r="AB207">
        <v>54</v>
      </c>
      <c r="AC207">
        <v>5</v>
      </c>
      <c r="AF207">
        <v>52</v>
      </c>
      <c r="AG207">
        <v>1238</v>
      </c>
      <c r="AH207">
        <v>4191</v>
      </c>
      <c r="AI207">
        <v>1733</v>
      </c>
      <c r="AJ207">
        <v>86</v>
      </c>
      <c r="AK207">
        <v>351</v>
      </c>
      <c r="AL207">
        <v>2133</v>
      </c>
      <c r="AM207">
        <v>996</v>
      </c>
      <c r="AN207">
        <v>1272</v>
      </c>
      <c r="AO207">
        <v>2200</v>
      </c>
      <c r="AP207">
        <v>5643</v>
      </c>
      <c r="AQ207">
        <v>14141</v>
      </c>
      <c r="AR207">
        <v>20390</v>
      </c>
    </row>
    <row r="208" spans="2:44">
      <c r="B208" t="s">
        <v>255</v>
      </c>
      <c r="AL208">
        <v>918</v>
      </c>
      <c r="AM208">
        <v>437</v>
      </c>
      <c r="AN208">
        <v>1687</v>
      </c>
      <c r="AO208">
        <v>810</v>
      </c>
      <c r="AP208">
        <v>6050</v>
      </c>
      <c r="AQ208">
        <v>3851</v>
      </c>
      <c r="AR208">
        <v>3005</v>
      </c>
    </row>
    <row r="209" spans="2:55">
      <c r="B209" t="s">
        <v>154</v>
      </c>
      <c r="AA209">
        <v>7</v>
      </c>
      <c r="AB209">
        <v>3</v>
      </c>
      <c r="AD209">
        <v>1006</v>
      </c>
      <c r="AG209">
        <v>17</v>
      </c>
      <c r="AH209">
        <v>128</v>
      </c>
      <c r="AI209">
        <v>244</v>
      </c>
      <c r="AJ209">
        <v>1493</v>
      </c>
      <c r="AK209">
        <v>931</v>
      </c>
      <c r="AL209">
        <v>545</v>
      </c>
      <c r="AN209">
        <v>315</v>
      </c>
      <c r="AO209">
        <v>2134</v>
      </c>
      <c r="AP209">
        <v>2369</v>
      </c>
      <c r="AQ209">
        <v>383</v>
      </c>
      <c r="AR209">
        <v>793</v>
      </c>
    </row>
    <row r="210" spans="2:55">
      <c r="B210" t="s">
        <v>260</v>
      </c>
      <c r="AA210">
        <v>4</v>
      </c>
      <c r="AB210">
        <v>121</v>
      </c>
      <c r="AC210">
        <v>370</v>
      </c>
      <c r="AD210">
        <v>466</v>
      </c>
      <c r="AE210">
        <v>13</v>
      </c>
      <c r="AF210">
        <v>20</v>
      </c>
      <c r="AG210">
        <v>2543</v>
      </c>
      <c r="AH210">
        <v>20</v>
      </c>
      <c r="AI210">
        <v>10</v>
      </c>
      <c r="AJ210">
        <v>16</v>
      </c>
      <c r="AK210">
        <v>8</v>
      </c>
      <c r="AM210">
        <v>3</v>
      </c>
      <c r="AN210">
        <v>7596</v>
      </c>
      <c r="AO210">
        <v>4547</v>
      </c>
      <c r="AP210">
        <v>23193</v>
      </c>
      <c r="AQ210">
        <v>12517</v>
      </c>
      <c r="AR210">
        <v>8020</v>
      </c>
    </row>
    <row r="211" spans="2:55">
      <c r="B211" t="s">
        <v>155</v>
      </c>
      <c r="E211">
        <f t="shared" ref="E211:U211" si="1">SUM(E73:E209)</f>
        <v>0</v>
      </c>
      <c r="F211">
        <f t="shared" si="1"/>
        <v>0</v>
      </c>
      <c r="G211">
        <f t="shared" si="1"/>
        <v>0</v>
      </c>
      <c r="H211">
        <f t="shared" si="1"/>
        <v>0</v>
      </c>
      <c r="I211">
        <f t="shared" si="1"/>
        <v>0</v>
      </c>
      <c r="J211">
        <f t="shared" si="1"/>
        <v>0</v>
      </c>
      <c r="K211">
        <f t="shared" si="1"/>
        <v>0</v>
      </c>
      <c r="L211">
        <f t="shared" si="1"/>
        <v>0</v>
      </c>
      <c r="M211">
        <f t="shared" si="1"/>
        <v>0</v>
      </c>
      <c r="N211">
        <f t="shared" si="1"/>
        <v>0</v>
      </c>
      <c r="O211">
        <f t="shared" si="1"/>
        <v>0</v>
      </c>
      <c r="P211">
        <f t="shared" si="1"/>
        <v>0</v>
      </c>
      <c r="Q211">
        <f t="shared" si="1"/>
        <v>30748829</v>
      </c>
      <c r="R211">
        <f t="shared" si="1"/>
        <v>0</v>
      </c>
      <c r="S211">
        <f t="shared" si="1"/>
        <v>0</v>
      </c>
      <c r="T211">
        <f t="shared" si="1"/>
        <v>0</v>
      </c>
      <c r="U211">
        <f t="shared" si="1"/>
        <v>0</v>
      </c>
      <c r="V211">
        <f t="shared" ref="V211:AD211" si="2">SUM(V73:V210)</f>
        <v>23929650</v>
      </c>
      <c r="W211">
        <f t="shared" si="2"/>
        <v>24866394</v>
      </c>
      <c r="X211">
        <f t="shared" si="2"/>
        <v>32050085</v>
      </c>
      <c r="Y211">
        <f t="shared" si="2"/>
        <v>43958808</v>
      </c>
      <c r="Z211">
        <f t="shared" si="2"/>
        <v>45329976</v>
      </c>
      <c r="AA211">
        <f t="shared" si="2"/>
        <v>51783924</v>
      </c>
      <c r="AB211">
        <f t="shared" si="2"/>
        <v>51808678</v>
      </c>
      <c r="AC211">
        <f t="shared" si="2"/>
        <v>59010196</v>
      </c>
      <c r="AD211">
        <f t="shared" si="2"/>
        <v>76060206</v>
      </c>
      <c r="AE211">
        <f>SUM(AE73:AE210)</f>
        <v>70145634</v>
      </c>
      <c r="AF211">
        <f>SUM(AF73:AF210)</f>
        <v>80808682</v>
      </c>
      <c r="AG211">
        <f>SUM(AG73:AG210)</f>
        <v>73690289</v>
      </c>
      <c r="AH211">
        <f>SUM(AH73:AH210)</f>
        <v>68756040</v>
      </c>
      <c r="AI211">
        <f>SUM(AI73:AI210)</f>
        <v>43136848</v>
      </c>
      <c r="AJ211">
        <f t="shared" ref="AJ211:AR211" si="3">SUM(AJ73:AJ210)</f>
        <v>40426299</v>
      </c>
      <c r="AK211">
        <f t="shared" si="3"/>
        <v>41493647</v>
      </c>
      <c r="AL211">
        <f t="shared" si="3"/>
        <v>44303900</v>
      </c>
      <c r="AM211">
        <f t="shared" si="3"/>
        <v>50081348</v>
      </c>
      <c r="AN211">
        <f t="shared" si="3"/>
        <v>38368944</v>
      </c>
      <c r="AO211">
        <f t="shared" si="3"/>
        <v>54017643</v>
      </c>
      <c r="AP211">
        <f t="shared" si="3"/>
        <v>65516391</v>
      </c>
      <c r="AQ211">
        <f t="shared" si="3"/>
        <v>52576171</v>
      </c>
      <c r="AR211">
        <f t="shared" si="3"/>
        <v>53390686</v>
      </c>
      <c r="AS211">
        <f t="shared" ref="AS211:AY211" si="4">SUM(AS73:AS209)</f>
        <v>0</v>
      </c>
      <c r="AT211">
        <f t="shared" si="4"/>
        <v>0</v>
      </c>
      <c r="AU211">
        <f t="shared" si="4"/>
        <v>0</v>
      </c>
      <c r="AV211">
        <f t="shared" si="4"/>
        <v>0</v>
      </c>
      <c r="AW211">
        <f t="shared" si="4"/>
        <v>0</v>
      </c>
      <c r="AX211">
        <f t="shared" si="4"/>
        <v>0</v>
      </c>
      <c r="AY211">
        <f t="shared" si="4"/>
        <v>0</v>
      </c>
      <c r="AZ211">
        <f t="shared" ref="AZ211:BC211" si="5">SUM(AZ73:AZ209)</f>
        <v>0</v>
      </c>
      <c r="BA211">
        <f t="shared" si="5"/>
        <v>0</v>
      </c>
      <c r="BB211">
        <f t="shared" si="5"/>
        <v>0</v>
      </c>
      <c r="BC211">
        <f t="shared" si="5"/>
        <v>0</v>
      </c>
    </row>
    <row r="212" spans="2:55">
      <c r="B212" t="s">
        <v>156</v>
      </c>
      <c r="E212">
        <f t="shared" ref="E212:AJ212" si="6">+E211+E72</f>
        <v>0</v>
      </c>
      <c r="F212">
        <f t="shared" si="6"/>
        <v>0</v>
      </c>
      <c r="G212">
        <f t="shared" si="6"/>
        <v>0</v>
      </c>
      <c r="H212">
        <f t="shared" si="6"/>
        <v>0</v>
      </c>
      <c r="I212">
        <f t="shared" si="6"/>
        <v>0</v>
      </c>
      <c r="J212">
        <f t="shared" si="6"/>
        <v>0</v>
      </c>
      <c r="K212">
        <f t="shared" si="6"/>
        <v>0</v>
      </c>
      <c r="L212">
        <f t="shared" si="6"/>
        <v>0</v>
      </c>
      <c r="M212">
        <f t="shared" si="6"/>
        <v>0</v>
      </c>
      <c r="N212">
        <f t="shared" si="6"/>
        <v>0</v>
      </c>
      <c r="O212">
        <f t="shared" si="6"/>
        <v>0</v>
      </c>
      <c r="P212">
        <f t="shared" si="6"/>
        <v>0</v>
      </c>
      <c r="Q212">
        <f t="shared" si="6"/>
        <v>79096090</v>
      </c>
      <c r="R212">
        <f t="shared" si="6"/>
        <v>0</v>
      </c>
      <c r="S212">
        <f t="shared" si="6"/>
        <v>0</v>
      </c>
      <c r="T212">
        <f t="shared" si="6"/>
        <v>0</v>
      </c>
      <c r="U212">
        <f t="shared" si="6"/>
        <v>0</v>
      </c>
      <c r="V212">
        <f t="shared" si="6"/>
        <v>97955482</v>
      </c>
      <c r="W212">
        <f t="shared" si="6"/>
        <v>81429221</v>
      </c>
      <c r="X212">
        <f t="shared" si="6"/>
        <v>113963976</v>
      </c>
      <c r="Y212">
        <f t="shared" si="6"/>
        <v>149823509</v>
      </c>
      <c r="Z212">
        <f t="shared" si="6"/>
        <v>132158912</v>
      </c>
      <c r="AA212">
        <f t="shared" si="6"/>
        <v>127846535</v>
      </c>
      <c r="AB212">
        <f t="shared" si="6"/>
        <v>117870147</v>
      </c>
      <c r="AC212">
        <f t="shared" si="6"/>
        <v>119487164</v>
      </c>
      <c r="AD212">
        <f t="shared" si="6"/>
        <v>161311440</v>
      </c>
      <c r="AE212">
        <f t="shared" si="6"/>
        <v>146209387</v>
      </c>
      <c r="AF212">
        <f t="shared" si="6"/>
        <v>144084597</v>
      </c>
      <c r="AG212">
        <f t="shared" si="6"/>
        <v>141205941</v>
      </c>
      <c r="AH212">
        <f t="shared" si="6"/>
        <v>141632589</v>
      </c>
      <c r="AI212">
        <f t="shared" si="6"/>
        <v>125000135</v>
      </c>
      <c r="AJ212">
        <f t="shared" si="6"/>
        <v>105003289</v>
      </c>
      <c r="AK212">
        <f t="shared" ref="AK212:BC212" si="7">+AK211+AK72</f>
        <v>109034065</v>
      </c>
      <c r="AL212">
        <f t="shared" si="7"/>
        <v>121264109</v>
      </c>
      <c r="AM212">
        <f t="shared" si="7"/>
        <v>123979542</v>
      </c>
      <c r="AN212">
        <f t="shared" si="7"/>
        <v>113523334</v>
      </c>
      <c r="AO212">
        <f t="shared" si="7"/>
        <v>136963887</v>
      </c>
      <c r="AP212">
        <f t="shared" si="7"/>
        <v>162304949</v>
      </c>
      <c r="AQ212">
        <f t="shared" si="7"/>
        <v>157580120</v>
      </c>
      <c r="AR212">
        <f t="shared" si="7"/>
        <v>140496312</v>
      </c>
      <c r="AS212">
        <f t="shared" si="7"/>
        <v>0</v>
      </c>
      <c r="AT212">
        <f t="shared" si="7"/>
        <v>0</v>
      </c>
      <c r="AU212">
        <f t="shared" si="7"/>
        <v>0</v>
      </c>
      <c r="AV212">
        <f t="shared" si="7"/>
        <v>0</v>
      </c>
      <c r="AW212">
        <f t="shared" si="7"/>
        <v>0</v>
      </c>
      <c r="AX212">
        <f t="shared" si="7"/>
        <v>0</v>
      </c>
      <c r="AY212">
        <f t="shared" si="7"/>
        <v>0</v>
      </c>
      <c r="AZ212">
        <f t="shared" si="7"/>
        <v>0</v>
      </c>
      <c r="BA212">
        <f t="shared" si="7"/>
        <v>0</v>
      </c>
      <c r="BB212">
        <f t="shared" si="7"/>
        <v>0</v>
      </c>
      <c r="BC212">
        <f t="shared" si="7"/>
        <v>0</v>
      </c>
    </row>
    <row r="214" spans="2:55">
      <c r="V214">
        <f>97955482-V212</f>
        <v>0</v>
      </c>
      <c r="W214">
        <f>81429221-W212</f>
        <v>0</v>
      </c>
      <c r="X214">
        <f>113963976-X212</f>
        <v>0</v>
      </c>
      <c r="Y214">
        <f>149823509-Y212</f>
        <v>0</v>
      </c>
      <c r="Z214">
        <f>132158912-Z212</f>
        <v>0</v>
      </c>
      <c r="AA214">
        <f>127846535-AA212</f>
        <v>0</v>
      </c>
      <c r="AB214">
        <f>117870147-AB212</f>
        <v>0</v>
      </c>
      <c r="AC214">
        <f>119487164-AC212</f>
        <v>0</v>
      </c>
      <c r="AD214">
        <f>161311440-AD212</f>
        <v>0</v>
      </c>
      <c r="AE214">
        <f>146209387-AE212</f>
        <v>0</v>
      </c>
      <c r="AF214">
        <f>144084597-AF212</f>
        <v>0</v>
      </c>
      <c r="AG214">
        <f>141205941-AG212</f>
        <v>0</v>
      </c>
      <c r="AH214">
        <f>141632589-AH212</f>
        <v>0</v>
      </c>
      <c r="AI214">
        <f>125000135-AI212</f>
        <v>0</v>
      </c>
      <c r="AJ214">
        <f>105003289-AJ212</f>
        <v>0</v>
      </c>
      <c r="AK214">
        <f>109034065-AK212</f>
        <v>0</v>
      </c>
      <c r="AL214">
        <f>121264109-AL212</f>
        <v>0</v>
      </c>
      <c r="AM214">
        <f>124003402-AM212-23860</f>
        <v>0</v>
      </c>
      <c r="AN214">
        <f>113523334-AN212</f>
        <v>0</v>
      </c>
      <c r="AO214">
        <f>136963887-AO212</f>
        <v>0</v>
      </c>
      <c r="AP214">
        <f>162376784-AP212-71835</f>
        <v>0</v>
      </c>
      <c r="AQ214">
        <f>157580120-AQ212</f>
        <v>0</v>
      </c>
      <c r="AR214">
        <f>140496312-AR212</f>
        <v>0</v>
      </c>
    </row>
    <row r="218" spans="2:55">
      <c r="V218" t="s">
        <v>311</v>
      </c>
      <c r="W218" t="s">
        <v>311</v>
      </c>
      <c r="X218" t="s">
        <v>311</v>
      </c>
      <c r="Y218" t="s">
        <v>311</v>
      </c>
      <c r="Z218" t="s">
        <v>311</v>
      </c>
      <c r="AA218" t="s">
        <v>311</v>
      </c>
      <c r="AB218" t="s">
        <v>311</v>
      </c>
      <c r="AC218" t="s">
        <v>311</v>
      </c>
      <c r="AD218" t="s">
        <v>311</v>
      </c>
      <c r="AE218" t="s">
        <v>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 Library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Princeton University Library</dc:creator>
  <cp:lastModifiedBy>rhicks</cp:lastModifiedBy>
  <dcterms:created xsi:type="dcterms:W3CDTF">2008-11-11T16:56:32Z</dcterms:created>
  <dcterms:modified xsi:type="dcterms:W3CDTF">2012-05-11T12:56:33Z</dcterms:modified>
</cp:coreProperties>
</file>