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5" windowWidth="15480" windowHeight="9120"/>
  </bookViews>
  <sheets>
    <sheet name="imports" sheetId="1" r:id="rId1"/>
    <sheet name="export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T59" i="2"/>
  <c r="AT60" s="1"/>
  <c r="AS59"/>
  <c r="AS60" s="1"/>
  <c r="AR59"/>
  <c r="AR60" s="1"/>
  <c r="AS58" i="1"/>
  <c r="AS60" s="1"/>
  <c r="AT58"/>
  <c r="AT60" s="1"/>
  <c r="AP59" i="2"/>
  <c r="AP60" s="1"/>
  <c r="AQ59"/>
  <c r="AQ60" s="1"/>
  <c r="AK59"/>
  <c r="AK60" s="1"/>
  <c r="AL59"/>
  <c r="AL60" s="1"/>
  <c r="AM59"/>
  <c r="AM60" s="1"/>
  <c r="AN59"/>
  <c r="AN60" s="1"/>
  <c r="AO59"/>
  <c r="AO60" s="1"/>
  <c r="AD59"/>
  <c r="AD60" s="1"/>
  <c r="AE59"/>
  <c r="AE60" s="1"/>
  <c r="AF59"/>
  <c r="AF60" s="1"/>
  <c r="AG59"/>
  <c r="AG60" s="1"/>
  <c r="AH59"/>
  <c r="AH60" s="1"/>
  <c r="AI59"/>
  <c r="AI60" s="1"/>
  <c r="AJ59"/>
  <c r="AJ60" s="1"/>
  <c r="AC59"/>
  <c r="AC60" s="1"/>
  <c r="X59"/>
  <c r="X60" s="1"/>
  <c r="Y59"/>
  <c r="Y60" s="1"/>
  <c r="Z59"/>
  <c r="Z60" s="1"/>
  <c r="AB59"/>
  <c r="AB60" s="1"/>
  <c r="AA59"/>
  <c r="AA60" s="1"/>
  <c r="AE60" i="1"/>
  <c r="AQ60"/>
  <c r="AL58"/>
  <c r="AL60" s="1"/>
  <c r="AM58"/>
  <c r="AM60" s="1"/>
  <c r="AN58"/>
  <c r="AN60" s="1"/>
  <c r="AO58"/>
  <c r="AO60" s="1"/>
  <c r="AP58"/>
  <c r="AP60" s="1"/>
  <c r="AQ58"/>
  <c r="AR58"/>
  <c r="AR60" s="1"/>
  <c r="AK58"/>
  <c r="AK60" s="1"/>
  <c r="AJ58"/>
  <c r="AJ60" s="1"/>
  <c r="AI58"/>
  <c r="AI60" s="1"/>
  <c r="AH58"/>
  <c r="AH60" s="1"/>
  <c r="AG58"/>
  <c r="AG60" s="1"/>
  <c r="AD58"/>
  <c r="AD60" s="1"/>
  <c r="AE58"/>
  <c r="AF58"/>
  <c r="AF60" s="1"/>
  <c r="AC58"/>
  <c r="AC60" s="1"/>
  <c r="Y58"/>
  <c r="Y60" s="1"/>
  <c r="Z58"/>
  <c r="Z60" s="1"/>
  <c r="AA58"/>
  <c r="AA60" s="1"/>
  <c r="AB58"/>
  <c r="AB60" s="1"/>
  <c r="X58"/>
  <c r="X60" s="1"/>
</calcChain>
</file>

<file path=xl/sharedStrings.xml><?xml version="1.0" encoding="utf-8"?>
<sst xmlns="http://schemas.openxmlformats.org/spreadsheetml/2006/main" count="219" uniqueCount="64">
  <si>
    <t>notes</t>
  </si>
  <si>
    <t>unit</t>
  </si>
  <si>
    <t>France</t>
  </si>
  <si>
    <t>Hollande</t>
  </si>
  <si>
    <t>Bulgaria</t>
  </si>
  <si>
    <t>Autriche</t>
  </si>
  <si>
    <t>Angleterre</t>
  </si>
  <si>
    <t>Belgique</t>
  </si>
  <si>
    <t>Allemagne</t>
  </si>
  <si>
    <t>Grece</t>
  </si>
  <si>
    <t>Danemark</t>
  </si>
  <si>
    <t>Egypte</t>
  </si>
  <si>
    <t>Espagne</t>
  </si>
  <si>
    <t>Italie</t>
  </si>
  <si>
    <t>Norvege</t>
  </si>
  <si>
    <t>Pologne</t>
  </si>
  <si>
    <t>Roumanie</t>
  </si>
  <si>
    <t>Russie</t>
  </si>
  <si>
    <t>Etats-Unis</t>
  </si>
  <si>
    <t>Thrace</t>
  </si>
  <si>
    <t>Turquie</t>
  </si>
  <si>
    <t>Hongrie</t>
  </si>
  <si>
    <t>Tchecoslovaquie</t>
  </si>
  <si>
    <t>Suisse</t>
  </si>
  <si>
    <t>Suede</t>
  </si>
  <si>
    <t>Yougoslavia</t>
  </si>
  <si>
    <t>Autres pays</t>
  </si>
  <si>
    <t>Indetermine</t>
  </si>
  <si>
    <t>Ukraine</t>
  </si>
  <si>
    <t>levas</t>
  </si>
  <si>
    <t>Albanie</t>
  </si>
  <si>
    <t>Algerie</t>
  </si>
  <si>
    <t>Argentine</t>
  </si>
  <si>
    <t>Bresil</t>
  </si>
  <si>
    <t>Estonie</t>
  </si>
  <si>
    <t>Inde</t>
  </si>
  <si>
    <t>Chine</t>
  </si>
  <si>
    <t>Lettonie</t>
  </si>
  <si>
    <t>Lithuanie</t>
  </si>
  <si>
    <t>Luxembourg</t>
  </si>
  <si>
    <t>Palestine</t>
  </si>
  <si>
    <t>Syrie</t>
  </si>
  <si>
    <t>Tunisie</t>
  </si>
  <si>
    <t>Finlande</t>
  </si>
  <si>
    <t>milliers de Levas</t>
  </si>
  <si>
    <t>Australie</t>
  </si>
  <si>
    <t>Dantzig</t>
  </si>
  <si>
    <t>Dodecanese</t>
  </si>
  <si>
    <t>Chypre</t>
  </si>
  <si>
    <t>Madagascar</t>
  </si>
  <si>
    <t>Malte</t>
  </si>
  <si>
    <t>Maroc francais</t>
  </si>
  <si>
    <t>Nigerie</t>
  </si>
  <si>
    <t>Nouvelle-Zelande</t>
  </si>
  <si>
    <t>Ceylon</t>
  </si>
  <si>
    <t>Japon</t>
  </si>
  <si>
    <t>Included in Germany from 1937</t>
  </si>
  <si>
    <t>Bohemie et Moravie</t>
  </si>
  <si>
    <t>As Tchecoslovaquie before 1939</t>
  </si>
  <si>
    <t>Commerce avec les pays etrangers (HF227.A2q)</t>
  </si>
  <si>
    <t>Country of purchase</t>
  </si>
  <si>
    <t>Slovaquie</t>
  </si>
  <si>
    <t>Serbie</t>
  </si>
  <si>
    <t>TOTAL</t>
  </si>
</sst>
</file>

<file path=xl/styles.xml><?xml version="1.0" encoding="utf-8"?>
<styleSheet xmlns="http://schemas.openxmlformats.org/spreadsheetml/2006/main">
  <numFmts count="1">
    <numFmt numFmtId="164" formatCode="###\ ###\ ###\ 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65"/>
  <sheetViews>
    <sheetView tabSelected="1" workbookViewId="0">
      <pane xSplit="3" ySplit="3" topLeftCell="W25" activePane="bottomRight" state="frozen"/>
      <selection pane="topRight" activeCell="D1" sqref="D1"/>
      <selection pane="bottomLeft" activeCell="A3" sqref="A3"/>
      <selection pane="bottomRight" activeCell="B58" sqref="B58"/>
    </sheetView>
  </sheetViews>
  <sheetFormatPr defaultRowHeight="15"/>
  <cols>
    <col min="24" max="24" width="10" bestFit="1" customWidth="1"/>
    <col min="25" max="25" width="11" bestFit="1" customWidth="1"/>
    <col min="26" max="27" width="10.7109375" customWidth="1"/>
    <col min="28" max="28" width="11.5703125" customWidth="1"/>
    <col min="29" max="29" width="12.85546875" customWidth="1"/>
    <col min="30" max="31" width="12.28515625" bestFit="1" customWidth="1"/>
    <col min="32" max="37" width="9.28515625" bestFit="1" customWidth="1"/>
    <col min="40" max="45" width="9.28515625" bestFit="1" customWidth="1"/>
    <col min="46" max="46" width="12.140625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</row>
    <row r="3" spans="1:54">
      <c r="X3" t="s">
        <v>29</v>
      </c>
      <c r="Y3" t="s">
        <v>29</v>
      </c>
      <c r="Z3" t="s">
        <v>29</v>
      </c>
      <c r="AA3" t="s">
        <v>29</v>
      </c>
      <c r="AB3" t="s">
        <v>29</v>
      </c>
      <c r="AC3" t="s">
        <v>29</v>
      </c>
      <c r="AF3" t="s">
        <v>44</v>
      </c>
      <c r="AG3" t="s">
        <v>44</v>
      </c>
      <c r="AH3" t="s">
        <v>44</v>
      </c>
      <c r="AI3" t="s">
        <v>44</v>
      </c>
      <c r="AJ3" t="s">
        <v>44</v>
      </c>
      <c r="AK3" t="s">
        <v>44</v>
      </c>
      <c r="AL3" t="s">
        <v>44</v>
      </c>
      <c r="AM3" t="s">
        <v>44</v>
      </c>
      <c r="AN3" t="s">
        <v>44</v>
      </c>
      <c r="AO3" t="s">
        <v>44</v>
      </c>
      <c r="AP3" t="s">
        <v>44</v>
      </c>
      <c r="AQ3" t="s">
        <v>44</v>
      </c>
      <c r="AR3" t="s">
        <v>44</v>
      </c>
      <c r="AS3" t="s">
        <v>44</v>
      </c>
      <c r="AT3" t="s">
        <v>44</v>
      </c>
    </row>
    <row r="4" spans="1:54">
      <c r="A4" t="s">
        <v>4</v>
      </c>
      <c r="B4" t="s">
        <v>45</v>
      </c>
      <c r="AK4">
        <v>703</v>
      </c>
      <c r="AN4">
        <v>4288</v>
      </c>
      <c r="AO4">
        <v>1454</v>
      </c>
      <c r="AP4">
        <v>3357</v>
      </c>
      <c r="AQ4">
        <v>8598</v>
      </c>
      <c r="AR4">
        <v>10332</v>
      </c>
      <c r="AS4">
        <v>27</v>
      </c>
      <c r="AT4">
        <v>19</v>
      </c>
    </row>
    <row r="5" spans="1:54">
      <c r="A5" t="s">
        <v>4</v>
      </c>
      <c r="B5" t="s">
        <v>5</v>
      </c>
      <c r="C5" t="s">
        <v>56</v>
      </c>
      <c r="X5">
        <v>194971</v>
      </c>
      <c r="Y5">
        <v>65850672</v>
      </c>
      <c r="Z5">
        <v>263124566</v>
      </c>
      <c r="AA5">
        <v>339788663</v>
      </c>
      <c r="AB5">
        <v>422603721</v>
      </c>
      <c r="AC5" s="2">
        <v>590004750</v>
      </c>
      <c r="AD5">
        <v>701780995</v>
      </c>
      <c r="AE5">
        <v>541351906</v>
      </c>
      <c r="AF5" s="2">
        <v>502392</v>
      </c>
      <c r="AG5" s="2">
        <v>567102</v>
      </c>
      <c r="AH5" s="2">
        <v>635351</v>
      </c>
      <c r="AI5">
        <v>310849</v>
      </c>
      <c r="AJ5" s="2">
        <v>334564</v>
      </c>
      <c r="AK5" s="2">
        <v>208232</v>
      </c>
      <c r="AL5" s="2">
        <v>137075</v>
      </c>
      <c r="AM5" s="2">
        <v>107114</v>
      </c>
      <c r="AN5" s="2">
        <v>192789</v>
      </c>
      <c r="AO5" s="2">
        <v>181276</v>
      </c>
      <c r="AP5" s="2"/>
    </row>
    <row r="6" spans="1:54">
      <c r="B6" t="s">
        <v>30</v>
      </c>
      <c r="AC6" s="2"/>
      <c r="AF6" s="2">
        <v>0.4</v>
      </c>
      <c r="AG6" s="2">
        <v>1</v>
      </c>
      <c r="AH6">
        <v>83</v>
      </c>
      <c r="AI6">
        <v>6</v>
      </c>
      <c r="AJ6">
        <v>1</v>
      </c>
      <c r="AK6">
        <v>3</v>
      </c>
      <c r="AL6">
        <v>0</v>
      </c>
      <c r="AO6">
        <v>93</v>
      </c>
      <c r="AP6">
        <v>1</v>
      </c>
      <c r="AQ6">
        <v>1</v>
      </c>
      <c r="AT6">
        <v>17</v>
      </c>
    </row>
    <row r="7" spans="1:54">
      <c r="B7" t="s">
        <v>31</v>
      </c>
      <c r="AC7" s="2"/>
      <c r="AF7" s="2">
        <v>1473</v>
      </c>
      <c r="AG7" s="2">
        <v>13757</v>
      </c>
      <c r="AH7">
        <v>8503</v>
      </c>
      <c r="AI7">
        <v>3901</v>
      </c>
      <c r="AJ7">
        <v>1740</v>
      </c>
      <c r="AK7">
        <v>616</v>
      </c>
      <c r="AL7">
        <v>173</v>
      </c>
      <c r="AM7">
        <v>127</v>
      </c>
      <c r="AN7">
        <v>175</v>
      </c>
      <c r="AO7">
        <v>132</v>
      </c>
      <c r="AP7">
        <v>50</v>
      </c>
      <c r="AQ7">
        <v>46</v>
      </c>
      <c r="AR7">
        <v>2</v>
      </c>
      <c r="AS7">
        <v>4</v>
      </c>
    </row>
    <row r="8" spans="1:54">
      <c r="B8" t="s">
        <v>6</v>
      </c>
      <c r="X8">
        <v>104849723</v>
      </c>
      <c r="Y8">
        <v>311207578</v>
      </c>
      <c r="Z8">
        <v>448692179</v>
      </c>
      <c r="AA8">
        <v>604322265</v>
      </c>
      <c r="AB8">
        <v>811758778</v>
      </c>
      <c r="AC8" s="2">
        <v>723553357</v>
      </c>
      <c r="AD8">
        <v>958564367</v>
      </c>
      <c r="AE8">
        <v>708712688</v>
      </c>
      <c r="AF8" s="2">
        <v>736439</v>
      </c>
      <c r="AG8" s="2">
        <v>732474</v>
      </c>
      <c r="AH8" s="2">
        <v>738986</v>
      </c>
      <c r="AI8" s="2">
        <v>375999</v>
      </c>
      <c r="AJ8" s="2">
        <v>617070</v>
      </c>
      <c r="AK8" s="2">
        <v>357971</v>
      </c>
      <c r="AL8" s="2">
        <v>152208</v>
      </c>
      <c r="AM8" s="2">
        <v>142869</v>
      </c>
      <c r="AN8" s="2">
        <v>141221</v>
      </c>
      <c r="AO8" s="2">
        <v>145951</v>
      </c>
      <c r="AP8" s="2">
        <v>232705</v>
      </c>
      <c r="AQ8" s="2">
        <v>348333</v>
      </c>
      <c r="AR8" s="2">
        <v>143633</v>
      </c>
      <c r="AS8" s="2">
        <v>157433</v>
      </c>
      <c r="AT8" s="2">
        <v>2310</v>
      </c>
    </row>
    <row r="9" spans="1:54">
      <c r="B9" t="s">
        <v>32</v>
      </c>
      <c r="AC9" s="2"/>
      <c r="AF9" s="2">
        <v>1414</v>
      </c>
      <c r="AG9" s="2">
        <v>2316</v>
      </c>
      <c r="AH9">
        <v>548</v>
      </c>
      <c r="AI9">
        <v>1089</v>
      </c>
      <c r="AJ9">
        <v>6503</v>
      </c>
      <c r="AK9">
        <v>8078</v>
      </c>
      <c r="AL9">
        <v>6191</v>
      </c>
      <c r="AM9">
        <v>101</v>
      </c>
      <c r="AN9">
        <v>710</v>
      </c>
      <c r="AO9">
        <v>1334</v>
      </c>
      <c r="AP9">
        <v>3936</v>
      </c>
      <c r="AQ9">
        <v>2612</v>
      </c>
      <c r="AR9">
        <v>804</v>
      </c>
      <c r="AS9">
        <v>4857</v>
      </c>
    </row>
    <row r="10" spans="1:54">
      <c r="B10" t="s">
        <v>7</v>
      </c>
      <c r="X10">
        <v>3360</v>
      </c>
      <c r="Y10">
        <v>33921645</v>
      </c>
      <c r="Z10">
        <v>86569453</v>
      </c>
      <c r="AA10">
        <v>150548849</v>
      </c>
      <c r="AB10">
        <v>247083121</v>
      </c>
      <c r="AC10" s="2">
        <v>306635544</v>
      </c>
      <c r="AD10">
        <v>251975783</v>
      </c>
      <c r="AE10">
        <v>219714766</v>
      </c>
      <c r="AF10" s="2">
        <v>191583</v>
      </c>
      <c r="AG10" s="2">
        <v>260092</v>
      </c>
      <c r="AH10" s="2">
        <v>230901</v>
      </c>
      <c r="AI10" s="2">
        <v>110090</v>
      </c>
      <c r="AJ10" s="2">
        <v>110798</v>
      </c>
      <c r="AK10" s="2">
        <v>98553</v>
      </c>
      <c r="AL10" s="2">
        <v>61523</v>
      </c>
      <c r="AM10" s="2">
        <v>167440</v>
      </c>
      <c r="AN10" s="2">
        <v>35604</v>
      </c>
      <c r="AO10" s="2">
        <v>47724</v>
      </c>
      <c r="AP10" s="2">
        <v>212997</v>
      </c>
      <c r="AQ10" s="2">
        <v>34897</v>
      </c>
      <c r="AR10" s="2">
        <v>13760</v>
      </c>
      <c r="AS10" s="2">
        <v>12338</v>
      </c>
      <c r="AT10" s="2">
        <v>8213</v>
      </c>
    </row>
    <row r="11" spans="1:54">
      <c r="B11" t="s">
        <v>33</v>
      </c>
      <c r="AC11" s="2"/>
      <c r="AF11" s="2">
        <v>15366</v>
      </c>
      <c r="AG11" s="2">
        <v>9506</v>
      </c>
      <c r="AH11">
        <v>4143</v>
      </c>
      <c r="AI11">
        <v>2682</v>
      </c>
      <c r="AJ11">
        <v>3106</v>
      </c>
      <c r="AK11">
        <v>534</v>
      </c>
      <c r="AL11">
        <v>407</v>
      </c>
      <c r="AM11">
        <v>948</v>
      </c>
      <c r="AN11">
        <v>1164</v>
      </c>
      <c r="AO11">
        <v>1679</v>
      </c>
      <c r="AP11">
        <v>2030</v>
      </c>
      <c r="AQ11">
        <v>3546</v>
      </c>
      <c r="AR11">
        <v>6381</v>
      </c>
      <c r="AS11">
        <v>8929</v>
      </c>
      <c r="AT11">
        <v>1617</v>
      </c>
    </row>
    <row r="12" spans="1:54">
      <c r="B12" t="s">
        <v>8</v>
      </c>
      <c r="X12">
        <v>302564</v>
      </c>
      <c r="Y12">
        <v>125942742</v>
      </c>
      <c r="Z12">
        <v>458335643</v>
      </c>
      <c r="AA12">
        <v>869706200</v>
      </c>
      <c r="AB12">
        <v>1014209350</v>
      </c>
      <c r="AC12" s="2">
        <v>1126147547</v>
      </c>
      <c r="AD12">
        <v>1429639157</v>
      </c>
      <c r="AE12">
        <v>1368683927</v>
      </c>
      <c r="AF12" s="2">
        <v>1289516</v>
      </c>
      <c r="AG12" s="2">
        <v>1493645</v>
      </c>
      <c r="AH12" s="2">
        <v>1849877</v>
      </c>
      <c r="AI12" s="2">
        <v>1065459</v>
      </c>
      <c r="AJ12" s="2">
        <v>1084191</v>
      </c>
      <c r="AK12" s="2">
        <v>900228</v>
      </c>
      <c r="AL12" s="2">
        <v>840942</v>
      </c>
      <c r="AM12" s="2">
        <v>901570</v>
      </c>
      <c r="AN12" s="2">
        <v>1608413</v>
      </c>
      <c r="AO12" s="2">
        <v>1940092</v>
      </c>
      <c r="AP12" s="2">
        <v>2901227</v>
      </c>
      <c r="AQ12" s="2">
        <v>2563208</v>
      </c>
      <c r="AR12" s="2">
        <v>3403127</v>
      </c>
      <c r="AS12" s="2">
        <v>4889320</v>
      </c>
      <c r="AT12" s="2">
        <v>7321763</v>
      </c>
    </row>
    <row r="13" spans="1:54">
      <c r="B13" t="s">
        <v>9</v>
      </c>
      <c r="X13">
        <v>53341143</v>
      </c>
      <c r="Y13">
        <v>55784194</v>
      </c>
      <c r="Z13">
        <v>83486561</v>
      </c>
      <c r="AA13">
        <v>127121904</v>
      </c>
      <c r="AB13">
        <v>118039322</v>
      </c>
      <c r="AC13" s="2">
        <v>111592863</v>
      </c>
      <c r="AD13">
        <v>148535725</v>
      </c>
      <c r="AE13">
        <v>92561816</v>
      </c>
      <c r="AF13" s="2">
        <v>94632</v>
      </c>
      <c r="AG13" s="2">
        <v>78339</v>
      </c>
      <c r="AH13" s="2">
        <v>94676</v>
      </c>
      <c r="AI13" s="2">
        <v>47964</v>
      </c>
      <c r="AJ13" s="2">
        <v>43215</v>
      </c>
      <c r="AK13" s="2">
        <v>31970</v>
      </c>
      <c r="AL13" s="2">
        <v>17570</v>
      </c>
      <c r="AM13" s="2">
        <v>21344</v>
      </c>
      <c r="AN13" s="2">
        <v>13793</v>
      </c>
      <c r="AO13" s="2">
        <v>14147</v>
      </c>
      <c r="AP13" s="2">
        <v>17581</v>
      </c>
      <c r="AQ13" s="2">
        <v>28601</v>
      </c>
      <c r="AR13" s="2">
        <v>19654</v>
      </c>
      <c r="AS13" s="2">
        <v>22645</v>
      </c>
      <c r="AT13" s="2">
        <v>37626</v>
      </c>
    </row>
    <row r="14" spans="1:54">
      <c r="B14" t="s">
        <v>10</v>
      </c>
      <c r="Y14">
        <v>559950</v>
      </c>
      <c r="Z14">
        <v>1203920</v>
      </c>
      <c r="AA14">
        <v>535936</v>
      </c>
      <c r="AB14">
        <v>893664</v>
      </c>
      <c r="AC14" s="2">
        <v>1847249</v>
      </c>
      <c r="AD14">
        <v>19756528</v>
      </c>
      <c r="AE14">
        <v>16272558</v>
      </c>
      <c r="AF14" s="2">
        <v>23026</v>
      </c>
      <c r="AG14" s="2">
        <v>9709</v>
      </c>
      <c r="AH14" s="2">
        <v>15044</v>
      </c>
      <c r="AI14" s="2">
        <v>5057</v>
      </c>
      <c r="AJ14" s="2">
        <v>5170</v>
      </c>
      <c r="AK14" s="2">
        <v>1459</v>
      </c>
      <c r="AL14" s="2">
        <v>1381</v>
      </c>
      <c r="AM14" s="2">
        <v>669</v>
      </c>
      <c r="AN14" s="2">
        <v>1496</v>
      </c>
      <c r="AO14" s="2">
        <v>1838</v>
      </c>
      <c r="AP14" s="2">
        <v>3999</v>
      </c>
      <c r="AQ14" s="2">
        <v>1168</v>
      </c>
      <c r="AR14" s="2">
        <v>7424</v>
      </c>
      <c r="AS14" s="2">
        <v>3560</v>
      </c>
      <c r="AT14" s="2">
        <v>21138</v>
      </c>
    </row>
    <row r="15" spans="1:54">
      <c r="B15" t="s">
        <v>46</v>
      </c>
      <c r="AC15" s="2"/>
      <c r="AF15" s="2"/>
      <c r="AG15" s="2"/>
      <c r="AH15" s="2"/>
      <c r="AI15" s="2"/>
      <c r="AJ15" s="2"/>
      <c r="AK15" s="2">
        <v>1</v>
      </c>
      <c r="AL15" s="2">
        <v>5</v>
      </c>
      <c r="AM15" s="2"/>
      <c r="AO15" s="2">
        <v>3689</v>
      </c>
      <c r="AP15" s="2">
        <v>5</v>
      </c>
      <c r="AQ15" s="2">
        <v>1033</v>
      </c>
      <c r="AR15" s="2">
        <v>4</v>
      </c>
    </row>
    <row r="16" spans="1:54">
      <c r="B16" t="s">
        <v>47</v>
      </c>
      <c r="AC16" s="2"/>
      <c r="AF16" s="2"/>
      <c r="AG16" s="2"/>
      <c r="AH16" s="2"/>
      <c r="AI16" s="2"/>
      <c r="AJ16" s="2"/>
      <c r="AK16" s="2"/>
      <c r="AL16" s="2"/>
      <c r="AM16" s="2"/>
      <c r="AN16" s="2"/>
      <c r="AO16" s="2">
        <v>114</v>
      </c>
    </row>
    <row r="17" spans="2:46">
      <c r="B17" t="s">
        <v>11</v>
      </c>
      <c r="X17">
        <v>14965</v>
      </c>
      <c r="Y17">
        <v>3078668</v>
      </c>
      <c r="Z17">
        <v>4412362</v>
      </c>
      <c r="AA17">
        <v>7738716</v>
      </c>
      <c r="AB17">
        <v>13997820</v>
      </c>
      <c r="AC17" s="2">
        <v>33324655</v>
      </c>
      <c r="AD17">
        <v>122335717</v>
      </c>
      <c r="AE17">
        <v>48705293</v>
      </c>
      <c r="AF17" s="2">
        <v>61879</v>
      </c>
      <c r="AG17" s="2">
        <v>42206</v>
      </c>
      <c r="AH17" s="2">
        <v>51459</v>
      </c>
      <c r="AI17" s="2">
        <v>6947</v>
      </c>
      <c r="AJ17" s="2">
        <v>5980</v>
      </c>
      <c r="AK17" s="2">
        <v>13030</v>
      </c>
      <c r="AL17" s="2">
        <v>7444</v>
      </c>
      <c r="AM17" s="2">
        <v>13263</v>
      </c>
      <c r="AN17" s="2">
        <v>14403</v>
      </c>
      <c r="AO17" s="2">
        <v>14603</v>
      </c>
      <c r="AP17" s="2">
        <v>21090</v>
      </c>
      <c r="AQ17" s="2">
        <v>27316</v>
      </c>
      <c r="AR17" s="2">
        <v>12514</v>
      </c>
      <c r="AS17" s="2">
        <v>51250</v>
      </c>
      <c r="AT17" s="2">
        <v>5398</v>
      </c>
    </row>
    <row r="18" spans="2:46">
      <c r="B18" t="s">
        <v>34</v>
      </c>
      <c r="AC18" s="2"/>
      <c r="AF18" s="2">
        <v>3695</v>
      </c>
      <c r="AG18" s="2">
        <v>2834</v>
      </c>
      <c r="AH18" s="2">
        <v>1463</v>
      </c>
      <c r="AI18" s="2">
        <v>371</v>
      </c>
      <c r="AJ18" s="2">
        <v>7</v>
      </c>
      <c r="AK18" s="2">
        <v>20</v>
      </c>
      <c r="AL18" s="2">
        <v>1</v>
      </c>
      <c r="AM18" s="2">
        <v>89</v>
      </c>
      <c r="AN18" s="2">
        <v>11</v>
      </c>
      <c r="AO18" s="2">
        <v>498</v>
      </c>
      <c r="AP18" s="2">
        <v>6074</v>
      </c>
      <c r="AQ18" s="2">
        <v>1592</v>
      </c>
      <c r="AR18" s="2">
        <v>7633</v>
      </c>
      <c r="AS18" s="2">
        <v>308</v>
      </c>
    </row>
    <row r="19" spans="2:46">
      <c r="B19" t="s">
        <v>35</v>
      </c>
      <c r="AC19" s="2"/>
      <c r="AF19" s="2">
        <v>16589</v>
      </c>
      <c r="AG19" s="2">
        <v>31868</v>
      </c>
      <c r="AH19" s="2">
        <v>62382</v>
      </c>
      <c r="AI19" s="2">
        <v>29589</v>
      </c>
      <c r="AJ19" s="2">
        <v>48336</v>
      </c>
      <c r="AK19" s="2">
        <v>14852</v>
      </c>
      <c r="AL19" s="2">
        <v>10026</v>
      </c>
      <c r="AM19" s="2">
        <v>11223</v>
      </c>
      <c r="AN19" s="2">
        <v>24374</v>
      </c>
      <c r="AO19" s="2">
        <v>20598</v>
      </c>
      <c r="AP19" s="2">
        <v>43808</v>
      </c>
      <c r="AQ19" s="2">
        <v>28429</v>
      </c>
      <c r="AR19" s="2">
        <v>4567</v>
      </c>
      <c r="AS19" s="2">
        <v>3714</v>
      </c>
      <c r="AT19" s="2">
        <v>16</v>
      </c>
    </row>
    <row r="20" spans="2:46">
      <c r="B20" t="s">
        <v>12</v>
      </c>
      <c r="X20">
        <v>22625987</v>
      </c>
      <c r="Y20">
        <v>16171286</v>
      </c>
      <c r="Z20">
        <v>8860238</v>
      </c>
      <c r="AA20">
        <v>5363085</v>
      </c>
      <c r="AB20">
        <v>4591940</v>
      </c>
      <c r="AC20" s="2">
        <v>4769120</v>
      </c>
      <c r="AD20">
        <v>2475766</v>
      </c>
      <c r="AE20">
        <v>3432949</v>
      </c>
      <c r="AF20" s="2">
        <v>3975</v>
      </c>
      <c r="AG20" s="2">
        <v>5264</v>
      </c>
      <c r="AH20" s="2">
        <v>6825</v>
      </c>
      <c r="AI20" s="2">
        <v>7635</v>
      </c>
      <c r="AJ20" s="2">
        <v>9000</v>
      </c>
      <c r="AK20" s="2">
        <v>8994</v>
      </c>
      <c r="AL20" s="2">
        <v>5422</v>
      </c>
      <c r="AM20" s="2">
        <v>51050</v>
      </c>
      <c r="AN20" s="2">
        <v>44722</v>
      </c>
      <c r="AO20" s="2">
        <v>6061</v>
      </c>
      <c r="AP20" s="2">
        <v>232</v>
      </c>
      <c r="AQ20" s="2">
        <v>6</v>
      </c>
      <c r="AS20" s="2">
        <v>190</v>
      </c>
      <c r="AT20" s="2">
        <v>16</v>
      </c>
    </row>
    <row r="21" spans="2:46">
      <c r="B21" t="s">
        <v>13</v>
      </c>
      <c r="X21">
        <v>345893675</v>
      </c>
      <c r="Y21">
        <v>624697055</v>
      </c>
      <c r="Z21">
        <v>610895709</v>
      </c>
      <c r="AA21">
        <v>496734297</v>
      </c>
      <c r="AB21">
        <v>846265018</v>
      </c>
      <c r="AC21" s="2">
        <v>788616624</v>
      </c>
      <c r="AD21">
        <v>1019742469</v>
      </c>
      <c r="AE21">
        <v>864632018</v>
      </c>
      <c r="AF21" s="2">
        <v>893790</v>
      </c>
      <c r="AG21" s="2">
        <v>1070457</v>
      </c>
      <c r="AH21" s="2">
        <v>887555</v>
      </c>
      <c r="AI21" s="2">
        <v>623373</v>
      </c>
      <c r="AJ21" s="2">
        <v>637499</v>
      </c>
      <c r="AK21" s="2">
        <v>541899</v>
      </c>
      <c r="AL21" s="2">
        <v>280624</v>
      </c>
      <c r="AM21" s="2">
        <v>176150</v>
      </c>
      <c r="AN21" s="2">
        <v>94096</v>
      </c>
      <c r="AO21" s="2">
        <v>18564</v>
      </c>
      <c r="AP21" s="2">
        <v>246875</v>
      </c>
      <c r="AQ21" s="2">
        <v>370209</v>
      </c>
      <c r="AR21" s="2">
        <v>357069</v>
      </c>
      <c r="AS21" s="2">
        <v>467335</v>
      </c>
      <c r="AT21" s="2">
        <v>450675</v>
      </c>
    </row>
    <row r="22" spans="2:46">
      <c r="B22" t="s">
        <v>48</v>
      </c>
      <c r="AC22" s="2"/>
      <c r="AF22" s="2"/>
      <c r="AG22" s="2"/>
      <c r="AH22" s="2"/>
      <c r="AI22" s="2"/>
      <c r="AJ22" s="2"/>
      <c r="AK22" s="2">
        <v>57</v>
      </c>
      <c r="AL22" s="2">
        <v>323</v>
      </c>
      <c r="AM22" s="2">
        <v>10</v>
      </c>
      <c r="AN22" s="2"/>
      <c r="AO22" s="2">
        <v>21</v>
      </c>
      <c r="AQ22" s="2">
        <v>12</v>
      </c>
    </row>
    <row r="23" spans="2:46">
      <c r="B23" t="s">
        <v>36</v>
      </c>
      <c r="AC23" s="2"/>
      <c r="AF23" s="2">
        <v>1535</v>
      </c>
      <c r="AG23" s="2">
        <v>6604</v>
      </c>
      <c r="AH23" s="2">
        <v>14372</v>
      </c>
      <c r="AI23" s="2">
        <v>4481</v>
      </c>
      <c r="AJ23" s="2">
        <v>11562</v>
      </c>
      <c r="AK23" s="2">
        <v>1649</v>
      </c>
      <c r="AL23" s="2">
        <v>399</v>
      </c>
      <c r="AM23" s="2">
        <v>679</v>
      </c>
      <c r="AN23" s="2">
        <v>1228</v>
      </c>
      <c r="AO23" s="2">
        <v>2871</v>
      </c>
      <c r="AP23" s="2">
        <v>5253</v>
      </c>
      <c r="AQ23" s="2">
        <v>2075</v>
      </c>
      <c r="AR23" s="2">
        <v>153</v>
      </c>
      <c r="AS23" s="2">
        <v>1448</v>
      </c>
      <c r="AT23" s="2">
        <v>3326</v>
      </c>
    </row>
    <row r="24" spans="2:46">
      <c r="B24" t="s">
        <v>37</v>
      </c>
      <c r="AC24" s="2"/>
      <c r="AF24" s="2">
        <v>2115</v>
      </c>
      <c r="AG24" s="2">
        <v>365</v>
      </c>
      <c r="AH24" s="2">
        <v>272</v>
      </c>
      <c r="AI24" s="2">
        <v>491</v>
      </c>
      <c r="AJ24" s="2">
        <v>109</v>
      </c>
      <c r="AK24" s="2">
        <v>352</v>
      </c>
      <c r="AL24" s="2">
        <v>130</v>
      </c>
      <c r="AM24" s="2">
        <v>4</v>
      </c>
      <c r="AN24" s="2">
        <v>1</v>
      </c>
      <c r="AO24" s="2">
        <v>43</v>
      </c>
      <c r="AP24" s="2">
        <v>83</v>
      </c>
      <c r="AQ24" s="2">
        <v>664</v>
      </c>
      <c r="AR24" s="2">
        <v>4724</v>
      </c>
      <c r="AS24" s="2">
        <v>327</v>
      </c>
    </row>
    <row r="25" spans="2:46">
      <c r="B25" t="s">
        <v>38</v>
      </c>
      <c r="AC25" s="2"/>
      <c r="AF25" s="2">
        <v>1599</v>
      </c>
      <c r="AG25" s="2">
        <v>756</v>
      </c>
      <c r="AH25" s="2">
        <v>2365</v>
      </c>
      <c r="AI25" s="2">
        <v>1944</v>
      </c>
      <c r="AJ25" s="2">
        <v>713</v>
      </c>
      <c r="AK25" s="2">
        <v>1647</v>
      </c>
      <c r="AL25" s="2">
        <v>292</v>
      </c>
      <c r="AM25" s="2">
        <v>2</v>
      </c>
      <c r="AO25" s="2">
        <v>34</v>
      </c>
      <c r="AP25" s="2">
        <v>101</v>
      </c>
      <c r="AQ25" s="2">
        <v>259</v>
      </c>
      <c r="AR25" s="2">
        <v>270</v>
      </c>
      <c r="AS25" s="2">
        <v>205</v>
      </c>
    </row>
    <row r="26" spans="2:46">
      <c r="B26" t="s">
        <v>39</v>
      </c>
      <c r="AC26" s="2"/>
      <c r="AF26" s="2">
        <v>41135</v>
      </c>
      <c r="AG26" s="2">
        <v>74094</v>
      </c>
      <c r="AH26" s="2">
        <v>116385</v>
      </c>
      <c r="AI26" s="2">
        <v>41965</v>
      </c>
      <c r="AJ26" s="2">
        <v>45118</v>
      </c>
      <c r="AK26" s="2">
        <v>40448</v>
      </c>
      <c r="AL26" s="2">
        <v>26039</v>
      </c>
      <c r="AM26" s="2">
        <v>20595</v>
      </c>
      <c r="AN26" s="2">
        <v>1358</v>
      </c>
      <c r="AO26" s="2">
        <v>1167</v>
      </c>
      <c r="AP26" s="2">
        <v>23077</v>
      </c>
      <c r="AQ26" s="2">
        <v>3131</v>
      </c>
    </row>
    <row r="27" spans="2:46">
      <c r="B27" t="s">
        <v>49</v>
      </c>
      <c r="AC27" s="2"/>
      <c r="AF27" s="2"/>
      <c r="AG27" s="2"/>
      <c r="AH27" s="2"/>
      <c r="AI27" s="2"/>
      <c r="AJ27" s="2"/>
      <c r="AK27" s="2"/>
      <c r="AL27" s="2"/>
      <c r="AM27" s="2"/>
      <c r="AN27" s="2">
        <v>1045</v>
      </c>
      <c r="AO27" s="2">
        <v>1283</v>
      </c>
      <c r="AP27" s="2">
        <v>4232</v>
      </c>
      <c r="AQ27" s="2">
        <v>6650</v>
      </c>
      <c r="AR27" s="2">
        <v>2842</v>
      </c>
      <c r="AS27" s="2">
        <v>27</v>
      </c>
    </row>
    <row r="28" spans="2:46">
      <c r="B28" t="s">
        <v>50</v>
      </c>
      <c r="AC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2:46">
      <c r="B29" t="s">
        <v>51</v>
      </c>
      <c r="AC29" s="2"/>
      <c r="AF29" s="2"/>
      <c r="AG29" s="2"/>
      <c r="AH29" s="2"/>
      <c r="AI29" s="2"/>
      <c r="AJ29" s="2"/>
      <c r="AK29" s="2">
        <v>28</v>
      </c>
      <c r="AL29" s="2">
        <v>153</v>
      </c>
      <c r="AM29" s="2"/>
      <c r="AN29" s="2">
        <v>764</v>
      </c>
      <c r="AO29" s="2">
        <v>1108</v>
      </c>
      <c r="AP29" s="2">
        <v>1019</v>
      </c>
      <c r="AQ29" s="2">
        <v>586</v>
      </c>
      <c r="AR29" s="2">
        <v>246</v>
      </c>
      <c r="AS29" s="2">
        <v>363</v>
      </c>
    </row>
    <row r="30" spans="2:46">
      <c r="B30" t="s">
        <v>52</v>
      </c>
      <c r="AC30" s="2"/>
      <c r="AF30" s="2"/>
      <c r="AG30" s="2"/>
      <c r="AH30" s="2"/>
      <c r="AI30" s="2"/>
      <c r="AJ30" s="2"/>
      <c r="AK30" s="2"/>
      <c r="AL30" s="2"/>
      <c r="AM30" s="2">
        <v>554</v>
      </c>
      <c r="AN30" s="2">
        <v>1457</v>
      </c>
      <c r="AO30" s="2">
        <v>970</v>
      </c>
      <c r="AP30" s="2">
        <v>6788</v>
      </c>
      <c r="AQ30" s="2">
        <v>305</v>
      </c>
      <c r="AR30" s="2">
        <v>217</v>
      </c>
    </row>
    <row r="31" spans="2:46">
      <c r="B31" t="s">
        <v>53</v>
      </c>
      <c r="AC31" s="2"/>
      <c r="AF31" s="2"/>
      <c r="AG31" s="2"/>
      <c r="AH31" s="2"/>
      <c r="AI31" s="2"/>
      <c r="AJ31" s="2"/>
      <c r="AK31" s="2">
        <v>1986</v>
      </c>
      <c r="AL31" s="2"/>
      <c r="AM31" s="2">
        <v>0</v>
      </c>
      <c r="AN31" s="2"/>
      <c r="AO31" s="2">
        <v>1946</v>
      </c>
      <c r="AQ31" s="2">
        <v>3151</v>
      </c>
      <c r="AR31" s="2">
        <v>12</v>
      </c>
    </row>
    <row r="32" spans="2:46">
      <c r="B32" t="s">
        <v>14</v>
      </c>
      <c r="Y32">
        <v>525471</v>
      </c>
      <c r="Z32">
        <v>1020160</v>
      </c>
      <c r="AA32">
        <v>1607207</v>
      </c>
      <c r="AB32">
        <v>1889506</v>
      </c>
      <c r="AC32" s="2">
        <v>2622640</v>
      </c>
      <c r="AD32">
        <v>7357429</v>
      </c>
      <c r="AE32">
        <v>8941345</v>
      </c>
      <c r="AF32" s="2">
        <v>6227</v>
      </c>
      <c r="AG32" s="2">
        <v>6014</v>
      </c>
      <c r="AH32" s="2">
        <v>8548</v>
      </c>
      <c r="AI32" s="2">
        <v>4941</v>
      </c>
      <c r="AJ32" s="2">
        <v>4764</v>
      </c>
      <c r="AK32" s="2">
        <v>2354</v>
      </c>
      <c r="AL32" s="2">
        <v>760</v>
      </c>
      <c r="AM32" s="2">
        <v>507</v>
      </c>
      <c r="AN32" s="2">
        <v>355</v>
      </c>
      <c r="AO32" s="2">
        <v>908</v>
      </c>
      <c r="AP32" s="2">
        <v>1865</v>
      </c>
      <c r="AQ32" s="2">
        <v>1729</v>
      </c>
      <c r="AR32" s="2">
        <v>807</v>
      </c>
      <c r="AS32" s="2">
        <v>222</v>
      </c>
      <c r="AT32" s="2">
        <v>133</v>
      </c>
    </row>
    <row r="33" spans="2:46">
      <c r="B33" t="s">
        <v>40</v>
      </c>
      <c r="AC33" s="2"/>
      <c r="AF33" s="2">
        <v>221</v>
      </c>
      <c r="AG33" s="2">
        <v>1217</v>
      </c>
      <c r="AH33" s="2">
        <v>3370</v>
      </c>
      <c r="AI33" s="2">
        <v>2437</v>
      </c>
      <c r="AJ33" s="2">
        <v>2171</v>
      </c>
      <c r="AK33" s="2">
        <v>2747</v>
      </c>
      <c r="AL33" s="2">
        <v>3165</v>
      </c>
      <c r="AM33" s="2">
        <v>2578</v>
      </c>
      <c r="AN33" s="2">
        <v>4502</v>
      </c>
      <c r="AO33" s="2">
        <v>11110</v>
      </c>
      <c r="AP33" s="2">
        <v>12025</v>
      </c>
      <c r="AQ33" s="2">
        <v>14423</v>
      </c>
      <c r="AR33" s="2">
        <v>10732</v>
      </c>
      <c r="AS33" s="2">
        <v>9412</v>
      </c>
      <c r="AT33" s="2">
        <v>112</v>
      </c>
    </row>
    <row r="34" spans="2:46">
      <c r="B34" t="s">
        <v>15</v>
      </c>
      <c r="Y34">
        <v>8600</v>
      </c>
      <c r="Z34">
        <v>596430</v>
      </c>
      <c r="AA34">
        <v>5839345</v>
      </c>
      <c r="AB34">
        <v>4022397</v>
      </c>
      <c r="AC34" s="2">
        <v>8164508</v>
      </c>
      <c r="AD34">
        <v>4527248</v>
      </c>
      <c r="AE34">
        <v>13489772</v>
      </c>
      <c r="AF34" s="2">
        <v>34168</v>
      </c>
      <c r="AG34" s="2">
        <v>29682</v>
      </c>
      <c r="AH34" s="2">
        <v>48183</v>
      </c>
      <c r="AI34" s="2">
        <v>52544</v>
      </c>
      <c r="AJ34" s="2">
        <v>144832</v>
      </c>
      <c r="AK34" s="2">
        <v>105150</v>
      </c>
      <c r="AL34" s="2">
        <v>23978</v>
      </c>
      <c r="AM34" s="2">
        <v>46645</v>
      </c>
      <c r="AN34" s="2">
        <v>35599</v>
      </c>
      <c r="AO34" s="2">
        <v>92517</v>
      </c>
      <c r="AP34" s="2">
        <v>216074</v>
      </c>
      <c r="AQ34" s="2">
        <v>275535</v>
      </c>
      <c r="AR34" s="2">
        <v>296847</v>
      </c>
      <c r="AS34" s="2">
        <v>2009</v>
      </c>
    </row>
    <row r="35" spans="2:46">
      <c r="B35" t="s">
        <v>16</v>
      </c>
      <c r="X35">
        <v>24024832</v>
      </c>
      <c r="Y35">
        <v>39992182</v>
      </c>
      <c r="Z35">
        <v>124864095</v>
      </c>
      <c r="AA35">
        <v>299716608</v>
      </c>
      <c r="AB35">
        <v>341974175</v>
      </c>
      <c r="AC35" s="2">
        <v>409280511</v>
      </c>
      <c r="AD35">
        <v>420648687</v>
      </c>
      <c r="AE35">
        <v>361222308</v>
      </c>
      <c r="AF35" s="2">
        <v>330042</v>
      </c>
      <c r="AG35" s="2">
        <v>377024</v>
      </c>
      <c r="AH35" s="2">
        <v>591373</v>
      </c>
      <c r="AI35" s="2">
        <v>366663</v>
      </c>
      <c r="AJ35" s="2">
        <v>217653</v>
      </c>
      <c r="AK35" s="2">
        <v>117196</v>
      </c>
      <c r="AL35" s="2">
        <v>109239</v>
      </c>
      <c r="AM35" s="2">
        <v>95223</v>
      </c>
      <c r="AN35" s="2">
        <v>94017</v>
      </c>
      <c r="AO35" s="2">
        <v>98713</v>
      </c>
      <c r="AP35" s="2">
        <v>143785</v>
      </c>
      <c r="AQ35" s="2">
        <v>173059</v>
      </c>
      <c r="AR35" s="2">
        <v>207072</v>
      </c>
      <c r="AS35" s="2">
        <v>127148</v>
      </c>
      <c r="AT35" s="2">
        <v>278038</v>
      </c>
    </row>
    <row r="36" spans="2:46">
      <c r="B36" t="s">
        <v>61</v>
      </c>
      <c r="AC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>
        <v>16342</v>
      </c>
      <c r="AS36" s="2">
        <v>61443</v>
      </c>
      <c r="AT36" s="2">
        <v>47677</v>
      </c>
    </row>
    <row r="37" spans="2:46">
      <c r="B37" t="s">
        <v>17</v>
      </c>
      <c r="X37">
        <v>6674027</v>
      </c>
      <c r="Y37">
        <v>23938400</v>
      </c>
      <c r="Z37">
        <v>2652815</v>
      </c>
      <c r="AA37">
        <v>14143659</v>
      </c>
      <c r="AB37">
        <v>20296113</v>
      </c>
      <c r="AC37" s="2">
        <v>18513782</v>
      </c>
      <c r="AD37">
        <v>31579973</v>
      </c>
      <c r="AE37">
        <v>27489331</v>
      </c>
      <c r="AF37" s="2">
        <v>19920</v>
      </c>
      <c r="AG37" s="2">
        <v>18158</v>
      </c>
      <c r="AH37" s="2">
        <v>27139</v>
      </c>
      <c r="AI37" s="2">
        <v>22036</v>
      </c>
      <c r="AJ37" s="2">
        <v>2688</v>
      </c>
      <c r="AK37" s="2">
        <v>12174</v>
      </c>
      <c r="AL37" s="2">
        <v>10555</v>
      </c>
      <c r="AM37" s="2">
        <v>10037</v>
      </c>
      <c r="AN37" s="2">
        <v>7249</v>
      </c>
      <c r="AO37" s="2">
        <v>3989</v>
      </c>
      <c r="AP37" s="2">
        <v>1300</v>
      </c>
      <c r="AQ37" s="2">
        <v>2435</v>
      </c>
      <c r="AR37" s="2">
        <v>5099</v>
      </c>
      <c r="AS37" s="2">
        <v>202602</v>
      </c>
      <c r="AT37" s="2">
        <v>180118</v>
      </c>
    </row>
    <row r="38" spans="2:46">
      <c r="B38" t="s">
        <v>41</v>
      </c>
      <c r="AC38" s="2"/>
      <c r="AF38" s="2">
        <v>3</v>
      </c>
      <c r="AG38" s="2">
        <v>292</v>
      </c>
      <c r="AH38" s="2">
        <v>525</v>
      </c>
      <c r="AI38" s="2">
        <v>52</v>
      </c>
      <c r="AJ38" s="2">
        <v>218</v>
      </c>
      <c r="AK38" s="2">
        <v>37</v>
      </c>
      <c r="AL38" s="2">
        <v>30</v>
      </c>
      <c r="AM38" s="2">
        <v>891</v>
      </c>
      <c r="AN38" s="2">
        <v>652</v>
      </c>
      <c r="AO38" s="2">
        <v>1082</v>
      </c>
      <c r="AP38" s="2">
        <v>57</v>
      </c>
      <c r="AR38" s="2">
        <v>78</v>
      </c>
      <c r="AT38" s="2">
        <v>15330</v>
      </c>
    </row>
    <row r="39" spans="2:46" hidden="1">
      <c r="B39" t="s">
        <v>28</v>
      </c>
      <c r="Y39">
        <v>279360</v>
      </c>
      <c r="AC39" s="2"/>
      <c r="AF39" s="2"/>
      <c r="AG39" s="2"/>
    </row>
    <row r="40" spans="2:46">
      <c r="B40" t="s">
        <v>18</v>
      </c>
      <c r="X40">
        <v>195111815</v>
      </c>
      <c r="Y40">
        <v>130283914</v>
      </c>
      <c r="Z40">
        <v>143267368</v>
      </c>
      <c r="AA40">
        <v>75028388</v>
      </c>
      <c r="AB40">
        <v>94257603</v>
      </c>
      <c r="AC40" s="2">
        <v>68789029</v>
      </c>
      <c r="AD40">
        <v>229278827</v>
      </c>
      <c r="AE40">
        <v>85894007</v>
      </c>
      <c r="AF40" s="2">
        <v>96841</v>
      </c>
      <c r="AG40" s="2">
        <v>168202</v>
      </c>
      <c r="AH40" s="2">
        <v>273141</v>
      </c>
      <c r="AI40" s="2">
        <v>86487</v>
      </c>
      <c r="AJ40" s="2">
        <v>52358</v>
      </c>
      <c r="AK40" s="2">
        <v>64507</v>
      </c>
      <c r="AL40" s="2">
        <v>49493</v>
      </c>
      <c r="AM40" s="2">
        <v>50746</v>
      </c>
      <c r="AN40" s="2">
        <v>39201</v>
      </c>
      <c r="AO40" s="2">
        <v>69054</v>
      </c>
      <c r="AP40" s="2">
        <v>104332</v>
      </c>
      <c r="AQ40" s="2">
        <v>133773</v>
      </c>
      <c r="AR40" s="2">
        <v>119651</v>
      </c>
      <c r="AS40" s="2">
        <v>126833</v>
      </c>
      <c r="AT40" s="2">
        <v>13242</v>
      </c>
    </row>
    <row r="41" spans="2:46" hidden="1">
      <c r="B41" t="s">
        <v>19</v>
      </c>
      <c r="X41">
        <v>459677</v>
      </c>
      <c r="Y41">
        <v>7772705</v>
      </c>
      <c r="AC41" s="2"/>
      <c r="AF41" s="2"/>
      <c r="AG41" s="2"/>
    </row>
    <row r="42" spans="2:46">
      <c r="B42" t="s">
        <v>42</v>
      </c>
      <c r="AC42" s="2"/>
      <c r="AF42" s="2">
        <v>0.1</v>
      </c>
      <c r="AG42" s="2"/>
      <c r="AH42" s="2">
        <v>3</v>
      </c>
      <c r="AJ42" s="2">
        <v>33</v>
      </c>
      <c r="AK42" s="2">
        <v>0</v>
      </c>
      <c r="AL42" s="2">
        <v>0</v>
      </c>
      <c r="AM42" s="2">
        <v>0</v>
      </c>
      <c r="AN42" s="2">
        <v>0</v>
      </c>
      <c r="AO42" s="2">
        <v>60</v>
      </c>
      <c r="AP42" s="2">
        <v>174</v>
      </c>
      <c r="AQ42" s="2">
        <v>58</v>
      </c>
      <c r="AR42" s="2">
        <v>23</v>
      </c>
    </row>
    <row r="43" spans="2:46">
      <c r="B43" t="s">
        <v>20</v>
      </c>
      <c r="X43">
        <v>146995483</v>
      </c>
      <c r="Y43">
        <v>408466697</v>
      </c>
      <c r="Z43">
        <v>115647809</v>
      </c>
      <c r="AA43">
        <v>299335216</v>
      </c>
      <c r="AB43">
        <v>199366810</v>
      </c>
      <c r="AC43" s="2">
        <v>176362772</v>
      </c>
      <c r="AD43">
        <v>198832909</v>
      </c>
      <c r="AE43">
        <v>131266498</v>
      </c>
      <c r="AF43" s="2">
        <v>151367</v>
      </c>
      <c r="AG43" s="2">
        <v>159289</v>
      </c>
      <c r="AH43" s="2">
        <v>189221</v>
      </c>
      <c r="AI43" s="2">
        <v>93903</v>
      </c>
      <c r="AJ43" s="2">
        <v>90278</v>
      </c>
      <c r="AK43" s="2">
        <v>75038</v>
      </c>
      <c r="AL43" s="2">
        <v>27401</v>
      </c>
      <c r="AM43" s="2">
        <v>30441</v>
      </c>
      <c r="AN43" s="2">
        <v>19395</v>
      </c>
      <c r="AO43" s="2">
        <v>25479</v>
      </c>
      <c r="AP43" s="2">
        <v>24857</v>
      </c>
      <c r="AQ43" s="2">
        <v>44340</v>
      </c>
      <c r="AR43" s="2">
        <v>42182</v>
      </c>
      <c r="AS43" s="2">
        <v>74819</v>
      </c>
      <c r="AT43" s="2">
        <v>118432</v>
      </c>
    </row>
    <row r="44" spans="2:46">
      <c r="B44" t="s">
        <v>21</v>
      </c>
      <c r="Y44">
        <v>3718516</v>
      </c>
      <c r="Z44">
        <v>27904622</v>
      </c>
      <c r="AA44">
        <v>204530007</v>
      </c>
      <c r="AB44">
        <v>106527138</v>
      </c>
      <c r="AC44" s="2">
        <v>106577845</v>
      </c>
      <c r="AD44">
        <v>145083537</v>
      </c>
      <c r="AE44">
        <v>174883528</v>
      </c>
      <c r="AF44" s="2">
        <v>172144</v>
      </c>
      <c r="AG44" s="2">
        <v>133565</v>
      </c>
      <c r="AH44" s="2">
        <v>195709</v>
      </c>
      <c r="AI44" s="2">
        <v>88797</v>
      </c>
      <c r="AJ44" s="2">
        <v>104310</v>
      </c>
      <c r="AK44" s="2">
        <v>44319</v>
      </c>
      <c r="AL44" s="2">
        <v>18785</v>
      </c>
      <c r="AM44" s="2">
        <v>22773</v>
      </c>
      <c r="AN44" s="2">
        <v>55346</v>
      </c>
      <c r="AO44" s="2">
        <v>49831</v>
      </c>
      <c r="AP44" s="2">
        <v>66441</v>
      </c>
      <c r="AQ44" s="2">
        <v>135440</v>
      </c>
      <c r="AR44" s="2">
        <v>44158</v>
      </c>
      <c r="AS44" s="2">
        <v>116672</v>
      </c>
      <c r="AT44" s="2">
        <v>192779</v>
      </c>
    </row>
    <row r="45" spans="2:46">
      <c r="B45" t="s">
        <v>43</v>
      </c>
      <c r="AC45" s="2"/>
      <c r="AF45" s="2">
        <v>926</v>
      </c>
      <c r="AG45" s="2">
        <v>658</v>
      </c>
      <c r="AH45" s="2">
        <v>818</v>
      </c>
      <c r="AI45" s="2">
        <v>70</v>
      </c>
      <c r="AJ45" s="2">
        <v>565</v>
      </c>
      <c r="AK45" s="2">
        <v>977</v>
      </c>
      <c r="AL45" s="2">
        <v>831</v>
      </c>
      <c r="AM45" s="2">
        <v>341</v>
      </c>
      <c r="AN45" s="2">
        <v>1540</v>
      </c>
      <c r="AO45" s="2">
        <v>2308</v>
      </c>
      <c r="AP45" s="2">
        <v>1236</v>
      </c>
      <c r="AQ45" s="2">
        <v>4001</v>
      </c>
      <c r="AR45" s="2">
        <v>1962</v>
      </c>
      <c r="AS45" s="2">
        <v>8005</v>
      </c>
      <c r="AT45" s="2">
        <v>42752</v>
      </c>
    </row>
    <row r="46" spans="2:46">
      <c r="B46" t="s">
        <v>2</v>
      </c>
      <c r="X46">
        <v>5779772</v>
      </c>
      <c r="Y46">
        <v>197851197</v>
      </c>
      <c r="Z46">
        <v>301429164</v>
      </c>
      <c r="AA46">
        <v>279406919</v>
      </c>
      <c r="AB46">
        <v>495290957</v>
      </c>
      <c r="AC46" s="2">
        <v>418678790</v>
      </c>
      <c r="AD46">
        <v>492508226</v>
      </c>
      <c r="AE46">
        <v>481467188</v>
      </c>
      <c r="AF46" s="2">
        <v>447041</v>
      </c>
      <c r="AG46" s="2">
        <v>540223</v>
      </c>
      <c r="AH46" s="2">
        <v>680339</v>
      </c>
      <c r="AI46" s="2">
        <v>424914</v>
      </c>
      <c r="AJ46" s="2">
        <v>328235</v>
      </c>
      <c r="AK46" s="2">
        <v>226998</v>
      </c>
      <c r="AL46" s="2">
        <v>96320</v>
      </c>
      <c r="AM46" s="2">
        <v>85614</v>
      </c>
      <c r="AN46" s="2">
        <v>42639</v>
      </c>
      <c r="AO46" s="2">
        <v>38989</v>
      </c>
      <c r="AP46" s="2">
        <v>164558</v>
      </c>
      <c r="AQ46" s="2">
        <v>181808</v>
      </c>
      <c r="AR46" s="2">
        <v>61895</v>
      </c>
      <c r="AS46" s="2">
        <v>43585</v>
      </c>
      <c r="AT46" s="2">
        <v>42205</v>
      </c>
    </row>
    <row r="47" spans="2:46">
      <c r="B47" t="s">
        <v>3</v>
      </c>
      <c r="Y47">
        <v>21425990</v>
      </c>
      <c r="Z47">
        <v>35059542</v>
      </c>
      <c r="AA47">
        <v>43023425</v>
      </c>
      <c r="AB47">
        <v>61604096</v>
      </c>
      <c r="AC47" s="2">
        <v>116694358</v>
      </c>
      <c r="AD47">
        <v>193020712</v>
      </c>
      <c r="AE47">
        <v>151264028</v>
      </c>
      <c r="AF47" s="2">
        <v>173530</v>
      </c>
      <c r="AG47" s="2">
        <v>170489</v>
      </c>
      <c r="AH47" s="2">
        <v>203303</v>
      </c>
      <c r="AI47" s="2">
        <v>137359</v>
      </c>
      <c r="AJ47" s="2">
        <v>97570</v>
      </c>
      <c r="AK47" s="2">
        <v>73682</v>
      </c>
      <c r="AL47" s="2">
        <v>28039</v>
      </c>
      <c r="AM47" s="2">
        <v>27656</v>
      </c>
      <c r="AN47" s="2">
        <v>38090</v>
      </c>
      <c r="AO47" s="2">
        <v>29998</v>
      </c>
      <c r="AP47" s="2">
        <v>66072</v>
      </c>
      <c r="AQ47" s="2">
        <v>57540</v>
      </c>
      <c r="AR47" s="2">
        <v>38439</v>
      </c>
      <c r="AS47" s="2">
        <v>70638</v>
      </c>
      <c r="AT47" s="2">
        <v>36167</v>
      </c>
    </row>
    <row r="48" spans="2:46">
      <c r="B48" t="s">
        <v>54</v>
      </c>
      <c r="AC48" s="2"/>
      <c r="AF48" s="2"/>
      <c r="AG48" s="2"/>
      <c r="AH48" s="2"/>
      <c r="AI48" s="2"/>
      <c r="AJ48" s="2"/>
      <c r="AK48" s="2">
        <v>10356</v>
      </c>
      <c r="AL48" s="2">
        <v>5119</v>
      </c>
      <c r="AM48" s="2">
        <v>6367</v>
      </c>
      <c r="AN48" s="2">
        <v>5145</v>
      </c>
      <c r="AO48" s="2">
        <v>5640</v>
      </c>
      <c r="AP48" s="2">
        <v>1764</v>
      </c>
      <c r="AQ48" s="2">
        <v>1657</v>
      </c>
      <c r="AR48" s="2">
        <v>64</v>
      </c>
      <c r="AS48" s="2">
        <v>598</v>
      </c>
    </row>
    <row r="49" spans="2:46">
      <c r="B49" t="s">
        <v>22</v>
      </c>
      <c r="X49">
        <v>39346696</v>
      </c>
      <c r="Y49">
        <v>72962602</v>
      </c>
      <c r="Z49">
        <v>147534076</v>
      </c>
      <c r="AA49">
        <v>154987157</v>
      </c>
      <c r="AB49">
        <v>164643867</v>
      </c>
      <c r="AC49" s="2">
        <v>316010503</v>
      </c>
      <c r="AD49">
        <v>562422283</v>
      </c>
      <c r="AE49">
        <v>747780926</v>
      </c>
      <c r="AF49" s="2">
        <v>600082</v>
      </c>
      <c r="AG49" s="2">
        <v>756907</v>
      </c>
      <c r="AH49" s="2">
        <v>748356</v>
      </c>
      <c r="AI49" s="2">
        <v>430062</v>
      </c>
      <c r="AJ49" s="2">
        <v>431176</v>
      </c>
      <c r="AK49" s="2">
        <v>292152</v>
      </c>
      <c r="AL49" s="2">
        <v>105985</v>
      </c>
      <c r="AM49" s="2">
        <v>85148</v>
      </c>
      <c r="AN49" s="2">
        <v>293892</v>
      </c>
      <c r="AO49" s="2">
        <v>244193</v>
      </c>
      <c r="AP49" s="2">
        <v>249354</v>
      </c>
      <c r="AQ49" s="2">
        <v>291529</v>
      </c>
    </row>
    <row r="50" spans="2:46">
      <c r="B50" t="s">
        <v>57</v>
      </c>
      <c r="C50" t="s">
        <v>58</v>
      </c>
      <c r="AC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>
        <v>210462</v>
      </c>
      <c r="AS50">
        <v>319931</v>
      </c>
      <c r="AT50">
        <v>826515</v>
      </c>
    </row>
    <row r="51" spans="2:46">
      <c r="B51" t="s">
        <v>23</v>
      </c>
      <c r="X51">
        <v>11203000</v>
      </c>
      <c r="Y51">
        <v>26879116</v>
      </c>
      <c r="Z51">
        <v>32647248</v>
      </c>
      <c r="AA51">
        <v>19890154</v>
      </c>
      <c r="AB51">
        <v>37141229</v>
      </c>
      <c r="AC51" s="2">
        <v>47425342</v>
      </c>
      <c r="AD51">
        <v>77733671</v>
      </c>
      <c r="AE51">
        <v>84215542</v>
      </c>
      <c r="AF51" s="2">
        <v>114981</v>
      </c>
      <c r="AG51" s="2">
        <v>169579</v>
      </c>
      <c r="AH51" s="2">
        <v>212776</v>
      </c>
      <c r="AI51" s="2">
        <v>129894</v>
      </c>
      <c r="AJ51" s="2">
        <v>150468</v>
      </c>
      <c r="AK51" s="2">
        <v>170498</v>
      </c>
      <c r="AL51" s="2">
        <v>150806</v>
      </c>
      <c r="AM51" s="2">
        <v>132471</v>
      </c>
      <c r="AN51" s="2">
        <v>161152</v>
      </c>
      <c r="AO51" s="2">
        <v>66547</v>
      </c>
      <c r="AP51" s="2">
        <v>118067</v>
      </c>
      <c r="AQ51" s="2">
        <v>106676</v>
      </c>
      <c r="AR51" s="2">
        <v>95294</v>
      </c>
      <c r="AS51" s="2">
        <v>126592</v>
      </c>
      <c r="AT51" s="2">
        <v>449874</v>
      </c>
    </row>
    <row r="52" spans="2:46">
      <c r="B52" t="s">
        <v>24</v>
      </c>
      <c r="Y52">
        <v>8016480</v>
      </c>
      <c r="Z52">
        <v>2657130</v>
      </c>
      <c r="AA52">
        <v>3755414</v>
      </c>
      <c r="AB52">
        <v>6759750</v>
      </c>
      <c r="AC52" s="2">
        <v>9510675</v>
      </c>
      <c r="AD52">
        <v>16918668</v>
      </c>
      <c r="AE52">
        <v>26422119</v>
      </c>
      <c r="AF52" s="2">
        <v>55374</v>
      </c>
      <c r="AG52" s="2">
        <v>53647</v>
      </c>
      <c r="AH52" s="2">
        <v>57477</v>
      </c>
      <c r="AI52" s="2">
        <v>24144</v>
      </c>
      <c r="AJ52" s="2">
        <v>21221</v>
      </c>
      <c r="AK52" s="2">
        <v>16688</v>
      </c>
      <c r="AL52" s="2">
        <v>9813</v>
      </c>
      <c r="AM52" s="2">
        <v>14817</v>
      </c>
      <c r="AN52" s="2">
        <v>11898</v>
      </c>
      <c r="AO52" s="2">
        <v>17362</v>
      </c>
      <c r="AP52" s="2">
        <v>43096</v>
      </c>
      <c r="AQ52" s="2">
        <v>41824</v>
      </c>
      <c r="AR52" s="2">
        <v>25457</v>
      </c>
      <c r="AS52" s="2">
        <v>18145</v>
      </c>
      <c r="AT52" s="2">
        <v>41130</v>
      </c>
    </row>
    <row r="53" spans="2:46">
      <c r="B53" t="s">
        <v>25</v>
      </c>
      <c r="X53">
        <v>7113545</v>
      </c>
      <c r="Y53">
        <v>33134591</v>
      </c>
      <c r="Z53">
        <v>19554994</v>
      </c>
      <c r="AA53">
        <v>27115716</v>
      </c>
      <c r="AB53">
        <v>92270867</v>
      </c>
      <c r="AC53" s="2">
        <v>148010392</v>
      </c>
      <c r="AD53">
        <v>181663661</v>
      </c>
      <c r="AE53">
        <v>38826156</v>
      </c>
      <c r="AF53" s="2">
        <v>37730</v>
      </c>
      <c r="AG53" s="2">
        <v>43968</v>
      </c>
      <c r="AH53" s="2">
        <v>311757</v>
      </c>
      <c r="AI53" s="2">
        <v>60660</v>
      </c>
      <c r="AJ53" s="2">
        <v>16304</v>
      </c>
      <c r="AK53" s="2">
        <v>13165</v>
      </c>
      <c r="AL53" s="2">
        <v>8098</v>
      </c>
      <c r="AM53" s="2">
        <v>8670</v>
      </c>
      <c r="AN53" s="2">
        <v>8417</v>
      </c>
      <c r="AO53" s="2">
        <v>10596</v>
      </c>
      <c r="AP53" s="2">
        <v>27244</v>
      </c>
      <c r="AQ53" s="2">
        <v>23101</v>
      </c>
      <c r="AR53" s="2">
        <v>17678</v>
      </c>
      <c r="AS53" s="2">
        <v>78603</v>
      </c>
      <c r="AT53" s="2">
        <v>83346</v>
      </c>
    </row>
    <row r="54" spans="2:46">
      <c r="B54" t="s">
        <v>55</v>
      </c>
      <c r="AC54" s="2"/>
      <c r="AF54" s="2"/>
      <c r="AG54" s="2"/>
      <c r="AH54" s="2"/>
      <c r="AI54" s="2"/>
      <c r="AJ54" s="2"/>
      <c r="AK54" s="2">
        <v>6150</v>
      </c>
      <c r="AL54" s="2">
        <v>1621</v>
      </c>
      <c r="AM54" s="2">
        <v>769</v>
      </c>
      <c r="AN54" s="2">
        <v>1361</v>
      </c>
      <c r="AO54" s="2">
        <v>1757</v>
      </c>
      <c r="AP54" s="2">
        <v>2074</v>
      </c>
      <c r="AQ54" s="2">
        <v>2455</v>
      </c>
      <c r="AR54" s="2">
        <v>2300</v>
      </c>
      <c r="AS54" s="2">
        <v>377</v>
      </c>
      <c r="AT54" s="2">
        <v>5905</v>
      </c>
    </row>
    <row r="55" spans="2:46">
      <c r="B55" t="s">
        <v>26</v>
      </c>
      <c r="X55">
        <v>6000</v>
      </c>
      <c r="Y55">
        <v>1357638</v>
      </c>
      <c r="Z55">
        <v>676185</v>
      </c>
      <c r="AA55">
        <v>7422928</v>
      </c>
      <c r="AB55">
        <v>18352703</v>
      </c>
      <c r="AC55" s="2">
        <v>24178548</v>
      </c>
      <c r="AD55">
        <v>67119125</v>
      </c>
      <c r="AE55">
        <v>49700021</v>
      </c>
      <c r="AF55" s="2">
        <v>6237</v>
      </c>
      <c r="AG55" s="2">
        <v>10632</v>
      </c>
      <c r="AH55" s="2">
        <v>51405</v>
      </c>
      <c r="AI55" s="2">
        <v>24870</v>
      </c>
      <c r="AJ55" s="2">
        <v>30537</v>
      </c>
      <c r="AK55" s="2">
        <v>3735</v>
      </c>
      <c r="AL55" s="2">
        <v>3890</v>
      </c>
      <c r="AM55" s="2">
        <v>9737</v>
      </c>
      <c r="AN55" s="2">
        <v>5392</v>
      </c>
      <c r="AO55" s="2">
        <v>1645</v>
      </c>
      <c r="AP55" s="2">
        <v>5019</v>
      </c>
      <c r="AQ55" s="2">
        <v>6382</v>
      </c>
      <c r="AR55" s="2">
        <v>4837</v>
      </c>
      <c r="AS55" s="2">
        <v>16252</v>
      </c>
      <c r="AT55" s="2">
        <v>13106</v>
      </c>
    </row>
    <row r="56" spans="2:46">
      <c r="B56" t="s">
        <v>27</v>
      </c>
    </row>
    <row r="58" spans="2:46">
      <c r="B58" t="s">
        <v>63</v>
      </c>
      <c r="X58">
        <f t="shared" ref="X58:AJ58" si="0">SUM(X5:X56)</f>
        <v>963941235</v>
      </c>
      <c r="Y58">
        <f t="shared" si="0"/>
        <v>2213827249</v>
      </c>
      <c r="Z58">
        <f t="shared" si="0"/>
        <v>2921092269</v>
      </c>
      <c r="AA58">
        <f t="shared" si="0"/>
        <v>4037662058</v>
      </c>
      <c r="AB58">
        <f t="shared" si="0"/>
        <v>5123839945</v>
      </c>
      <c r="AC58" s="2">
        <f t="shared" si="0"/>
        <v>5557311404</v>
      </c>
      <c r="AD58" s="2">
        <f t="shared" si="0"/>
        <v>7283501463</v>
      </c>
      <c r="AE58" s="2">
        <f t="shared" si="0"/>
        <v>6246930690</v>
      </c>
      <c r="AF58" s="2">
        <f t="shared" si="0"/>
        <v>6128987.5</v>
      </c>
      <c r="AG58" s="2">
        <f t="shared" si="0"/>
        <v>7040935</v>
      </c>
      <c r="AH58" s="2">
        <f t="shared" si="0"/>
        <v>8324633</v>
      </c>
      <c r="AI58" s="2">
        <f t="shared" si="0"/>
        <v>4589725</v>
      </c>
      <c r="AJ58" s="2">
        <f t="shared" si="0"/>
        <v>4660063</v>
      </c>
      <c r="AK58" s="2">
        <f>SUM(AK4:AK56)</f>
        <v>3471233</v>
      </c>
      <c r="AL58" s="2">
        <f t="shared" ref="AL58:AT58" si="1">SUM(AL4:AL56)</f>
        <v>2202256</v>
      </c>
      <c r="AM58" s="2">
        <f t="shared" si="1"/>
        <v>2247232</v>
      </c>
      <c r="AN58" s="2">
        <f t="shared" si="1"/>
        <v>3008954</v>
      </c>
      <c r="AO58" s="2">
        <f t="shared" si="1"/>
        <v>3181068</v>
      </c>
      <c r="AP58" s="2">
        <f t="shared" si="1"/>
        <v>4985914</v>
      </c>
      <c r="AQ58" s="2">
        <f t="shared" si="1"/>
        <v>4934193</v>
      </c>
      <c r="AR58" s="2">
        <f t="shared" si="1"/>
        <v>5196747</v>
      </c>
      <c r="AS58" s="2">
        <f t="shared" si="1"/>
        <v>7028166</v>
      </c>
      <c r="AT58" s="2">
        <f t="shared" si="1"/>
        <v>10238995</v>
      </c>
    </row>
    <row r="59" spans="2:46">
      <c r="AC59" s="2"/>
    </row>
    <row r="60" spans="2:46">
      <c r="X60">
        <f>963941235-X58</f>
        <v>0</v>
      </c>
      <c r="Y60">
        <f>2213827249-Y58</f>
        <v>0</v>
      </c>
      <c r="Z60">
        <f>2921092269-Z58</f>
        <v>0</v>
      </c>
      <c r="AA60">
        <f>4037662058-AA58</f>
        <v>0</v>
      </c>
      <c r="AB60">
        <f>5123839945-AB58</f>
        <v>0</v>
      </c>
      <c r="AC60" s="2">
        <f>5557311404-AC58</f>
        <v>0</v>
      </c>
      <c r="AD60" s="2">
        <f>7283501463-AD58</f>
        <v>0</v>
      </c>
      <c r="AE60" s="2">
        <f>6246930690-AE58</f>
        <v>0</v>
      </c>
      <c r="AF60" s="2">
        <f>6128987-AF58</f>
        <v>-0.5</v>
      </c>
      <c r="AG60" s="2">
        <f>7040935-AG58</f>
        <v>0</v>
      </c>
      <c r="AH60" s="2">
        <f>8324633-AH58</f>
        <v>0</v>
      </c>
      <c r="AI60" s="2">
        <f>4589725-AI58</f>
        <v>0</v>
      </c>
      <c r="AJ60" s="2">
        <f>4660063-AJ58</f>
        <v>0</v>
      </c>
      <c r="AK60" s="2">
        <f>3471233-AK58</f>
        <v>0</v>
      </c>
      <c r="AL60" s="2">
        <f>2202256-AL58</f>
        <v>0</v>
      </c>
      <c r="AM60" s="2">
        <f>2247232-AM58</f>
        <v>0</v>
      </c>
      <c r="AN60" s="2">
        <f>3008954-AN58</f>
        <v>0</v>
      </c>
      <c r="AO60" s="2">
        <f>3181068-AO58</f>
        <v>0</v>
      </c>
      <c r="AP60" s="2">
        <f>4985914-AP58</f>
        <v>0</v>
      </c>
      <c r="AQ60" s="2">
        <f>4934193-AQ58</f>
        <v>0</v>
      </c>
      <c r="AR60" s="2">
        <f>5196747-AR58</f>
        <v>0</v>
      </c>
      <c r="AS60">
        <f>7028166-AS58</f>
        <v>0</v>
      </c>
      <c r="AT60">
        <f>10238995-AT58</f>
        <v>0</v>
      </c>
    </row>
    <row r="63" spans="2:46">
      <c r="X63" t="s">
        <v>59</v>
      </c>
      <c r="Y63" t="s">
        <v>59</v>
      </c>
      <c r="Z63" t="s">
        <v>59</v>
      </c>
      <c r="AA63" t="s">
        <v>59</v>
      </c>
      <c r="AB63" t="s">
        <v>59</v>
      </c>
      <c r="AC63" t="s">
        <v>59</v>
      </c>
      <c r="AF63" t="s">
        <v>59</v>
      </c>
      <c r="AG63" t="s">
        <v>59</v>
      </c>
      <c r="AH63" t="s">
        <v>59</v>
      </c>
      <c r="AI63" t="s">
        <v>59</v>
      </c>
      <c r="AJ63" t="s">
        <v>59</v>
      </c>
      <c r="AK63" t="s">
        <v>59</v>
      </c>
      <c r="AL63" t="s">
        <v>59</v>
      </c>
      <c r="AM63" t="s">
        <v>59</v>
      </c>
      <c r="AN63" t="s">
        <v>59</v>
      </c>
      <c r="AO63" t="s">
        <v>59</v>
      </c>
      <c r="AP63" t="s">
        <v>59</v>
      </c>
      <c r="AQ63" t="s">
        <v>59</v>
      </c>
      <c r="AR63" t="s">
        <v>59</v>
      </c>
    </row>
    <row r="65" spans="24:44">
      <c r="X65" t="s">
        <v>60</v>
      </c>
      <c r="Y65" t="s">
        <v>60</v>
      </c>
      <c r="Z65" t="s">
        <v>60</v>
      </c>
      <c r="AA65" t="s">
        <v>60</v>
      </c>
      <c r="AB65" t="s">
        <v>60</v>
      </c>
      <c r="AC65" t="s">
        <v>60</v>
      </c>
      <c r="AD65" t="s">
        <v>60</v>
      </c>
      <c r="AE65" t="s">
        <v>60</v>
      </c>
      <c r="AF65" t="s">
        <v>60</v>
      </c>
      <c r="AG65" t="s">
        <v>60</v>
      </c>
      <c r="AH65" t="s">
        <v>60</v>
      </c>
      <c r="AI65" t="s">
        <v>60</v>
      </c>
      <c r="AJ65" t="s">
        <v>60</v>
      </c>
      <c r="AK65" t="s">
        <v>60</v>
      </c>
      <c r="AL65" t="s">
        <v>60</v>
      </c>
      <c r="AM65" t="s">
        <v>60</v>
      </c>
      <c r="AN65" t="s">
        <v>60</v>
      </c>
      <c r="AO65" t="s">
        <v>60</v>
      </c>
      <c r="AP65" t="s">
        <v>60</v>
      </c>
      <c r="AQ65" t="s">
        <v>60</v>
      </c>
      <c r="AR65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62"/>
  <sheetViews>
    <sheetView workbookViewId="0">
      <pane xSplit="4" ySplit="3" topLeftCell="AN34" activePane="bottomRight" state="frozen"/>
      <selection pane="topRight" activeCell="E1" sqref="E1"/>
      <selection pane="bottomLeft" activeCell="A3" sqref="A3"/>
      <selection pane="bottomRight" activeCell="B59" sqref="B59"/>
    </sheetView>
  </sheetViews>
  <sheetFormatPr defaultRowHeight="15"/>
  <cols>
    <col min="24" max="24" width="10" bestFit="1" customWidth="1"/>
    <col min="25" max="30" width="11" bestFit="1" customWidth="1"/>
  </cols>
  <sheetData>
    <row r="1" spans="1:54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 s="1">
        <v>1922</v>
      </c>
      <c r="AB1">
        <v>1923</v>
      </c>
      <c r="AC1" s="1">
        <v>1924</v>
      </c>
      <c r="AD1">
        <v>1925</v>
      </c>
      <c r="AE1" s="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X2">
        <v>1</v>
      </c>
      <c r="Y2">
        <v>1</v>
      </c>
      <c r="Z2">
        <v>1</v>
      </c>
      <c r="AA2" s="1">
        <v>1</v>
      </c>
      <c r="AB2">
        <v>1</v>
      </c>
      <c r="AC2" s="1">
        <v>1</v>
      </c>
      <c r="AD2">
        <v>1</v>
      </c>
      <c r="AE2" s="1">
        <v>1000</v>
      </c>
      <c r="AF2">
        <v>1000</v>
      </c>
      <c r="AG2">
        <v>1000</v>
      </c>
      <c r="AH2">
        <v>1000</v>
      </c>
      <c r="AI2">
        <v>1000</v>
      </c>
      <c r="AJ2">
        <v>1000</v>
      </c>
      <c r="AK2">
        <v>1000</v>
      </c>
      <c r="AL2">
        <v>1000</v>
      </c>
      <c r="AM2">
        <v>1000</v>
      </c>
      <c r="AN2">
        <v>1000</v>
      </c>
      <c r="AO2">
        <v>1000</v>
      </c>
      <c r="AP2">
        <v>1000</v>
      </c>
      <c r="AQ2">
        <v>1000</v>
      </c>
      <c r="AR2">
        <v>1000</v>
      </c>
      <c r="AS2">
        <v>1000</v>
      </c>
      <c r="AT2">
        <v>1000</v>
      </c>
    </row>
    <row r="3" spans="1:54">
      <c r="AA3" t="s">
        <v>29</v>
      </c>
      <c r="AB3" t="s">
        <v>29</v>
      </c>
      <c r="AC3" t="s">
        <v>29</v>
      </c>
      <c r="AD3" t="s">
        <v>29</v>
      </c>
      <c r="AE3" t="s">
        <v>44</v>
      </c>
      <c r="AF3" t="s">
        <v>44</v>
      </c>
      <c r="AG3" t="s">
        <v>44</v>
      </c>
      <c r="AH3" t="s">
        <v>44</v>
      </c>
      <c r="AI3" t="s">
        <v>44</v>
      </c>
      <c r="AJ3" t="s">
        <v>44</v>
      </c>
      <c r="AK3" t="s">
        <v>44</v>
      </c>
      <c r="AL3" t="s">
        <v>44</v>
      </c>
      <c r="AM3" t="s">
        <v>44</v>
      </c>
      <c r="AN3" t="s">
        <v>44</v>
      </c>
      <c r="AO3" t="s">
        <v>44</v>
      </c>
      <c r="AP3" t="s">
        <v>44</v>
      </c>
      <c r="AQ3" t="s">
        <v>44</v>
      </c>
      <c r="AR3" t="s">
        <v>44</v>
      </c>
      <c r="AS3" t="s">
        <v>44</v>
      </c>
      <c r="AT3" t="s">
        <v>44</v>
      </c>
    </row>
    <row r="4" spans="1:54">
      <c r="A4" t="s">
        <v>4</v>
      </c>
      <c r="B4" t="s">
        <v>45</v>
      </c>
      <c r="AN4">
        <v>21</v>
      </c>
      <c r="AQ4">
        <v>15</v>
      </c>
      <c r="AR4">
        <v>97</v>
      </c>
    </row>
    <row r="5" spans="1:54">
      <c r="A5" t="s">
        <v>4</v>
      </c>
      <c r="B5" t="s">
        <v>5</v>
      </c>
      <c r="X5">
        <v>17605926</v>
      </c>
      <c r="Y5">
        <v>149475142</v>
      </c>
      <c r="Z5">
        <v>107198655</v>
      </c>
      <c r="AA5">
        <v>216433400</v>
      </c>
      <c r="AB5">
        <v>511751571</v>
      </c>
      <c r="AC5">
        <v>530916463</v>
      </c>
      <c r="AD5">
        <v>460781046</v>
      </c>
      <c r="AE5">
        <v>429192</v>
      </c>
      <c r="AF5">
        <v>1057516</v>
      </c>
      <c r="AG5">
        <v>915113</v>
      </c>
      <c r="AH5">
        <v>802684</v>
      </c>
      <c r="AI5">
        <v>477899</v>
      </c>
      <c r="AJ5">
        <v>993200</v>
      </c>
      <c r="AK5">
        <v>507070</v>
      </c>
      <c r="AL5">
        <v>277074</v>
      </c>
      <c r="AM5">
        <v>134888</v>
      </c>
      <c r="AN5">
        <v>148501</v>
      </c>
      <c r="AO5">
        <v>116091</v>
      </c>
      <c r="AP5">
        <v>202164</v>
      </c>
    </row>
    <row r="6" spans="1:54">
      <c r="B6" t="s">
        <v>30</v>
      </c>
      <c r="AE6">
        <v>2953</v>
      </c>
      <c r="AF6">
        <v>2891</v>
      </c>
      <c r="AG6">
        <v>986</v>
      </c>
      <c r="AH6">
        <v>1844</v>
      </c>
      <c r="AI6">
        <v>356</v>
      </c>
      <c r="AJ6">
        <v>2386</v>
      </c>
      <c r="AK6">
        <v>12245</v>
      </c>
      <c r="AL6">
        <v>273</v>
      </c>
      <c r="AM6">
        <v>136</v>
      </c>
      <c r="AN6">
        <v>1339</v>
      </c>
      <c r="AO6">
        <v>8065</v>
      </c>
      <c r="AP6">
        <v>7032</v>
      </c>
      <c r="AQ6">
        <v>20831</v>
      </c>
      <c r="AR6">
        <v>3</v>
      </c>
      <c r="AS6">
        <v>2083</v>
      </c>
      <c r="AT6">
        <v>34</v>
      </c>
    </row>
    <row r="7" spans="1:54">
      <c r="B7" t="s">
        <v>31</v>
      </c>
      <c r="AG7">
        <v>280</v>
      </c>
      <c r="AH7">
        <v>120</v>
      </c>
      <c r="AI7">
        <v>3</v>
      </c>
      <c r="AJ7">
        <v>14</v>
      </c>
      <c r="AK7">
        <v>1</v>
      </c>
      <c r="AM7">
        <v>83</v>
      </c>
      <c r="AN7">
        <v>31</v>
      </c>
      <c r="AP7">
        <v>137</v>
      </c>
      <c r="AQ7">
        <v>1</v>
      </c>
    </row>
    <row r="8" spans="1:54">
      <c r="B8" t="s">
        <v>6</v>
      </c>
      <c r="X8">
        <v>21273518</v>
      </c>
      <c r="Y8">
        <v>52623779</v>
      </c>
      <c r="Z8">
        <v>15610238</v>
      </c>
      <c r="AA8">
        <v>30445123</v>
      </c>
      <c r="AB8">
        <v>27888350</v>
      </c>
      <c r="AC8">
        <v>25997562</v>
      </c>
      <c r="AD8">
        <v>28450623</v>
      </c>
      <c r="AE8">
        <v>41626</v>
      </c>
      <c r="AF8">
        <v>65571</v>
      </c>
      <c r="AG8">
        <v>120697</v>
      </c>
      <c r="AH8">
        <v>100096</v>
      </c>
      <c r="AI8">
        <v>127568</v>
      </c>
      <c r="AJ8">
        <v>58953</v>
      </c>
      <c r="AK8">
        <v>86033</v>
      </c>
      <c r="AL8">
        <v>49804</v>
      </c>
      <c r="AM8">
        <v>52804</v>
      </c>
      <c r="AN8">
        <v>142027</v>
      </c>
      <c r="AO8">
        <v>453663</v>
      </c>
      <c r="AP8">
        <v>695139</v>
      </c>
      <c r="AQ8">
        <v>267051</v>
      </c>
      <c r="AR8">
        <v>188230</v>
      </c>
      <c r="AS8">
        <v>147308</v>
      </c>
      <c r="AT8">
        <v>498</v>
      </c>
    </row>
    <row r="9" spans="1:54">
      <c r="B9" t="s">
        <v>32</v>
      </c>
      <c r="AE9">
        <v>39</v>
      </c>
      <c r="AF9">
        <v>480</v>
      </c>
      <c r="AG9">
        <v>1582</v>
      </c>
      <c r="AH9">
        <v>201</v>
      </c>
      <c r="AI9">
        <v>1567</v>
      </c>
      <c r="AJ9">
        <v>1599</v>
      </c>
      <c r="AK9">
        <v>1272</v>
      </c>
      <c r="AL9">
        <v>323</v>
      </c>
      <c r="AM9">
        <v>11</v>
      </c>
      <c r="AN9">
        <v>779</v>
      </c>
      <c r="AO9">
        <v>1040</v>
      </c>
      <c r="AP9">
        <v>2506</v>
      </c>
      <c r="AQ9">
        <v>886</v>
      </c>
    </row>
    <row r="10" spans="1:54">
      <c r="B10" t="s">
        <v>7</v>
      </c>
      <c r="X10">
        <v>140000</v>
      </c>
      <c r="Y10">
        <v>136276445</v>
      </c>
      <c r="Z10">
        <v>116842558</v>
      </c>
      <c r="AA10">
        <v>173035396</v>
      </c>
      <c r="AB10">
        <v>83230059</v>
      </c>
      <c r="AC10">
        <v>205265112</v>
      </c>
      <c r="AD10">
        <v>240273366</v>
      </c>
      <c r="AE10">
        <v>188562</v>
      </c>
      <c r="AF10">
        <v>325351</v>
      </c>
      <c r="AG10">
        <v>262389</v>
      </c>
      <c r="AH10">
        <v>294859</v>
      </c>
      <c r="AI10">
        <v>303142</v>
      </c>
      <c r="AJ10">
        <v>507802</v>
      </c>
      <c r="AK10">
        <v>299722</v>
      </c>
      <c r="AL10">
        <v>238316</v>
      </c>
      <c r="AM10">
        <v>88826</v>
      </c>
      <c r="AN10">
        <v>31408</v>
      </c>
      <c r="AO10">
        <v>146228</v>
      </c>
      <c r="AP10">
        <v>84604</v>
      </c>
      <c r="AQ10">
        <v>36038</v>
      </c>
      <c r="AR10">
        <v>25619</v>
      </c>
      <c r="AS10">
        <v>2295</v>
      </c>
      <c r="AT10">
        <v>55295</v>
      </c>
    </row>
    <row r="11" spans="1:54">
      <c r="B11" t="s">
        <v>33</v>
      </c>
      <c r="AF11">
        <v>1</v>
      </c>
      <c r="AG11">
        <v>28</v>
      </c>
      <c r="AH11">
        <v>2</v>
      </c>
      <c r="AK11">
        <v>2</v>
      </c>
      <c r="AM11">
        <v>0</v>
      </c>
      <c r="AN11">
        <v>4</v>
      </c>
      <c r="AO11">
        <v>4</v>
      </c>
      <c r="AR11">
        <v>55</v>
      </c>
      <c r="AS11">
        <v>524</v>
      </c>
    </row>
    <row r="12" spans="1:54">
      <c r="B12" t="s">
        <v>8</v>
      </c>
      <c r="X12">
        <v>20913152</v>
      </c>
      <c r="Y12">
        <v>171277122</v>
      </c>
      <c r="Z12">
        <v>219731101</v>
      </c>
      <c r="AA12">
        <v>712993468</v>
      </c>
      <c r="AB12">
        <v>285737010</v>
      </c>
      <c r="AC12">
        <v>866804843</v>
      </c>
      <c r="AD12">
        <v>1130542305</v>
      </c>
      <c r="AE12">
        <v>1094606</v>
      </c>
      <c r="AF12">
        <v>1528567</v>
      </c>
      <c r="AG12">
        <v>1738530</v>
      </c>
      <c r="AH12">
        <v>1911704</v>
      </c>
      <c r="AI12">
        <v>1620598</v>
      </c>
      <c r="AJ12">
        <v>1748325</v>
      </c>
      <c r="AK12">
        <v>880442</v>
      </c>
      <c r="AL12">
        <v>1025110</v>
      </c>
      <c r="AM12">
        <v>1082971</v>
      </c>
      <c r="AN12">
        <v>1562255</v>
      </c>
      <c r="AO12">
        <v>1859923</v>
      </c>
      <c r="AP12">
        <v>2162517</v>
      </c>
      <c r="AQ12">
        <v>3284107</v>
      </c>
      <c r="AR12">
        <v>4110158</v>
      </c>
      <c r="AS12">
        <v>4151936</v>
      </c>
      <c r="AT12">
        <v>6510790</v>
      </c>
    </row>
    <row r="13" spans="1:54">
      <c r="B13" t="s">
        <v>9</v>
      </c>
      <c r="X13">
        <v>30953296</v>
      </c>
      <c r="Y13">
        <v>6686527</v>
      </c>
      <c r="Z13">
        <v>249620090</v>
      </c>
      <c r="AA13">
        <v>304834919</v>
      </c>
      <c r="AB13">
        <v>212962455</v>
      </c>
      <c r="AC13">
        <v>461091070</v>
      </c>
      <c r="AD13">
        <v>743929991</v>
      </c>
      <c r="AE13">
        <v>977804</v>
      </c>
      <c r="AF13">
        <v>980255</v>
      </c>
      <c r="AG13">
        <v>501739</v>
      </c>
      <c r="AH13">
        <v>485426</v>
      </c>
      <c r="AI13">
        <v>273090</v>
      </c>
      <c r="AJ13">
        <v>97092</v>
      </c>
      <c r="AK13">
        <v>13789</v>
      </c>
      <c r="AL13">
        <v>4025</v>
      </c>
      <c r="AM13">
        <v>18337</v>
      </c>
      <c r="AN13">
        <v>32331</v>
      </c>
      <c r="AO13">
        <v>19575</v>
      </c>
      <c r="AP13">
        <v>23191</v>
      </c>
      <c r="AQ13">
        <v>33772</v>
      </c>
      <c r="AR13">
        <v>68798</v>
      </c>
      <c r="AS13">
        <v>112891</v>
      </c>
      <c r="AT13">
        <v>13967</v>
      </c>
    </row>
    <row r="14" spans="1:54">
      <c r="B14" t="s">
        <v>10</v>
      </c>
      <c r="Y14">
        <v>200566</v>
      </c>
      <c r="Z14">
        <v>4055</v>
      </c>
      <c r="AA14">
        <v>39726</v>
      </c>
      <c r="AB14">
        <v>243</v>
      </c>
      <c r="AC14">
        <v>150</v>
      </c>
      <c r="AD14">
        <v>18316255</v>
      </c>
      <c r="AE14">
        <v>11175</v>
      </c>
      <c r="AF14">
        <v>57</v>
      </c>
      <c r="AG14">
        <v>135</v>
      </c>
      <c r="AH14">
        <v>6157</v>
      </c>
      <c r="AI14">
        <v>1036</v>
      </c>
      <c r="AJ14">
        <v>25490</v>
      </c>
      <c r="AK14">
        <v>50219</v>
      </c>
      <c r="AL14">
        <v>41601</v>
      </c>
      <c r="AM14">
        <v>58597</v>
      </c>
      <c r="AN14">
        <v>55472</v>
      </c>
      <c r="AO14">
        <v>112968</v>
      </c>
      <c r="AP14">
        <v>108679</v>
      </c>
      <c r="AQ14">
        <v>113480</v>
      </c>
      <c r="AR14">
        <v>79494</v>
      </c>
      <c r="AS14">
        <v>51569</v>
      </c>
      <c r="AT14">
        <v>26278</v>
      </c>
    </row>
    <row r="15" spans="1:54">
      <c r="B15" t="s">
        <v>46</v>
      </c>
      <c r="AK15">
        <v>3827</v>
      </c>
      <c r="AL15">
        <v>45</v>
      </c>
      <c r="AM15">
        <v>839</v>
      </c>
      <c r="AN15">
        <v>1786</v>
      </c>
      <c r="AO15">
        <v>830</v>
      </c>
      <c r="AQ15">
        <v>42</v>
      </c>
      <c r="AR15">
        <v>28</v>
      </c>
    </row>
    <row r="16" spans="1:54">
      <c r="B16" t="s">
        <v>47</v>
      </c>
      <c r="AK16">
        <v>6305</v>
      </c>
      <c r="AL16">
        <v>366</v>
      </c>
      <c r="AM16">
        <v>113</v>
      </c>
      <c r="AN16">
        <v>290</v>
      </c>
      <c r="AO16">
        <v>18550</v>
      </c>
      <c r="AP16">
        <v>14404</v>
      </c>
      <c r="AQ16">
        <v>6680</v>
      </c>
      <c r="AR16">
        <v>10356</v>
      </c>
      <c r="AS16">
        <v>560</v>
      </c>
    </row>
    <row r="17" spans="2:46">
      <c r="B17" t="s">
        <v>11</v>
      </c>
      <c r="Y17">
        <v>1703923</v>
      </c>
      <c r="Z17">
        <v>15136093</v>
      </c>
      <c r="AA17">
        <v>17028389</v>
      </c>
      <c r="AB17">
        <v>6511340</v>
      </c>
      <c r="AC17">
        <v>16623708</v>
      </c>
      <c r="AD17">
        <v>41248491</v>
      </c>
      <c r="AE17">
        <v>48192</v>
      </c>
      <c r="AF17">
        <v>67481</v>
      </c>
      <c r="AG17">
        <v>89629</v>
      </c>
      <c r="AH17">
        <v>132181</v>
      </c>
      <c r="AI17">
        <v>167740</v>
      </c>
      <c r="AJ17">
        <v>117684</v>
      </c>
      <c r="AK17">
        <v>79630</v>
      </c>
      <c r="AL17">
        <v>65464</v>
      </c>
      <c r="AM17">
        <v>97757</v>
      </c>
      <c r="AN17">
        <v>109588</v>
      </c>
      <c r="AO17">
        <v>89652</v>
      </c>
      <c r="AP17">
        <v>95026</v>
      </c>
      <c r="AQ17">
        <v>96321</v>
      </c>
      <c r="AR17">
        <v>62378</v>
      </c>
      <c r="AS17">
        <v>41841</v>
      </c>
    </row>
    <row r="18" spans="2:46">
      <c r="B18" t="s">
        <v>34</v>
      </c>
      <c r="AE18">
        <v>0.14699999999999999</v>
      </c>
      <c r="AF18">
        <v>16</v>
      </c>
      <c r="AG18">
        <v>486</v>
      </c>
      <c r="AH18">
        <v>411</v>
      </c>
      <c r="AI18">
        <v>311</v>
      </c>
      <c r="AJ18">
        <v>268</v>
      </c>
      <c r="AK18">
        <v>945</v>
      </c>
      <c r="AL18">
        <v>23</v>
      </c>
      <c r="AM18">
        <v>559</v>
      </c>
      <c r="AN18">
        <v>1066</v>
      </c>
      <c r="AO18">
        <v>3540</v>
      </c>
      <c r="AP18">
        <v>1892</v>
      </c>
      <c r="AQ18">
        <v>5573</v>
      </c>
      <c r="AR18">
        <v>1116</v>
      </c>
      <c r="AS18">
        <v>4495</v>
      </c>
    </row>
    <row r="19" spans="2:46">
      <c r="B19" t="s">
        <v>35</v>
      </c>
      <c r="AF19">
        <v>28</v>
      </c>
      <c r="AG19">
        <v>1</v>
      </c>
      <c r="AH19">
        <v>8</v>
      </c>
      <c r="AJ19">
        <v>0.46100000000000002</v>
      </c>
      <c r="AK19">
        <v>1</v>
      </c>
      <c r="AP19">
        <v>13</v>
      </c>
      <c r="AQ19">
        <v>6</v>
      </c>
      <c r="AR19">
        <v>13</v>
      </c>
    </row>
    <row r="20" spans="2:46">
      <c r="B20" t="s">
        <v>12</v>
      </c>
      <c r="Y20">
        <v>631360</v>
      </c>
      <c r="Z20">
        <v>1029656</v>
      </c>
      <c r="AA20">
        <v>98330</v>
      </c>
      <c r="AB20">
        <v>110325</v>
      </c>
      <c r="AC20">
        <v>121310</v>
      </c>
      <c r="AD20">
        <v>833383</v>
      </c>
      <c r="AE20">
        <v>750</v>
      </c>
      <c r="AF20">
        <v>22763</v>
      </c>
      <c r="AG20">
        <v>205</v>
      </c>
      <c r="AH20">
        <v>775</v>
      </c>
      <c r="AI20">
        <v>445</v>
      </c>
      <c r="AJ20">
        <v>4</v>
      </c>
      <c r="AK20">
        <v>11243</v>
      </c>
      <c r="AL20">
        <v>144369</v>
      </c>
      <c r="AM20">
        <v>80164</v>
      </c>
      <c r="AN20">
        <v>45337</v>
      </c>
      <c r="AO20">
        <v>32649</v>
      </c>
      <c r="AP20">
        <v>15413</v>
      </c>
      <c r="AQ20">
        <v>4080</v>
      </c>
      <c r="AR20">
        <v>56</v>
      </c>
      <c r="AS20">
        <v>66666</v>
      </c>
      <c r="AT20">
        <v>562</v>
      </c>
    </row>
    <row r="21" spans="2:46">
      <c r="B21" t="s">
        <v>13</v>
      </c>
      <c r="X21">
        <v>68208257</v>
      </c>
      <c r="Y21">
        <v>283923046</v>
      </c>
      <c r="Z21">
        <v>302624744</v>
      </c>
      <c r="AA21">
        <v>522425704</v>
      </c>
      <c r="AB21">
        <v>521388979</v>
      </c>
      <c r="AC21">
        <v>501710476</v>
      </c>
      <c r="AD21">
        <v>771065223</v>
      </c>
      <c r="AE21">
        <v>678640</v>
      </c>
      <c r="AF21">
        <v>485653</v>
      </c>
      <c r="AG21">
        <v>685890</v>
      </c>
      <c r="AH21">
        <v>670372</v>
      </c>
      <c r="AI21">
        <v>514142</v>
      </c>
      <c r="AJ21">
        <v>344279</v>
      </c>
      <c r="AK21">
        <v>424066</v>
      </c>
      <c r="AL21">
        <v>257808</v>
      </c>
      <c r="AM21">
        <v>232771</v>
      </c>
      <c r="AN21">
        <v>285339</v>
      </c>
      <c r="AO21">
        <v>142189</v>
      </c>
      <c r="AP21">
        <v>210785</v>
      </c>
      <c r="AQ21">
        <v>422439</v>
      </c>
      <c r="AR21">
        <v>367468</v>
      </c>
      <c r="AS21">
        <v>631891</v>
      </c>
      <c r="AT21">
        <v>788759</v>
      </c>
    </row>
    <row r="22" spans="2:46">
      <c r="B22" t="s">
        <v>48</v>
      </c>
      <c r="AK22">
        <v>21239</v>
      </c>
      <c r="AL22">
        <v>3037</v>
      </c>
      <c r="AM22">
        <v>3114</v>
      </c>
      <c r="AN22">
        <v>3253</v>
      </c>
      <c r="AO22">
        <v>4043</v>
      </c>
      <c r="AP22">
        <v>3592</v>
      </c>
      <c r="AQ22">
        <v>1072</v>
      </c>
    </row>
    <row r="23" spans="2:46">
      <c r="B23" t="s">
        <v>36</v>
      </c>
      <c r="AE23">
        <v>14</v>
      </c>
      <c r="AF23">
        <v>1</v>
      </c>
      <c r="AH23">
        <v>1</v>
      </c>
      <c r="AJ23">
        <v>13</v>
      </c>
      <c r="AK23">
        <v>1</v>
      </c>
      <c r="AM23">
        <v>0</v>
      </c>
      <c r="AO23">
        <v>1</v>
      </c>
      <c r="AP23">
        <v>1</v>
      </c>
      <c r="AQ23">
        <v>1</v>
      </c>
      <c r="AR23">
        <v>63</v>
      </c>
    </row>
    <row r="24" spans="2:46">
      <c r="B24" t="s">
        <v>37</v>
      </c>
      <c r="AF24">
        <v>6</v>
      </c>
      <c r="AG24">
        <v>313</v>
      </c>
      <c r="AH24">
        <v>26</v>
      </c>
      <c r="AI24">
        <v>1833</v>
      </c>
      <c r="AJ24">
        <v>330</v>
      </c>
      <c r="AK24">
        <v>1871</v>
      </c>
      <c r="AL24">
        <v>1776</v>
      </c>
      <c r="AM24">
        <v>1139</v>
      </c>
      <c r="AN24">
        <v>1565</v>
      </c>
      <c r="AO24">
        <v>3582</v>
      </c>
      <c r="AP24">
        <v>3902</v>
      </c>
      <c r="AQ24">
        <v>2873</v>
      </c>
      <c r="AR24">
        <v>9009</v>
      </c>
      <c r="AS24">
        <v>1488</v>
      </c>
    </row>
    <row r="25" spans="2:46">
      <c r="B25" t="s">
        <v>38</v>
      </c>
      <c r="AF25">
        <v>6</v>
      </c>
      <c r="AG25">
        <v>796</v>
      </c>
      <c r="AH25">
        <v>2554</v>
      </c>
      <c r="AI25">
        <v>247</v>
      </c>
      <c r="AJ25">
        <v>9</v>
      </c>
      <c r="AK25">
        <v>404</v>
      </c>
      <c r="AL25">
        <v>598</v>
      </c>
      <c r="AM25">
        <v>817</v>
      </c>
      <c r="AN25">
        <v>2206</v>
      </c>
      <c r="AO25">
        <v>295</v>
      </c>
      <c r="AP25">
        <v>2188</v>
      </c>
      <c r="AQ25">
        <v>1306</v>
      </c>
      <c r="AS25">
        <v>98</v>
      </c>
    </row>
    <row r="26" spans="2:46">
      <c r="B26" t="s">
        <v>39</v>
      </c>
      <c r="AE26">
        <v>4</v>
      </c>
      <c r="AF26">
        <v>9</v>
      </c>
      <c r="AG26">
        <v>39</v>
      </c>
      <c r="AH26">
        <v>14</v>
      </c>
      <c r="AI26">
        <v>21</v>
      </c>
      <c r="AJ26">
        <v>33</v>
      </c>
      <c r="AK26">
        <v>13</v>
      </c>
      <c r="AL26">
        <v>17</v>
      </c>
      <c r="AM26">
        <v>4</v>
      </c>
      <c r="AO26">
        <v>3</v>
      </c>
      <c r="AP26">
        <v>3</v>
      </c>
      <c r="AQ26">
        <v>58</v>
      </c>
      <c r="AR26">
        <v>5</v>
      </c>
    </row>
    <row r="27" spans="2:46">
      <c r="B27" t="s">
        <v>49</v>
      </c>
    </row>
    <row r="28" spans="2:46">
      <c r="B28" t="s">
        <v>50</v>
      </c>
      <c r="AK28">
        <v>637</v>
      </c>
      <c r="AL28">
        <v>2760</v>
      </c>
      <c r="AM28">
        <v>13893</v>
      </c>
      <c r="AN28">
        <v>14229</v>
      </c>
      <c r="AO28">
        <v>9892</v>
      </c>
      <c r="AP28">
        <v>14473</v>
      </c>
      <c r="AQ28">
        <v>6926</v>
      </c>
      <c r="AR28">
        <v>1697</v>
      </c>
    </row>
    <row r="29" spans="2:46">
      <c r="B29" t="s">
        <v>51</v>
      </c>
      <c r="AK29">
        <v>4</v>
      </c>
      <c r="AL29">
        <v>51</v>
      </c>
      <c r="AM29">
        <v>377</v>
      </c>
      <c r="AN29">
        <v>607</v>
      </c>
      <c r="AO29">
        <v>5879</v>
      </c>
      <c r="AP29">
        <v>4317</v>
      </c>
    </row>
    <row r="30" spans="2:46">
      <c r="B30" t="s">
        <v>52</v>
      </c>
      <c r="AL30">
        <v>19</v>
      </c>
      <c r="AM30">
        <v>55</v>
      </c>
      <c r="AN30">
        <v>18</v>
      </c>
      <c r="AP30">
        <v>9</v>
      </c>
    </row>
    <row r="31" spans="2:46">
      <c r="B31" t="s">
        <v>53</v>
      </c>
    </row>
    <row r="32" spans="2:46">
      <c r="B32" t="s">
        <v>14</v>
      </c>
      <c r="AA32">
        <v>1934</v>
      </c>
      <c r="AB32">
        <v>2344</v>
      </c>
      <c r="AC32">
        <v>3745</v>
      </c>
      <c r="AD32">
        <v>3811</v>
      </c>
      <c r="AE32">
        <v>13</v>
      </c>
      <c r="AF32">
        <v>34</v>
      </c>
      <c r="AG32">
        <v>191</v>
      </c>
      <c r="AH32">
        <v>1790</v>
      </c>
      <c r="AI32">
        <v>554</v>
      </c>
      <c r="AJ32">
        <v>835</v>
      </c>
      <c r="AK32">
        <v>838</v>
      </c>
      <c r="AL32">
        <v>1104</v>
      </c>
      <c r="AM32">
        <v>349</v>
      </c>
      <c r="AN32">
        <v>6274</v>
      </c>
      <c r="AO32">
        <v>1817</v>
      </c>
      <c r="AP32">
        <v>9860</v>
      </c>
      <c r="AQ32">
        <v>7648</v>
      </c>
      <c r="AR32">
        <v>11907</v>
      </c>
      <c r="AS32">
        <v>2967</v>
      </c>
      <c r="AT32">
        <v>9319</v>
      </c>
    </row>
    <row r="33" spans="2:46">
      <c r="B33" t="s">
        <v>40</v>
      </c>
      <c r="AE33">
        <v>841</v>
      </c>
      <c r="AF33">
        <v>17979</v>
      </c>
      <c r="AG33">
        <v>35825</v>
      </c>
      <c r="AH33">
        <v>11809</v>
      </c>
      <c r="AI33">
        <v>37919</v>
      </c>
      <c r="AJ33">
        <v>23566</v>
      </c>
      <c r="AK33">
        <v>34533</v>
      </c>
      <c r="AL33">
        <v>32101</v>
      </c>
      <c r="AM33">
        <v>50387</v>
      </c>
      <c r="AN33">
        <v>67308</v>
      </c>
      <c r="AO33">
        <v>42517</v>
      </c>
      <c r="AP33">
        <v>74217</v>
      </c>
      <c r="AQ33">
        <v>27325</v>
      </c>
      <c r="AR33">
        <v>19066</v>
      </c>
      <c r="AS33">
        <v>13188</v>
      </c>
      <c r="AT33">
        <v>735</v>
      </c>
    </row>
    <row r="34" spans="2:46">
      <c r="B34" t="s">
        <v>15</v>
      </c>
      <c r="X34">
        <v>12804248</v>
      </c>
      <c r="Y34">
        <v>66941289</v>
      </c>
      <c r="Z34">
        <v>36334158</v>
      </c>
      <c r="AA34">
        <v>3434293</v>
      </c>
      <c r="AB34">
        <v>2129540</v>
      </c>
      <c r="AC34">
        <v>109455331</v>
      </c>
      <c r="AD34">
        <v>192066044</v>
      </c>
      <c r="AE34">
        <v>119353</v>
      </c>
      <c r="AF34">
        <v>49121</v>
      </c>
      <c r="AG34">
        <v>285960</v>
      </c>
      <c r="AH34">
        <v>542194</v>
      </c>
      <c r="AI34">
        <v>630966</v>
      </c>
      <c r="AJ34">
        <v>490189</v>
      </c>
      <c r="AK34">
        <v>176292</v>
      </c>
      <c r="AL34">
        <v>49501</v>
      </c>
      <c r="AM34">
        <v>40453</v>
      </c>
      <c r="AN34">
        <v>68165</v>
      </c>
      <c r="AO34">
        <v>146097</v>
      </c>
      <c r="AP34">
        <v>232989</v>
      </c>
      <c r="AQ34">
        <v>318208</v>
      </c>
      <c r="AR34">
        <v>227835</v>
      </c>
    </row>
    <row r="35" spans="2:46">
      <c r="B35" t="s">
        <v>16</v>
      </c>
      <c r="X35">
        <v>12422754</v>
      </c>
      <c r="Y35">
        <v>30618061</v>
      </c>
      <c r="Z35">
        <v>18480921</v>
      </c>
      <c r="AA35">
        <v>42931791</v>
      </c>
      <c r="AB35">
        <v>10819580</v>
      </c>
      <c r="AC35">
        <v>27326914</v>
      </c>
      <c r="AD35">
        <v>24085011</v>
      </c>
      <c r="AE35">
        <v>42650</v>
      </c>
      <c r="AF35">
        <v>46095</v>
      </c>
      <c r="AG35">
        <v>131079</v>
      </c>
      <c r="AH35">
        <v>27044</v>
      </c>
      <c r="AI35">
        <v>22901</v>
      </c>
      <c r="AJ35">
        <v>11871</v>
      </c>
      <c r="AK35">
        <v>8420</v>
      </c>
      <c r="AL35">
        <v>16842</v>
      </c>
      <c r="AM35">
        <v>18675</v>
      </c>
      <c r="AN35">
        <v>9726</v>
      </c>
      <c r="AO35">
        <v>5815</v>
      </c>
      <c r="AP35">
        <v>12482</v>
      </c>
      <c r="AQ35">
        <v>8841</v>
      </c>
      <c r="AR35">
        <v>7310</v>
      </c>
      <c r="AS35">
        <v>39385</v>
      </c>
      <c r="AT35">
        <v>105839</v>
      </c>
    </row>
    <row r="36" spans="2:46">
      <c r="B36" t="s">
        <v>17</v>
      </c>
      <c r="X36">
        <v>2458620</v>
      </c>
      <c r="Y36">
        <v>1402182</v>
      </c>
      <c r="Z36">
        <v>59329013</v>
      </c>
      <c r="AA36">
        <v>121686295</v>
      </c>
      <c r="AB36">
        <v>3891430</v>
      </c>
      <c r="AC36">
        <v>772053</v>
      </c>
      <c r="AD36">
        <v>2483342</v>
      </c>
      <c r="AE36">
        <v>317</v>
      </c>
      <c r="AF36">
        <v>484</v>
      </c>
      <c r="AG36">
        <v>746</v>
      </c>
      <c r="AH36">
        <v>639</v>
      </c>
      <c r="AI36">
        <v>135</v>
      </c>
      <c r="AJ36">
        <v>205</v>
      </c>
      <c r="AK36">
        <v>17</v>
      </c>
      <c r="AL36">
        <v>474</v>
      </c>
      <c r="AM36">
        <v>84</v>
      </c>
      <c r="AN36">
        <v>678</v>
      </c>
      <c r="AO36">
        <v>9</v>
      </c>
      <c r="AP36">
        <v>23</v>
      </c>
      <c r="AQ36">
        <v>27</v>
      </c>
      <c r="AR36">
        <v>14</v>
      </c>
      <c r="AS36">
        <v>320485</v>
      </c>
      <c r="AT36">
        <v>140232</v>
      </c>
    </row>
    <row r="37" spans="2:46">
      <c r="B37" t="s">
        <v>61</v>
      </c>
      <c r="AR37">
        <v>15031</v>
      </c>
      <c r="AS37">
        <v>53978</v>
      </c>
      <c r="AT37">
        <v>51277</v>
      </c>
    </row>
    <row r="38" spans="2:46">
      <c r="B38" t="s">
        <v>41</v>
      </c>
      <c r="AE38">
        <v>5630</v>
      </c>
      <c r="AF38">
        <v>9260</v>
      </c>
      <c r="AG38">
        <v>15280</v>
      </c>
      <c r="AH38">
        <v>2955</v>
      </c>
      <c r="AI38">
        <v>1121</v>
      </c>
      <c r="AJ38">
        <v>7147</v>
      </c>
      <c r="AK38">
        <v>4510</v>
      </c>
      <c r="AL38">
        <v>5059</v>
      </c>
      <c r="AM38">
        <v>6186</v>
      </c>
      <c r="AN38">
        <v>5182</v>
      </c>
      <c r="AO38">
        <v>4983</v>
      </c>
      <c r="AP38">
        <v>6766</v>
      </c>
      <c r="AQ38">
        <v>3277</v>
      </c>
      <c r="AR38">
        <v>785</v>
      </c>
      <c r="AS38">
        <v>2427</v>
      </c>
      <c r="AT38">
        <v>11644</v>
      </c>
    </row>
    <row r="39" spans="2:46">
      <c r="B39" t="s">
        <v>28</v>
      </c>
    </row>
    <row r="40" spans="2:46">
      <c r="B40" t="s">
        <v>18</v>
      </c>
      <c r="X40">
        <v>184800875</v>
      </c>
      <c r="Y40">
        <v>142216863</v>
      </c>
      <c r="Z40">
        <v>22921493</v>
      </c>
      <c r="AA40">
        <v>105181233</v>
      </c>
      <c r="AB40">
        <v>109483834</v>
      </c>
      <c r="AC40">
        <v>88971799</v>
      </c>
      <c r="AD40">
        <v>90660149</v>
      </c>
      <c r="AE40">
        <v>95635</v>
      </c>
      <c r="AF40">
        <v>68261</v>
      </c>
      <c r="AG40">
        <v>78115</v>
      </c>
      <c r="AH40">
        <v>107014</v>
      </c>
      <c r="AI40">
        <v>63620</v>
      </c>
      <c r="AJ40">
        <v>50596</v>
      </c>
      <c r="AK40">
        <v>26742</v>
      </c>
      <c r="AL40">
        <v>31841</v>
      </c>
      <c r="AM40">
        <v>16305</v>
      </c>
      <c r="AN40">
        <v>33898</v>
      </c>
      <c r="AO40">
        <v>100578</v>
      </c>
      <c r="AP40">
        <v>192199</v>
      </c>
      <c r="AQ40">
        <v>190133</v>
      </c>
      <c r="AR40">
        <v>205883</v>
      </c>
      <c r="AS40">
        <v>132799</v>
      </c>
      <c r="AT40">
        <v>208010</v>
      </c>
    </row>
    <row r="41" spans="2:46">
      <c r="B41" t="s">
        <v>19</v>
      </c>
      <c r="X41">
        <v>1837100</v>
      </c>
      <c r="Y41">
        <v>9994563</v>
      </c>
    </row>
    <row r="42" spans="2:46">
      <c r="B42" t="s">
        <v>62</v>
      </c>
      <c r="AR42">
        <v>21725</v>
      </c>
      <c r="AS42">
        <v>117646</v>
      </c>
      <c r="AT42">
        <v>17427</v>
      </c>
    </row>
    <row r="43" spans="2:46">
      <c r="B43" t="s">
        <v>42</v>
      </c>
      <c r="AE43">
        <v>72</v>
      </c>
      <c r="AF43">
        <v>3973</v>
      </c>
      <c r="AG43">
        <v>5</v>
      </c>
      <c r="AI43">
        <v>8111</v>
      </c>
      <c r="AJ43">
        <v>6209</v>
      </c>
      <c r="AK43">
        <v>6522</v>
      </c>
      <c r="AL43">
        <v>602</v>
      </c>
      <c r="AM43">
        <v>2229</v>
      </c>
      <c r="AN43">
        <v>5895</v>
      </c>
      <c r="AO43">
        <v>8813</v>
      </c>
      <c r="AP43">
        <v>6167</v>
      </c>
      <c r="AQ43">
        <v>4794</v>
      </c>
      <c r="AR43">
        <v>5350</v>
      </c>
    </row>
    <row r="44" spans="2:46">
      <c r="B44" t="s">
        <v>20</v>
      </c>
      <c r="X44">
        <v>64046030</v>
      </c>
      <c r="Y44">
        <v>78914532</v>
      </c>
      <c r="Z44">
        <v>528088747</v>
      </c>
      <c r="AA44">
        <v>1034225837</v>
      </c>
      <c r="AB44">
        <v>532325980</v>
      </c>
      <c r="AC44">
        <v>225225697</v>
      </c>
      <c r="AD44">
        <v>224378662</v>
      </c>
      <c r="AE44">
        <v>112199</v>
      </c>
      <c r="AF44">
        <v>172717</v>
      </c>
      <c r="AG44">
        <v>296402</v>
      </c>
      <c r="AH44">
        <v>161217</v>
      </c>
      <c r="AI44">
        <v>79907</v>
      </c>
      <c r="AJ44">
        <v>79890</v>
      </c>
      <c r="AK44">
        <v>48100</v>
      </c>
      <c r="AL44">
        <v>18496</v>
      </c>
      <c r="AM44">
        <v>35837</v>
      </c>
      <c r="AN44">
        <v>16362</v>
      </c>
      <c r="AO44">
        <v>25281</v>
      </c>
      <c r="AP44">
        <v>32210</v>
      </c>
      <c r="AQ44">
        <v>31922</v>
      </c>
      <c r="AR44">
        <v>39270</v>
      </c>
      <c r="AS44">
        <v>64673</v>
      </c>
      <c r="AT44">
        <v>63808</v>
      </c>
    </row>
    <row r="45" spans="2:46">
      <c r="B45" t="s">
        <v>21</v>
      </c>
      <c r="Y45">
        <v>47</v>
      </c>
      <c r="Z45">
        <v>664550</v>
      </c>
      <c r="AA45">
        <v>158250292</v>
      </c>
      <c r="AB45">
        <v>73630368</v>
      </c>
      <c r="AC45">
        <v>125119600</v>
      </c>
      <c r="AD45">
        <v>65666158</v>
      </c>
      <c r="AE45">
        <v>181752</v>
      </c>
      <c r="AF45">
        <v>258904</v>
      </c>
      <c r="AG45">
        <v>142899</v>
      </c>
      <c r="AH45">
        <v>173020</v>
      </c>
      <c r="AI45">
        <v>235927</v>
      </c>
      <c r="AJ45">
        <v>180326</v>
      </c>
      <c r="AK45">
        <v>24397</v>
      </c>
      <c r="AL45">
        <v>33236</v>
      </c>
      <c r="AM45">
        <v>11337</v>
      </c>
      <c r="AN45">
        <v>77690</v>
      </c>
      <c r="AO45">
        <v>45367</v>
      </c>
      <c r="AP45">
        <v>46146</v>
      </c>
      <c r="AQ45">
        <v>70259</v>
      </c>
      <c r="AR45">
        <v>119270</v>
      </c>
      <c r="AS45">
        <v>264508</v>
      </c>
      <c r="AT45">
        <v>197924</v>
      </c>
    </row>
    <row r="46" spans="2:46">
      <c r="B46" t="s">
        <v>43</v>
      </c>
      <c r="AE46">
        <v>17729</v>
      </c>
      <c r="AF46">
        <v>18159</v>
      </c>
      <c r="AG46">
        <v>9180</v>
      </c>
      <c r="AH46">
        <v>3432</v>
      </c>
      <c r="AI46">
        <v>782</v>
      </c>
      <c r="AJ46">
        <v>4607</v>
      </c>
      <c r="AK46">
        <v>2927</v>
      </c>
      <c r="AL46">
        <v>2406</v>
      </c>
      <c r="AM46">
        <v>2455</v>
      </c>
      <c r="AN46">
        <v>8278</v>
      </c>
      <c r="AO46">
        <v>11577</v>
      </c>
      <c r="AP46">
        <v>14363</v>
      </c>
      <c r="AQ46">
        <v>10858</v>
      </c>
      <c r="AR46">
        <v>4030</v>
      </c>
      <c r="AS46">
        <v>22048</v>
      </c>
      <c r="AT46">
        <v>103552</v>
      </c>
    </row>
    <row r="47" spans="2:46">
      <c r="B47" t="s">
        <v>2</v>
      </c>
      <c r="X47">
        <v>21401045</v>
      </c>
      <c r="Y47">
        <v>100091532</v>
      </c>
      <c r="Z47">
        <v>135295112</v>
      </c>
      <c r="AA47">
        <v>308953885</v>
      </c>
      <c r="AB47">
        <v>513919937</v>
      </c>
      <c r="AC47">
        <v>631793408</v>
      </c>
      <c r="AD47">
        <v>311152674</v>
      </c>
      <c r="AE47">
        <v>320580</v>
      </c>
      <c r="AF47">
        <v>382705</v>
      </c>
      <c r="AG47">
        <v>349398</v>
      </c>
      <c r="AH47">
        <v>328998</v>
      </c>
      <c r="AI47">
        <v>320746</v>
      </c>
      <c r="AJ47">
        <v>233800</v>
      </c>
      <c r="AK47">
        <v>89554</v>
      </c>
      <c r="AL47">
        <v>92801</v>
      </c>
      <c r="AM47">
        <v>52814</v>
      </c>
      <c r="AN47">
        <v>59991</v>
      </c>
      <c r="AO47">
        <v>80260</v>
      </c>
      <c r="AP47">
        <v>80909</v>
      </c>
      <c r="AQ47">
        <v>83225</v>
      </c>
      <c r="AR47">
        <v>53007</v>
      </c>
      <c r="AS47">
        <v>104278</v>
      </c>
      <c r="AT47">
        <v>165630</v>
      </c>
    </row>
    <row r="48" spans="2:46">
      <c r="B48" t="s">
        <v>3</v>
      </c>
      <c r="X48">
        <v>4340975</v>
      </c>
      <c r="Y48">
        <v>169694826</v>
      </c>
      <c r="Z48">
        <v>24390221</v>
      </c>
      <c r="AA48">
        <v>46097966</v>
      </c>
      <c r="AB48">
        <v>45506628</v>
      </c>
      <c r="AC48">
        <v>130534825</v>
      </c>
      <c r="AD48">
        <v>242354741</v>
      </c>
      <c r="AE48">
        <v>249545</v>
      </c>
      <c r="AF48">
        <v>276182</v>
      </c>
      <c r="AG48">
        <v>209130</v>
      </c>
      <c r="AH48">
        <v>91020</v>
      </c>
      <c r="AI48">
        <v>207360</v>
      </c>
      <c r="AJ48">
        <v>171254</v>
      </c>
      <c r="AK48">
        <v>141178</v>
      </c>
      <c r="AL48">
        <v>96856</v>
      </c>
      <c r="AM48">
        <v>79096</v>
      </c>
      <c r="AN48">
        <v>47200</v>
      </c>
      <c r="AO48">
        <v>100834</v>
      </c>
      <c r="AP48">
        <v>109387</v>
      </c>
      <c r="AQ48">
        <v>93927</v>
      </c>
      <c r="AR48">
        <v>53292</v>
      </c>
      <c r="AS48">
        <v>7979</v>
      </c>
      <c r="AT48">
        <v>46854</v>
      </c>
    </row>
    <row r="49" spans="2:46">
      <c r="B49" t="s">
        <v>54</v>
      </c>
      <c r="AM49">
        <v>31</v>
      </c>
    </row>
    <row r="50" spans="2:46">
      <c r="B50" t="s">
        <v>22</v>
      </c>
      <c r="X50">
        <v>80921850</v>
      </c>
      <c r="Y50">
        <v>203124469</v>
      </c>
      <c r="Z50">
        <v>155298994</v>
      </c>
      <c r="AA50">
        <v>104536862</v>
      </c>
      <c r="AB50">
        <v>158250428</v>
      </c>
      <c r="AC50">
        <v>384738476</v>
      </c>
      <c r="AD50">
        <v>349738240</v>
      </c>
      <c r="AE50">
        <v>407473</v>
      </c>
      <c r="AF50">
        <v>312533</v>
      </c>
      <c r="AG50">
        <v>183122</v>
      </c>
      <c r="AH50">
        <v>304365</v>
      </c>
      <c r="AI50">
        <v>395718</v>
      </c>
      <c r="AJ50">
        <v>273874</v>
      </c>
      <c r="AK50">
        <v>104203</v>
      </c>
      <c r="AL50">
        <v>98940</v>
      </c>
      <c r="AM50">
        <v>90588</v>
      </c>
      <c r="AN50">
        <v>223971</v>
      </c>
      <c r="AO50">
        <v>127661</v>
      </c>
      <c r="AP50">
        <v>278968</v>
      </c>
      <c r="AQ50">
        <v>255086</v>
      </c>
    </row>
    <row r="51" spans="2:46">
      <c r="B51" t="s">
        <v>57</v>
      </c>
      <c r="AR51">
        <v>201605</v>
      </c>
      <c r="AS51">
        <v>227022</v>
      </c>
      <c r="AT51">
        <v>232863</v>
      </c>
    </row>
    <row r="52" spans="2:46">
      <c r="B52" t="s">
        <v>23</v>
      </c>
      <c r="X52">
        <v>1010550</v>
      </c>
      <c r="Y52">
        <v>22319109</v>
      </c>
      <c r="Z52">
        <v>36013566</v>
      </c>
      <c r="AA52">
        <v>164991221</v>
      </c>
      <c r="AB52">
        <v>117009008</v>
      </c>
      <c r="AC52">
        <v>199569424</v>
      </c>
      <c r="AD52">
        <v>400806306</v>
      </c>
      <c r="AE52">
        <v>292813</v>
      </c>
      <c r="AF52">
        <v>211200</v>
      </c>
      <c r="AG52">
        <v>72085</v>
      </c>
      <c r="AH52">
        <v>133995</v>
      </c>
      <c r="AI52">
        <v>261573</v>
      </c>
      <c r="AJ52">
        <v>310595</v>
      </c>
      <c r="AK52">
        <v>220365</v>
      </c>
      <c r="AL52">
        <v>148073</v>
      </c>
      <c r="AM52">
        <v>121928</v>
      </c>
      <c r="AN52">
        <v>93414</v>
      </c>
      <c r="AO52">
        <v>83699</v>
      </c>
      <c r="AP52">
        <v>112498</v>
      </c>
      <c r="AQ52">
        <v>98970</v>
      </c>
      <c r="AR52">
        <v>99643</v>
      </c>
      <c r="AS52">
        <v>282116</v>
      </c>
      <c r="AT52">
        <v>350724</v>
      </c>
    </row>
    <row r="53" spans="2:46">
      <c r="B53" t="s">
        <v>24</v>
      </c>
      <c r="X53">
        <v>5363895</v>
      </c>
      <c r="Y53">
        <v>8174583</v>
      </c>
      <c r="Z53">
        <v>806540</v>
      </c>
      <c r="AA53">
        <v>836950</v>
      </c>
      <c r="AB53">
        <v>546</v>
      </c>
      <c r="AC53">
        <v>779730</v>
      </c>
      <c r="AD53">
        <v>158453</v>
      </c>
      <c r="AE53">
        <v>1272</v>
      </c>
      <c r="AF53">
        <v>4267</v>
      </c>
      <c r="AG53">
        <v>1962</v>
      </c>
      <c r="AH53">
        <v>6402</v>
      </c>
      <c r="AI53">
        <v>38926</v>
      </c>
      <c r="AJ53">
        <v>13635</v>
      </c>
      <c r="AK53">
        <v>11320</v>
      </c>
      <c r="AL53">
        <v>1161</v>
      </c>
      <c r="AM53">
        <v>8824</v>
      </c>
      <c r="AN53">
        <v>36698</v>
      </c>
      <c r="AO53">
        <v>60072</v>
      </c>
      <c r="AP53">
        <v>65000</v>
      </c>
      <c r="AQ53">
        <v>21857</v>
      </c>
      <c r="AR53">
        <v>52882</v>
      </c>
      <c r="AS53">
        <v>146376</v>
      </c>
      <c r="AT53">
        <v>128707</v>
      </c>
    </row>
    <row r="54" spans="2:46">
      <c r="B54" t="s">
        <v>25</v>
      </c>
      <c r="X54">
        <v>1751361</v>
      </c>
      <c r="Y54">
        <v>6708934</v>
      </c>
      <c r="Z54">
        <v>79456471</v>
      </c>
      <c r="AA54">
        <v>124874276</v>
      </c>
      <c r="AB54">
        <v>34991355</v>
      </c>
      <c r="AC54">
        <v>9471162</v>
      </c>
      <c r="AD54">
        <v>9857217</v>
      </c>
      <c r="AE54">
        <v>11509</v>
      </c>
      <c r="AF54">
        <v>19717</v>
      </c>
      <c r="AG54">
        <v>17042</v>
      </c>
      <c r="AH54">
        <v>16958</v>
      </c>
      <c r="AI54">
        <v>29618</v>
      </c>
      <c r="AJ54">
        <v>6335</v>
      </c>
      <c r="AK54">
        <v>8937</v>
      </c>
      <c r="AL54">
        <v>1646</v>
      </c>
      <c r="AM54">
        <v>5062</v>
      </c>
      <c r="AN54">
        <v>22608</v>
      </c>
      <c r="AO54">
        <v>19367</v>
      </c>
      <c r="AP54">
        <v>32922</v>
      </c>
      <c r="AQ54">
        <v>11639</v>
      </c>
    </row>
    <row r="55" spans="2:46">
      <c r="B55" t="s">
        <v>55</v>
      </c>
      <c r="AK55">
        <v>3</v>
      </c>
      <c r="AL55">
        <v>28</v>
      </c>
      <c r="AM55">
        <v>419</v>
      </c>
      <c r="AO55">
        <v>216</v>
      </c>
      <c r="AP55">
        <v>30</v>
      </c>
      <c r="AQ55">
        <v>437</v>
      </c>
    </row>
    <row r="56" spans="2:46">
      <c r="B56" t="s">
        <v>26</v>
      </c>
      <c r="Z56">
        <v>495336</v>
      </c>
      <c r="AA56">
        <v>949772</v>
      </c>
      <c r="AB56">
        <v>1031847</v>
      </c>
      <c r="AC56">
        <v>14660767</v>
      </c>
      <c r="AD56">
        <v>32057129</v>
      </c>
      <c r="AE56">
        <v>15395</v>
      </c>
      <c r="AF56">
        <v>6470</v>
      </c>
      <c r="AG56">
        <v>5247</v>
      </c>
      <c r="AH56">
        <v>8234</v>
      </c>
      <c r="AI56">
        <v>10520</v>
      </c>
      <c r="AJ56">
        <v>9918</v>
      </c>
      <c r="AK56">
        <v>3901</v>
      </c>
      <c r="AL56">
        <v>5305</v>
      </c>
      <c r="AM56">
        <v>2660</v>
      </c>
      <c r="AN56">
        <v>4002</v>
      </c>
      <c r="AO56">
        <v>1515</v>
      </c>
      <c r="AP56">
        <v>2811</v>
      </c>
      <c r="AQ56">
        <v>13397</v>
      </c>
      <c r="AR56">
        <v>2206</v>
      </c>
      <c r="AS56">
        <v>1546</v>
      </c>
      <c r="AT56">
        <v>3413</v>
      </c>
    </row>
    <row r="57" spans="2:46">
      <c r="B57" t="s">
        <v>27</v>
      </c>
      <c r="Z57">
        <v>91954950</v>
      </c>
      <c r="AA57">
        <v>135430984</v>
      </c>
      <c r="AB57">
        <v>284561638</v>
      </c>
      <c r="AC57">
        <v>345272801</v>
      </c>
      <c r="AD57">
        <v>261337028</v>
      </c>
      <c r="AE57">
        <v>269266</v>
      </c>
      <c r="AF57">
        <v>232432</v>
      </c>
      <c r="AG57">
        <v>78741</v>
      </c>
      <c r="AH57">
        <v>66540</v>
      </c>
      <c r="AI57">
        <v>354738</v>
      </c>
      <c r="AJ57">
        <v>161841</v>
      </c>
      <c r="AK57">
        <v>69105</v>
      </c>
      <c r="AL57">
        <v>97018</v>
      </c>
      <c r="AM57">
        <v>120656</v>
      </c>
      <c r="AN57">
        <v>26492</v>
      </c>
      <c r="AO57">
        <v>15242</v>
      </c>
      <c r="AP57">
        <v>57565</v>
      </c>
      <c r="AQ57">
        <v>22953</v>
      </c>
    </row>
    <row r="59" spans="2:46">
      <c r="B59" t="s">
        <v>63</v>
      </c>
      <c r="X59">
        <f t="shared" ref="X59:Z59" si="0">SUM(X4:X58)</f>
        <v>552253452</v>
      </c>
      <c r="Y59">
        <f t="shared" si="0"/>
        <v>1642998900</v>
      </c>
      <c r="Z59">
        <f t="shared" si="0"/>
        <v>2217327262</v>
      </c>
      <c r="AA59">
        <f>SUM(AA4:AA58)</f>
        <v>4329718046</v>
      </c>
      <c r="AB59">
        <f>SUM(AB4:AB58)</f>
        <v>3537134795</v>
      </c>
      <c r="AC59">
        <f>SUM(AC4:AC58)</f>
        <v>4902226426</v>
      </c>
      <c r="AD59">
        <f t="shared" ref="AD59:AJ59" si="1">SUM(AD4:AD58)</f>
        <v>5642245648</v>
      </c>
      <c r="AE59">
        <f t="shared" si="1"/>
        <v>5617601.1469999999</v>
      </c>
      <c r="AF59">
        <f t="shared" si="1"/>
        <v>6627145</v>
      </c>
      <c r="AG59">
        <f t="shared" si="1"/>
        <v>6231247</v>
      </c>
      <c r="AH59">
        <f t="shared" si="1"/>
        <v>6397061</v>
      </c>
      <c r="AI59">
        <f t="shared" si="1"/>
        <v>6191140</v>
      </c>
      <c r="AJ59">
        <f t="shared" si="1"/>
        <v>5934174.4610000001</v>
      </c>
      <c r="AK59">
        <f t="shared" ref="AK59" si="2">SUM(AK4:AK58)</f>
        <v>3382845</v>
      </c>
      <c r="AL59">
        <f t="shared" ref="AL59" si="3">SUM(AL4:AL58)</f>
        <v>2846349</v>
      </c>
      <c r="AM59">
        <f t="shared" ref="AM59" si="4">SUM(AM4:AM58)</f>
        <v>2534630</v>
      </c>
      <c r="AN59">
        <f t="shared" ref="AN59" si="5">SUM(AN4:AN58)</f>
        <v>3253284</v>
      </c>
      <c r="AO59">
        <f t="shared" ref="AO59" si="6">SUM(AO4:AO58)</f>
        <v>3910382</v>
      </c>
      <c r="AP59">
        <f t="shared" ref="AP59" si="7">SUM(AP4:AP58)</f>
        <v>5019499</v>
      </c>
      <c r="AQ59">
        <f t="shared" ref="AQ59:AT59" si="8">SUM(AQ4:AQ58)</f>
        <v>5578341</v>
      </c>
      <c r="AR59">
        <f t="shared" si="8"/>
        <v>6064754</v>
      </c>
      <c r="AS59">
        <f t="shared" si="8"/>
        <v>7019066</v>
      </c>
      <c r="AT59">
        <f t="shared" si="8"/>
        <v>9234141</v>
      </c>
    </row>
    <row r="60" spans="2:46">
      <c r="X60">
        <f>552253452-X59</f>
        <v>0</v>
      </c>
      <c r="Y60">
        <f>1642998900-Y59</f>
        <v>0</v>
      </c>
      <c r="Z60">
        <f>2217327262-Z59</f>
        <v>0</v>
      </c>
      <c r="AA60">
        <f>4329718046-AA59</f>
        <v>0</v>
      </c>
      <c r="AB60">
        <f>3537134795-AB59</f>
        <v>0</v>
      </c>
      <c r="AC60">
        <f>4902226426-AC59</f>
        <v>0</v>
      </c>
      <c r="AD60">
        <f>5642245648-AD59</f>
        <v>0</v>
      </c>
      <c r="AE60">
        <f>5617601-AE59</f>
        <v>-0.14699999988079071</v>
      </c>
      <c r="AF60">
        <f>6627145-AF59</f>
        <v>0</v>
      </c>
      <c r="AG60">
        <f>6231247-AG59</f>
        <v>0</v>
      </c>
      <c r="AH60">
        <f>6397061-AH59</f>
        <v>0</v>
      </c>
      <c r="AI60">
        <f>6191140-AI59</f>
        <v>0</v>
      </c>
      <c r="AJ60">
        <f>5934174-AJ59</f>
        <v>-0.46100000012665987</v>
      </c>
      <c r="AK60">
        <f>3382845-AK59</f>
        <v>0</v>
      </c>
      <c r="AL60">
        <f>2846349-AL59</f>
        <v>0</v>
      </c>
      <c r="AM60">
        <f>2534630-AM59</f>
        <v>0</v>
      </c>
      <c r="AN60">
        <f>3253284-AN59</f>
        <v>0</v>
      </c>
      <c r="AO60">
        <f>3910382-AO59</f>
        <v>0</v>
      </c>
      <c r="AP60">
        <f>5019499-AP59</f>
        <v>0</v>
      </c>
      <c r="AQ60">
        <f>5578341-AQ59</f>
        <v>0</v>
      </c>
      <c r="AR60">
        <f>6064754-AR59</f>
        <v>0</v>
      </c>
      <c r="AS60">
        <f>7019066-AS59</f>
        <v>0</v>
      </c>
      <c r="AT60">
        <f>9234141-AT59</f>
        <v>0</v>
      </c>
    </row>
    <row r="62" spans="2:46">
      <c r="X62" t="s">
        <v>59</v>
      </c>
      <c r="Y62" t="s">
        <v>59</v>
      </c>
      <c r="Z62" t="s">
        <v>59</v>
      </c>
      <c r="AA62" t="s">
        <v>59</v>
      </c>
      <c r="AB62" t="s">
        <v>59</v>
      </c>
      <c r="AC62" t="s">
        <v>59</v>
      </c>
      <c r="AE62" t="s">
        <v>59</v>
      </c>
      <c r="AF62" t="s">
        <v>59</v>
      </c>
      <c r="AG62" t="s">
        <v>59</v>
      </c>
      <c r="AH62" t="s">
        <v>59</v>
      </c>
      <c r="AI62" t="s">
        <v>59</v>
      </c>
      <c r="AJ62" t="s">
        <v>59</v>
      </c>
      <c r="AK62" t="s">
        <v>59</v>
      </c>
      <c r="AL62" t="s">
        <v>59</v>
      </c>
      <c r="AM62" t="s">
        <v>59</v>
      </c>
      <c r="AN62" t="s">
        <v>59</v>
      </c>
      <c r="AO62" t="s">
        <v>59</v>
      </c>
      <c r="AP62" t="s">
        <v>59</v>
      </c>
      <c r="AQ6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Sheet3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2009-01-28T18:24:11Z</dcterms:created>
  <dcterms:modified xsi:type="dcterms:W3CDTF">2011-10-03T14:47:24Z</dcterms:modified>
</cp:coreProperties>
</file>