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4295" windowHeight="11220"/>
  </bookViews>
  <sheets>
    <sheet name="imports" sheetId="1" r:id="rId1"/>
    <sheet name="exports" sheetId="2" r:id="rId2"/>
    <sheet name="imports_old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W154" i="2"/>
  <c r="X154"/>
  <c r="W155"/>
  <c r="X155"/>
  <c r="W150"/>
  <c r="W152" s="1"/>
  <c r="X150"/>
  <c r="X152" s="1"/>
  <c r="Y154"/>
  <c r="Z154"/>
  <c r="AA154"/>
  <c r="AB154"/>
  <c r="AC154"/>
  <c r="AD154"/>
  <c r="Y155"/>
  <c r="Z155"/>
  <c r="AA155"/>
  <c r="AB155"/>
  <c r="AC155"/>
  <c r="AD155"/>
  <c r="Y150"/>
  <c r="Y152" s="1"/>
  <c r="Z150"/>
  <c r="Z152" s="1"/>
  <c r="AA150"/>
  <c r="AA152" s="1"/>
  <c r="AB150"/>
  <c r="AB152" s="1"/>
  <c r="AC150"/>
  <c r="AC152" s="1"/>
  <c r="AD150"/>
  <c r="AB154" i="1"/>
  <c r="BC148" i="4"/>
  <c r="BC152" s="1"/>
  <c r="BC154" s="1"/>
  <c r="BB148"/>
  <c r="BB152" s="1"/>
  <c r="BB154" s="1"/>
  <c r="BA148"/>
  <c r="BA152" s="1"/>
  <c r="BA154" s="1"/>
  <c r="AZ148"/>
  <c r="AZ152" s="1"/>
  <c r="AZ154" s="1"/>
  <c r="AY148"/>
  <c r="AY152" s="1"/>
  <c r="AY154" s="1"/>
  <c r="AX148"/>
  <c r="AX152" s="1"/>
  <c r="AX154" s="1"/>
  <c r="AW148"/>
  <c r="AW152" s="1"/>
  <c r="AW154" s="1"/>
  <c r="AV148"/>
  <c r="AV152" s="1"/>
  <c r="AV154" s="1"/>
  <c r="AU148"/>
  <c r="AU152" s="1"/>
  <c r="AU154" s="1"/>
  <c r="AT148"/>
  <c r="AT152" s="1"/>
  <c r="AT154" s="1"/>
  <c r="AS148"/>
  <c r="AS152" s="1"/>
  <c r="AS154" s="1"/>
  <c r="AR148"/>
  <c r="AR152" s="1"/>
  <c r="AR154" s="1"/>
  <c r="AQ148"/>
  <c r="AQ152" s="1"/>
  <c r="AQ154" s="1"/>
  <c r="AP148"/>
  <c r="AP152" s="1"/>
  <c r="AP154" s="1"/>
  <c r="AO148"/>
  <c r="AO152" s="1"/>
  <c r="AO154" s="1"/>
  <c r="AN148"/>
  <c r="AN152" s="1"/>
  <c r="AN154" s="1"/>
  <c r="AM148"/>
  <c r="AM152" s="1"/>
  <c r="AM154" s="1"/>
  <c r="AL148"/>
  <c r="AL152" s="1"/>
  <c r="AL154" s="1"/>
  <c r="AK148"/>
  <c r="AK152" s="1"/>
  <c r="AK154" s="1"/>
  <c r="AJ148"/>
  <c r="AJ152" s="1"/>
  <c r="AJ154" s="1"/>
  <c r="AI148"/>
  <c r="AI152" s="1"/>
  <c r="AI154" s="1"/>
  <c r="AH148"/>
  <c r="AH152" s="1"/>
  <c r="AH154" s="1"/>
  <c r="AG148"/>
  <c r="AG152" s="1"/>
  <c r="AG154" s="1"/>
  <c r="AF148"/>
  <c r="AF152" s="1"/>
  <c r="AF154" s="1"/>
  <c r="AE148"/>
  <c r="AE152" s="1"/>
  <c r="AE154" s="1"/>
  <c r="AD148"/>
  <c r="AD152" s="1"/>
  <c r="AD154" s="1"/>
  <c r="AC148"/>
  <c r="AC152" s="1"/>
  <c r="AB148"/>
  <c r="AB152" s="1"/>
  <c r="AA148"/>
  <c r="AA152" s="1"/>
  <c r="Z148"/>
  <c r="Z152" s="1"/>
  <c r="Y148"/>
  <c r="Y152" s="1"/>
  <c r="X148"/>
  <c r="X152" s="1"/>
  <c r="W148"/>
  <c r="W152" s="1"/>
  <c r="W154" s="1"/>
  <c r="V148"/>
  <c r="V152" s="1"/>
  <c r="V154" s="1"/>
  <c r="U148"/>
  <c r="U152" s="1"/>
  <c r="U154" s="1"/>
  <c r="T148"/>
  <c r="T152" s="1"/>
  <c r="T154" s="1"/>
  <c r="S148"/>
  <c r="S152" s="1"/>
  <c r="S154" s="1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AP150" l="1"/>
  <c r="AR150"/>
  <c r="AT150"/>
  <c r="AV150"/>
  <c r="AX150"/>
  <c r="AQ150"/>
  <c r="AS150"/>
  <c r="AU150"/>
  <c r="AW150"/>
  <c r="BC155" i="2" l="1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AE154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AE155"/>
  <c r="AF155"/>
  <c r="AG155"/>
  <c r="AH155"/>
  <c r="BC150"/>
  <c r="BC152"/>
  <c r="BB150"/>
  <c r="BB152"/>
  <c r="BA150"/>
  <c r="BA152"/>
  <c r="AZ150"/>
  <c r="AZ152"/>
  <c r="AY150"/>
  <c r="AY152"/>
  <c r="AX150"/>
  <c r="AX152"/>
  <c r="AW150"/>
  <c r="AW152"/>
  <c r="AV150"/>
  <c r="AV152"/>
  <c r="AU150"/>
  <c r="AU152"/>
  <c r="AT150"/>
  <c r="AT152"/>
  <c r="AS150"/>
  <c r="AS152"/>
  <c r="AR150"/>
  <c r="AR152"/>
  <c r="AQ150"/>
  <c r="AQ152"/>
  <c r="AP150"/>
  <c r="AP152"/>
  <c r="AO150"/>
  <c r="AO152"/>
  <c r="AN150"/>
  <c r="AN152"/>
  <c r="AM150"/>
  <c r="AM152"/>
  <c r="AL150"/>
  <c r="AL152"/>
  <c r="AK150"/>
  <c r="AK152"/>
  <c r="AJ150"/>
  <c r="AJ152"/>
  <c r="AI150"/>
  <c r="AI152"/>
  <c r="AH150"/>
  <c r="AH152"/>
  <c r="AG150"/>
  <c r="AG152"/>
  <c r="AF150"/>
  <c r="AF152"/>
  <c r="AE150"/>
  <c r="AE152"/>
  <c r="AG154" i="1"/>
  <c r="AK154"/>
  <c r="AL154"/>
  <c r="AM154"/>
  <c r="AN154"/>
  <c r="AX154"/>
  <c r="AW154"/>
  <c r="AV154"/>
  <c r="AU154"/>
  <c r="AT154"/>
  <c r="BB154"/>
  <c r="BC148"/>
  <c r="BB49"/>
  <c r="BC49"/>
  <c r="BB148"/>
  <c r="BB152"/>
  <c r="AD148"/>
  <c r="S49"/>
  <c r="S148"/>
  <c r="T49"/>
  <c r="U49"/>
  <c r="V49"/>
  <c r="W49"/>
  <c r="X49"/>
  <c r="Y49"/>
  <c r="Z49"/>
  <c r="AA49"/>
  <c r="AB49"/>
  <c r="AC49"/>
  <c r="AD49"/>
  <c r="AE49"/>
  <c r="AF49"/>
  <c r="AG49"/>
  <c r="AH49"/>
  <c r="T148"/>
  <c r="U148"/>
  <c r="V148"/>
  <c r="W148"/>
  <c r="X148"/>
  <c r="Y148"/>
  <c r="Z148"/>
  <c r="AA148"/>
  <c r="AB148"/>
  <c r="AC148"/>
  <c r="AE148"/>
  <c r="AF148"/>
  <c r="AG148"/>
  <c r="AH148"/>
  <c r="AI148"/>
  <c r="AJ148"/>
  <c r="AI49"/>
  <c r="AJ49"/>
  <c r="AK49"/>
  <c r="AK148"/>
  <c r="AL148"/>
  <c r="AM148"/>
  <c r="AN148"/>
  <c r="AN49"/>
  <c r="AM49"/>
  <c r="AL49"/>
  <c r="AO148"/>
  <c r="AO152"/>
  <c r="AO154"/>
  <c r="AO49"/>
  <c r="AP148"/>
  <c r="AP150"/>
  <c r="AQ148"/>
  <c r="AQ150"/>
  <c r="AR148"/>
  <c r="AR150"/>
  <c r="AP49"/>
  <c r="AQ49"/>
  <c r="AR49"/>
  <c r="AS148"/>
  <c r="AS150"/>
  <c r="AT148"/>
  <c r="AT150"/>
  <c r="AS49"/>
  <c r="AT49"/>
  <c r="AV148"/>
  <c r="AV150"/>
  <c r="AW148"/>
  <c r="AW150"/>
  <c r="AX148"/>
  <c r="AX150"/>
  <c r="AY148"/>
  <c r="AZ148"/>
  <c r="BA148"/>
  <c r="AU148"/>
  <c r="AU150"/>
  <c r="AV49"/>
  <c r="AW49"/>
  <c r="AX49"/>
  <c r="AY49"/>
  <c r="AZ49"/>
  <c r="BA49"/>
  <c r="AU49"/>
  <c r="AY152"/>
  <c r="AY154"/>
  <c r="BC152"/>
  <c r="BC154"/>
  <c r="AN152"/>
  <c r="AG152"/>
  <c r="AF152"/>
  <c r="AF154"/>
  <c r="AE152"/>
  <c r="AE154"/>
  <c r="AD152"/>
  <c r="AD154"/>
  <c r="AJ152"/>
  <c r="AJ154"/>
  <c r="AI152"/>
  <c r="AI154"/>
  <c r="BA152"/>
  <c r="BA154"/>
  <c r="AM152"/>
  <c r="AH152"/>
  <c r="AH154"/>
  <c r="W152"/>
  <c r="W154"/>
  <c r="AT152"/>
  <c r="AR152"/>
  <c r="AR154"/>
  <c r="AL152"/>
  <c r="U152"/>
  <c r="U154"/>
  <c r="S152"/>
  <c r="S154"/>
  <c r="AS152"/>
  <c r="AS154"/>
  <c r="V152"/>
  <c r="V154"/>
  <c r="T152"/>
  <c r="T154"/>
  <c r="AK152"/>
  <c r="AQ152"/>
  <c r="AQ154"/>
  <c r="AP152"/>
  <c r="AP154"/>
  <c r="AW152"/>
  <c r="AV152"/>
  <c r="AU152"/>
  <c r="AX152"/>
  <c r="AZ152"/>
  <c r="AZ154"/>
  <c r="X152" l="1"/>
  <c r="X154" s="1"/>
  <c r="Y152"/>
  <c r="Y154" s="1"/>
  <c r="Z152"/>
  <c r="Z154" s="1"/>
  <c r="AA152"/>
  <c r="AA154" s="1"/>
  <c r="AB152"/>
  <c r="AC152"/>
  <c r="AC154" s="1"/>
</calcChain>
</file>

<file path=xl/sharedStrings.xml><?xml version="1.0" encoding="utf-8"?>
<sst xmlns="http://schemas.openxmlformats.org/spreadsheetml/2006/main" count="654" uniqueCount="193">
  <si>
    <t>notes</t>
  </si>
  <si>
    <t>unit</t>
  </si>
  <si>
    <t>Canada</t>
  </si>
  <si>
    <t>UK</t>
  </si>
  <si>
    <t>Ireland</t>
  </si>
  <si>
    <t>Aden</t>
  </si>
  <si>
    <t>British East Africa</t>
  </si>
  <si>
    <t>Southern Rhodesia</t>
  </si>
  <si>
    <t>Northern Rhodesia</t>
  </si>
  <si>
    <t>Union of South Africa</t>
  </si>
  <si>
    <t>Other British South Africa</t>
  </si>
  <si>
    <t>Gold Coast</t>
  </si>
  <si>
    <t>Nigeria</t>
  </si>
  <si>
    <t>Sierra Leone</t>
  </si>
  <si>
    <t>Anglo-Egyptian Sudan</t>
  </si>
  <si>
    <t>India</t>
  </si>
  <si>
    <t>Pakistan</t>
  </si>
  <si>
    <t>Burma</t>
  </si>
  <si>
    <t>Ceylon</t>
  </si>
  <si>
    <t>British Malaya</t>
  </si>
  <si>
    <t>Other British East Indies</t>
  </si>
  <si>
    <t>Bermuda</t>
  </si>
  <si>
    <t>British Guiana</t>
  </si>
  <si>
    <t>British Honduras</t>
  </si>
  <si>
    <t>Barbados</t>
  </si>
  <si>
    <t>Jamaica</t>
  </si>
  <si>
    <t>Trinidad and Tobago</t>
  </si>
  <si>
    <t>Bahamas</t>
  </si>
  <si>
    <t>Leeward and Windward Islands</t>
  </si>
  <si>
    <t>Falkland islands</t>
  </si>
  <si>
    <t>Hong Kong</t>
  </si>
  <si>
    <t>Malta</t>
  </si>
  <si>
    <t>Newfoundland</t>
  </si>
  <si>
    <t>Australia</t>
  </si>
  <si>
    <t>Fiji</t>
  </si>
  <si>
    <t>New Zealand</t>
  </si>
  <si>
    <t>Other British Oceania</t>
  </si>
  <si>
    <t>British South Africa</t>
  </si>
  <si>
    <t>British India</t>
  </si>
  <si>
    <t>Other British West Indies</t>
  </si>
  <si>
    <t>Palestine</t>
  </si>
  <si>
    <t>Abyssinia</t>
  </si>
  <si>
    <t>Afghanistan</t>
  </si>
  <si>
    <t>Argentina</t>
  </si>
  <si>
    <t>Austria</t>
  </si>
  <si>
    <t>Belgium</t>
  </si>
  <si>
    <t>Belgian Congo</t>
  </si>
  <si>
    <t>Bolivia</t>
  </si>
  <si>
    <t>Brazil</t>
  </si>
  <si>
    <t>Chile</t>
  </si>
  <si>
    <t>China</t>
  </si>
  <si>
    <t>Colombia</t>
  </si>
  <si>
    <t>Costa Rica</t>
  </si>
  <si>
    <t>Cuba</t>
  </si>
  <si>
    <t>Czechoslovakia</t>
  </si>
  <si>
    <t>Denmark</t>
  </si>
  <si>
    <t>Greenland</t>
  </si>
  <si>
    <t>Dominican Republic</t>
  </si>
  <si>
    <t>Ecuador</t>
  </si>
  <si>
    <t>Egypt</t>
  </si>
  <si>
    <t>El Salvador</t>
  </si>
  <si>
    <t>Estonia</t>
  </si>
  <si>
    <t>Finland</t>
  </si>
  <si>
    <t>France</t>
  </si>
  <si>
    <t>French Africa</t>
  </si>
  <si>
    <t>French East Indies</t>
  </si>
  <si>
    <t>French Oceania</t>
  </si>
  <si>
    <t>French West Indies</t>
  </si>
  <si>
    <t>Madagascar</t>
  </si>
  <si>
    <t>St Pierre and Miquelon</t>
  </si>
  <si>
    <t>Germany</t>
  </si>
  <si>
    <t>Greece</t>
  </si>
  <si>
    <t>Guatemala</t>
  </si>
  <si>
    <t>Haiti</t>
  </si>
  <si>
    <t>Honduras</t>
  </si>
  <si>
    <t>Hungary</t>
  </si>
  <si>
    <t>Iceland</t>
  </si>
  <si>
    <t>Iraq</t>
  </si>
  <si>
    <t>Mesopotamia</t>
  </si>
  <si>
    <t>Italy</t>
  </si>
  <si>
    <t>Italian Africa</t>
  </si>
  <si>
    <t>Japan</t>
  </si>
  <si>
    <t>Latvia</t>
  </si>
  <si>
    <t>Liberia</t>
  </si>
  <si>
    <t>Lithuania</t>
  </si>
  <si>
    <t>Mexico</t>
  </si>
  <si>
    <t>Morocco</t>
  </si>
  <si>
    <t>Netherlands</t>
  </si>
  <si>
    <t>Indonesia</t>
  </si>
  <si>
    <t>Netherlands Guiana</t>
  </si>
  <si>
    <t>Netherlands Antilles</t>
  </si>
  <si>
    <t>Nicaragua</t>
  </si>
  <si>
    <t>Norway</t>
  </si>
  <si>
    <t>Panama</t>
  </si>
  <si>
    <t>Paraguay</t>
  </si>
  <si>
    <t>Persia</t>
  </si>
  <si>
    <t>Iran</t>
  </si>
  <si>
    <t>Peru</t>
  </si>
  <si>
    <t>Philippines</t>
  </si>
  <si>
    <t>Poland</t>
  </si>
  <si>
    <t>Portugal</t>
  </si>
  <si>
    <t xml:space="preserve">Azores and Madeira </t>
  </si>
  <si>
    <t>Portuguese Africa</t>
  </si>
  <si>
    <t>Roumania</t>
  </si>
  <si>
    <t>Spain</t>
  </si>
  <si>
    <t xml:space="preserve">Canary Islands </t>
  </si>
  <si>
    <t>Sweden</t>
  </si>
  <si>
    <t>Switzerland</t>
  </si>
  <si>
    <t>Syria</t>
  </si>
  <si>
    <t>Thailand</t>
  </si>
  <si>
    <t>Turkey</t>
  </si>
  <si>
    <t>USSR</t>
  </si>
  <si>
    <t>US</t>
  </si>
  <si>
    <t xml:space="preserve">Alaska </t>
  </si>
  <si>
    <t>American Virgin Islands</t>
  </si>
  <si>
    <t>Guam</t>
  </si>
  <si>
    <t>Hawaii</t>
  </si>
  <si>
    <t>Puerto Rico</t>
  </si>
  <si>
    <t>Uruguay</t>
  </si>
  <si>
    <t>Venezuela</t>
  </si>
  <si>
    <t>Yugoslavia</t>
  </si>
  <si>
    <t>Gibraltar</t>
  </si>
  <si>
    <t>Bulgaria</t>
  </si>
  <si>
    <t>Tripoli</t>
  </si>
  <si>
    <t>Korea</t>
  </si>
  <si>
    <t>Portuguese Asia</t>
  </si>
  <si>
    <t>Gambia</t>
  </si>
  <si>
    <t>Other British West Africa</t>
  </si>
  <si>
    <t xml:space="preserve">Albania </t>
  </si>
  <si>
    <t>French Guiana</t>
  </si>
  <si>
    <t>Calendar Year</t>
  </si>
  <si>
    <t>Other British</t>
  </si>
  <si>
    <t>Fiscal Year ended March 1, 1915</t>
  </si>
  <si>
    <t>Fiscal Year ended March 1, 1916</t>
  </si>
  <si>
    <t>Fiscal Year ended March 1, 1917</t>
  </si>
  <si>
    <t>Fiscal Year ended March 1, 1918</t>
  </si>
  <si>
    <t>Fiscal Year ended March 1, 1919</t>
  </si>
  <si>
    <t>Fiscal Year ended March 1, 1920</t>
  </si>
  <si>
    <t>Fiscal Year ended March 1, 1921</t>
  </si>
  <si>
    <t>Fiscal Year ended March 1, 1922</t>
  </si>
  <si>
    <t>Fiscal Year ended March 1, 1923</t>
  </si>
  <si>
    <t>Fiscal Year ended March 1, 1924</t>
  </si>
  <si>
    <t>Fiscal Year ended March 1, 1925</t>
  </si>
  <si>
    <t>Fiscal Year ended March 1, 1926</t>
  </si>
  <si>
    <t>Included in Other British East Indies before FY 1918-19</t>
  </si>
  <si>
    <t>Straits Settlements</t>
  </si>
  <si>
    <t>Egypt and Sudan</t>
  </si>
  <si>
    <t>Austria-Hungary</t>
  </si>
  <si>
    <t>Danish West Indies</t>
  </si>
  <si>
    <t>Greenland, Iceland, etc.</t>
  </si>
  <si>
    <t>German Africa</t>
  </si>
  <si>
    <t>German Oceania</t>
  </si>
  <si>
    <t>Dutch East Indies</t>
  </si>
  <si>
    <t>Dutch West Indies</t>
  </si>
  <si>
    <t>Serbia</t>
  </si>
  <si>
    <t>Danish West Indies prior to 1919</t>
  </si>
  <si>
    <t>Other countries</t>
  </si>
  <si>
    <t>British Sudan</t>
  </si>
  <si>
    <t>Armenia</t>
  </si>
  <si>
    <t>Spanish Africa</t>
  </si>
  <si>
    <t>Canadian $</t>
  </si>
  <si>
    <t>Arabia</t>
  </si>
  <si>
    <t>Surianame</t>
  </si>
  <si>
    <t>US Oceania</t>
  </si>
  <si>
    <t>Israel from 1949</t>
  </si>
  <si>
    <t>Trade of Canada, Year ended Dec 31, 1950 Vol 1</t>
  </si>
  <si>
    <t>Trade of Canada, Year ended Dec 31, 1950 Vol 23</t>
  </si>
  <si>
    <t>Trade of Canada, Year ended Dec 31, 1950 Vol 22</t>
  </si>
  <si>
    <t>Trade of Canada, Year ended Dec 31, 1950 Vol 21</t>
  </si>
  <si>
    <t>Trade of Canada, Year ended Dec 31, 1950 Vol 20</t>
  </si>
  <si>
    <t>Trade of Canada, Year ended Dec 31, 1950 Vol 19</t>
  </si>
  <si>
    <t>Trade of Canada, Year ended Dec 31, 1950 Vol 18</t>
  </si>
  <si>
    <t>Trade of Canada, Year ended Dec 31, 1950 Vol 17</t>
  </si>
  <si>
    <t>Trade of Canada, Year ended Dec 31, 1950 Vol 16</t>
  </si>
  <si>
    <t>Trade of Canada, Year ended Dec 31, 1950 Vol 15</t>
  </si>
  <si>
    <t>Trade of Canada, Year ended Dec 31, 1950 Vol 14</t>
  </si>
  <si>
    <t>Trade of Canada, Year ended Dec 31, 1950 Vol 13</t>
  </si>
  <si>
    <t>Trade of Canada, Year ended Dec 31, 1950 Vol 12</t>
  </si>
  <si>
    <t>Trade of Canada, Year ended Dec 31, 1950 Vol 11</t>
  </si>
  <si>
    <t>Trade of Canada, Year ended Dec 31, 1950 Vol 10</t>
  </si>
  <si>
    <t>Trade of Canada, Year ended Dec 31, 1950 Vol 9</t>
  </si>
  <si>
    <t>Trade of Canada, Year ended Dec 31, 1950 Vol 8</t>
  </si>
  <si>
    <t>Trade of Canada, Year ended Dec 31, 1950 Vol 7</t>
  </si>
  <si>
    <t>Trade of Canada, Year ended Dec 31, 1950 Vol 6</t>
  </si>
  <si>
    <t>Trade of Canada, Year ended Dec 31, 1950 Vol 5</t>
  </si>
  <si>
    <t>Trade of Canada, Year ended Dec 31, 1950 Vol 4</t>
  </si>
  <si>
    <t>Trade of Canada, Year ended Dec 31, 1950 Vol 3</t>
  </si>
  <si>
    <t>Trade of Canada, Year ended Dec 31, 1950 Vol 2</t>
  </si>
  <si>
    <t>Trade of Canada, Year ended Dec 31, 1950 Vol 0</t>
  </si>
  <si>
    <t>Suriname</t>
  </si>
  <si>
    <t>Jordan</t>
  </si>
  <si>
    <t>TOTAL</t>
  </si>
  <si>
    <t>Ukraine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</si>
</sst>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58"/>
  <sheetViews>
    <sheetView tabSelected="1" zoomScale="85" zoomScaleNormal="85" workbookViewId="0">
      <pane xSplit="4" ySplit="3" topLeftCell="S106" activePane="bottomRight" state="frozen"/>
      <selection pane="topRight" activeCell="E1" sqref="E1"/>
      <selection pane="bottomLeft" activeCell="A3" sqref="A3"/>
      <selection pane="bottomRight" activeCell="Y111" sqref="Y111"/>
    </sheetView>
  </sheetViews>
  <sheetFormatPr defaultRowHeight="15"/>
  <cols>
    <col min="19" max="23" width="10" bestFit="1" customWidth="1"/>
    <col min="24" max="25" width="11.28515625" bestFit="1" customWidth="1"/>
    <col min="26" max="29" width="10.28515625" bestFit="1" customWidth="1"/>
    <col min="30" max="31" width="11.28515625" bestFit="1" customWidth="1"/>
    <col min="32" max="35" width="11" bestFit="1" customWidth="1"/>
    <col min="36" max="36" width="10.7109375" bestFit="1" customWidth="1"/>
    <col min="37" max="37" width="10.28515625" bestFit="1" customWidth="1"/>
    <col min="38" max="38" width="10.28515625" style="1" bestFit="1" customWidth="1"/>
    <col min="39" max="40" width="10.28515625" bestFit="1" customWidth="1"/>
    <col min="41" max="42" width="10" bestFit="1" customWidth="1"/>
    <col min="43" max="43" width="11" bestFit="1" customWidth="1"/>
    <col min="44" max="44" width="10" bestFit="1" customWidth="1"/>
    <col min="45" max="45" width="11" customWidth="1"/>
    <col min="46" max="46" width="11" bestFit="1" customWidth="1"/>
    <col min="47" max="47" width="12.7109375" bestFit="1" customWidth="1"/>
    <col min="48" max="50" width="11" bestFit="1" customWidth="1"/>
    <col min="51" max="52" width="11.28515625" bestFit="1" customWidth="1"/>
    <col min="53" max="55" width="12.710937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X3" t="s">
        <v>160</v>
      </c>
      <c r="Y3" t="s">
        <v>160</v>
      </c>
      <c r="Z3" t="s">
        <v>160</v>
      </c>
      <c r="AA3" t="s">
        <v>160</v>
      </c>
      <c r="AB3" t="s">
        <v>160</v>
      </c>
      <c r="AC3" t="s">
        <v>160</v>
      </c>
      <c r="AD3" t="s">
        <v>160</v>
      </c>
      <c r="AE3" t="s">
        <v>160</v>
      </c>
      <c r="AF3" t="s">
        <v>160</v>
      </c>
      <c r="AG3" t="s">
        <v>160</v>
      </c>
      <c r="AH3" t="s">
        <v>160</v>
      </c>
      <c r="AI3" t="s">
        <v>160</v>
      </c>
      <c r="AJ3" t="s">
        <v>160</v>
      </c>
      <c r="AK3" t="s">
        <v>160</v>
      </c>
      <c r="AL3" t="s">
        <v>160</v>
      </c>
      <c r="AM3" t="s">
        <v>160</v>
      </c>
      <c r="AN3" t="s">
        <v>160</v>
      </c>
      <c r="AO3" t="s">
        <v>160</v>
      </c>
      <c r="AP3" t="s">
        <v>160</v>
      </c>
      <c r="AQ3" t="s">
        <v>160</v>
      </c>
      <c r="AR3" t="s">
        <v>160</v>
      </c>
      <c r="AS3" t="s">
        <v>160</v>
      </c>
      <c r="AT3" t="s">
        <v>160</v>
      </c>
      <c r="AU3" t="s">
        <v>160</v>
      </c>
      <c r="AV3" t="s">
        <v>160</v>
      </c>
      <c r="AW3" t="s">
        <v>160</v>
      </c>
      <c r="AX3" t="s">
        <v>160</v>
      </c>
      <c r="AY3" t="s">
        <v>160</v>
      </c>
      <c r="AZ3" t="s">
        <v>160</v>
      </c>
      <c r="BA3" t="s">
        <v>160</v>
      </c>
      <c r="BB3" t="s">
        <v>160</v>
      </c>
      <c r="BC3" t="s">
        <v>160</v>
      </c>
    </row>
    <row r="4" spans="1:55">
      <c r="A4" t="s">
        <v>2</v>
      </c>
      <c r="B4" t="s">
        <v>3</v>
      </c>
      <c r="S4">
        <v>90157161</v>
      </c>
      <c r="T4">
        <v>77404361</v>
      </c>
      <c r="U4">
        <v>107096584</v>
      </c>
      <c r="V4">
        <v>81324283</v>
      </c>
      <c r="W4">
        <v>73035118</v>
      </c>
      <c r="X4">
        <v>126362631</v>
      </c>
      <c r="Y4">
        <v>213973562</v>
      </c>
      <c r="Z4">
        <v>117135343</v>
      </c>
      <c r="AA4">
        <v>141330143</v>
      </c>
      <c r="AB4">
        <v>153586690</v>
      </c>
      <c r="AC4">
        <v>151083946</v>
      </c>
      <c r="AD4">
        <v>163731210</v>
      </c>
      <c r="AE4">
        <v>164707111</v>
      </c>
      <c r="AF4">
        <v>182620421</v>
      </c>
      <c r="AG4">
        <v>190756736</v>
      </c>
      <c r="AH4">
        <v>194777650</v>
      </c>
      <c r="AI4">
        <v>162632466</v>
      </c>
      <c r="AJ4">
        <v>109468081</v>
      </c>
      <c r="AK4">
        <v>93508143</v>
      </c>
      <c r="AL4" s="1">
        <v>97878232</v>
      </c>
      <c r="AM4">
        <v>113415984</v>
      </c>
      <c r="AN4">
        <v>116670227</v>
      </c>
      <c r="AO4">
        <v>122971264</v>
      </c>
      <c r="AP4">
        <v>147291551</v>
      </c>
      <c r="AQ4">
        <v>119292430</v>
      </c>
      <c r="AR4">
        <v>114007409</v>
      </c>
      <c r="AS4">
        <v>161216352</v>
      </c>
      <c r="AT4">
        <v>219418957</v>
      </c>
      <c r="AU4">
        <v>161112706</v>
      </c>
      <c r="AV4">
        <v>134965117</v>
      </c>
      <c r="AW4">
        <v>110598584</v>
      </c>
      <c r="AX4">
        <v>140517448</v>
      </c>
      <c r="AY4">
        <v>201433220</v>
      </c>
      <c r="AZ4">
        <v>189369855</v>
      </c>
      <c r="BA4" s="4">
        <v>299502200</v>
      </c>
      <c r="BB4" s="4">
        <v>307449800</v>
      </c>
      <c r="BC4" s="4">
        <v>404213449</v>
      </c>
    </row>
    <row r="5" spans="1:55">
      <c r="B5" t="s">
        <v>4</v>
      </c>
      <c r="AC5">
        <v>3969</v>
      </c>
      <c r="AD5">
        <v>19318</v>
      </c>
      <c r="AE5">
        <v>34081</v>
      </c>
      <c r="AF5">
        <v>43714</v>
      </c>
      <c r="AG5">
        <v>51389</v>
      </c>
      <c r="AH5">
        <v>86199</v>
      </c>
      <c r="AI5">
        <v>865555</v>
      </c>
      <c r="AJ5">
        <v>42438</v>
      </c>
      <c r="AK5">
        <v>39721</v>
      </c>
      <c r="AL5" s="1">
        <v>26824</v>
      </c>
      <c r="AM5">
        <v>29547</v>
      </c>
      <c r="AN5">
        <v>82523</v>
      </c>
      <c r="AO5">
        <v>57081</v>
      </c>
      <c r="AP5">
        <v>46575</v>
      </c>
      <c r="AQ5">
        <v>27097</v>
      </c>
      <c r="AR5">
        <v>133102</v>
      </c>
      <c r="AS5">
        <v>372277</v>
      </c>
      <c r="AT5">
        <v>157044</v>
      </c>
      <c r="AU5">
        <v>69903</v>
      </c>
      <c r="AV5">
        <v>2383</v>
      </c>
      <c r="AW5">
        <v>3061</v>
      </c>
      <c r="AX5">
        <v>8949</v>
      </c>
      <c r="AY5">
        <v>53446</v>
      </c>
      <c r="AZ5">
        <v>75854</v>
      </c>
      <c r="BA5" s="4">
        <v>84527</v>
      </c>
      <c r="BB5" s="4">
        <v>70595</v>
      </c>
      <c r="BC5" s="4">
        <v>147840</v>
      </c>
    </row>
    <row r="6" spans="1:55">
      <c r="B6" t="s">
        <v>5</v>
      </c>
      <c r="S6">
        <v>17968</v>
      </c>
      <c r="T6">
        <v>4857</v>
      </c>
      <c r="U6">
        <v>9102</v>
      </c>
      <c r="V6">
        <v>1318</v>
      </c>
      <c r="Y6">
        <v>9399</v>
      </c>
      <c r="Z6">
        <v>20687</v>
      </c>
      <c r="AA6">
        <v>11861</v>
      </c>
      <c r="AB6">
        <v>39287</v>
      </c>
      <c r="AC6">
        <v>32575</v>
      </c>
      <c r="AD6">
        <v>50320</v>
      </c>
      <c r="AE6">
        <v>42235</v>
      </c>
      <c r="AF6">
        <v>9303</v>
      </c>
      <c r="AG6">
        <v>24874</v>
      </c>
      <c r="AH6">
        <v>10186</v>
      </c>
      <c r="AI6">
        <v>13520</v>
      </c>
      <c r="AJ6">
        <v>5050</v>
      </c>
      <c r="AK6">
        <v>4758</v>
      </c>
      <c r="AL6" s="1">
        <v>4453</v>
      </c>
      <c r="AM6">
        <v>9502</v>
      </c>
      <c r="AN6">
        <v>4405</v>
      </c>
      <c r="AO6">
        <v>489</v>
      </c>
      <c r="AP6">
        <v>5251</v>
      </c>
      <c r="AQ6">
        <v>8626</v>
      </c>
      <c r="AR6">
        <v>2862</v>
      </c>
      <c r="AS6">
        <v>792</v>
      </c>
      <c r="AT6">
        <v>3188</v>
      </c>
      <c r="AU6">
        <v>24154</v>
      </c>
      <c r="AV6">
        <v>2310</v>
      </c>
      <c r="AW6">
        <v>3340</v>
      </c>
      <c r="AX6">
        <v>1790</v>
      </c>
      <c r="BA6" s="4">
        <v>5530911</v>
      </c>
      <c r="BB6" s="4">
        <v>883653</v>
      </c>
      <c r="BC6" s="4">
        <v>11875</v>
      </c>
    </row>
    <row r="7" spans="1:55">
      <c r="B7" t="s">
        <v>6</v>
      </c>
      <c r="S7">
        <v>23516</v>
      </c>
      <c r="T7">
        <v>3252</v>
      </c>
      <c r="U7">
        <v>68</v>
      </c>
      <c r="X7">
        <v>8202</v>
      </c>
      <c r="Y7">
        <v>11265</v>
      </c>
      <c r="Z7">
        <v>7110</v>
      </c>
      <c r="AA7">
        <v>4900</v>
      </c>
      <c r="AB7">
        <v>17444</v>
      </c>
      <c r="AC7">
        <v>792169</v>
      </c>
      <c r="AD7">
        <v>102682</v>
      </c>
      <c r="AE7">
        <v>462667</v>
      </c>
      <c r="AF7">
        <v>317385</v>
      </c>
      <c r="AG7">
        <v>974949</v>
      </c>
      <c r="AH7">
        <v>1273731</v>
      </c>
      <c r="AI7">
        <v>2544463</v>
      </c>
      <c r="AJ7">
        <v>1497615</v>
      </c>
      <c r="AK7">
        <v>830943</v>
      </c>
      <c r="AL7" s="1">
        <v>967581</v>
      </c>
      <c r="AM7">
        <v>1380538</v>
      </c>
      <c r="AN7">
        <v>3008004</v>
      </c>
      <c r="AO7">
        <v>2630896</v>
      </c>
      <c r="AP7">
        <v>3413139</v>
      </c>
      <c r="AQ7">
        <v>1734911</v>
      </c>
      <c r="AR7">
        <v>2626308</v>
      </c>
      <c r="AS7">
        <v>1738890</v>
      </c>
      <c r="AT7">
        <v>2115309</v>
      </c>
      <c r="AU7">
        <v>3476502</v>
      </c>
      <c r="AV7">
        <v>1173796</v>
      </c>
      <c r="AW7">
        <v>1080476</v>
      </c>
      <c r="AX7">
        <v>1538813</v>
      </c>
      <c r="AY7">
        <v>3603466</v>
      </c>
      <c r="AZ7">
        <v>7682780</v>
      </c>
      <c r="BA7" s="4">
        <v>9542853</v>
      </c>
      <c r="BB7" s="4">
        <v>6093851</v>
      </c>
      <c r="BC7" s="4">
        <v>15066642</v>
      </c>
    </row>
    <row r="8" spans="1:55">
      <c r="B8" t="s">
        <v>7</v>
      </c>
      <c r="AL8" s="1">
        <v>279</v>
      </c>
      <c r="AM8">
        <v>164088</v>
      </c>
      <c r="AN8">
        <v>0</v>
      </c>
      <c r="AO8">
        <v>717437</v>
      </c>
      <c r="AP8">
        <v>857346</v>
      </c>
      <c r="AQ8">
        <v>3175</v>
      </c>
      <c r="AR8">
        <v>717</v>
      </c>
      <c r="AS8">
        <v>139684</v>
      </c>
      <c r="AT8">
        <v>493814</v>
      </c>
      <c r="AU8">
        <v>300761</v>
      </c>
      <c r="AV8">
        <v>1146188</v>
      </c>
      <c r="AW8">
        <v>355747</v>
      </c>
      <c r="AX8">
        <v>541511</v>
      </c>
      <c r="AY8">
        <v>93044</v>
      </c>
      <c r="AZ8">
        <v>180987</v>
      </c>
      <c r="BA8" s="4">
        <v>484417</v>
      </c>
      <c r="BB8" s="4">
        <v>798192</v>
      </c>
      <c r="BC8" s="4">
        <v>401260</v>
      </c>
    </row>
    <row r="9" spans="1:55">
      <c r="B9" t="s">
        <v>8</v>
      </c>
      <c r="AZ9">
        <v>28669</v>
      </c>
      <c r="BA9" s="4">
        <v>19129</v>
      </c>
      <c r="BB9" s="4">
        <v>58611</v>
      </c>
      <c r="BC9" s="4">
        <v>50982</v>
      </c>
    </row>
    <row r="10" spans="1:55">
      <c r="B10" t="s">
        <v>9</v>
      </c>
      <c r="AZ10">
        <v>4227525</v>
      </c>
      <c r="BA10" s="4">
        <v>3815804</v>
      </c>
      <c r="BB10" s="4">
        <v>3862155</v>
      </c>
      <c r="BC10" s="4">
        <v>4963522</v>
      </c>
    </row>
    <row r="11" spans="1:55">
      <c r="B11" t="s">
        <v>10</v>
      </c>
      <c r="AZ11">
        <v>152</v>
      </c>
      <c r="BA11" s="4">
        <v>277</v>
      </c>
      <c r="BB11" s="4"/>
      <c r="BC11" s="4"/>
    </row>
    <row r="12" spans="1:55">
      <c r="B12" t="s">
        <v>37</v>
      </c>
      <c r="S12">
        <v>314887</v>
      </c>
      <c r="T12">
        <v>175879</v>
      </c>
      <c r="U12">
        <v>221476</v>
      </c>
      <c r="V12">
        <v>553362</v>
      </c>
      <c r="W12">
        <v>1300259</v>
      </c>
      <c r="X12">
        <v>735948</v>
      </c>
      <c r="Y12">
        <v>146798</v>
      </c>
      <c r="Z12">
        <v>127738</v>
      </c>
      <c r="AA12">
        <v>177682</v>
      </c>
      <c r="AB12">
        <v>98410</v>
      </c>
      <c r="AC12">
        <v>86144</v>
      </c>
      <c r="AD12">
        <v>129579</v>
      </c>
      <c r="AE12">
        <v>1001236</v>
      </c>
      <c r="AF12">
        <v>428931</v>
      </c>
      <c r="AG12">
        <v>242343</v>
      </c>
      <c r="AH12">
        <v>843204</v>
      </c>
      <c r="AI12">
        <v>2952668</v>
      </c>
      <c r="AJ12">
        <v>4416665</v>
      </c>
      <c r="AK12">
        <v>4085341</v>
      </c>
      <c r="AL12" s="1">
        <v>4537204</v>
      </c>
      <c r="AM12">
        <v>2843017</v>
      </c>
      <c r="AN12">
        <v>4736814</v>
      </c>
      <c r="AO12">
        <v>2083101</v>
      </c>
      <c r="AP12">
        <v>8245924</v>
      </c>
      <c r="AQ12">
        <v>1991295</v>
      </c>
      <c r="AR12">
        <v>3990881</v>
      </c>
      <c r="AS12">
        <v>3443466</v>
      </c>
      <c r="AT12">
        <v>4182286</v>
      </c>
      <c r="AU12">
        <v>4731610</v>
      </c>
      <c r="AV12">
        <v>3769741</v>
      </c>
      <c r="AW12">
        <v>5551060</v>
      </c>
      <c r="AX12">
        <v>8433239</v>
      </c>
      <c r="AY12">
        <v>7891625</v>
      </c>
      <c r="BA12" s="4"/>
      <c r="BB12" s="4"/>
      <c r="BC12" s="4"/>
    </row>
    <row r="13" spans="1:55">
      <c r="B13" t="s">
        <v>126</v>
      </c>
      <c r="AO13">
        <v>6</v>
      </c>
      <c r="AP13">
        <v>39</v>
      </c>
      <c r="BA13" s="4"/>
      <c r="BB13" s="4"/>
      <c r="BC13" s="4"/>
    </row>
    <row r="14" spans="1:55">
      <c r="B14" t="s">
        <v>11</v>
      </c>
      <c r="Y14">
        <v>104679</v>
      </c>
      <c r="Z14">
        <v>12558</v>
      </c>
      <c r="AA14">
        <v>188601</v>
      </c>
      <c r="AB14">
        <v>228734</v>
      </c>
      <c r="AC14">
        <v>151974</v>
      </c>
      <c r="AD14">
        <v>1325708</v>
      </c>
      <c r="AE14">
        <v>797097</v>
      </c>
      <c r="AF14">
        <v>1612896</v>
      </c>
      <c r="AG14">
        <v>1260284</v>
      </c>
      <c r="AH14">
        <v>1294298</v>
      </c>
      <c r="AI14">
        <v>1159648</v>
      </c>
      <c r="AJ14">
        <v>304499</v>
      </c>
      <c r="AK14">
        <v>101732</v>
      </c>
      <c r="AL14" s="1">
        <v>417936</v>
      </c>
      <c r="AM14" s="1">
        <v>370091</v>
      </c>
      <c r="AN14">
        <v>439424</v>
      </c>
      <c r="AO14">
        <v>1076638</v>
      </c>
      <c r="AP14">
        <v>1108588</v>
      </c>
      <c r="AQ14">
        <v>630751</v>
      </c>
      <c r="AR14">
        <v>250940</v>
      </c>
      <c r="AS14">
        <v>1003753</v>
      </c>
      <c r="AT14">
        <v>2156838</v>
      </c>
      <c r="AU14">
        <v>2653084</v>
      </c>
      <c r="AV14">
        <v>1713019</v>
      </c>
      <c r="AW14">
        <v>1758349</v>
      </c>
      <c r="AX14">
        <v>6366791</v>
      </c>
      <c r="AY14">
        <v>5381089</v>
      </c>
      <c r="AZ14">
        <v>6493127</v>
      </c>
      <c r="BA14" s="4">
        <v>9751231</v>
      </c>
      <c r="BB14" s="4">
        <v>6708586</v>
      </c>
      <c r="BC14" s="4">
        <v>8998735</v>
      </c>
    </row>
    <row r="15" spans="1:55">
      <c r="B15" t="s">
        <v>12</v>
      </c>
      <c r="Z15">
        <v>1900</v>
      </c>
      <c r="AD15">
        <v>30925</v>
      </c>
      <c r="AE15">
        <v>34445</v>
      </c>
      <c r="AF15">
        <v>64919</v>
      </c>
      <c r="AG15">
        <v>390</v>
      </c>
      <c r="AH15">
        <v>10</v>
      </c>
      <c r="AI15">
        <v>10468</v>
      </c>
      <c r="AK15">
        <v>9</v>
      </c>
      <c r="AL15" s="1">
        <v>124769</v>
      </c>
      <c r="AM15" s="1">
        <v>231632</v>
      </c>
      <c r="AN15">
        <v>440455</v>
      </c>
      <c r="AO15">
        <v>419732</v>
      </c>
      <c r="AP15">
        <v>572785</v>
      </c>
      <c r="AQ15">
        <v>362069</v>
      </c>
      <c r="AR15">
        <v>54395</v>
      </c>
      <c r="AS15">
        <v>78860</v>
      </c>
      <c r="AT15">
        <v>722537</v>
      </c>
      <c r="AU15">
        <v>579482</v>
      </c>
      <c r="AV15">
        <v>951217</v>
      </c>
      <c r="AW15">
        <v>2402263</v>
      </c>
      <c r="AX15">
        <v>3421857</v>
      </c>
      <c r="AY15">
        <v>4771544</v>
      </c>
      <c r="AZ15">
        <v>2148997</v>
      </c>
      <c r="BA15" s="4">
        <v>4939171</v>
      </c>
      <c r="BB15" s="4">
        <v>2592827</v>
      </c>
      <c r="BC15" s="4">
        <v>1485760</v>
      </c>
    </row>
    <row r="16" spans="1:55">
      <c r="B16" t="s">
        <v>13</v>
      </c>
      <c r="Z16">
        <v>218</v>
      </c>
      <c r="AA16">
        <v>942</v>
      </c>
      <c r="AB16">
        <v>23</v>
      </c>
      <c r="AD16">
        <v>3929</v>
      </c>
      <c r="AE16">
        <v>2888</v>
      </c>
      <c r="AG16">
        <v>2445</v>
      </c>
      <c r="AH16">
        <v>6275</v>
      </c>
      <c r="AI16">
        <v>6208</v>
      </c>
      <c r="AJ16">
        <v>5518</v>
      </c>
      <c r="AK16">
        <v>4220</v>
      </c>
      <c r="AL16" s="1">
        <v>776</v>
      </c>
      <c r="AM16" s="1">
        <v>4024</v>
      </c>
      <c r="AN16">
        <v>10417</v>
      </c>
      <c r="AO16">
        <v>6231</v>
      </c>
      <c r="AP16">
        <v>4423</v>
      </c>
      <c r="AQ16">
        <v>11287</v>
      </c>
      <c r="AR16">
        <v>5007</v>
      </c>
      <c r="AS16">
        <v>4941</v>
      </c>
      <c r="AT16">
        <v>1653</v>
      </c>
      <c r="AU16">
        <v>2536</v>
      </c>
      <c r="AV16">
        <v>383</v>
      </c>
      <c r="AX16">
        <v>9359</v>
      </c>
      <c r="AZ16">
        <v>17591</v>
      </c>
      <c r="BA16" s="4">
        <v>5355</v>
      </c>
      <c r="BB16" s="4">
        <v>9734</v>
      </c>
      <c r="BC16" s="4">
        <v>293990</v>
      </c>
    </row>
    <row r="17" spans="2:55">
      <c r="B17" t="s">
        <v>127</v>
      </c>
      <c r="T17">
        <v>50</v>
      </c>
      <c r="V17">
        <v>15480</v>
      </c>
      <c r="W17">
        <v>7757</v>
      </c>
      <c r="X17">
        <v>174928</v>
      </c>
      <c r="Y17">
        <v>40</v>
      </c>
      <c r="Z17">
        <v>4526</v>
      </c>
      <c r="AA17">
        <v>30271</v>
      </c>
      <c r="AB17">
        <v>55537</v>
      </c>
      <c r="AC17">
        <v>43811</v>
      </c>
      <c r="AD17">
        <v>147256</v>
      </c>
      <c r="AE17">
        <v>364271</v>
      </c>
      <c r="AF17">
        <v>87072</v>
      </c>
      <c r="AG17">
        <v>32519</v>
      </c>
      <c r="AH17">
        <v>100194</v>
      </c>
      <c r="AI17">
        <v>7793</v>
      </c>
      <c r="AJ17">
        <v>1560</v>
      </c>
      <c r="AN17">
        <v>730</v>
      </c>
      <c r="AO17">
        <v>0</v>
      </c>
      <c r="AP17">
        <v>851</v>
      </c>
      <c r="AR17">
        <v>243</v>
      </c>
      <c r="BA17" s="4"/>
      <c r="BB17" s="4"/>
      <c r="BC17" s="4">
        <v>163</v>
      </c>
    </row>
    <row r="18" spans="2:55">
      <c r="B18" t="s">
        <v>146</v>
      </c>
      <c r="S18">
        <v>30482</v>
      </c>
      <c r="T18">
        <v>6512</v>
      </c>
      <c r="U18">
        <v>11341</v>
      </c>
      <c r="V18">
        <v>4297</v>
      </c>
      <c r="W18">
        <v>16073</v>
      </c>
      <c r="X18">
        <v>10271</v>
      </c>
      <c r="Y18">
        <v>391326</v>
      </c>
      <c r="Z18">
        <v>68563</v>
      </c>
      <c r="AA18">
        <v>23520</v>
      </c>
      <c r="BA18" s="4"/>
      <c r="BB18" s="4"/>
      <c r="BC18" s="4"/>
    </row>
    <row r="19" spans="2:55">
      <c r="B19" t="s">
        <v>14</v>
      </c>
      <c r="AE19">
        <v>15589</v>
      </c>
      <c r="AF19">
        <v>12692</v>
      </c>
      <c r="AG19">
        <v>9507</v>
      </c>
      <c r="AH19">
        <v>6087</v>
      </c>
      <c r="AI19">
        <v>18725</v>
      </c>
      <c r="AJ19">
        <v>12682</v>
      </c>
      <c r="AK19">
        <v>6882</v>
      </c>
      <c r="AL19" s="1">
        <v>5096</v>
      </c>
      <c r="AM19">
        <v>10600</v>
      </c>
      <c r="AN19">
        <v>26855</v>
      </c>
      <c r="AO19">
        <v>25361</v>
      </c>
      <c r="AP19">
        <v>24535</v>
      </c>
      <c r="AQ19">
        <v>27189</v>
      </c>
      <c r="AR19">
        <v>19218</v>
      </c>
      <c r="AS19">
        <v>25701</v>
      </c>
      <c r="AT19">
        <v>31128</v>
      </c>
      <c r="AU19">
        <v>67744</v>
      </c>
      <c r="AV19">
        <v>19389</v>
      </c>
      <c r="AW19">
        <v>34030</v>
      </c>
      <c r="AX19">
        <v>67465</v>
      </c>
      <c r="AY19">
        <v>52920</v>
      </c>
      <c r="AZ19">
        <v>26291</v>
      </c>
      <c r="BA19" s="4">
        <v>36430</v>
      </c>
      <c r="BB19" s="4">
        <v>25352</v>
      </c>
      <c r="BC19" s="4">
        <v>53412</v>
      </c>
    </row>
    <row r="20" spans="2:55">
      <c r="B20" t="s">
        <v>157</v>
      </c>
      <c r="AC20">
        <v>5018</v>
      </c>
      <c r="AD20">
        <v>13534</v>
      </c>
      <c r="BA20" s="4"/>
      <c r="BB20" s="4"/>
      <c r="BC20" s="4"/>
    </row>
    <row r="21" spans="2:55">
      <c r="B21" t="s">
        <v>15</v>
      </c>
      <c r="BA21" s="4">
        <v>33400017</v>
      </c>
      <c r="BB21" s="4">
        <v>26232933</v>
      </c>
      <c r="BC21" s="4">
        <v>37261567</v>
      </c>
    </row>
    <row r="22" spans="2:55">
      <c r="B22" t="s">
        <v>16</v>
      </c>
      <c r="BA22" s="4">
        <v>1306097</v>
      </c>
      <c r="BB22" s="4">
        <v>1193399</v>
      </c>
      <c r="BC22" s="4">
        <v>1706201</v>
      </c>
    </row>
    <row r="23" spans="2:55">
      <c r="B23" t="s">
        <v>38</v>
      </c>
      <c r="S23">
        <v>4133847</v>
      </c>
      <c r="T23">
        <v>4732772</v>
      </c>
      <c r="U23">
        <v>4925882</v>
      </c>
      <c r="V23">
        <v>9355593</v>
      </c>
      <c r="W23">
        <v>8395290</v>
      </c>
      <c r="X23">
        <v>7785254</v>
      </c>
      <c r="Y23">
        <v>6766751</v>
      </c>
      <c r="Z23">
        <v>5279857</v>
      </c>
      <c r="AA23">
        <v>8140221</v>
      </c>
      <c r="AB23">
        <v>9274852</v>
      </c>
      <c r="AC23">
        <v>8435082</v>
      </c>
      <c r="AD23">
        <v>9477453</v>
      </c>
      <c r="AE23">
        <v>8410174</v>
      </c>
      <c r="AF23">
        <v>8500686</v>
      </c>
      <c r="AG23">
        <v>10610973</v>
      </c>
      <c r="AH23">
        <v>9484544</v>
      </c>
      <c r="AI23">
        <v>8796480</v>
      </c>
      <c r="AJ23">
        <v>4780673</v>
      </c>
      <c r="AK23">
        <v>4747818</v>
      </c>
      <c r="AL23" s="1">
        <v>4867884</v>
      </c>
      <c r="AM23">
        <v>7235674</v>
      </c>
      <c r="AN23">
        <v>6954124</v>
      </c>
      <c r="AO23">
        <v>8245194</v>
      </c>
      <c r="AP23">
        <v>9468958</v>
      </c>
      <c r="AQ23">
        <v>8181479</v>
      </c>
      <c r="AR23">
        <v>9807576</v>
      </c>
      <c r="AS23">
        <v>16042369</v>
      </c>
      <c r="AT23">
        <v>17867306</v>
      </c>
      <c r="AU23">
        <v>21346332</v>
      </c>
      <c r="AV23">
        <v>17090463</v>
      </c>
      <c r="AW23">
        <v>27878428</v>
      </c>
      <c r="AX23">
        <v>30567646</v>
      </c>
      <c r="AY23">
        <v>27877376</v>
      </c>
      <c r="AZ23">
        <v>42249805</v>
      </c>
      <c r="BA23" s="4"/>
      <c r="BB23" s="4"/>
      <c r="BC23" s="4"/>
    </row>
    <row r="24" spans="2:55">
      <c r="B24" t="s">
        <v>17</v>
      </c>
      <c r="AQ24">
        <v>273276</v>
      </c>
      <c r="AR24">
        <v>550850</v>
      </c>
      <c r="AS24">
        <v>570230</v>
      </c>
      <c r="AT24">
        <v>280899</v>
      </c>
      <c r="AU24">
        <v>67354</v>
      </c>
      <c r="AY24">
        <v>1000</v>
      </c>
      <c r="AZ24">
        <v>2857</v>
      </c>
      <c r="BA24" s="4">
        <v>6002</v>
      </c>
      <c r="BB24" s="4">
        <v>32340</v>
      </c>
      <c r="BC24" s="4"/>
    </row>
    <row r="25" spans="2:55">
      <c r="B25" t="s">
        <v>18</v>
      </c>
      <c r="C25" t="s">
        <v>144</v>
      </c>
      <c r="W25">
        <v>1734894</v>
      </c>
      <c r="X25">
        <v>3168132</v>
      </c>
      <c r="Y25">
        <v>2351117</v>
      </c>
      <c r="Z25">
        <v>2187329</v>
      </c>
      <c r="AA25">
        <v>2981239</v>
      </c>
      <c r="AB25">
        <v>3082304</v>
      </c>
      <c r="AC25">
        <v>2726787</v>
      </c>
      <c r="AD25">
        <v>2747442</v>
      </c>
      <c r="AE25">
        <v>2676979</v>
      </c>
      <c r="AF25">
        <v>2539124</v>
      </c>
      <c r="AG25">
        <v>2621330</v>
      </c>
      <c r="AH25">
        <v>2676790</v>
      </c>
      <c r="AI25">
        <v>2593478</v>
      </c>
      <c r="AJ25">
        <v>1692875</v>
      </c>
      <c r="AK25">
        <v>1251286</v>
      </c>
      <c r="AL25" s="1">
        <v>1159664</v>
      </c>
      <c r="AM25">
        <v>2145810</v>
      </c>
      <c r="AN25">
        <v>2764811</v>
      </c>
      <c r="AO25">
        <v>3701465</v>
      </c>
      <c r="AP25">
        <v>6366499</v>
      </c>
      <c r="AQ25">
        <v>3678529</v>
      </c>
      <c r="AR25">
        <v>3562391</v>
      </c>
      <c r="AS25">
        <v>4640673</v>
      </c>
      <c r="AT25">
        <v>6063998</v>
      </c>
      <c r="AU25">
        <v>6784420</v>
      </c>
      <c r="AV25">
        <v>5605258</v>
      </c>
      <c r="AW25">
        <v>4262041</v>
      </c>
      <c r="AX25">
        <v>5682509</v>
      </c>
      <c r="AY25">
        <v>3745337</v>
      </c>
      <c r="AZ25">
        <v>11652580</v>
      </c>
      <c r="BA25" s="4">
        <v>11181724</v>
      </c>
      <c r="BB25" s="4">
        <v>11635246</v>
      </c>
      <c r="BC25" s="4">
        <v>17604067</v>
      </c>
    </row>
    <row r="26" spans="2:55">
      <c r="B26" t="s">
        <v>145</v>
      </c>
      <c r="S26">
        <v>775716</v>
      </c>
      <c r="T26">
        <v>254622</v>
      </c>
      <c r="U26">
        <v>841195</v>
      </c>
      <c r="V26">
        <v>3120996</v>
      </c>
      <c r="W26">
        <v>5081663</v>
      </c>
      <c r="X26">
        <v>5269180</v>
      </c>
      <c r="Y26">
        <v>5185611</v>
      </c>
      <c r="Z26">
        <v>1454742</v>
      </c>
      <c r="AA26">
        <v>1294743</v>
      </c>
      <c r="AB26">
        <v>2010082</v>
      </c>
      <c r="AC26">
        <v>1693462</v>
      </c>
      <c r="AD26">
        <v>4674388</v>
      </c>
      <c r="BA26" s="4"/>
      <c r="BB26" s="4"/>
      <c r="BC26" s="4"/>
    </row>
    <row r="27" spans="2:55">
      <c r="B27" t="s">
        <v>19</v>
      </c>
      <c r="AE27">
        <v>3251019</v>
      </c>
      <c r="AF27">
        <v>2880200</v>
      </c>
      <c r="AG27">
        <v>2057175</v>
      </c>
      <c r="AH27">
        <v>1757095</v>
      </c>
      <c r="AI27">
        <v>870539</v>
      </c>
      <c r="AJ27">
        <v>668746</v>
      </c>
      <c r="AK27">
        <v>248270</v>
      </c>
      <c r="AL27" s="1">
        <v>925599</v>
      </c>
      <c r="AM27">
        <v>2143488</v>
      </c>
      <c r="AN27">
        <v>6637069</v>
      </c>
      <c r="AO27">
        <v>9916328</v>
      </c>
      <c r="AP27">
        <v>15796187</v>
      </c>
      <c r="AQ27">
        <v>10277630</v>
      </c>
      <c r="AR27">
        <v>13144970</v>
      </c>
      <c r="AS27">
        <v>27076156</v>
      </c>
      <c r="AT27">
        <v>38737309</v>
      </c>
      <c r="AU27">
        <v>14651235</v>
      </c>
      <c r="AV27">
        <v>7540</v>
      </c>
      <c r="AY27">
        <v>5871331</v>
      </c>
      <c r="AZ27">
        <v>16908394</v>
      </c>
      <c r="BA27" s="4">
        <v>21878318</v>
      </c>
      <c r="BB27" s="4">
        <v>16187488</v>
      </c>
      <c r="BC27" s="4">
        <v>28852378</v>
      </c>
    </row>
    <row r="28" spans="2:55">
      <c r="B28" t="s">
        <v>20</v>
      </c>
      <c r="S28">
        <v>1637985</v>
      </c>
      <c r="T28">
        <v>1793067</v>
      </c>
      <c r="U28">
        <v>1132706</v>
      </c>
      <c r="V28">
        <v>3977637</v>
      </c>
      <c r="W28">
        <v>11587</v>
      </c>
      <c r="X28">
        <v>13846</v>
      </c>
      <c r="Y28">
        <v>3925</v>
      </c>
      <c r="Z28">
        <v>15460</v>
      </c>
      <c r="AA28">
        <v>9094</v>
      </c>
      <c r="AB28">
        <v>24244</v>
      </c>
      <c r="AC28">
        <v>86267</v>
      </c>
      <c r="AD28">
        <v>27819</v>
      </c>
      <c r="AE28">
        <v>39506</v>
      </c>
      <c r="AF28">
        <v>2097</v>
      </c>
      <c r="AG28">
        <v>6865</v>
      </c>
      <c r="AH28">
        <v>170</v>
      </c>
      <c r="AI28">
        <v>16971</v>
      </c>
      <c r="AJ28">
        <v>13960</v>
      </c>
      <c r="AK28">
        <v>1484</v>
      </c>
      <c r="AL28" s="1">
        <v>3993</v>
      </c>
      <c r="AM28">
        <v>14367</v>
      </c>
      <c r="AN28">
        <v>33998</v>
      </c>
      <c r="AO28">
        <v>72383</v>
      </c>
      <c r="AP28">
        <v>48967</v>
      </c>
      <c r="AQ28">
        <v>127392</v>
      </c>
      <c r="AR28">
        <v>112031</v>
      </c>
      <c r="AS28">
        <v>166835</v>
      </c>
      <c r="AT28">
        <v>140591</v>
      </c>
      <c r="AU28">
        <v>29559</v>
      </c>
      <c r="AZ28">
        <v>30120</v>
      </c>
      <c r="BA28" s="4">
        <v>52187</v>
      </c>
      <c r="BB28" s="4">
        <v>21297</v>
      </c>
      <c r="BC28" s="4">
        <v>46807</v>
      </c>
    </row>
    <row r="29" spans="2:55">
      <c r="B29" t="s">
        <v>21</v>
      </c>
      <c r="S29">
        <v>23923</v>
      </c>
      <c r="T29">
        <v>28951</v>
      </c>
      <c r="U29">
        <v>12305</v>
      </c>
      <c r="V29">
        <v>84940</v>
      </c>
      <c r="W29">
        <v>39056</v>
      </c>
      <c r="X29">
        <v>55604</v>
      </c>
      <c r="Y29">
        <v>76959</v>
      </c>
      <c r="Z29">
        <v>99886</v>
      </c>
      <c r="AA29">
        <v>94799</v>
      </c>
      <c r="AB29">
        <v>51534</v>
      </c>
      <c r="AC29">
        <v>74839</v>
      </c>
      <c r="AD29">
        <v>77097</v>
      </c>
      <c r="AE29">
        <v>84338</v>
      </c>
      <c r="AF29">
        <v>94755</v>
      </c>
      <c r="AG29">
        <v>58471</v>
      </c>
      <c r="AH29">
        <v>84285</v>
      </c>
      <c r="AI29">
        <v>302995</v>
      </c>
      <c r="AJ29">
        <v>88213</v>
      </c>
      <c r="AK29">
        <v>186045</v>
      </c>
      <c r="AL29" s="1">
        <v>155111</v>
      </c>
      <c r="AM29">
        <v>163277</v>
      </c>
      <c r="AN29">
        <v>138855</v>
      </c>
      <c r="AO29">
        <v>160157</v>
      </c>
      <c r="AP29">
        <v>75591</v>
      </c>
      <c r="AQ29">
        <v>68529</v>
      </c>
      <c r="AR29">
        <v>65244</v>
      </c>
      <c r="AS29">
        <v>61406</v>
      </c>
      <c r="AT29">
        <v>89803</v>
      </c>
      <c r="AU29">
        <v>208677</v>
      </c>
      <c r="AV29">
        <v>26827</v>
      </c>
      <c r="AW29">
        <v>490195</v>
      </c>
      <c r="AX29">
        <v>93979</v>
      </c>
      <c r="AY29">
        <v>121658</v>
      </c>
      <c r="AZ29">
        <v>56788</v>
      </c>
      <c r="BA29" s="4">
        <v>139211</v>
      </c>
      <c r="BB29" s="4">
        <v>144127</v>
      </c>
      <c r="BC29" s="4">
        <v>87196</v>
      </c>
    </row>
    <row r="30" spans="2:55">
      <c r="B30" t="s">
        <v>22</v>
      </c>
      <c r="S30">
        <v>2993534</v>
      </c>
      <c r="T30">
        <v>5636630</v>
      </c>
      <c r="U30">
        <v>7192893</v>
      </c>
      <c r="V30">
        <v>6716647</v>
      </c>
      <c r="W30">
        <v>6747072</v>
      </c>
      <c r="X30">
        <v>7412931</v>
      </c>
      <c r="Y30">
        <v>9085108</v>
      </c>
      <c r="Z30">
        <v>6166664</v>
      </c>
      <c r="AA30">
        <v>5669471</v>
      </c>
      <c r="AB30">
        <v>6221841</v>
      </c>
      <c r="AC30">
        <v>6938760</v>
      </c>
      <c r="AD30">
        <v>4503203</v>
      </c>
      <c r="AE30">
        <v>3913613</v>
      </c>
      <c r="AF30">
        <v>5732087</v>
      </c>
      <c r="AG30">
        <v>5846684</v>
      </c>
      <c r="AH30">
        <v>4265154</v>
      </c>
      <c r="AI30">
        <v>4419969</v>
      </c>
      <c r="AJ30">
        <v>4250274</v>
      </c>
      <c r="AK30">
        <v>2861963</v>
      </c>
      <c r="AL30" s="1">
        <v>1968349</v>
      </c>
      <c r="AM30">
        <v>1962778</v>
      </c>
      <c r="AN30">
        <v>4511120</v>
      </c>
      <c r="AO30">
        <v>5125210</v>
      </c>
      <c r="AP30">
        <v>5586902</v>
      </c>
      <c r="AQ30">
        <v>7113453</v>
      </c>
      <c r="AR30">
        <v>6891319</v>
      </c>
      <c r="AS30">
        <v>8965041</v>
      </c>
      <c r="AT30">
        <v>8428892</v>
      </c>
      <c r="AU30">
        <v>6091298</v>
      </c>
      <c r="AV30">
        <v>8254939</v>
      </c>
      <c r="AW30">
        <v>7225327</v>
      </c>
      <c r="AX30">
        <v>9338050</v>
      </c>
      <c r="AY30">
        <v>12186896</v>
      </c>
      <c r="AZ30">
        <v>12357575</v>
      </c>
      <c r="BA30" s="4">
        <v>15379672</v>
      </c>
      <c r="BB30" s="4">
        <v>22355055</v>
      </c>
      <c r="BC30" s="4">
        <v>21734704</v>
      </c>
    </row>
    <row r="31" spans="2:55">
      <c r="B31" t="s">
        <v>23</v>
      </c>
      <c r="S31">
        <v>497786</v>
      </c>
      <c r="T31">
        <v>476601</v>
      </c>
      <c r="U31">
        <v>1065953</v>
      </c>
      <c r="V31">
        <v>352028</v>
      </c>
      <c r="W31">
        <v>298906</v>
      </c>
      <c r="X31">
        <v>302043</v>
      </c>
      <c r="Y31">
        <v>134739</v>
      </c>
      <c r="Z31">
        <v>79756</v>
      </c>
      <c r="AA31">
        <v>67213</v>
      </c>
      <c r="AB31">
        <v>170461</v>
      </c>
      <c r="AC31">
        <v>119870</v>
      </c>
      <c r="AD31">
        <v>271293</v>
      </c>
      <c r="AE31">
        <v>342587</v>
      </c>
      <c r="AF31">
        <v>172345</v>
      </c>
      <c r="AG31">
        <v>257217</v>
      </c>
      <c r="AH31">
        <v>235974</v>
      </c>
      <c r="AI31">
        <v>264907</v>
      </c>
      <c r="AJ31">
        <v>159861</v>
      </c>
      <c r="AK31">
        <v>64918</v>
      </c>
      <c r="AL31" s="1">
        <v>145358</v>
      </c>
      <c r="AM31">
        <v>47657</v>
      </c>
      <c r="AN31">
        <v>94887</v>
      </c>
      <c r="AO31">
        <v>95536</v>
      </c>
      <c r="AP31">
        <v>43114</v>
      </c>
      <c r="AQ31">
        <v>102198</v>
      </c>
      <c r="AR31">
        <v>97178</v>
      </c>
      <c r="AS31">
        <v>187852</v>
      </c>
      <c r="AT31">
        <v>342392</v>
      </c>
      <c r="AU31">
        <v>272371</v>
      </c>
      <c r="AV31">
        <v>427482</v>
      </c>
      <c r="AW31">
        <v>455506</v>
      </c>
      <c r="AX31">
        <v>449949</v>
      </c>
      <c r="AY31">
        <v>1221041</v>
      </c>
      <c r="AZ31">
        <v>584143</v>
      </c>
      <c r="BA31" s="4">
        <v>833938</v>
      </c>
      <c r="BB31" s="4">
        <v>295154</v>
      </c>
      <c r="BC31" s="4">
        <v>444944</v>
      </c>
    </row>
    <row r="32" spans="2:55">
      <c r="B32" t="s">
        <v>24</v>
      </c>
      <c r="W32">
        <v>5148827</v>
      </c>
      <c r="X32">
        <v>7532265</v>
      </c>
      <c r="Y32">
        <v>8314996</v>
      </c>
      <c r="Z32">
        <v>2994559</v>
      </c>
      <c r="AA32">
        <v>4117016</v>
      </c>
      <c r="AB32">
        <v>7020415</v>
      </c>
      <c r="AC32">
        <v>6732913</v>
      </c>
      <c r="AD32">
        <v>4130822</v>
      </c>
      <c r="AE32">
        <v>3688406</v>
      </c>
      <c r="AF32">
        <v>6001692</v>
      </c>
      <c r="AG32">
        <v>5397000</v>
      </c>
      <c r="AH32">
        <v>4701532</v>
      </c>
      <c r="AI32">
        <v>4262232</v>
      </c>
      <c r="AJ32">
        <v>2861417</v>
      </c>
      <c r="AK32">
        <v>2931218</v>
      </c>
      <c r="AL32" s="1">
        <v>3059430</v>
      </c>
      <c r="AM32">
        <v>4924015</v>
      </c>
      <c r="AN32">
        <v>3398629</v>
      </c>
      <c r="AO32">
        <v>3665104</v>
      </c>
      <c r="AP32">
        <v>3234799</v>
      </c>
      <c r="AQ32">
        <v>2131749</v>
      </c>
      <c r="AR32">
        <v>3874026</v>
      </c>
      <c r="AS32">
        <v>3582302</v>
      </c>
      <c r="AT32">
        <v>3948241</v>
      </c>
      <c r="AU32">
        <v>699588</v>
      </c>
      <c r="AV32">
        <v>5114974</v>
      </c>
      <c r="AW32">
        <v>8207291</v>
      </c>
      <c r="AX32">
        <v>5466019</v>
      </c>
      <c r="AY32">
        <v>5548102</v>
      </c>
      <c r="AZ32">
        <v>7775651</v>
      </c>
      <c r="BA32" s="4">
        <v>6386811</v>
      </c>
      <c r="BB32" s="4">
        <v>7079658</v>
      </c>
      <c r="BC32" s="4">
        <v>10056682</v>
      </c>
    </row>
    <row r="33" spans="2:55">
      <c r="B33" t="s">
        <v>25</v>
      </c>
      <c r="W33">
        <v>1481638</v>
      </c>
      <c r="X33">
        <v>2631833</v>
      </c>
      <c r="Y33">
        <v>4418062</v>
      </c>
      <c r="Z33">
        <v>2215531</v>
      </c>
      <c r="AA33">
        <v>4233195</v>
      </c>
      <c r="AB33">
        <v>3297139</v>
      </c>
      <c r="AC33">
        <v>3516332</v>
      </c>
      <c r="AD33">
        <v>3783481</v>
      </c>
      <c r="AE33">
        <v>4608038</v>
      </c>
      <c r="AF33">
        <v>4836464</v>
      </c>
      <c r="AG33">
        <v>5253680</v>
      </c>
      <c r="AH33">
        <v>5564203</v>
      </c>
      <c r="AI33">
        <v>5134135</v>
      </c>
      <c r="AJ33">
        <v>4198727</v>
      </c>
      <c r="AK33">
        <v>3293316</v>
      </c>
      <c r="AL33" s="1">
        <v>2742714</v>
      </c>
      <c r="AM33">
        <v>4111742</v>
      </c>
      <c r="AN33">
        <v>4473999</v>
      </c>
      <c r="AO33">
        <v>4897824</v>
      </c>
      <c r="AP33">
        <v>5880768</v>
      </c>
      <c r="AQ33">
        <v>6192385</v>
      </c>
      <c r="AR33">
        <v>4357494</v>
      </c>
      <c r="AS33">
        <v>4177534</v>
      </c>
      <c r="AT33">
        <v>6781685</v>
      </c>
      <c r="AU33">
        <v>5572255</v>
      </c>
      <c r="AV33">
        <v>9350284</v>
      </c>
      <c r="AW33">
        <v>12623908</v>
      </c>
      <c r="AX33">
        <v>9273433</v>
      </c>
      <c r="AY33">
        <v>10483862</v>
      </c>
      <c r="AZ33">
        <v>6371259</v>
      </c>
      <c r="BA33" s="4">
        <v>9557013</v>
      </c>
      <c r="BB33" s="4">
        <v>16576574</v>
      </c>
      <c r="BC33" s="4">
        <v>19080245</v>
      </c>
    </row>
    <row r="34" spans="2:55">
      <c r="B34" t="s">
        <v>26</v>
      </c>
      <c r="W34">
        <v>1197200</v>
      </c>
      <c r="X34">
        <v>966719</v>
      </c>
      <c r="Y34">
        <v>628896</v>
      </c>
      <c r="Z34">
        <v>1678658</v>
      </c>
      <c r="AA34">
        <v>2111302</v>
      </c>
      <c r="AB34">
        <v>1463737</v>
      </c>
      <c r="AC34">
        <v>2555552</v>
      </c>
      <c r="AD34">
        <v>1061514</v>
      </c>
      <c r="AE34">
        <v>2855994</v>
      </c>
      <c r="AF34">
        <v>1813931</v>
      </c>
      <c r="AG34">
        <v>3204512</v>
      </c>
      <c r="AH34">
        <v>2952780</v>
      </c>
      <c r="AI34">
        <v>2264884</v>
      </c>
      <c r="AJ34">
        <v>3048544</v>
      </c>
      <c r="AK34">
        <v>2638332</v>
      </c>
      <c r="AL34" s="1">
        <v>1987747</v>
      </c>
      <c r="AM34">
        <v>1238306</v>
      </c>
      <c r="AN34">
        <v>2484956</v>
      </c>
      <c r="AO34">
        <v>2888486</v>
      </c>
      <c r="AP34">
        <v>1540978</v>
      </c>
      <c r="AQ34">
        <v>2352406</v>
      </c>
      <c r="AR34">
        <v>2668420</v>
      </c>
      <c r="AS34">
        <v>3111311</v>
      </c>
      <c r="AT34">
        <v>3899197</v>
      </c>
      <c r="AU34">
        <v>2009336</v>
      </c>
      <c r="AV34">
        <v>758447</v>
      </c>
      <c r="AW34">
        <v>979223</v>
      </c>
      <c r="AX34">
        <v>3100801</v>
      </c>
      <c r="AY34">
        <v>4136895</v>
      </c>
      <c r="AZ34">
        <v>5654344</v>
      </c>
      <c r="BA34" s="4">
        <v>9026508</v>
      </c>
      <c r="BB34" s="4">
        <v>14575054</v>
      </c>
      <c r="BC34" s="4">
        <v>15204858</v>
      </c>
    </row>
    <row r="35" spans="2:55">
      <c r="B35" t="s">
        <v>27</v>
      </c>
      <c r="AZ35">
        <v>615199</v>
      </c>
      <c r="BA35" s="4">
        <v>648345</v>
      </c>
      <c r="BB35" s="4">
        <v>817685</v>
      </c>
      <c r="BC35" s="4">
        <v>532343</v>
      </c>
    </row>
    <row r="36" spans="2:55">
      <c r="B36" t="s">
        <v>28</v>
      </c>
      <c r="AZ36">
        <v>199221</v>
      </c>
      <c r="BA36" s="4">
        <v>308125</v>
      </c>
      <c r="BB36" s="4">
        <v>297403</v>
      </c>
      <c r="BC36" s="4">
        <v>395215</v>
      </c>
    </row>
    <row r="37" spans="2:55">
      <c r="B37" t="s">
        <v>39</v>
      </c>
      <c r="S37">
        <v>6163296</v>
      </c>
      <c r="T37">
        <v>6257963</v>
      </c>
      <c r="U37">
        <v>14239005</v>
      </c>
      <c r="V37">
        <v>10550550</v>
      </c>
      <c r="W37">
        <v>610160</v>
      </c>
      <c r="X37">
        <v>983973</v>
      </c>
      <c r="Y37">
        <v>1471792</v>
      </c>
      <c r="Z37">
        <v>1225025</v>
      </c>
      <c r="AA37">
        <v>1962783</v>
      </c>
      <c r="AB37">
        <v>2051148</v>
      </c>
      <c r="AC37">
        <v>2077916</v>
      </c>
      <c r="AD37">
        <v>996335</v>
      </c>
      <c r="AE37">
        <v>2383127</v>
      </c>
      <c r="AF37">
        <v>3402291</v>
      </c>
      <c r="AG37">
        <v>2148125</v>
      </c>
      <c r="AH37">
        <v>1266467</v>
      </c>
      <c r="AI37">
        <v>2606564</v>
      </c>
      <c r="AJ37">
        <v>1470369</v>
      </c>
      <c r="AK37">
        <v>1358954</v>
      </c>
      <c r="AL37" s="1">
        <v>1340467</v>
      </c>
      <c r="AM37">
        <v>1291104</v>
      </c>
      <c r="AN37">
        <v>1683470</v>
      </c>
      <c r="AO37">
        <v>1853345</v>
      </c>
      <c r="AP37">
        <v>1578833</v>
      </c>
      <c r="AQ37">
        <v>2382849</v>
      </c>
      <c r="AR37">
        <v>1579563</v>
      </c>
      <c r="AS37">
        <v>1413472</v>
      </c>
      <c r="AT37">
        <v>2183646</v>
      </c>
      <c r="AU37">
        <v>713565</v>
      </c>
      <c r="AV37">
        <v>1044269</v>
      </c>
      <c r="AW37">
        <v>1147029</v>
      </c>
      <c r="AX37">
        <v>856673</v>
      </c>
      <c r="AY37">
        <v>787922</v>
      </c>
      <c r="BA37" s="4"/>
      <c r="BB37" s="4"/>
      <c r="BC37" s="4"/>
    </row>
    <row r="38" spans="2:55">
      <c r="B38" t="s">
        <v>29</v>
      </c>
      <c r="AJ38">
        <v>10</v>
      </c>
      <c r="AO38">
        <v>0</v>
      </c>
      <c r="AP38">
        <v>2</v>
      </c>
      <c r="AQ38">
        <v>30</v>
      </c>
      <c r="AR38">
        <v>23</v>
      </c>
      <c r="AU38">
        <v>272518</v>
      </c>
      <c r="AV38">
        <v>1040943</v>
      </c>
      <c r="AW38">
        <v>243453</v>
      </c>
      <c r="AX38">
        <v>424458</v>
      </c>
      <c r="BA38" s="4"/>
      <c r="BB38" s="4"/>
      <c r="BC38" s="4"/>
    </row>
    <row r="39" spans="2:55">
      <c r="B39" t="s">
        <v>121</v>
      </c>
      <c r="S39">
        <v>150</v>
      </c>
      <c r="X39">
        <v>282</v>
      </c>
      <c r="Y39">
        <v>1073</v>
      </c>
      <c r="AE39">
        <v>957</v>
      </c>
      <c r="AF39">
        <v>683</v>
      </c>
      <c r="AG39">
        <v>160</v>
      </c>
      <c r="AO39">
        <v>0</v>
      </c>
      <c r="AP39">
        <v>8</v>
      </c>
      <c r="AQ39">
        <v>152</v>
      </c>
      <c r="AR39">
        <v>179</v>
      </c>
      <c r="AU39">
        <v>312</v>
      </c>
      <c r="BA39" s="4"/>
      <c r="BB39" s="4"/>
      <c r="BC39" s="4">
        <v>1563</v>
      </c>
    </row>
    <row r="40" spans="2:55">
      <c r="B40" t="s">
        <v>30</v>
      </c>
      <c r="S40">
        <v>1248575</v>
      </c>
      <c r="T40">
        <v>1247529</v>
      </c>
      <c r="U40">
        <v>1398984</v>
      </c>
      <c r="V40">
        <v>1805515</v>
      </c>
      <c r="W40">
        <v>2121909</v>
      </c>
      <c r="X40">
        <v>3208836</v>
      </c>
      <c r="Y40">
        <v>3516760</v>
      </c>
      <c r="Z40">
        <v>2109737</v>
      </c>
      <c r="AA40">
        <v>1879567</v>
      </c>
      <c r="AB40">
        <v>1971350</v>
      </c>
      <c r="AC40">
        <v>1829869</v>
      </c>
      <c r="AD40">
        <v>1546166</v>
      </c>
      <c r="AE40">
        <v>1449477</v>
      </c>
      <c r="AF40">
        <v>1447199</v>
      </c>
      <c r="AG40">
        <v>1498142</v>
      </c>
      <c r="AH40">
        <v>1271802</v>
      </c>
      <c r="AI40">
        <v>1014436</v>
      </c>
      <c r="AJ40">
        <v>688283</v>
      </c>
      <c r="AK40">
        <v>562163</v>
      </c>
      <c r="AL40" s="1">
        <v>617930</v>
      </c>
      <c r="AM40">
        <v>648418</v>
      </c>
      <c r="AN40">
        <v>1160180</v>
      </c>
      <c r="AO40">
        <v>701979</v>
      </c>
      <c r="AP40">
        <v>780901</v>
      </c>
      <c r="AQ40">
        <v>784756</v>
      </c>
      <c r="AR40">
        <v>782062</v>
      </c>
      <c r="AS40">
        <v>861631</v>
      </c>
      <c r="AT40">
        <v>916075</v>
      </c>
      <c r="AU40">
        <v>410305</v>
      </c>
      <c r="AV40">
        <v>1363</v>
      </c>
      <c r="AY40">
        <v>162924</v>
      </c>
      <c r="AZ40">
        <v>982035</v>
      </c>
      <c r="BA40" s="4">
        <v>1865590</v>
      </c>
      <c r="BB40" s="4">
        <v>2989265</v>
      </c>
      <c r="BC40" s="4">
        <v>2203020</v>
      </c>
    </row>
    <row r="41" spans="2:55">
      <c r="B41" t="s">
        <v>31</v>
      </c>
      <c r="S41">
        <v>949</v>
      </c>
      <c r="T41">
        <v>480</v>
      </c>
      <c r="U41">
        <v>988</v>
      </c>
      <c r="V41">
        <v>774</v>
      </c>
      <c r="W41">
        <v>611</v>
      </c>
      <c r="X41">
        <v>1547</v>
      </c>
      <c r="Y41">
        <v>401</v>
      </c>
      <c r="Z41">
        <v>2001</v>
      </c>
      <c r="AA41">
        <v>1235</v>
      </c>
      <c r="AB41">
        <v>524</v>
      </c>
      <c r="AC41">
        <v>795</v>
      </c>
      <c r="AD41">
        <v>221</v>
      </c>
      <c r="AE41">
        <v>999</v>
      </c>
      <c r="AF41">
        <v>753</v>
      </c>
      <c r="AG41">
        <v>2680</v>
      </c>
      <c r="AH41">
        <v>1578</v>
      </c>
      <c r="AI41">
        <v>4346</v>
      </c>
      <c r="AJ41">
        <v>1116</v>
      </c>
      <c r="AK41">
        <v>400</v>
      </c>
      <c r="AL41" s="1">
        <v>160</v>
      </c>
      <c r="AM41" s="1">
        <v>46</v>
      </c>
      <c r="AN41">
        <v>992</v>
      </c>
      <c r="AO41">
        <v>552</v>
      </c>
      <c r="AP41">
        <v>453</v>
      </c>
      <c r="AQ41">
        <v>1755</v>
      </c>
      <c r="AR41">
        <v>5758</v>
      </c>
      <c r="AS41">
        <v>6484</v>
      </c>
      <c r="AU41">
        <v>31907</v>
      </c>
      <c r="AV41">
        <v>9503</v>
      </c>
      <c r="AW41">
        <v>2522</v>
      </c>
      <c r="AX41">
        <v>21340</v>
      </c>
      <c r="AY41">
        <v>56188</v>
      </c>
      <c r="AZ41">
        <v>12458</v>
      </c>
      <c r="BA41" s="4">
        <v>5093</v>
      </c>
      <c r="BB41" s="4">
        <v>21608</v>
      </c>
      <c r="BC41" s="4">
        <v>20264</v>
      </c>
    </row>
    <row r="42" spans="2:55">
      <c r="B42" t="s">
        <v>32</v>
      </c>
      <c r="S42">
        <v>1242800</v>
      </c>
      <c r="T42">
        <v>1576615</v>
      </c>
      <c r="U42">
        <v>2146958</v>
      </c>
      <c r="V42">
        <v>2947527</v>
      </c>
      <c r="W42">
        <v>3098834</v>
      </c>
      <c r="X42">
        <v>2146414</v>
      </c>
      <c r="Y42">
        <v>2886203</v>
      </c>
      <c r="Z42">
        <v>1392026</v>
      </c>
      <c r="AA42">
        <v>1398726</v>
      </c>
      <c r="AB42">
        <v>1474920</v>
      </c>
      <c r="AC42">
        <v>1643162</v>
      </c>
      <c r="AD42">
        <v>1615132</v>
      </c>
      <c r="AE42">
        <v>1939112</v>
      </c>
      <c r="AF42">
        <v>2116000</v>
      </c>
      <c r="AG42">
        <v>2406476</v>
      </c>
      <c r="AH42">
        <v>2484900</v>
      </c>
      <c r="AI42">
        <v>2572505</v>
      </c>
      <c r="AJ42">
        <v>1560547</v>
      </c>
      <c r="AK42">
        <v>576435</v>
      </c>
      <c r="AL42" s="1">
        <v>626086</v>
      </c>
      <c r="AM42">
        <v>1421622</v>
      </c>
      <c r="AN42">
        <v>2135742</v>
      </c>
      <c r="AO42">
        <v>2144532</v>
      </c>
      <c r="AP42">
        <v>2510575</v>
      </c>
      <c r="AQ42">
        <v>2194196</v>
      </c>
      <c r="AR42">
        <v>1955307</v>
      </c>
      <c r="AS42">
        <v>3075036</v>
      </c>
      <c r="AT42">
        <v>4272689</v>
      </c>
      <c r="AU42">
        <v>5115771</v>
      </c>
      <c r="AV42">
        <v>7175546</v>
      </c>
      <c r="AW42">
        <v>9306436</v>
      </c>
      <c r="AX42">
        <v>16599575</v>
      </c>
      <c r="AY42">
        <v>9268151</v>
      </c>
      <c r="AZ42">
        <v>9426513</v>
      </c>
      <c r="BA42" s="4">
        <v>11091116</v>
      </c>
      <c r="BB42" s="4">
        <v>917604</v>
      </c>
      <c r="BC42" s="4"/>
    </row>
    <row r="43" spans="2:55">
      <c r="B43" t="s">
        <v>33</v>
      </c>
      <c r="S43">
        <v>412205</v>
      </c>
      <c r="T43">
        <v>1062752</v>
      </c>
      <c r="U43">
        <v>762113</v>
      </c>
      <c r="V43">
        <v>2356665</v>
      </c>
      <c r="W43">
        <v>4963446</v>
      </c>
      <c r="X43">
        <v>1371775</v>
      </c>
      <c r="Y43">
        <v>791980</v>
      </c>
      <c r="Z43">
        <v>1079324</v>
      </c>
      <c r="AA43">
        <v>1457946</v>
      </c>
      <c r="AB43">
        <v>1037451</v>
      </c>
      <c r="AC43">
        <v>2634713</v>
      </c>
      <c r="AD43">
        <v>3042054</v>
      </c>
      <c r="AE43">
        <v>5778281</v>
      </c>
      <c r="AF43">
        <v>6566382</v>
      </c>
      <c r="AG43">
        <v>3922265</v>
      </c>
      <c r="AH43">
        <v>3519123</v>
      </c>
      <c r="AI43">
        <v>4740934</v>
      </c>
      <c r="AJ43">
        <v>6259919</v>
      </c>
      <c r="AK43">
        <v>5845187</v>
      </c>
      <c r="AL43" s="1">
        <v>5079778</v>
      </c>
      <c r="AM43">
        <v>6330704</v>
      </c>
      <c r="AN43">
        <v>7395885</v>
      </c>
      <c r="AO43">
        <v>8871119</v>
      </c>
      <c r="AP43">
        <v>12061259</v>
      </c>
      <c r="AQ43">
        <v>9043630</v>
      </c>
      <c r="AR43">
        <v>11268594</v>
      </c>
      <c r="AS43">
        <v>16570676</v>
      </c>
      <c r="AT43">
        <v>19235081</v>
      </c>
      <c r="AU43">
        <v>12889201</v>
      </c>
      <c r="AV43">
        <v>11452951</v>
      </c>
      <c r="AW43">
        <v>12539796</v>
      </c>
      <c r="AX43">
        <v>17179660</v>
      </c>
      <c r="AY43">
        <v>19753939</v>
      </c>
      <c r="AZ43">
        <v>14222472</v>
      </c>
      <c r="BA43" s="4">
        <v>27414677</v>
      </c>
      <c r="BB43" s="4">
        <v>27428529</v>
      </c>
      <c r="BC43" s="4">
        <v>32802935</v>
      </c>
    </row>
    <row r="44" spans="2:55">
      <c r="B44" t="s">
        <v>34</v>
      </c>
      <c r="S44">
        <v>1780368</v>
      </c>
      <c r="T44">
        <v>1262718</v>
      </c>
      <c r="U44">
        <v>831890</v>
      </c>
      <c r="V44">
        <v>1151369</v>
      </c>
      <c r="W44">
        <v>525804</v>
      </c>
      <c r="X44">
        <v>714306</v>
      </c>
      <c r="Y44">
        <v>1510599</v>
      </c>
      <c r="Z44">
        <v>1966180</v>
      </c>
      <c r="AA44">
        <v>489794</v>
      </c>
      <c r="AB44">
        <v>23918</v>
      </c>
      <c r="AC44">
        <v>509605</v>
      </c>
      <c r="AD44">
        <v>2567204</v>
      </c>
      <c r="AE44">
        <v>1775686</v>
      </c>
      <c r="AF44">
        <v>3321007</v>
      </c>
      <c r="AG44">
        <v>5949910</v>
      </c>
      <c r="AH44">
        <v>3386087</v>
      </c>
      <c r="AI44">
        <v>3043169</v>
      </c>
      <c r="AJ44">
        <v>2977949</v>
      </c>
      <c r="AK44">
        <v>1998190</v>
      </c>
      <c r="AL44" s="1">
        <v>1932686</v>
      </c>
      <c r="AM44">
        <v>1880314</v>
      </c>
      <c r="AN44">
        <v>1714286</v>
      </c>
      <c r="AO44">
        <v>2370408</v>
      </c>
      <c r="AP44">
        <v>2449651</v>
      </c>
      <c r="AQ44">
        <v>2393918</v>
      </c>
      <c r="AR44">
        <v>2777401</v>
      </c>
      <c r="AS44">
        <v>3099664</v>
      </c>
      <c r="AT44">
        <v>3849075</v>
      </c>
      <c r="AU44">
        <v>3091474</v>
      </c>
      <c r="AV44">
        <v>2300963</v>
      </c>
      <c r="AW44">
        <v>3627732</v>
      </c>
      <c r="AX44">
        <v>1607300</v>
      </c>
      <c r="AY44">
        <v>3122569</v>
      </c>
      <c r="AZ44">
        <v>4177863</v>
      </c>
      <c r="BA44" s="4">
        <v>8275231</v>
      </c>
      <c r="BB44" s="4">
        <v>7997221</v>
      </c>
      <c r="BC44" s="4">
        <v>10194394</v>
      </c>
    </row>
    <row r="45" spans="2:55">
      <c r="B45" t="s">
        <v>35</v>
      </c>
      <c r="S45">
        <v>3908616</v>
      </c>
      <c r="T45">
        <v>3310334</v>
      </c>
      <c r="U45">
        <v>2242515</v>
      </c>
      <c r="V45">
        <v>3735559</v>
      </c>
      <c r="W45">
        <v>7855436</v>
      </c>
      <c r="X45">
        <v>3494600</v>
      </c>
      <c r="Y45">
        <v>4219965</v>
      </c>
      <c r="Z45">
        <v>1783500</v>
      </c>
      <c r="AA45">
        <v>1962541</v>
      </c>
      <c r="AB45">
        <v>2181028</v>
      </c>
      <c r="AC45">
        <v>1191299</v>
      </c>
      <c r="AD45">
        <v>2725235</v>
      </c>
      <c r="AE45">
        <v>3943310</v>
      </c>
      <c r="AF45">
        <v>6324371</v>
      </c>
      <c r="AG45">
        <v>9461639</v>
      </c>
      <c r="AH45">
        <v>14987302</v>
      </c>
      <c r="AI45">
        <v>14675920</v>
      </c>
      <c r="AJ45">
        <v>1508822</v>
      </c>
      <c r="AK45">
        <v>855723</v>
      </c>
      <c r="AL45" s="1">
        <v>2013392</v>
      </c>
      <c r="AM45">
        <v>2936251</v>
      </c>
      <c r="AN45">
        <v>2786739</v>
      </c>
      <c r="AO45">
        <v>4574078</v>
      </c>
      <c r="AP45">
        <v>7579052</v>
      </c>
      <c r="AQ45">
        <v>4561824</v>
      </c>
      <c r="AR45">
        <v>4266131</v>
      </c>
      <c r="AS45">
        <v>5737817</v>
      </c>
      <c r="AT45">
        <v>13552398</v>
      </c>
      <c r="AU45">
        <v>19891750</v>
      </c>
      <c r="AV45">
        <v>24776024</v>
      </c>
      <c r="AW45">
        <v>8744370</v>
      </c>
      <c r="AX45">
        <v>9275764</v>
      </c>
      <c r="AY45">
        <v>11955536</v>
      </c>
      <c r="AZ45">
        <v>10831369</v>
      </c>
      <c r="BA45" s="4">
        <v>11603042</v>
      </c>
      <c r="BB45" s="4">
        <v>8910160</v>
      </c>
      <c r="BC45" s="4">
        <v>11855123</v>
      </c>
    </row>
    <row r="46" spans="2:55">
      <c r="B46" t="s">
        <v>36</v>
      </c>
      <c r="S46">
        <v>9424</v>
      </c>
      <c r="T46">
        <v>544</v>
      </c>
      <c r="U46">
        <v>961</v>
      </c>
      <c r="V46">
        <v>831</v>
      </c>
      <c r="X46">
        <v>139</v>
      </c>
      <c r="Y46">
        <v>682</v>
      </c>
      <c r="Z46">
        <v>375</v>
      </c>
      <c r="AC46">
        <v>4553</v>
      </c>
      <c r="AD46">
        <v>1141</v>
      </c>
      <c r="AO46">
        <v>475</v>
      </c>
      <c r="AQ46">
        <v>16285</v>
      </c>
      <c r="AU46">
        <v>281639</v>
      </c>
      <c r="AV46">
        <v>6037</v>
      </c>
      <c r="AW46">
        <v>228957</v>
      </c>
      <c r="AX46">
        <v>409374</v>
      </c>
      <c r="AY46">
        <v>420074</v>
      </c>
      <c r="BA46" s="4"/>
      <c r="BB46" s="4"/>
      <c r="BC46" s="4"/>
    </row>
    <row r="47" spans="2:55">
      <c r="B47" t="s">
        <v>40</v>
      </c>
      <c r="C47" t="s">
        <v>164</v>
      </c>
      <c r="AB47">
        <v>7628</v>
      </c>
      <c r="AC47">
        <v>10337</v>
      </c>
      <c r="AD47">
        <v>6861</v>
      </c>
      <c r="AE47">
        <v>8223</v>
      </c>
      <c r="AF47">
        <v>3642</v>
      </c>
      <c r="AG47">
        <v>31351</v>
      </c>
      <c r="AH47">
        <v>26964</v>
      </c>
      <c r="AI47">
        <v>19628</v>
      </c>
      <c r="AJ47">
        <v>15509</v>
      </c>
      <c r="AK47">
        <v>54164</v>
      </c>
      <c r="AL47" s="1">
        <v>95139</v>
      </c>
      <c r="AM47">
        <v>112114</v>
      </c>
      <c r="AN47">
        <v>99214</v>
      </c>
      <c r="AO47">
        <v>46610</v>
      </c>
      <c r="AP47">
        <v>21334</v>
      </c>
      <c r="AQ47">
        <v>131353</v>
      </c>
      <c r="AR47">
        <v>42677</v>
      </c>
      <c r="AS47">
        <v>11930</v>
      </c>
      <c r="AT47">
        <v>70039</v>
      </c>
      <c r="AU47">
        <v>327197</v>
      </c>
      <c r="AV47">
        <v>444016</v>
      </c>
      <c r="AW47">
        <v>604782</v>
      </c>
      <c r="AX47">
        <v>414710</v>
      </c>
      <c r="AY47">
        <v>499557</v>
      </c>
      <c r="AZ47">
        <v>31381</v>
      </c>
      <c r="BA47" s="4">
        <v>48858</v>
      </c>
      <c r="BB47" s="4">
        <v>504447</v>
      </c>
      <c r="BC47" s="4">
        <v>489925</v>
      </c>
    </row>
    <row r="48" spans="2:55">
      <c r="B48" t="s">
        <v>131</v>
      </c>
      <c r="BA48" s="4"/>
      <c r="BB48" s="4"/>
      <c r="BC48" s="4"/>
    </row>
    <row r="49" spans="2:55">
      <c r="S49">
        <f t="shared" ref="S49:AH49" si="0">SUM(S4:S48)</f>
        <v>115373188</v>
      </c>
      <c r="T49">
        <f t="shared" si="0"/>
        <v>105236489</v>
      </c>
      <c r="U49">
        <f t="shared" si="0"/>
        <v>144132919</v>
      </c>
      <c r="V49">
        <f t="shared" si="0"/>
        <v>128055371</v>
      </c>
      <c r="W49">
        <f t="shared" si="0"/>
        <v>123671540</v>
      </c>
      <c r="X49">
        <f t="shared" si="0"/>
        <v>174351659</v>
      </c>
      <c r="Y49">
        <f t="shared" si="0"/>
        <v>266002688</v>
      </c>
      <c r="Z49">
        <f t="shared" si="0"/>
        <v>149109253</v>
      </c>
      <c r="AA49">
        <f t="shared" si="0"/>
        <v>179638805</v>
      </c>
      <c r="AB49">
        <f t="shared" si="0"/>
        <v>195390701</v>
      </c>
      <c r="AC49">
        <f t="shared" si="0"/>
        <v>194981719</v>
      </c>
      <c r="AD49">
        <f t="shared" si="0"/>
        <v>208809322</v>
      </c>
      <c r="AE49">
        <f t="shared" si="0"/>
        <v>214611446</v>
      </c>
      <c r="AF49">
        <f t="shared" si="0"/>
        <v>240953042</v>
      </c>
      <c r="AG49">
        <f t="shared" si="0"/>
        <v>254090091</v>
      </c>
      <c r="AH49">
        <f t="shared" si="0"/>
        <v>257064584</v>
      </c>
      <c r="AI49">
        <f t="shared" ref="AI49:AK49" si="1">SUM(AI4:AI48)</f>
        <v>227815606</v>
      </c>
      <c r="AJ49">
        <f t="shared" si="1"/>
        <v>151999922</v>
      </c>
      <c r="AK49">
        <f t="shared" si="1"/>
        <v>128057615</v>
      </c>
      <c r="AL49" s="1">
        <f>SUM(AL4:AL48)</f>
        <v>132684637</v>
      </c>
      <c r="AM49">
        <f>SUM(AM4:AM48)</f>
        <v>157066710</v>
      </c>
      <c r="AN49">
        <f>SUM(AN4:AN48)</f>
        <v>173888810</v>
      </c>
      <c r="AO49">
        <f t="shared" ref="AO49:AP49" si="2">SUM(AO4:AO47)</f>
        <v>189319021</v>
      </c>
      <c r="AP49">
        <f t="shared" si="2"/>
        <v>236595838</v>
      </c>
      <c r="AQ49">
        <f t="shared" ref="AQ49" si="3">SUM(AQ4:AQ47)</f>
        <v>186098604</v>
      </c>
      <c r="AR49">
        <f t="shared" ref="AR49" si="4">SUM(AR4:AR47)</f>
        <v>188900276</v>
      </c>
      <c r="AS49">
        <f t="shared" ref="AS49:AT49" si="5">SUM(AS4:AS47)</f>
        <v>267383135</v>
      </c>
      <c r="AT49">
        <f t="shared" si="5"/>
        <v>359942070</v>
      </c>
      <c r="AU49">
        <f>SUM(AU4:AU47)</f>
        <v>273776546</v>
      </c>
      <c r="AV49">
        <f t="shared" ref="AV49:BC49" si="6">SUM(AV4:AV47)</f>
        <v>238631372</v>
      </c>
      <c r="AW49">
        <f t="shared" si="6"/>
        <v>220353906</v>
      </c>
      <c r="AX49">
        <f t="shared" si="6"/>
        <v>271668462</v>
      </c>
      <c r="AY49">
        <f t="shared" si="6"/>
        <v>340500712</v>
      </c>
      <c r="AZ49">
        <f t="shared" si="6"/>
        <v>354393855</v>
      </c>
      <c r="BA49" s="4">
        <f t="shared" si="6"/>
        <v>504119880</v>
      </c>
      <c r="BB49" s="4">
        <f t="shared" si="6"/>
        <v>494765603</v>
      </c>
      <c r="BC49" s="4">
        <f t="shared" si="6"/>
        <v>646262061</v>
      </c>
    </row>
    <row r="50" spans="2:55">
      <c r="B50" t="s">
        <v>41</v>
      </c>
      <c r="U50">
        <v>6054</v>
      </c>
      <c r="AA50">
        <v>930</v>
      </c>
      <c r="AC50">
        <v>768</v>
      </c>
      <c r="AD50">
        <v>14224</v>
      </c>
      <c r="AE50">
        <v>11605</v>
      </c>
      <c r="AF50">
        <v>36420</v>
      </c>
      <c r="AG50">
        <v>26109</v>
      </c>
      <c r="AH50">
        <v>45600</v>
      </c>
      <c r="AI50">
        <v>28580</v>
      </c>
      <c r="AJ50" s="1">
        <v>27302</v>
      </c>
      <c r="AK50">
        <v>11997</v>
      </c>
      <c r="AL50" s="1">
        <v>11280</v>
      </c>
      <c r="AM50" s="1">
        <v>13264</v>
      </c>
      <c r="AN50">
        <v>7996</v>
      </c>
      <c r="AO50">
        <v>6860</v>
      </c>
      <c r="AP50">
        <v>3790</v>
      </c>
      <c r="AQ50">
        <v>2180</v>
      </c>
      <c r="AR50">
        <v>2020</v>
      </c>
      <c r="AS50">
        <v>203</v>
      </c>
      <c r="AX50">
        <v>1789</v>
      </c>
      <c r="AY50">
        <v>1105</v>
      </c>
      <c r="AZ50">
        <v>8998</v>
      </c>
      <c r="BA50" s="4">
        <v>38128</v>
      </c>
      <c r="BB50" s="4">
        <v>48930</v>
      </c>
      <c r="BC50" s="4">
        <v>31468</v>
      </c>
    </row>
    <row r="51" spans="2:55">
      <c r="B51" t="s">
        <v>42</v>
      </c>
      <c r="AJ51" s="1"/>
      <c r="AN51">
        <v>3723</v>
      </c>
      <c r="AO51">
        <v>0</v>
      </c>
      <c r="AU51" s="3">
        <v>7041</v>
      </c>
      <c r="AV51">
        <v>929</v>
      </c>
      <c r="AW51">
        <v>57863</v>
      </c>
      <c r="AX51">
        <v>2078855</v>
      </c>
      <c r="AY51">
        <v>1586743</v>
      </c>
      <c r="BA51" s="4"/>
      <c r="BB51" s="4">
        <v>2569</v>
      </c>
      <c r="BC51" s="4">
        <v>108771</v>
      </c>
    </row>
    <row r="52" spans="2:55">
      <c r="B52" t="s">
        <v>128</v>
      </c>
      <c r="AH52">
        <v>1500</v>
      </c>
      <c r="AJ52" s="1"/>
      <c r="AO52">
        <v>621</v>
      </c>
      <c r="AQ52">
        <v>2153</v>
      </c>
      <c r="AU52" s="3"/>
      <c r="BA52" s="4"/>
      <c r="BB52" s="4"/>
      <c r="BC52" s="4"/>
    </row>
    <row r="53" spans="2:55">
      <c r="B53" t="s">
        <v>161</v>
      </c>
      <c r="AJ53" s="1"/>
      <c r="AU53" s="3"/>
      <c r="BA53" s="4"/>
      <c r="BB53" s="4">
        <v>12126624</v>
      </c>
      <c r="BC53" s="4">
        <v>28115143</v>
      </c>
    </row>
    <row r="54" spans="2:55">
      <c r="B54" t="s">
        <v>43</v>
      </c>
      <c r="S54">
        <v>3364787</v>
      </c>
      <c r="T54">
        <v>3971271</v>
      </c>
      <c r="U54">
        <v>2702071</v>
      </c>
      <c r="V54">
        <v>984955</v>
      </c>
      <c r="W54">
        <v>1139267</v>
      </c>
      <c r="X54">
        <v>3402554</v>
      </c>
      <c r="Y54">
        <v>2552831</v>
      </c>
      <c r="Z54">
        <v>2355100</v>
      </c>
      <c r="AA54">
        <v>3075934</v>
      </c>
      <c r="AB54">
        <v>4191774</v>
      </c>
      <c r="AC54">
        <v>6262738</v>
      </c>
      <c r="AD54">
        <v>3454108</v>
      </c>
      <c r="AE54">
        <v>5386008</v>
      </c>
      <c r="AF54">
        <v>9246214</v>
      </c>
      <c r="AG54">
        <v>8409737</v>
      </c>
      <c r="AH54">
        <v>9137820</v>
      </c>
      <c r="AI54">
        <v>7641000</v>
      </c>
      <c r="AJ54" s="1">
        <v>3205430</v>
      </c>
      <c r="AK54">
        <v>992323</v>
      </c>
      <c r="AL54" s="1">
        <v>1584598</v>
      </c>
      <c r="AM54">
        <v>3082522</v>
      </c>
      <c r="AN54">
        <v>3286791</v>
      </c>
      <c r="AO54">
        <v>10787360</v>
      </c>
      <c r="AP54">
        <v>6242263</v>
      </c>
      <c r="AQ54">
        <v>2149160</v>
      </c>
      <c r="AR54">
        <v>4406456</v>
      </c>
      <c r="AS54">
        <v>6541862</v>
      </c>
      <c r="AT54">
        <v>4763752</v>
      </c>
      <c r="AU54" s="3">
        <v>9738479</v>
      </c>
      <c r="AV54">
        <v>10198617</v>
      </c>
      <c r="AW54">
        <v>9563674</v>
      </c>
      <c r="AX54">
        <v>7333108</v>
      </c>
      <c r="AY54">
        <v>14372213</v>
      </c>
      <c r="AZ54">
        <v>17961099</v>
      </c>
      <c r="BA54" s="4">
        <v>5745803</v>
      </c>
      <c r="BB54" s="4">
        <v>3323646</v>
      </c>
      <c r="BC54" s="4">
        <v>10912638</v>
      </c>
    </row>
    <row r="55" spans="2:55">
      <c r="B55" t="s">
        <v>158</v>
      </c>
      <c r="AJ55" s="1"/>
      <c r="AU55" s="3"/>
      <c r="BA55" s="4"/>
      <c r="BB55" s="4"/>
      <c r="BC55" s="4"/>
    </row>
    <row r="56" spans="2:55">
      <c r="B56" t="s">
        <v>147</v>
      </c>
      <c r="S56">
        <v>642182</v>
      </c>
      <c r="T56">
        <v>3156</v>
      </c>
      <c r="U56">
        <v>1390</v>
      </c>
      <c r="V56">
        <v>75</v>
      </c>
      <c r="X56">
        <v>49723</v>
      </c>
      <c r="Y56">
        <v>96164</v>
      </c>
      <c r="AJ56" s="1"/>
      <c r="AU56" s="3"/>
      <c r="BA56" s="4"/>
      <c r="BB56" s="4"/>
      <c r="BC56" s="4"/>
    </row>
    <row r="57" spans="2:55">
      <c r="B57" t="s">
        <v>44</v>
      </c>
      <c r="Z57">
        <v>34637</v>
      </c>
      <c r="AA57">
        <v>167820</v>
      </c>
      <c r="AB57">
        <v>168776</v>
      </c>
      <c r="AC57">
        <v>231280</v>
      </c>
      <c r="AD57">
        <v>196033</v>
      </c>
      <c r="AE57">
        <v>384532</v>
      </c>
      <c r="AF57">
        <v>611008</v>
      </c>
      <c r="AG57">
        <v>659937</v>
      </c>
      <c r="AH57">
        <v>817899</v>
      </c>
      <c r="AI57">
        <v>629167</v>
      </c>
      <c r="AJ57" s="1">
        <v>365867</v>
      </c>
      <c r="AK57">
        <v>184671</v>
      </c>
      <c r="AL57" s="1">
        <v>187354</v>
      </c>
      <c r="AM57">
        <v>278383</v>
      </c>
      <c r="AN57">
        <v>335436</v>
      </c>
      <c r="AO57">
        <v>378015</v>
      </c>
      <c r="AP57">
        <v>429069</v>
      </c>
      <c r="AQ57">
        <v>83108</v>
      </c>
      <c r="AU57" s="3"/>
      <c r="AZ57">
        <v>89153</v>
      </c>
      <c r="BA57" s="4">
        <v>280858</v>
      </c>
      <c r="BB57" s="4">
        <v>381922</v>
      </c>
      <c r="BC57" s="4">
        <v>964229</v>
      </c>
    </row>
    <row r="58" spans="2:55">
      <c r="B58" t="s">
        <v>45</v>
      </c>
      <c r="S58">
        <v>1875963</v>
      </c>
      <c r="T58">
        <v>59315</v>
      </c>
      <c r="U58">
        <v>14896</v>
      </c>
      <c r="V58">
        <v>12973</v>
      </c>
      <c r="W58">
        <v>6270</v>
      </c>
      <c r="X58">
        <v>911407</v>
      </c>
      <c r="Y58">
        <v>4693368</v>
      </c>
      <c r="Z58">
        <v>3845718</v>
      </c>
      <c r="AA58">
        <v>4994787</v>
      </c>
      <c r="AB58">
        <v>5344773</v>
      </c>
      <c r="AC58">
        <v>5067866</v>
      </c>
      <c r="AD58">
        <v>6953173</v>
      </c>
      <c r="AE58">
        <v>8961874</v>
      </c>
      <c r="AF58">
        <v>10184103</v>
      </c>
      <c r="AG58">
        <v>11786031</v>
      </c>
      <c r="AH58">
        <v>13057185</v>
      </c>
      <c r="AI58">
        <v>9349791</v>
      </c>
      <c r="AJ58" s="1">
        <v>5457883</v>
      </c>
      <c r="AK58">
        <v>4047005</v>
      </c>
      <c r="AL58" s="1">
        <v>3075889</v>
      </c>
      <c r="AM58">
        <v>3469616</v>
      </c>
      <c r="AN58">
        <v>4678296</v>
      </c>
      <c r="AO58">
        <v>6137830</v>
      </c>
      <c r="AP58">
        <v>7866267</v>
      </c>
      <c r="AQ58">
        <v>6180793</v>
      </c>
      <c r="AR58">
        <v>6778343</v>
      </c>
      <c r="AS58">
        <v>3392958</v>
      </c>
      <c r="AT58">
        <v>75826</v>
      </c>
      <c r="AU58" s="3">
        <v>5499</v>
      </c>
      <c r="AV58">
        <v>894</v>
      </c>
      <c r="AX58">
        <v>379851</v>
      </c>
      <c r="AY58">
        <v>4428864</v>
      </c>
      <c r="AZ58">
        <v>10120449</v>
      </c>
      <c r="BA58" s="4">
        <v>13661341</v>
      </c>
      <c r="BB58" s="4">
        <v>19021599</v>
      </c>
      <c r="BC58" s="4">
        <v>22794903</v>
      </c>
    </row>
    <row r="59" spans="2:55">
      <c r="B59" t="s">
        <v>46</v>
      </c>
      <c r="S59">
        <v>12952</v>
      </c>
      <c r="U59">
        <v>75</v>
      </c>
      <c r="V59">
        <v>16795</v>
      </c>
      <c r="W59">
        <v>17517</v>
      </c>
      <c r="X59">
        <v>27536</v>
      </c>
      <c r="Y59">
        <v>52662</v>
      </c>
      <c r="AC59">
        <v>77</v>
      </c>
      <c r="AJ59" s="1">
        <v>2920</v>
      </c>
      <c r="AL59" s="1">
        <v>1200</v>
      </c>
      <c r="AN59">
        <v>8454</v>
      </c>
      <c r="AO59">
        <v>8692</v>
      </c>
      <c r="AP59">
        <v>5834</v>
      </c>
      <c r="AQ59">
        <v>1427</v>
      </c>
      <c r="AR59">
        <v>469</v>
      </c>
      <c r="AS59">
        <v>2561</v>
      </c>
      <c r="AT59">
        <v>305949</v>
      </c>
      <c r="AU59" s="3">
        <v>504376</v>
      </c>
      <c r="AV59">
        <v>1735884</v>
      </c>
      <c r="AW59">
        <v>791700</v>
      </c>
      <c r="AX59">
        <v>333313</v>
      </c>
      <c r="AY59">
        <v>663735</v>
      </c>
      <c r="AZ59">
        <v>815279</v>
      </c>
      <c r="BA59" s="4">
        <v>1643813</v>
      </c>
      <c r="BB59" s="4">
        <v>702515</v>
      </c>
      <c r="BC59" s="4">
        <v>1481236</v>
      </c>
    </row>
    <row r="60" spans="2:55">
      <c r="B60" t="s">
        <v>47</v>
      </c>
      <c r="T60">
        <v>250</v>
      </c>
      <c r="X60">
        <v>20060</v>
      </c>
      <c r="AB60">
        <v>3029</v>
      </c>
      <c r="AD60">
        <v>1031</v>
      </c>
      <c r="AF60">
        <v>1968</v>
      </c>
      <c r="AJ60" s="1"/>
      <c r="AL60" s="1">
        <v>55</v>
      </c>
      <c r="AM60">
        <v>325</v>
      </c>
      <c r="AN60">
        <v>21750</v>
      </c>
      <c r="AO60">
        <v>40519</v>
      </c>
      <c r="AP60">
        <v>58495</v>
      </c>
      <c r="AQ60">
        <v>8360</v>
      </c>
      <c r="AR60">
        <v>2510</v>
      </c>
      <c r="AS60">
        <v>34415</v>
      </c>
      <c r="AT60">
        <v>9848</v>
      </c>
      <c r="AU60" s="3">
        <v>25729</v>
      </c>
      <c r="AW60">
        <v>13884</v>
      </c>
      <c r="AX60">
        <v>25428</v>
      </c>
      <c r="AY60">
        <v>32197</v>
      </c>
      <c r="AZ60">
        <v>7867</v>
      </c>
      <c r="BA60" s="4"/>
      <c r="BB60" s="4">
        <v>2048876</v>
      </c>
      <c r="BC60" s="4">
        <v>2442097</v>
      </c>
    </row>
    <row r="61" spans="2:55">
      <c r="B61" t="s">
        <v>48</v>
      </c>
      <c r="S61">
        <v>1149551</v>
      </c>
      <c r="T61">
        <v>883832</v>
      </c>
      <c r="U61">
        <v>1062485</v>
      </c>
      <c r="V61">
        <v>990777</v>
      </c>
      <c r="W61">
        <v>1156332</v>
      </c>
      <c r="X61">
        <v>1973768</v>
      </c>
      <c r="Y61">
        <v>2151066</v>
      </c>
      <c r="Z61">
        <v>1495245</v>
      </c>
      <c r="AA61">
        <v>1391136</v>
      </c>
      <c r="AB61">
        <v>1439497</v>
      </c>
      <c r="AC61">
        <v>1818213</v>
      </c>
      <c r="AD61">
        <v>1848758</v>
      </c>
      <c r="AE61">
        <v>2071587</v>
      </c>
      <c r="AF61">
        <v>2054805</v>
      </c>
      <c r="AG61">
        <v>1825940</v>
      </c>
      <c r="AH61">
        <v>1734518</v>
      </c>
      <c r="AI61">
        <v>1391111</v>
      </c>
      <c r="AJ61" s="1">
        <v>1038860</v>
      </c>
      <c r="AK61">
        <v>754227</v>
      </c>
      <c r="AL61" s="1">
        <v>543090</v>
      </c>
      <c r="AM61" s="1">
        <v>806548</v>
      </c>
      <c r="AN61">
        <v>996339</v>
      </c>
      <c r="AO61">
        <v>874613</v>
      </c>
      <c r="AP61">
        <v>847805</v>
      </c>
      <c r="AQ61">
        <v>768915</v>
      </c>
      <c r="AR61">
        <v>1111291</v>
      </c>
      <c r="AS61">
        <v>6243342</v>
      </c>
      <c r="AT61">
        <v>19443946</v>
      </c>
      <c r="AU61" s="3">
        <v>11165826</v>
      </c>
      <c r="AV61">
        <v>4800253</v>
      </c>
      <c r="AW61">
        <v>7223879</v>
      </c>
      <c r="AX61">
        <v>7600758</v>
      </c>
      <c r="AY61">
        <v>14018295</v>
      </c>
      <c r="AZ61">
        <v>13887719</v>
      </c>
      <c r="BA61" s="4">
        <v>20559391</v>
      </c>
      <c r="BB61" s="4">
        <v>21162743</v>
      </c>
      <c r="BC61" s="4">
        <v>28178279</v>
      </c>
    </row>
    <row r="62" spans="2:55">
      <c r="B62" t="s">
        <v>122</v>
      </c>
      <c r="S62">
        <v>1725</v>
      </c>
      <c r="T62">
        <v>5875</v>
      </c>
      <c r="Y62">
        <v>300</v>
      </c>
      <c r="Z62">
        <v>2340</v>
      </c>
      <c r="AB62">
        <v>5687</v>
      </c>
      <c r="AC62">
        <v>200</v>
      </c>
      <c r="AD62">
        <v>6240</v>
      </c>
      <c r="AE62">
        <v>7309</v>
      </c>
      <c r="AF62">
        <v>10951</v>
      </c>
      <c r="AG62">
        <v>900</v>
      </c>
      <c r="AH62">
        <v>14412</v>
      </c>
      <c r="AI62">
        <v>1003</v>
      </c>
      <c r="AJ62" s="1">
        <v>11365</v>
      </c>
      <c r="AK62">
        <v>3893</v>
      </c>
      <c r="AL62" s="1">
        <v>409</v>
      </c>
      <c r="AM62" s="1">
        <v>175</v>
      </c>
      <c r="AN62">
        <v>922</v>
      </c>
      <c r="AO62">
        <v>2325</v>
      </c>
      <c r="AP62">
        <v>15156</v>
      </c>
      <c r="AQ62">
        <v>353</v>
      </c>
      <c r="AR62">
        <v>2669</v>
      </c>
      <c r="AS62">
        <v>3816</v>
      </c>
      <c r="AT62">
        <v>70</v>
      </c>
      <c r="AU62" s="3"/>
      <c r="BA62" s="4">
        <v>125</v>
      </c>
      <c r="BB62" s="4">
        <v>500</v>
      </c>
      <c r="BC62" s="4">
        <v>4021</v>
      </c>
    </row>
    <row r="63" spans="2:55">
      <c r="B63" t="s">
        <v>49</v>
      </c>
      <c r="S63">
        <v>190</v>
      </c>
      <c r="T63">
        <v>169284</v>
      </c>
      <c r="U63">
        <v>198357</v>
      </c>
      <c r="V63">
        <v>478378</v>
      </c>
      <c r="W63">
        <v>1059557</v>
      </c>
      <c r="X63">
        <v>240</v>
      </c>
      <c r="Y63">
        <v>97579</v>
      </c>
      <c r="Z63">
        <v>20471</v>
      </c>
      <c r="AA63">
        <v>230066</v>
      </c>
      <c r="AB63">
        <v>97959</v>
      </c>
      <c r="AC63">
        <v>393694</v>
      </c>
      <c r="AD63">
        <v>670145</v>
      </c>
      <c r="AE63">
        <v>731512</v>
      </c>
      <c r="AF63">
        <v>474001</v>
      </c>
      <c r="AG63">
        <v>370177</v>
      </c>
      <c r="AH63">
        <v>607752</v>
      </c>
      <c r="AI63">
        <v>546994</v>
      </c>
      <c r="AJ63" s="1">
        <v>108733</v>
      </c>
      <c r="AK63">
        <v>24476</v>
      </c>
      <c r="AL63" s="1">
        <v>5877</v>
      </c>
      <c r="AM63" s="1">
        <v>26283</v>
      </c>
      <c r="AN63">
        <v>53953</v>
      </c>
      <c r="AO63">
        <v>97314</v>
      </c>
      <c r="AP63">
        <v>67744</v>
      </c>
      <c r="AQ63">
        <v>178522</v>
      </c>
      <c r="AR63">
        <v>226158</v>
      </c>
      <c r="AS63">
        <v>174688</v>
      </c>
      <c r="AT63">
        <v>233471</v>
      </c>
      <c r="AU63" s="3">
        <v>791794</v>
      </c>
      <c r="AV63">
        <v>595975</v>
      </c>
      <c r="AW63">
        <v>723000</v>
      </c>
      <c r="AX63">
        <v>561563</v>
      </c>
      <c r="AY63">
        <v>424265</v>
      </c>
      <c r="AZ63">
        <v>338791</v>
      </c>
      <c r="BA63" s="4">
        <v>332380</v>
      </c>
      <c r="BB63" s="4">
        <v>598421</v>
      </c>
      <c r="BC63" s="4">
        <v>1352925</v>
      </c>
    </row>
    <row r="64" spans="2:55">
      <c r="B64" t="s">
        <v>50</v>
      </c>
      <c r="S64">
        <v>1042383</v>
      </c>
      <c r="T64">
        <v>918610</v>
      </c>
      <c r="U64">
        <v>1128342</v>
      </c>
      <c r="V64">
        <v>1336890</v>
      </c>
      <c r="W64">
        <v>1954466</v>
      </c>
      <c r="X64">
        <v>1205229</v>
      </c>
      <c r="Y64">
        <v>1897349</v>
      </c>
      <c r="Z64">
        <v>1413527</v>
      </c>
      <c r="AA64">
        <v>1460696</v>
      </c>
      <c r="AB64">
        <v>2720372</v>
      </c>
      <c r="AC64">
        <v>2529880</v>
      </c>
      <c r="AD64">
        <v>2547995</v>
      </c>
      <c r="AE64">
        <v>4797477</v>
      </c>
      <c r="AF64">
        <v>2738621</v>
      </c>
      <c r="AG64">
        <v>3016094</v>
      </c>
      <c r="AH64">
        <v>2908259</v>
      </c>
      <c r="AI64">
        <v>4642297</v>
      </c>
      <c r="AJ64" s="1">
        <v>3918609</v>
      </c>
      <c r="AK64">
        <v>1767284</v>
      </c>
      <c r="AL64" s="1">
        <v>2167199</v>
      </c>
      <c r="AM64" s="1">
        <v>2332429</v>
      </c>
      <c r="AN64">
        <v>3295218</v>
      </c>
      <c r="AO64">
        <v>3733062</v>
      </c>
      <c r="AP64">
        <v>4451608</v>
      </c>
      <c r="AQ64">
        <v>2466186</v>
      </c>
      <c r="AR64">
        <v>2775861</v>
      </c>
      <c r="AS64">
        <v>4524113</v>
      </c>
      <c r="AT64">
        <v>2548954</v>
      </c>
      <c r="AU64" s="3">
        <v>117006</v>
      </c>
      <c r="AV64">
        <v>21567</v>
      </c>
      <c r="AW64">
        <v>1892</v>
      </c>
      <c r="AX64">
        <v>239</v>
      </c>
      <c r="AY64">
        <v>2321239</v>
      </c>
      <c r="AZ64">
        <v>2303781</v>
      </c>
      <c r="BA64" s="4">
        <v>3912080</v>
      </c>
      <c r="BB64" s="4">
        <v>3346790</v>
      </c>
      <c r="BC64" s="4">
        <v>5298549</v>
      </c>
    </row>
    <row r="65" spans="2:55">
      <c r="B65" t="s">
        <v>51</v>
      </c>
      <c r="S65">
        <v>182082</v>
      </c>
      <c r="T65">
        <v>137470</v>
      </c>
      <c r="U65">
        <v>184957</v>
      </c>
      <c r="V65">
        <v>187306</v>
      </c>
      <c r="W65">
        <v>158202</v>
      </c>
      <c r="X65">
        <v>502656</v>
      </c>
      <c r="Y65">
        <v>388084</v>
      </c>
      <c r="Z65">
        <v>360509</v>
      </c>
      <c r="AA65">
        <v>364852</v>
      </c>
      <c r="AB65">
        <v>480008</v>
      </c>
      <c r="AC65">
        <v>719441</v>
      </c>
      <c r="AD65">
        <v>693058</v>
      </c>
      <c r="AE65">
        <v>1040408</v>
      </c>
      <c r="AF65">
        <v>6705658</v>
      </c>
      <c r="AG65">
        <v>7339794</v>
      </c>
      <c r="AH65">
        <v>6988710</v>
      </c>
      <c r="AI65">
        <v>5691726</v>
      </c>
      <c r="AJ65" s="1">
        <v>5051350</v>
      </c>
      <c r="AK65">
        <v>3421644</v>
      </c>
      <c r="AL65" s="1">
        <v>3097292</v>
      </c>
      <c r="AM65" s="1">
        <v>5044205</v>
      </c>
      <c r="AN65">
        <v>3893929</v>
      </c>
      <c r="AO65">
        <v>4669526</v>
      </c>
      <c r="AP65">
        <v>4790298</v>
      </c>
      <c r="AQ65">
        <v>6903426</v>
      </c>
      <c r="AR65">
        <v>5437078</v>
      </c>
      <c r="AS65">
        <v>9850734</v>
      </c>
      <c r="AT65">
        <v>12912526</v>
      </c>
      <c r="AU65" s="3">
        <v>1996535</v>
      </c>
      <c r="AV65">
        <v>5021004</v>
      </c>
      <c r="AW65">
        <v>13782108</v>
      </c>
      <c r="AX65">
        <v>11678076</v>
      </c>
      <c r="AY65">
        <v>9708416</v>
      </c>
      <c r="AZ65">
        <v>9196741</v>
      </c>
      <c r="BA65" s="4">
        <v>8667804</v>
      </c>
      <c r="BB65" s="4">
        <v>12588191</v>
      </c>
      <c r="BC65" s="4">
        <v>13342312</v>
      </c>
    </row>
    <row r="66" spans="2:55">
      <c r="B66" t="s">
        <v>52</v>
      </c>
      <c r="S66">
        <v>15479</v>
      </c>
      <c r="T66">
        <v>48709</v>
      </c>
      <c r="U66">
        <v>55566</v>
      </c>
      <c r="V66">
        <v>91304</v>
      </c>
      <c r="W66">
        <v>56810</v>
      </c>
      <c r="X66">
        <v>119989</v>
      </c>
      <c r="Y66">
        <v>18454</v>
      </c>
      <c r="Z66">
        <v>60333</v>
      </c>
      <c r="AA66">
        <v>44104</v>
      </c>
      <c r="AB66">
        <v>73584</v>
      </c>
      <c r="AC66">
        <v>144857</v>
      </c>
      <c r="AD66">
        <v>77065</v>
      </c>
      <c r="AE66">
        <v>53036</v>
      </c>
      <c r="AF66">
        <v>45744</v>
      </c>
      <c r="AG66">
        <v>61936</v>
      </c>
      <c r="AH66">
        <v>120269</v>
      </c>
      <c r="AI66">
        <v>129856</v>
      </c>
      <c r="AJ66" s="1">
        <v>21805</v>
      </c>
      <c r="AK66">
        <v>38007</v>
      </c>
      <c r="AL66" s="1">
        <v>34474</v>
      </c>
      <c r="AM66" s="1">
        <v>53954</v>
      </c>
      <c r="AN66">
        <v>53178</v>
      </c>
      <c r="AO66">
        <v>55334</v>
      </c>
      <c r="AP66">
        <v>77691</v>
      </c>
      <c r="AQ66">
        <v>76131</v>
      </c>
      <c r="AR66">
        <v>124471</v>
      </c>
      <c r="AS66">
        <v>112587</v>
      </c>
      <c r="AT66">
        <v>546095</v>
      </c>
      <c r="AU66" s="3">
        <v>1492991</v>
      </c>
      <c r="AV66">
        <v>1529521</v>
      </c>
      <c r="AW66">
        <v>1360831</v>
      </c>
      <c r="AX66">
        <v>593755</v>
      </c>
      <c r="AY66">
        <v>1546452</v>
      </c>
      <c r="AZ66">
        <v>727201</v>
      </c>
      <c r="BA66" s="4">
        <v>3109428</v>
      </c>
      <c r="BB66" s="4">
        <v>2118813</v>
      </c>
      <c r="BC66" s="4">
        <v>3378245</v>
      </c>
    </row>
    <row r="67" spans="2:55">
      <c r="B67" t="s">
        <v>53</v>
      </c>
      <c r="S67">
        <v>1617291</v>
      </c>
      <c r="T67">
        <v>1540519</v>
      </c>
      <c r="U67">
        <v>610807</v>
      </c>
      <c r="V67">
        <v>1085547</v>
      </c>
      <c r="W67">
        <v>3040953</v>
      </c>
      <c r="X67">
        <v>17585528</v>
      </c>
      <c r="Y67">
        <v>30743239</v>
      </c>
      <c r="Z67">
        <v>13042568</v>
      </c>
      <c r="AA67">
        <v>11209920</v>
      </c>
      <c r="AB67">
        <v>10781047</v>
      </c>
      <c r="AC67">
        <v>7798128</v>
      </c>
      <c r="AD67">
        <v>11063284</v>
      </c>
      <c r="AE67">
        <v>7634990</v>
      </c>
      <c r="AF67">
        <v>6156610</v>
      </c>
      <c r="AG67">
        <v>5043314</v>
      </c>
      <c r="AH67">
        <v>3564752</v>
      </c>
      <c r="AI67">
        <v>2768286</v>
      </c>
      <c r="AJ67" s="1">
        <v>1041332</v>
      </c>
      <c r="AK67">
        <v>741664</v>
      </c>
      <c r="AL67" s="1">
        <v>989157</v>
      </c>
      <c r="AM67" s="1">
        <v>996718</v>
      </c>
      <c r="AN67">
        <v>457335</v>
      </c>
      <c r="AO67">
        <v>452357</v>
      </c>
      <c r="AP67">
        <v>835274</v>
      </c>
      <c r="AQ67">
        <v>439924</v>
      </c>
      <c r="AR67">
        <v>888649</v>
      </c>
      <c r="AS67">
        <v>1430735</v>
      </c>
      <c r="AT67">
        <v>4329619</v>
      </c>
      <c r="AU67" s="3">
        <v>5912717</v>
      </c>
      <c r="AV67">
        <v>8551838</v>
      </c>
      <c r="AW67">
        <v>4229398</v>
      </c>
      <c r="AX67">
        <v>7511912</v>
      </c>
      <c r="AY67">
        <v>13227720</v>
      </c>
      <c r="AZ67">
        <v>23751450</v>
      </c>
      <c r="BA67" s="4">
        <v>22606489</v>
      </c>
      <c r="BB67" s="4">
        <v>6562471</v>
      </c>
      <c r="BC67" s="4">
        <v>4133915</v>
      </c>
    </row>
    <row r="68" spans="2:55">
      <c r="B68" t="s">
        <v>54</v>
      </c>
      <c r="X68">
        <v>2238</v>
      </c>
      <c r="Y68">
        <v>98187</v>
      </c>
      <c r="Z68">
        <v>351924</v>
      </c>
      <c r="AA68">
        <v>694447</v>
      </c>
      <c r="AB68">
        <v>769647</v>
      </c>
      <c r="AC68">
        <v>954380</v>
      </c>
      <c r="AD68">
        <v>1272045</v>
      </c>
      <c r="AE68">
        <v>1636249</v>
      </c>
      <c r="AF68">
        <v>2147686</v>
      </c>
      <c r="AG68">
        <v>3131598</v>
      </c>
      <c r="AH68">
        <v>3741496</v>
      </c>
      <c r="AI68">
        <v>3519659</v>
      </c>
      <c r="AJ68" s="1">
        <v>2719028</v>
      </c>
      <c r="AK68">
        <v>2066670</v>
      </c>
      <c r="AL68" s="1">
        <v>1305100</v>
      </c>
      <c r="AM68" s="1">
        <v>2153331</v>
      </c>
      <c r="AN68">
        <v>2048027</v>
      </c>
      <c r="AO68">
        <v>2247011</v>
      </c>
      <c r="AP68">
        <v>2882224</v>
      </c>
      <c r="AQ68">
        <v>2528353</v>
      </c>
      <c r="AR68">
        <v>191291</v>
      </c>
      <c r="AU68" s="3"/>
      <c r="AY68">
        <v>964115</v>
      </c>
      <c r="AZ68">
        <v>3644843</v>
      </c>
      <c r="BA68" s="4">
        <v>4808712</v>
      </c>
      <c r="BB68" s="4">
        <v>6400934</v>
      </c>
      <c r="BC68" s="4">
        <v>6035598</v>
      </c>
    </row>
    <row r="69" spans="2:55">
      <c r="B69" t="s">
        <v>55</v>
      </c>
      <c r="S69">
        <v>44344</v>
      </c>
      <c r="T69">
        <v>45849</v>
      </c>
      <c r="U69">
        <v>30460</v>
      </c>
      <c r="V69">
        <v>14388</v>
      </c>
      <c r="W69">
        <v>41252</v>
      </c>
      <c r="X69">
        <v>105310</v>
      </c>
      <c r="Y69">
        <v>119994</v>
      </c>
      <c r="Z69">
        <v>119315</v>
      </c>
      <c r="AA69">
        <v>113133</v>
      </c>
      <c r="AB69">
        <v>94793</v>
      </c>
      <c r="AC69">
        <v>86857</v>
      </c>
      <c r="AD69">
        <v>137466</v>
      </c>
      <c r="AE69">
        <v>153323</v>
      </c>
      <c r="AF69">
        <v>142817</v>
      </c>
      <c r="AG69">
        <v>149496</v>
      </c>
      <c r="AH69">
        <v>190633</v>
      </c>
      <c r="AI69">
        <v>257175</v>
      </c>
      <c r="AJ69" s="1">
        <v>101494</v>
      </c>
      <c r="AK69">
        <v>117985</v>
      </c>
      <c r="AL69" s="1">
        <v>308737</v>
      </c>
      <c r="AM69" s="1">
        <v>99087</v>
      </c>
      <c r="AN69">
        <v>121269</v>
      </c>
      <c r="AO69">
        <v>152077</v>
      </c>
      <c r="AP69">
        <v>181461</v>
      </c>
      <c r="AQ69">
        <v>173787</v>
      </c>
      <c r="AR69">
        <v>197169</v>
      </c>
      <c r="AS69">
        <v>67776</v>
      </c>
      <c r="AT69">
        <v>4342</v>
      </c>
      <c r="AU69" s="3">
        <v>461</v>
      </c>
      <c r="AX69">
        <v>5940</v>
      </c>
      <c r="AY69">
        <v>156635</v>
      </c>
      <c r="AZ69">
        <v>1454771</v>
      </c>
      <c r="BA69" s="4">
        <v>9584656</v>
      </c>
      <c r="BB69" s="4">
        <v>1893367</v>
      </c>
      <c r="BC69" s="4">
        <v>1405572</v>
      </c>
    </row>
    <row r="70" spans="2:55">
      <c r="B70" t="s">
        <v>148</v>
      </c>
      <c r="S70">
        <v>115469</v>
      </c>
      <c r="T70">
        <v>58351</v>
      </c>
      <c r="U70">
        <v>107</v>
      </c>
      <c r="AJ70" s="1"/>
      <c r="AU70" s="3"/>
      <c r="BA70" s="4"/>
      <c r="BB70" s="4"/>
      <c r="BC70" s="4"/>
    </row>
    <row r="71" spans="2:55">
      <c r="B71" t="s">
        <v>149</v>
      </c>
      <c r="S71">
        <v>208</v>
      </c>
      <c r="T71">
        <v>430</v>
      </c>
      <c r="U71">
        <v>564</v>
      </c>
      <c r="V71">
        <v>3433</v>
      </c>
      <c r="W71">
        <v>988</v>
      </c>
      <c r="X71">
        <v>6336</v>
      </c>
      <c r="Y71">
        <v>4554</v>
      </c>
      <c r="Z71">
        <v>3429</v>
      </c>
      <c r="AA71">
        <v>2275</v>
      </c>
      <c r="AJ71" s="1"/>
      <c r="AU71" s="3"/>
      <c r="BA71" s="4"/>
      <c r="BB71" s="4"/>
      <c r="BC71" s="4"/>
    </row>
    <row r="72" spans="2:55">
      <c r="B72" t="s">
        <v>56</v>
      </c>
      <c r="AB72">
        <v>13</v>
      </c>
      <c r="AG72">
        <v>214276</v>
      </c>
      <c r="AH72">
        <v>168376</v>
      </c>
      <c r="AI72">
        <v>179200</v>
      </c>
      <c r="AJ72" s="1">
        <v>170200</v>
      </c>
      <c r="AK72">
        <v>1918</v>
      </c>
      <c r="AL72" s="1">
        <v>183259</v>
      </c>
      <c r="AO72">
        <v>229010</v>
      </c>
      <c r="AP72">
        <v>557043</v>
      </c>
      <c r="AQ72">
        <v>511601</v>
      </c>
      <c r="AR72">
        <v>255350</v>
      </c>
      <c r="AS72">
        <v>1415300</v>
      </c>
      <c r="AT72">
        <v>477209</v>
      </c>
      <c r="AU72" s="3">
        <v>1471411</v>
      </c>
      <c r="AV72">
        <v>1253719</v>
      </c>
      <c r="AW72">
        <v>127996</v>
      </c>
      <c r="AX72">
        <v>270915</v>
      </c>
      <c r="AY72">
        <v>271141</v>
      </c>
      <c r="BA72" s="4"/>
      <c r="BB72" s="4"/>
      <c r="BC72" s="4"/>
    </row>
    <row r="73" spans="2:55">
      <c r="B73" t="s">
        <v>57</v>
      </c>
      <c r="S73">
        <v>3193796</v>
      </c>
      <c r="T73">
        <v>4020491</v>
      </c>
      <c r="U73">
        <v>3888807</v>
      </c>
      <c r="V73">
        <v>6615961</v>
      </c>
      <c r="W73">
        <v>4728732</v>
      </c>
      <c r="X73">
        <v>10675287</v>
      </c>
      <c r="Y73">
        <v>7578794</v>
      </c>
      <c r="Z73">
        <v>4065910</v>
      </c>
      <c r="AA73">
        <v>5956643</v>
      </c>
      <c r="AB73">
        <v>8800060</v>
      </c>
      <c r="AC73">
        <v>2686000</v>
      </c>
      <c r="AD73">
        <v>6791339</v>
      </c>
      <c r="AE73">
        <v>5718458</v>
      </c>
      <c r="AF73">
        <v>4306086</v>
      </c>
      <c r="AG73">
        <v>1361360</v>
      </c>
      <c r="AH73">
        <v>1802666</v>
      </c>
      <c r="AI73">
        <v>369139</v>
      </c>
      <c r="AJ73" s="1">
        <v>525188</v>
      </c>
      <c r="AK73">
        <v>147690</v>
      </c>
      <c r="AL73" s="1">
        <v>87398</v>
      </c>
      <c r="AM73" s="1">
        <v>1414797</v>
      </c>
      <c r="AN73">
        <v>1876</v>
      </c>
      <c r="AO73">
        <v>0</v>
      </c>
      <c r="AP73">
        <v>32</v>
      </c>
      <c r="AQ73">
        <v>341</v>
      </c>
      <c r="AR73">
        <v>16011</v>
      </c>
      <c r="AS73">
        <v>3791690</v>
      </c>
      <c r="AT73">
        <v>4831663</v>
      </c>
      <c r="AU73" s="3">
        <v>612453</v>
      </c>
      <c r="AV73">
        <v>169509</v>
      </c>
      <c r="AW73">
        <v>4961660</v>
      </c>
      <c r="AX73">
        <v>6200829</v>
      </c>
      <c r="AY73">
        <v>7126682</v>
      </c>
      <c r="AZ73">
        <v>8185682</v>
      </c>
      <c r="BA73" s="4">
        <v>17270035</v>
      </c>
      <c r="BB73" s="4">
        <v>3822365</v>
      </c>
      <c r="BC73" s="4">
        <v>1179848</v>
      </c>
    </row>
    <row r="74" spans="2:55">
      <c r="B74" t="s">
        <v>58</v>
      </c>
      <c r="S74">
        <v>1155</v>
      </c>
      <c r="T74">
        <v>1225</v>
      </c>
      <c r="U74">
        <v>4532</v>
      </c>
      <c r="V74">
        <v>2835</v>
      </c>
      <c r="W74">
        <v>284</v>
      </c>
      <c r="X74">
        <v>3407</v>
      </c>
      <c r="Y74">
        <v>3031</v>
      </c>
      <c r="Z74">
        <v>487</v>
      </c>
      <c r="AB74">
        <v>247</v>
      </c>
      <c r="AC74">
        <v>75</v>
      </c>
      <c r="AF74">
        <v>507560</v>
      </c>
      <c r="AG74">
        <v>111004</v>
      </c>
      <c r="AJ74" s="1">
        <v>399</v>
      </c>
      <c r="AK74">
        <v>3071</v>
      </c>
      <c r="AL74" s="1">
        <v>12697</v>
      </c>
      <c r="AM74" s="1">
        <v>21788</v>
      </c>
      <c r="AN74">
        <v>65119</v>
      </c>
      <c r="AO74">
        <v>54982</v>
      </c>
      <c r="AP74">
        <v>36955</v>
      </c>
      <c r="AQ74">
        <v>27715</v>
      </c>
      <c r="AR74">
        <v>17891</v>
      </c>
      <c r="AS74">
        <v>25676</v>
      </c>
      <c r="AT74">
        <v>169713</v>
      </c>
      <c r="AU74" s="3">
        <v>47477</v>
      </c>
      <c r="AV74">
        <v>260510</v>
      </c>
      <c r="AW74">
        <v>565513</v>
      </c>
      <c r="AX74">
        <v>1964479</v>
      </c>
      <c r="AY74">
        <v>157499</v>
      </c>
      <c r="AZ74">
        <v>207098</v>
      </c>
      <c r="BA74" s="4">
        <v>888743</v>
      </c>
      <c r="BB74" s="4">
        <v>1136958</v>
      </c>
      <c r="BC74" s="4">
        <v>1473361</v>
      </c>
    </row>
    <row r="75" spans="2:55">
      <c r="B75" t="s">
        <v>59</v>
      </c>
      <c r="AB75">
        <v>34241</v>
      </c>
      <c r="AC75">
        <v>60621</v>
      </c>
      <c r="AD75">
        <v>77858</v>
      </c>
      <c r="AE75">
        <v>136336</v>
      </c>
      <c r="AF75">
        <v>159122</v>
      </c>
      <c r="AG75">
        <v>193719</v>
      </c>
      <c r="AH75">
        <v>151657</v>
      </c>
      <c r="AI75">
        <v>76949</v>
      </c>
      <c r="AJ75" s="1">
        <v>242148</v>
      </c>
      <c r="AK75">
        <v>317817</v>
      </c>
      <c r="AL75" s="1">
        <v>472955</v>
      </c>
      <c r="AM75" s="1">
        <v>1082159</v>
      </c>
      <c r="AN75">
        <v>848552</v>
      </c>
      <c r="AO75">
        <v>598227</v>
      </c>
      <c r="AP75">
        <v>617309</v>
      </c>
      <c r="AQ75">
        <v>546825</v>
      </c>
      <c r="AR75">
        <v>1030102</v>
      </c>
      <c r="AS75">
        <v>980664</v>
      </c>
      <c r="AT75">
        <v>2658266</v>
      </c>
      <c r="AU75" s="3">
        <v>1061096</v>
      </c>
      <c r="AV75">
        <v>57206</v>
      </c>
      <c r="AW75">
        <v>179356</v>
      </c>
      <c r="AX75">
        <v>213394</v>
      </c>
      <c r="AY75">
        <v>251578</v>
      </c>
      <c r="AZ75">
        <v>204749</v>
      </c>
      <c r="BA75" s="4">
        <v>1489744</v>
      </c>
      <c r="BB75" s="4">
        <v>155085</v>
      </c>
      <c r="BC75" s="4">
        <v>659028</v>
      </c>
    </row>
    <row r="76" spans="2:55">
      <c r="B76" t="s">
        <v>60</v>
      </c>
      <c r="S76">
        <v>10389</v>
      </c>
      <c r="T76">
        <v>13611</v>
      </c>
      <c r="U76">
        <v>12464</v>
      </c>
      <c r="V76">
        <v>32900</v>
      </c>
      <c r="W76">
        <v>53964</v>
      </c>
      <c r="X76">
        <v>24945</v>
      </c>
      <c r="Y76">
        <v>65349</v>
      </c>
      <c r="Z76">
        <v>33212</v>
      </c>
      <c r="AA76">
        <v>150410</v>
      </c>
      <c r="AB76">
        <v>94179</v>
      </c>
      <c r="AC76">
        <v>122062</v>
      </c>
      <c r="AD76">
        <v>54623</v>
      </c>
      <c r="AE76">
        <v>78092</v>
      </c>
      <c r="AF76">
        <v>23084</v>
      </c>
      <c r="AG76">
        <v>5762</v>
      </c>
      <c r="AH76">
        <v>14032</v>
      </c>
      <c r="AI76">
        <v>1498</v>
      </c>
      <c r="AJ76" s="1">
        <v>1088</v>
      </c>
      <c r="AN76">
        <v>2238</v>
      </c>
      <c r="AO76">
        <v>30122</v>
      </c>
      <c r="AQ76">
        <v>16528</v>
      </c>
      <c r="AR76">
        <v>44945</v>
      </c>
      <c r="AS76">
        <v>44420</v>
      </c>
      <c r="AT76">
        <v>431152</v>
      </c>
      <c r="AU76" s="3">
        <v>794437</v>
      </c>
      <c r="AV76">
        <v>1208412</v>
      </c>
      <c r="AW76">
        <v>2561457</v>
      </c>
      <c r="AX76">
        <v>1502191</v>
      </c>
      <c r="AY76">
        <v>2427782</v>
      </c>
      <c r="AZ76">
        <v>1341873</v>
      </c>
      <c r="BA76" s="4">
        <v>1165792</v>
      </c>
      <c r="BB76" s="4">
        <v>1053850</v>
      </c>
      <c r="BC76" s="4">
        <v>847815</v>
      </c>
    </row>
    <row r="77" spans="2:55">
      <c r="B77" t="s">
        <v>61</v>
      </c>
      <c r="AA77">
        <v>2132</v>
      </c>
      <c r="AF77">
        <v>3498</v>
      </c>
      <c r="AG77">
        <v>168</v>
      </c>
      <c r="AI77">
        <v>1256</v>
      </c>
      <c r="AJ77" s="1">
        <v>197</v>
      </c>
      <c r="AK77">
        <v>183</v>
      </c>
      <c r="AL77" s="1">
        <v>11506</v>
      </c>
      <c r="AM77" s="1">
        <v>16757</v>
      </c>
      <c r="AN77">
        <v>24244</v>
      </c>
      <c r="AO77">
        <v>23933</v>
      </c>
      <c r="AP77">
        <v>27054</v>
      </c>
      <c r="AQ77">
        <v>20106</v>
      </c>
      <c r="AR77">
        <v>20287</v>
      </c>
      <c r="AS77">
        <v>820</v>
      </c>
      <c r="AU77" s="3"/>
      <c r="BA77" s="4">
        <v>4184</v>
      </c>
      <c r="BB77" s="4">
        <v>11310</v>
      </c>
      <c r="BC77" s="4">
        <v>29882</v>
      </c>
    </row>
    <row r="78" spans="2:55">
      <c r="B78" t="s">
        <v>62</v>
      </c>
      <c r="X78">
        <v>480</v>
      </c>
      <c r="Y78">
        <v>922</v>
      </c>
      <c r="Z78">
        <v>2729</v>
      </c>
      <c r="AA78">
        <v>11161</v>
      </c>
      <c r="AB78">
        <v>6090</v>
      </c>
      <c r="AC78">
        <v>16593</v>
      </c>
      <c r="AD78">
        <v>43586</v>
      </c>
      <c r="AE78">
        <v>81600</v>
      </c>
      <c r="AF78">
        <v>104811</v>
      </c>
      <c r="AG78">
        <v>96178</v>
      </c>
      <c r="AH78">
        <v>86106</v>
      </c>
      <c r="AI78">
        <v>77082</v>
      </c>
      <c r="AJ78" s="1">
        <v>76598</v>
      </c>
      <c r="AK78">
        <v>48496</v>
      </c>
      <c r="AL78" s="1">
        <v>48007</v>
      </c>
      <c r="AM78" s="1">
        <v>36096</v>
      </c>
      <c r="AN78">
        <v>43318</v>
      </c>
      <c r="AO78">
        <v>54967</v>
      </c>
      <c r="AP78">
        <v>94462</v>
      </c>
      <c r="AQ78">
        <v>68481</v>
      </c>
      <c r="AR78">
        <v>87707</v>
      </c>
      <c r="AS78">
        <v>11445</v>
      </c>
      <c r="AT78">
        <v>11</v>
      </c>
      <c r="AU78" s="3">
        <v>60</v>
      </c>
      <c r="AY78">
        <v>22755</v>
      </c>
      <c r="AZ78">
        <v>29861</v>
      </c>
      <c r="BA78" s="4">
        <v>39011</v>
      </c>
      <c r="BB78" s="4">
        <v>44837</v>
      </c>
      <c r="BC78" s="4">
        <v>217211</v>
      </c>
    </row>
    <row r="79" spans="2:55">
      <c r="B79" t="s">
        <v>63</v>
      </c>
      <c r="S79">
        <v>8449186</v>
      </c>
      <c r="T79">
        <v>5949385</v>
      </c>
      <c r="U79">
        <v>6480476</v>
      </c>
      <c r="V79">
        <v>5274064</v>
      </c>
      <c r="W79">
        <v>3632900</v>
      </c>
      <c r="X79">
        <v>10630865</v>
      </c>
      <c r="Y79">
        <v>19138062</v>
      </c>
      <c r="Z79">
        <v>13482005</v>
      </c>
      <c r="AA79">
        <v>12264921</v>
      </c>
      <c r="AB79">
        <v>15767851</v>
      </c>
      <c r="AC79">
        <v>18460625</v>
      </c>
      <c r="AD79">
        <v>19151699</v>
      </c>
      <c r="AE79">
        <v>22503565</v>
      </c>
      <c r="AF79">
        <v>26552814</v>
      </c>
      <c r="AG79">
        <v>26938657</v>
      </c>
      <c r="AH79">
        <v>25306560</v>
      </c>
      <c r="AI79">
        <v>21285389</v>
      </c>
      <c r="AJ79" s="1">
        <v>14155421</v>
      </c>
      <c r="AK79">
        <v>9514215</v>
      </c>
      <c r="AL79" s="1">
        <v>6700984</v>
      </c>
      <c r="AM79" s="1">
        <v>6298245</v>
      </c>
      <c r="AN79">
        <v>6630771</v>
      </c>
      <c r="AO79">
        <v>6451025</v>
      </c>
      <c r="AP79">
        <v>6695112</v>
      </c>
      <c r="AQ79">
        <v>6104841</v>
      </c>
      <c r="AR79">
        <v>6027204</v>
      </c>
      <c r="AS79">
        <v>4698843</v>
      </c>
      <c r="AT79">
        <v>334674</v>
      </c>
      <c r="AU79" s="3">
        <v>20473</v>
      </c>
      <c r="AV79">
        <v>5630</v>
      </c>
      <c r="AW79">
        <v>8971</v>
      </c>
      <c r="AX79">
        <v>273190</v>
      </c>
      <c r="AY79">
        <v>4609849</v>
      </c>
      <c r="AZ79">
        <v>8755394</v>
      </c>
      <c r="BA79" s="4">
        <v>12648491</v>
      </c>
      <c r="BB79" s="4">
        <v>13309236</v>
      </c>
      <c r="BC79" s="4">
        <v>14668544</v>
      </c>
    </row>
    <row r="80" spans="2:55">
      <c r="B80" t="s">
        <v>64</v>
      </c>
      <c r="S80">
        <v>8361</v>
      </c>
      <c r="T80">
        <v>474</v>
      </c>
      <c r="U80">
        <v>140</v>
      </c>
      <c r="V80">
        <v>997</v>
      </c>
      <c r="Y80">
        <v>2240</v>
      </c>
      <c r="Z80">
        <v>11573</v>
      </c>
      <c r="AA80">
        <v>137110</v>
      </c>
      <c r="AB80">
        <v>404162</v>
      </c>
      <c r="AC80">
        <v>184701</v>
      </c>
      <c r="AD80">
        <v>8501</v>
      </c>
      <c r="AE80">
        <v>8884</v>
      </c>
      <c r="AF80">
        <v>137030</v>
      </c>
      <c r="AG80">
        <v>115550</v>
      </c>
      <c r="AH80">
        <v>133928</v>
      </c>
      <c r="AI80">
        <v>124402</v>
      </c>
      <c r="AJ80" s="1">
        <v>128395</v>
      </c>
      <c r="AK80">
        <v>54363</v>
      </c>
      <c r="AL80" s="1">
        <v>89872</v>
      </c>
      <c r="AM80" s="1">
        <v>28594</v>
      </c>
      <c r="AN80">
        <v>65401</v>
      </c>
      <c r="AO80">
        <v>54511</v>
      </c>
      <c r="AP80">
        <v>55439</v>
      </c>
      <c r="AQ80">
        <v>64692</v>
      </c>
      <c r="AR80">
        <v>67203</v>
      </c>
      <c r="AS80">
        <v>30888</v>
      </c>
      <c r="AT80">
        <v>3102</v>
      </c>
      <c r="AU80" s="3"/>
      <c r="AV80">
        <v>75685</v>
      </c>
      <c r="AW80">
        <v>31627</v>
      </c>
      <c r="AX80">
        <v>308279</v>
      </c>
      <c r="AY80">
        <v>353231</v>
      </c>
      <c r="AZ80">
        <v>251862</v>
      </c>
      <c r="BA80" s="4">
        <v>112102</v>
      </c>
      <c r="BB80" s="4">
        <v>16662</v>
      </c>
      <c r="BC80" s="4">
        <v>542918</v>
      </c>
    </row>
    <row r="81" spans="2:55">
      <c r="B81" t="s">
        <v>65</v>
      </c>
      <c r="X81">
        <v>5524</v>
      </c>
      <c r="AD81">
        <v>17487</v>
      </c>
      <c r="AF81">
        <v>62727</v>
      </c>
      <c r="AG81">
        <v>749</v>
      </c>
      <c r="AH81">
        <v>8651</v>
      </c>
      <c r="AI81">
        <v>25990</v>
      </c>
      <c r="AJ81" s="1">
        <v>32391</v>
      </c>
      <c r="AK81">
        <v>3405</v>
      </c>
      <c r="AL81" s="1">
        <v>3823</v>
      </c>
      <c r="AM81" s="1">
        <v>22672</v>
      </c>
      <c r="AN81">
        <v>72840</v>
      </c>
      <c r="AO81">
        <v>77063</v>
      </c>
      <c r="AP81">
        <v>72772</v>
      </c>
      <c r="AQ81">
        <v>217532</v>
      </c>
      <c r="AR81">
        <v>189649</v>
      </c>
      <c r="AS81">
        <v>44189</v>
      </c>
      <c r="AT81">
        <v>8154</v>
      </c>
      <c r="AU81" s="3"/>
      <c r="AW81">
        <v>3780</v>
      </c>
      <c r="AZ81">
        <v>1195</v>
      </c>
      <c r="BA81" s="4">
        <v>9197</v>
      </c>
      <c r="BB81" s="4"/>
      <c r="BC81" s="4"/>
    </row>
    <row r="82" spans="2:55">
      <c r="B82" t="s">
        <v>129</v>
      </c>
      <c r="V82">
        <v>1598</v>
      </c>
      <c r="W82">
        <v>4186</v>
      </c>
      <c r="AE82">
        <v>116</v>
      </c>
      <c r="AJ82" s="1"/>
      <c r="AL82" s="1">
        <v>252</v>
      </c>
      <c r="AM82">
        <v>571</v>
      </c>
      <c r="AN82">
        <v>556</v>
      </c>
      <c r="AO82">
        <v>0</v>
      </c>
      <c r="AP82">
        <v>960</v>
      </c>
      <c r="AR82">
        <v>1424</v>
      </c>
      <c r="AU82" s="3"/>
      <c r="AY82">
        <v>287</v>
      </c>
      <c r="AZ82">
        <v>90</v>
      </c>
      <c r="BA82" s="4"/>
      <c r="BB82" s="4"/>
      <c r="BC82" s="4"/>
    </row>
    <row r="83" spans="2:55">
      <c r="B83" t="s">
        <v>66</v>
      </c>
      <c r="Y83">
        <v>1725</v>
      </c>
      <c r="AJ83" s="1"/>
      <c r="AK83">
        <v>180</v>
      </c>
      <c r="AL83" s="1">
        <v>2552</v>
      </c>
      <c r="AO83">
        <v>2246</v>
      </c>
      <c r="AP83">
        <v>3693</v>
      </c>
      <c r="AQ83">
        <v>905</v>
      </c>
      <c r="AR83">
        <v>7631</v>
      </c>
      <c r="AS83">
        <v>4053</v>
      </c>
      <c r="AT83">
        <v>177447</v>
      </c>
      <c r="AU83" s="3">
        <v>47025</v>
      </c>
      <c r="AV83">
        <v>215816</v>
      </c>
      <c r="AW83">
        <v>8157</v>
      </c>
      <c r="AX83">
        <v>43519</v>
      </c>
      <c r="AY83">
        <v>21836</v>
      </c>
      <c r="AZ83">
        <v>18377</v>
      </c>
      <c r="BA83" s="4"/>
      <c r="BB83" s="4">
        <v>416847</v>
      </c>
      <c r="BC83" s="4">
        <v>476334</v>
      </c>
    </row>
    <row r="84" spans="2:55">
      <c r="B84" t="s">
        <v>67</v>
      </c>
      <c r="V84">
        <v>187</v>
      </c>
      <c r="Y84">
        <v>5176</v>
      </c>
      <c r="AC84">
        <v>242</v>
      </c>
      <c r="AD84">
        <v>1169</v>
      </c>
      <c r="AE84">
        <v>3634</v>
      </c>
      <c r="AF84">
        <v>69</v>
      </c>
      <c r="AG84">
        <v>1719</v>
      </c>
      <c r="AH84">
        <v>390</v>
      </c>
      <c r="AI84">
        <v>208</v>
      </c>
      <c r="AJ84" s="1">
        <v>22</v>
      </c>
      <c r="AK84">
        <v>222</v>
      </c>
      <c r="AL84" s="1">
        <v>668</v>
      </c>
      <c r="AN84">
        <v>223</v>
      </c>
      <c r="AO84">
        <v>496</v>
      </c>
      <c r="AP84">
        <v>1647</v>
      </c>
      <c r="AQ84">
        <v>617</v>
      </c>
      <c r="AS84">
        <v>5833</v>
      </c>
      <c r="AU84" s="3">
        <v>1998</v>
      </c>
      <c r="AW84">
        <v>87452</v>
      </c>
      <c r="AX84">
        <v>94067</v>
      </c>
      <c r="AY84">
        <v>3262</v>
      </c>
      <c r="AZ84">
        <v>19495</v>
      </c>
      <c r="BA84" s="4">
        <v>56794</v>
      </c>
      <c r="BB84" s="4">
        <v>122986</v>
      </c>
      <c r="BC84" s="4">
        <v>90</v>
      </c>
    </row>
    <row r="85" spans="2:55">
      <c r="B85" t="s">
        <v>68</v>
      </c>
      <c r="S85">
        <v>4325</v>
      </c>
      <c r="AB85">
        <v>510</v>
      </c>
      <c r="AC85">
        <v>4411</v>
      </c>
      <c r="AD85">
        <v>13850</v>
      </c>
      <c r="AE85">
        <v>8768</v>
      </c>
      <c r="AF85">
        <v>62671</v>
      </c>
      <c r="AG85">
        <v>1865</v>
      </c>
      <c r="AH85">
        <v>19218</v>
      </c>
      <c r="AI85">
        <v>5498</v>
      </c>
      <c r="AJ85" s="1">
        <v>7612</v>
      </c>
      <c r="AK85">
        <v>1586</v>
      </c>
      <c r="AL85" s="1">
        <v>5613</v>
      </c>
      <c r="AM85" s="1">
        <v>9093</v>
      </c>
      <c r="AN85">
        <v>6246</v>
      </c>
      <c r="AO85">
        <v>47643</v>
      </c>
      <c r="AP85">
        <v>29378</v>
      </c>
      <c r="AQ85">
        <v>36138</v>
      </c>
      <c r="AR85">
        <v>36115</v>
      </c>
      <c r="AS85">
        <v>6365</v>
      </c>
      <c r="AU85" s="3">
        <v>69927</v>
      </c>
      <c r="AV85">
        <v>51587</v>
      </c>
      <c r="AW85">
        <v>79510</v>
      </c>
      <c r="AX85">
        <v>119217</v>
      </c>
      <c r="AY85">
        <v>123464</v>
      </c>
      <c r="AZ85">
        <v>17977</v>
      </c>
      <c r="BA85" s="4">
        <v>27549</v>
      </c>
      <c r="BB85" s="4">
        <v>9112</v>
      </c>
      <c r="BC85" s="4">
        <v>8452</v>
      </c>
    </row>
    <row r="86" spans="2:55">
      <c r="B86" t="s">
        <v>69</v>
      </c>
      <c r="S86">
        <v>4244</v>
      </c>
      <c r="T86">
        <v>4932</v>
      </c>
      <c r="U86">
        <v>5362</v>
      </c>
      <c r="V86">
        <v>3809</v>
      </c>
      <c r="W86">
        <v>7092</v>
      </c>
      <c r="X86">
        <v>40297</v>
      </c>
      <c r="Y86">
        <v>56257</v>
      </c>
      <c r="Z86">
        <v>19026</v>
      </c>
      <c r="AA86">
        <v>21050</v>
      </c>
      <c r="AB86">
        <v>30169</v>
      </c>
      <c r="AC86">
        <v>17450</v>
      </c>
      <c r="AD86">
        <v>36442</v>
      </c>
      <c r="AE86">
        <v>50206</v>
      </c>
      <c r="AF86">
        <v>107669</v>
      </c>
      <c r="AG86">
        <v>43466</v>
      </c>
      <c r="AH86">
        <v>65921</v>
      </c>
      <c r="AI86">
        <v>635700</v>
      </c>
      <c r="AJ86" s="1">
        <v>84698</v>
      </c>
      <c r="AK86">
        <v>108456</v>
      </c>
      <c r="AL86" s="1">
        <v>119321</v>
      </c>
      <c r="AM86" s="1">
        <v>340325</v>
      </c>
      <c r="AN86">
        <v>75720</v>
      </c>
      <c r="AO86">
        <v>17143</v>
      </c>
      <c r="AP86">
        <v>22373</v>
      </c>
      <c r="AQ86">
        <v>10353</v>
      </c>
      <c r="AR86">
        <v>5338</v>
      </c>
      <c r="AS86">
        <v>7956</v>
      </c>
      <c r="AT86">
        <v>8811</v>
      </c>
      <c r="AU86" s="3">
        <v>16841</v>
      </c>
      <c r="AV86">
        <v>23695</v>
      </c>
      <c r="AW86">
        <v>12936</v>
      </c>
      <c r="AX86">
        <v>10580</v>
      </c>
      <c r="AY86">
        <v>7416</v>
      </c>
      <c r="AZ86">
        <v>15053</v>
      </c>
      <c r="BA86" s="4">
        <v>10592</v>
      </c>
      <c r="BB86" s="4">
        <v>12121</v>
      </c>
      <c r="BC86" s="4">
        <v>17496</v>
      </c>
    </row>
    <row r="87" spans="2:55">
      <c r="B87" t="s">
        <v>70</v>
      </c>
      <c r="S87">
        <v>5086986</v>
      </c>
      <c r="T87">
        <v>86304</v>
      </c>
      <c r="U87">
        <v>14132</v>
      </c>
      <c r="V87">
        <v>27181</v>
      </c>
      <c r="W87">
        <v>75</v>
      </c>
      <c r="X87">
        <v>44255</v>
      </c>
      <c r="Y87">
        <v>1547685</v>
      </c>
      <c r="Z87">
        <v>2041016</v>
      </c>
      <c r="AA87">
        <v>2568409</v>
      </c>
      <c r="AB87">
        <v>5382506</v>
      </c>
      <c r="AC87">
        <v>6787611</v>
      </c>
      <c r="AD87">
        <v>9986763</v>
      </c>
      <c r="AE87">
        <v>14002633</v>
      </c>
      <c r="AF87">
        <v>16803210</v>
      </c>
      <c r="AG87">
        <v>19886635</v>
      </c>
      <c r="AH87">
        <v>22071607</v>
      </c>
      <c r="AI87">
        <v>17678477</v>
      </c>
      <c r="AJ87" s="1">
        <v>12031567</v>
      </c>
      <c r="AK87">
        <v>9786339</v>
      </c>
      <c r="AL87" s="1">
        <v>9300802</v>
      </c>
      <c r="AM87" s="1">
        <v>10279482</v>
      </c>
      <c r="AN87">
        <v>9769159</v>
      </c>
      <c r="AO87">
        <v>11188646</v>
      </c>
      <c r="AP87">
        <v>11982695</v>
      </c>
      <c r="AQ87">
        <v>9930456</v>
      </c>
      <c r="AR87">
        <v>8947155</v>
      </c>
      <c r="AS87">
        <v>349037</v>
      </c>
      <c r="AT87">
        <v>10617</v>
      </c>
      <c r="AU87" s="3">
        <v>2064</v>
      </c>
      <c r="AX87">
        <v>2105</v>
      </c>
      <c r="AY87">
        <v>11264</v>
      </c>
      <c r="AZ87">
        <v>498035</v>
      </c>
      <c r="BA87" s="4">
        <v>1729457</v>
      </c>
      <c r="BB87" s="4">
        <v>7134030</v>
      </c>
      <c r="BC87" s="4">
        <v>11025627</v>
      </c>
    </row>
    <row r="88" spans="2:55">
      <c r="B88" t="s">
        <v>150</v>
      </c>
      <c r="S88">
        <v>113305</v>
      </c>
      <c r="AJ88" s="1"/>
      <c r="AU88" s="3"/>
      <c r="BA88" s="4"/>
      <c r="BB88" s="4"/>
      <c r="BC88" s="4"/>
    </row>
    <row r="89" spans="2:55">
      <c r="B89" t="s">
        <v>151</v>
      </c>
      <c r="AJ89" s="1"/>
      <c r="AU89" s="3"/>
      <c r="BA89" s="4"/>
      <c r="BB89" s="4"/>
      <c r="BC89" s="4"/>
    </row>
    <row r="90" spans="2:55">
      <c r="B90" t="s">
        <v>71</v>
      </c>
      <c r="S90">
        <v>417911</v>
      </c>
      <c r="T90">
        <v>338836</v>
      </c>
      <c r="U90">
        <v>160472</v>
      </c>
      <c r="V90">
        <v>20296</v>
      </c>
      <c r="W90">
        <v>33</v>
      </c>
      <c r="X90">
        <v>729830</v>
      </c>
      <c r="Y90">
        <v>817157</v>
      </c>
      <c r="Z90">
        <v>1033981</v>
      </c>
      <c r="AA90">
        <v>467765</v>
      </c>
      <c r="AB90">
        <v>507916</v>
      </c>
      <c r="AC90">
        <v>433442</v>
      </c>
      <c r="AD90">
        <v>334909</v>
      </c>
      <c r="AE90">
        <v>325165</v>
      </c>
      <c r="AF90">
        <v>239324</v>
      </c>
      <c r="AG90">
        <v>355784</v>
      </c>
      <c r="AH90">
        <v>353794</v>
      </c>
      <c r="AI90">
        <v>235583</v>
      </c>
      <c r="AJ90" s="1">
        <v>154195</v>
      </c>
      <c r="AK90">
        <v>73942</v>
      </c>
      <c r="AL90" s="1">
        <v>53882</v>
      </c>
      <c r="AM90" s="1">
        <v>39351</v>
      </c>
      <c r="AN90">
        <v>41490</v>
      </c>
      <c r="AO90">
        <v>66903</v>
      </c>
      <c r="AP90">
        <v>59156</v>
      </c>
      <c r="AQ90">
        <v>29472</v>
      </c>
      <c r="AR90">
        <v>39676</v>
      </c>
      <c r="AS90">
        <v>120026</v>
      </c>
      <c r="AT90">
        <v>28679</v>
      </c>
      <c r="AU90" s="3">
        <v>13114</v>
      </c>
      <c r="AV90">
        <v>1402</v>
      </c>
      <c r="AX90">
        <v>2369</v>
      </c>
      <c r="AY90">
        <v>63913</v>
      </c>
      <c r="AZ90">
        <v>95309</v>
      </c>
      <c r="BA90" s="4">
        <v>144091</v>
      </c>
      <c r="BB90" s="4">
        <v>135056</v>
      </c>
      <c r="BC90" s="4">
        <v>202508</v>
      </c>
    </row>
    <row r="91" spans="2:55">
      <c r="B91" t="s">
        <v>72</v>
      </c>
      <c r="S91">
        <v>92149</v>
      </c>
      <c r="T91">
        <v>70447</v>
      </c>
      <c r="U91">
        <v>189977</v>
      </c>
      <c r="V91">
        <v>172883</v>
      </c>
      <c r="W91">
        <v>216101</v>
      </c>
      <c r="X91">
        <v>185809</v>
      </c>
      <c r="Y91">
        <v>292498</v>
      </c>
      <c r="Z91">
        <v>237234</v>
      </c>
      <c r="AA91">
        <v>184257</v>
      </c>
      <c r="AB91">
        <v>324843</v>
      </c>
      <c r="AC91">
        <v>234744</v>
      </c>
      <c r="AD91">
        <v>256523</v>
      </c>
      <c r="AE91">
        <v>207307</v>
      </c>
      <c r="AF91">
        <v>119343</v>
      </c>
      <c r="AG91">
        <v>25524</v>
      </c>
      <c r="AH91">
        <v>31164</v>
      </c>
      <c r="AI91">
        <v>35501</v>
      </c>
      <c r="AJ91" s="1">
        <v>20096</v>
      </c>
      <c r="AK91">
        <v>10981</v>
      </c>
      <c r="AL91" s="1">
        <v>11727</v>
      </c>
      <c r="AM91" s="1">
        <v>3525</v>
      </c>
      <c r="AN91">
        <v>12738</v>
      </c>
      <c r="AO91">
        <v>23106</v>
      </c>
      <c r="AP91">
        <v>52270</v>
      </c>
      <c r="AQ91">
        <v>84862</v>
      </c>
      <c r="AR91">
        <v>163698</v>
      </c>
      <c r="AS91">
        <v>59011</v>
      </c>
      <c r="AT91">
        <v>607840</v>
      </c>
      <c r="AU91" s="3">
        <v>1098308</v>
      </c>
      <c r="AV91">
        <v>1070047</v>
      </c>
      <c r="AW91">
        <v>2692928</v>
      </c>
      <c r="AX91">
        <v>1778955</v>
      </c>
      <c r="AY91">
        <v>2927588</v>
      </c>
      <c r="AZ91">
        <v>9488000</v>
      </c>
      <c r="BA91" s="4">
        <v>8208728</v>
      </c>
      <c r="BB91" s="4">
        <v>5742676</v>
      </c>
      <c r="BC91" s="4">
        <v>5780546</v>
      </c>
    </row>
    <row r="92" spans="2:55">
      <c r="B92" t="s">
        <v>73</v>
      </c>
      <c r="W92">
        <v>90766</v>
      </c>
      <c r="X92">
        <v>174472</v>
      </c>
      <c r="Y92">
        <v>156056</v>
      </c>
      <c r="Z92">
        <v>42050</v>
      </c>
      <c r="AA92">
        <v>234551</v>
      </c>
      <c r="AB92">
        <v>161250</v>
      </c>
      <c r="AC92">
        <v>12019</v>
      </c>
      <c r="AD92">
        <v>130162</v>
      </c>
      <c r="AE92">
        <v>163757</v>
      </c>
      <c r="AF92">
        <v>313214</v>
      </c>
      <c r="AG92">
        <v>345012</v>
      </c>
      <c r="AH92">
        <v>71808</v>
      </c>
      <c r="AI92">
        <v>174</v>
      </c>
      <c r="AJ92" s="1"/>
      <c r="AK92">
        <v>325</v>
      </c>
      <c r="AL92" s="1">
        <v>1085</v>
      </c>
      <c r="AM92" s="1">
        <v>51737</v>
      </c>
      <c r="AN92">
        <v>41793</v>
      </c>
      <c r="AO92">
        <v>99458</v>
      </c>
      <c r="AP92">
        <v>58983</v>
      </c>
      <c r="AQ92">
        <v>62011</v>
      </c>
      <c r="AR92">
        <v>51579</v>
      </c>
      <c r="AS92">
        <v>227441</v>
      </c>
      <c r="AT92">
        <v>330744</v>
      </c>
      <c r="AU92" s="3">
        <v>221191</v>
      </c>
      <c r="AV92">
        <v>685677</v>
      </c>
      <c r="AW92">
        <v>2097021</v>
      </c>
      <c r="AX92">
        <v>513722</v>
      </c>
      <c r="AY92">
        <v>777950</v>
      </c>
      <c r="AZ92">
        <v>227374</v>
      </c>
      <c r="BA92" s="4">
        <v>176001</v>
      </c>
      <c r="BB92" s="4">
        <v>1026093</v>
      </c>
      <c r="BC92" s="4">
        <v>1768650</v>
      </c>
    </row>
    <row r="93" spans="2:55">
      <c r="B93" t="s">
        <v>74</v>
      </c>
      <c r="AB93">
        <v>12381</v>
      </c>
      <c r="AC93">
        <v>524543</v>
      </c>
      <c r="AD93">
        <v>582153</v>
      </c>
      <c r="AE93">
        <v>927108</v>
      </c>
      <c r="AF93">
        <v>582157</v>
      </c>
      <c r="AG93">
        <v>40142</v>
      </c>
      <c r="AH93">
        <v>338834</v>
      </c>
      <c r="AI93">
        <v>18251</v>
      </c>
      <c r="AJ93" s="1">
        <v>290</v>
      </c>
      <c r="AK93">
        <v>1256</v>
      </c>
      <c r="AL93" s="1">
        <v>13137</v>
      </c>
      <c r="AM93" s="1">
        <v>57937</v>
      </c>
      <c r="AN93">
        <v>82606</v>
      </c>
      <c r="AO93">
        <v>41008</v>
      </c>
      <c r="AP93">
        <v>66712</v>
      </c>
      <c r="AQ93">
        <v>37896</v>
      </c>
      <c r="AR93">
        <v>16502</v>
      </c>
      <c r="AS93">
        <v>45976</v>
      </c>
      <c r="AT93">
        <v>78461</v>
      </c>
      <c r="AU93" s="3">
        <v>167862</v>
      </c>
      <c r="AV93">
        <v>192855</v>
      </c>
      <c r="AW93">
        <v>1348800</v>
      </c>
      <c r="AX93">
        <v>8016664</v>
      </c>
      <c r="AY93">
        <v>15572523</v>
      </c>
      <c r="AZ93">
        <v>6998987</v>
      </c>
      <c r="BA93" s="4">
        <v>6182457</v>
      </c>
      <c r="BB93" s="4">
        <v>6986349</v>
      </c>
      <c r="BC93" s="4">
        <v>5620680</v>
      </c>
    </row>
    <row r="94" spans="2:55">
      <c r="B94" t="s">
        <v>75</v>
      </c>
      <c r="AA94">
        <v>18273</v>
      </c>
      <c r="AB94">
        <v>8259</v>
      </c>
      <c r="AC94">
        <v>563</v>
      </c>
      <c r="AD94">
        <v>5665</v>
      </c>
      <c r="AE94">
        <v>19434</v>
      </c>
      <c r="AF94">
        <v>105976</v>
      </c>
      <c r="AG94">
        <v>23849</v>
      </c>
      <c r="AH94">
        <v>43465</v>
      </c>
      <c r="AI94">
        <v>67112</v>
      </c>
      <c r="AJ94" s="1">
        <v>23219</v>
      </c>
      <c r="AK94">
        <v>23684</v>
      </c>
      <c r="AL94" s="1">
        <v>36358</v>
      </c>
      <c r="AM94" s="1">
        <v>45885</v>
      </c>
      <c r="AN94">
        <v>76807</v>
      </c>
      <c r="AO94">
        <v>95087</v>
      </c>
      <c r="AP94">
        <v>163636</v>
      </c>
      <c r="AQ94">
        <v>161373</v>
      </c>
      <c r="AR94">
        <v>154552</v>
      </c>
      <c r="AS94">
        <v>96961</v>
      </c>
      <c r="AU94" s="3"/>
      <c r="AZ94">
        <v>50228</v>
      </c>
      <c r="BA94" s="4">
        <v>103495</v>
      </c>
      <c r="BB94" s="4">
        <v>75596</v>
      </c>
      <c r="BC94" s="4">
        <v>36108</v>
      </c>
    </row>
    <row r="95" spans="2:55">
      <c r="B95" t="s">
        <v>76</v>
      </c>
      <c r="AB95">
        <v>8020</v>
      </c>
      <c r="AC95">
        <v>896</v>
      </c>
      <c r="AD95">
        <v>222</v>
      </c>
      <c r="AE95">
        <v>1226</v>
      </c>
      <c r="AF95">
        <v>1016</v>
      </c>
      <c r="AG95">
        <v>1149</v>
      </c>
      <c r="AH95">
        <v>479</v>
      </c>
      <c r="AI95">
        <v>332</v>
      </c>
      <c r="AJ95" s="1">
        <v>692</v>
      </c>
      <c r="AK95">
        <v>71</v>
      </c>
      <c r="AL95" s="1">
        <v>584</v>
      </c>
      <c r="AM95" s="1"/>
      <c r="AN95">
        <v>46</v>
      </c>
      <c r="AO95">
        <v>552</v>
      </c>
      <c r="AP95">
        <v>403</v>
      </c>
      <c r="AQ95">
        <v>3403</v>
      </c>
      <c r="AR95">
        <v>9132</v>
      </c>
      <c r="AS95">
        <v>25549</v>
      </c>
      <c r="AT95">
        <v>64539</v>
      </c>
      <c r="AU95" s="3">
        <v>101843</v>
      </c>
      <c r="AV95">
        <v>595</v>
      </c>
      <c r="AW95">
        <v>23675</v>
      </c>
      <c r="AX95">
        <v>30602</v>
      </c>
      <c r="AY95">
        <v>8684</v>
      </c>
      <c r="AZ95">
        <v>29889</v>
      </c>
      <c r="BA95" s="4">
        <v>75762</v>
      </c>
      <c r="BB95" s="4">
        <v>52398</v>
      </c>
      <c r="BC95" s="4">
        <v>232782</v>
      </c>
    </row>
    <row r="96" spans="2:55">
      <c r="B96" t="s">
        <v>77</v>
      </c>
      <c r="C96" t="s">
        <v>78</v>
      </c>
      <c r="AC96">
        <v>6436</v>
      </c>
      <c r="AD96">
        <v>10806</v>
      </c>
      <c r="AE96">
        <v>2970</v>
      </c>
      <c r="AF96">
        <v>21976</v>
      </c>
      <c r="AG96">
        <v>67892</v>
      </c>
      <c r="AH96">
        <v>34266</v>
      </c>
      <c r="AI96">
        <v>35970</v>
      </c>
      <c r="AJ96" s="1">
        <v>100039</v>
      </c>
      <c r="AK96">
        <v>142754</v>
      </c>
      <c r="AL96" s="1">
        <v>171970</v>
      </c>
      <c r="AM96" s="1">
        <v>252337</v>
      </c>
      <c r="AN96">
        <v>337929</v>
      </c>
      <c r="AO96">
        <v>374788</v>
      </c>
      <c r="AP96">
        <v>287153</v>
      </c>
      <c r="AQ96">
        <v>303244</v>
      </c>
      <c r="AR96">
        <v>479398</v>
      </c>
      <c r="AS96">
        <v>515221</v>
      </c>
      <c r="AT96">
        <v>253732</v>
      </c>
      <c r="AU96" s="3">
        <v>17697</v>
      </c>
      <c r="AX96">
        <v>973619</v>
      </c>
      <c r="AY96">
        <v>1489206</v>
      </c>
      <c r="AZ96">
        <v>1501572</v>
      </c>
      <c r="BA96" s="4">
        <v>799045</v>
      </c>
      <c r="BB96" s="4">
        <v>1417950</v>
      </c>
      <c r="BC96" s="4">
        <v>1200743</v>
      </c>
    </row>
    <row r="97" spans="2:55">
      <c r="B97" t="s">
        <v>79</v>
      </c>
      <c r="S97">
        <v>1472799</v>
      </c>
      <c r="T97">
        <v>920271</v>
      </c>
      <c r="U97">
        <v>1227007</v>
      </c>
      <c r="V97">
        <v>771187</v>
      </c>
      <c r="W97">
        <v>555112</v>
      </c>
      <c r="X97">
        <v>999040</v>
      </c>
      <c r="Y97">
        <v>1745330</v>
      </c>
      <c r="Z97">
        <v>1387370</v>
      </c>
      <c r="AA97">
        <v>1601225</v>
      </c>
      <c r="AB97">
        <v>1849844</v>
      </c>
      <c r="AC97">
        <v>1930492</v>
      </c>
      <c r="AD97">
        <v>2597759</v>
      </c>
      <c r="AE97">
        <v>3246834</v>
      </c>
      <c r="AF97">
        <v>3937998</v>
      </c>
      <c r="AG97">
        <v>4317889</v>
      </c>
      <c r="AH97">
        <v>4808615</v>
      </c>
      <c r="AI97">
        <v>5463129</v>
      </c>
      <c r="AJ97" s="1">
        <v>4014484</v>
      </c>
      <c r="AK97">
        <v>3281308</v>
      </c>
      <c r="AL97" s="1">
        <v>2665704</v>
      </c>
      <c r="AM97" s="1">
        <v>2643781</v>
      </c>
      <c r="AN97">
        <v>2419084</v>
      </c>
      <c r="AO97">
        <v>1184105</v>
      </c>
      <c r="AP97">
        <v>3425772</v>
      </c>
      <c r="AQ97">
        <v>2631434</v>
      </c>
      <c r="AR97">
        <v>2354135</v>
      </c>
      <c r="AS97">
        <v>1342971</v>
      </c>
      <c r="AT97">
        <v>43718</v>
      </c>
      <c r="AU97" s="3">
        <v>1338</v>
      </c>
      <c r="AV97">
        <v>2600</v>
      </c>
      <c r="AW97">
        <v>282</v>
      </c>
      <c r="AX97">
        <v>533</v>
      </c>
      <c r="AY97">
        <v>2704224</v>
      </c>
      <c r="AZ97">
        <v>3872256</v>
      </c>
      <c r="BA97" s="4">
        <v>6980650</v>
      </c>
      <c r="BB97" s="4">
        <v>9048005</v>
      </c>
      <c r="BC97" s="4">
        <v>9372810</v>
      </c>
    </row>
    <row r="98" spans="2:55">
      <c r="B98" t="s">
        <v>123</v>
      </c>
      <c r="AA98">
        <v>2274</v>
      </c>
      <c r="AJ98" s="1"/>
      <c r="AO98">
        <v>0</v>
      </c>
      <c r="AP98">
        <v>384</v>
      </c>
      <c r="AQ98">
        <v>344</v>
      </c>
      <c r="AR98">
        <v>549</v>
      </c>
      <c r="AS98">
        <v>340</v>
      </c>
      <c r="AU98" s="3"/>
      <c r="BA98" s="4"/>
      <c r="BB98" s="4"/>
      <c r="BC98" s="4"/>
    </row>
    <row r="99" spans="2:55">
      <c r="B99" t="s">
        <v>80</v>
      </c>
      <c r="AJ99" s="1"/>
      <c r="AO99">
        <v>0</v>
      </c>
      <c r="AR99">
        <v>31</v>
      </c>
      <c r="AU99" s="3"/>
      <c r="AX99">
        <v>663</v>
      </c>
      <c r="AY99">
        <v>4420</v>
      </c>
      <c r="AZ99">
        <v>2773</v>
      </c>
      <c r="BA99" s="4"/>
      <c r="BB99" s="4"/>
      <c r="BC99" s="4">
        <v>2210</v>
      </c>
    </row>
    <row r="100" spans="2:55">
      <c r="B100" t="s">
        <v>81</v>
      </c>
      <c r="S100">
        <v>2783465</v>
      </c>
      <c r="T100">
        <v>4015125</v>
      </c>
      <c r="U100">
        <v>8122735</v>
      </c>
      <c r="V100">
        <v>12255319</v>
      </c>
      <c r="W100">
        <v>13618122</v>
      </c>
      <c r="X100">
        <v>13637287</v>
      </c>
      <c r="Y100">
        <v>11360821</v>
      </c>
      <c r="Z100">
        <v>8194681</v>
      </c>
      <c r="AA100">
        <v>7211015</v>
      </c>
      <c r="AB100">
        <v>6298201</v>
      </c>
      <c r="AC100">
        <v>6985056</v>
      </c>
      <c r="AD100">
        <v>9564074</v>
      </c>
      <c r="AE100">
        <v>11239604</v>
      </c>
      <c r="AF100">
        <v>11840416</v>
      </c>
      <c r="AG100">
        <v>12817869</v>
      </c>
      <c r="AH100">
        <v>13324161</v>
      </c>
      <c r="AI100">
        <v>10171852</v>
      </c>
      <c r="AJ100" s="1">
        <v>6821561</v>
      </c>
      <c r="AK100">
        <v>4551059</v>
      </c>
      <c r="AL100" s="1">
        <v>3128876</v>
      </c>
      <c r="AM100" s="1">
        <v>4424721</v>
      </c>
      <c r="AN100">
        <v>3565026</v>
      </c>
      <c r="AO100">
        <v>4296558</v>
      </c>
      <c r="AP100">
        <v>5874940</v>
      </c>
      <c r="AQ100">
        <v>4642762</v>
      </c>
      <c r="AR100">
        <v>4864090</v>
      </c>
      <c r="AS100">
        <v>5887330</v>
      </c>
      <c r="AT100">
        <v>2338473</v>
      </c>
      <c r="AU100" s="3">
        <v>1045014</v>
      </c>
      <c r="AV100">
        <v>6774</v>
      </c>
      <c r="AY100">
        <v>3004</v>
      </c>
      <c r="AZ100">
        <v>349566</v>
      </c>
      <c r="BA100" s="4">
        <v>3143995</v>
      </c>
      <c r="BB100" s="4">
        <v>5551302</v>
      </c>
      <c r="BC100" s="4">
        <v>12086627</v>
      </c>
    </row>
    <row r="101" spans="2:55">
      <c r="B101" t="s">
        <v>124</v>
      </c>
      <c r="S101">
        <v>75</v>
      </c>
      <c r="T101">
        <v>45</v>
      </c>
      <c r="X101">
        <v>25</v>
      </c>
      <c r="Y101">
        <v>1000</v>
      </c>
      <c r="AA101">
        <v>50</v>
      </c>
      <c r="AB101">
        <v>159</v>
      </c>
      <c r="AC101">
        <v>120</v>
      </c>
      <c r="AD101">
        <v>270</v>
      </c>
      <c r="AE101">
        <v>40</v>
      </c>
      <c r="AF101">
        <v>1930</v>
      </c>
      <c r="AG101">
        <v>2489</v>
      </c>
      <c r="AH101">
        <v>1988</v>
      </c>
      <c r="AI101">
        <v>565</v>
      </c>
      <c r="AJ101" s="1">
        <v>185</v>
      </c>
      <c r="AL101" s="1">
        <v>232</v>
      </c>
      <c r="AM101" s="1">
        <v>645</v>
      </c>
      <c r="AN101">
        <v>80</v>
      </c>
      <c r="AO101">
        <v>500</v>
      </c>
      <c r="AP101">
        <v>534</v>
      </c>
      <c r="AQ101">
        <v>1311</v>
      </c>
      <c r="AR101">
        <v>1291</v>
      </c>
      <c r="AT101">
        <v>125</v>
      </c>
      <c r="AU101" s="3"/>
      <c r="BA101" s="4"/>
      <c r="BB101" s="4">
        <v>1000</v>
      </c>
      <c r="BC101" s="4">
        <v>34683</v>
      </c>
    </row>
    <row r="102" spans="2:55">
      <c r="B102" t="s">
        <v>82</v>
      </c>
      <c r="AA102">
        <v>8810</v>
      </c>
      <c r="AC102">
        <v>2927</v>
      </c>
      <c r="AD102">
        <v>400</v>
      </c>
      <c r="AF102">
        <v>6276</v>
      </c>
      <c r="AG102">
        <v>53809</v>
      </c>
      <c r="AH102">
        <v>5593</v>
      </c>
      <c r="AI102">
        <v>2199</v>
      </c>
      <c r="AJ102" s="1">
        <v>5353</v>
      </c>
      <c r="AK102">
        <v>4606</v>
      </c>
      <c r="AL102" s="1">
        <v>12041</v>
      </c>
      <c r="AM102" s="1">
        <v>3128</v>
      </c>
      <c r="AN102">
        <v>8686</v>
      </c>
      <c r="AO102">
        <v>10942</v>
      </c>
      <c r="AP102">
        <v>8807</v>
      </c>
      <c r="AQ102">
        <v>15422</v>
      </c>
      <c r="AR102">
        <v>9571</v>
      </c>
      <c r="AS102">
        <v>15946</v>
      </c>
      <c r="AU102" s="3">
        <v>1235</v>
      </c>
      <c r="BA102" s="4">
        <v>1210</v>
      </c>
      <c r="BB102" s="4">
        <v>3761</v>
      </c>
      <c r="BC102" s="4">
        <v>2573</v>
      </c>
    </row>
    <row r="103" spans="2:55">
      <c r="B103" t="s">
        <v>83</v>
      </c>
      <c r="AC103">
        <v>15</v>
      </c>
      <c r="AG103">
        <v>151</v>
      </c>
      <c r="AJ103" s="1"/>
      <c r="AO103">
        <v>0</v>
      </c>
      <c r="AQ103">
        <v>38346</v>
      </c>
      <c r="AR103">
        <v>32348</v>
      </c>
      <c r="AT103">
        <v>500</v>
      </c>
      <c r="AU103" s="3">
        <v>933</v>
      </c>
      <c r="AW103">
        <v>8177</v>
      </c>
      <c r="AX103">
        <v>12366</v>
      </c>
      <c r="AY103">
        <v>59972</v>
      </c>
      <c r="AZ103">
        <v>25061</v>
      </c>
      <c r="BA103" s="4">
        <v>6956</v>
      </c>
      <c r="BB103" s="4">
        <v>6890</v>
      </c>
      <c r="BC103" s="4"/>
    </row>
    <row r="104" spans="2:55">
      <c r="B104" t="s">
        <v>84</v>
      </c>
      <c r="AA104">
        <v>5873</v>
      </c>
      <c r="AB104">
        <v>525</v>
      </c>
      <c r="AD104">
        <v>300</v>
      </c>
      <c r="AE104">
        <v>2375</v>
      </c>
      <c r="AF104">
        <v>1732</v>
      </c>
      <c r="AG104">
        <v>14981</v>
      </c>
      <c r="AH104">
        <v>1261</v>
      </c>
      <c r="AI104">
        <v>5239</v>
      </c>
      <c r="AJ104" s="1">
        <v>362</v>
      </c>
      <c r="AK104">
        <v>1427</v>
      </c>
      <c r="AL104" s="1">
        <v>6160</v>
      </c>
      <c r="AM104" s="1">
        <v>10</v>
      </c>
      <c r="AN104">
        <v>4339</v>
      </c>
      <c r="AO104">
        <v>9989</v>
      </c>
      <c r="AP104">
        <v>1715</v>
      </c>
      <c r="AQ104">
        <v>384</v>
      </c>
      <c r="AR104">
        <v>5496</v>
      </c>
      <c r="AU104" s="3"/>
      <c r="BA104" s="4">
        <v>1545</v>
      </c>
      <c r="BB104" s="4">
        <v>2380</v>
      </c>
      <c r="BC104" s="4"/>
    </row>
    <row r="105" spans="2:55">
      <c r="B105" t="s">
        <v>85</v>
      </c>
      <c r="S105">
        <v>1229977</v>
      </c>
      <c r="T105">
        <v>623281</v>
      </c>
      <c r="U105">
        <v>677551</v>
      </c>
      <c r="V105">
        <v>664790</v>
      </c>
      <c r="W105">
        <v>584047</v>
      </c>
      <c r="X105">
        <v>2648915</v>
      </c>
      <c r="Y105">
        <v>2185399</v>
      </c>
      <c r="Z105">
        <v>3798202</v>
      </c>
      <c r="AA105">
        <v>3850721</v>
      </c>
      <c r="AB105">
        <v>2647184</v>
      </c>
      <c r="AC105">
        <v>2676815</v>
      </c>
      <c r="AD105">
        <v>3684460</v>
      </c>
      <c r="AE105">
        <v>2375294</v>
      </c>
      <c r="AF105">
        <v>1306101</v>
      </c>
      <c r="AG105">
        <v>1097712</v>
      </c>
      <c r="AH105">
        <v>828625</v>
      </c>
      <c r="AI105">
        <v>753134</v>
      </c>
      <c r="AJ105" s="1">
        <v>836475</v>
      </c>
      <c r="AK105">
        <v>1043882</v>
      </c>
      <c r="AL105" s="1">
        <v>390029</v>
      </c>
      <c r="AM105" s="1">
        <v>437521</v>
      </c>
      <c r="AN105">
        <v>706466</v>
      </c>
      <c r="AO105">
        <v>948925</v>
      </c>
      <c r="AP105">
        <v>623806</v>
      </c>
      <c r="AQ105">
        <v>576393</v>
      </c>
      <c r="AR105">
        <v>479150</v>
      </c>
      <c r="AS105">
        <v>733797</v>
      </c>
      <c r="AT105">
        <v>1896412</v>
      </c>
      <c r="AU105" s="3">
        <v>4970432</v>
      </c>
      <c r="AV105">
        <v>12503263</v>
      </c>
      <c r="AW105">
        <v>13119399</v>
      </c>
      <c r="AX105">
        <v>13508165</v>
      </c>
      <c r="AY105">
        <v>14609938</v>
      </c>
      <c r="AZ105">
        <v>16979524</v>
      </c>
      <c r="BA105" s="4">
        <v>27257860</v>
      </c>
      <c r="BB105" s="4">
        <v>25494259</v>
      </c>
      <c r="BC105" s="4">
        <v>32973793</v>
      </c>
    </row>
    <row r="106" spans="2:55">
      <c r="B106" t="s">
        <v>86</v>
      </c>
      <c r="S106">
        <v>89</v>
      </c>
      <c r="T106">
        <v>1699</v>
      </c>
      <c r="U106">
        <v>2647</v>
      </c>
      <c r="V106">
        <v>548</v>
      </c>
      <c r="X106">
        <v>12457</v>
      </c>
      <c r="Y106">
        <v>10867</v>
      </c>
      <c r="Z106">
        <v>1519</v>
      </c>
      <c r="AA106">
        <v>1804</v>
      </c>
      <c r="AB106">
        <v>1655</v>
      </c>
      <c r="AC106">
        <v>9223</v>
      </c>
      <c r="AD106">
        <v>7260</v>
      </c>
      <c r="AE106">
        <v>10425</v>
      </c>
      <c r="AF106">
        <v>14847</v>
      </c>
      <c r="AG106">
        <v>29354</v>
      </c>
      <c r="AH106">
        <v>45575</v>
      </c>
      <c r="AI106">
        <v>39120</v>
      </c>
      <c r="AJ106" s="1">
        <v>44144</v>
      </c>
      <c r="AK106">
        <v>88852</v>
      </c>
      <c r="AL106" s="1">
        <v>15742</v>
      </c>
      <c r="AM106" s="1">
        <v>23440</v>
      </c>
      <c r="AN106">
        <v>15974</v>
      </c>
      <c r="AO106">
        <v>24096</v>
      </c>
      <c r="AP106">
        <v>13549</v>
      </c>
      <c r="AQ106">
        <v>69209</v>
      </c>
      <c r="AR106">
        <v>38087</v>
      </c>
      <c r="AS106">
        <v>39613</v>
      </c>
      <c r="AU106" s="3"/>
      <c r="AX106">
        <v>110826</v>
      </c>
      <c r="AY106">
        <v>18217</v>
      </c>
      <c r="AZ106">
        <v>35632</v>
      </c>
      <c r="BA106" s="4">
        <v>346222</v>
      </c>
      <c r="BB106" s="4">
        <v>142007</v>
      </c>
      <c r="BC106" s="4">
        <v>703812</v>
      </c>
    </row>
    <row r="107" spans="2:55">
      <c r="B107" t="s">
        <v>87</v>
      </c>
      <c r="S107">
        <v>1769256</v>
      </c>
      <c r="T107">
        <v>1057733</v>
      </c>
      <c r="U107">
        <v>1234993</v>
      </c>
      <c r="V107">
        <v>1054176</v>
      </c>
      <c r="W107">
        <v>495409</v>
      </c>
      <c r="X107">
        <v>2266169</v>
      </c>
      <c r="Y107">
        <v>4237791</v>
      </c>
      <c r="Z107">
        <v>4002047</v>
      </c>
      <c r="AA107">
        <v>4970668</v>
      </c>
      <c r="AB107">
        <v>5359980</v>
      </c>
      <c r="AC107">
        <v>5082842</v>
      </c>
      <c r="AD107">
        <v>6864563</v>
      </c>
      <c r="AE107">
        <v>7744746</v>
      </c>
      <c r="AF107">
        <v>8408681</v>
      </c>
      <c r="AG107">
        <v>8982262</v>
      </c>
      <c r="AH107">
        <v>9792401</v>
      </c>
      <c r="AI107">
        <v>7526303</v>
      </c>
      <c r="AJ107" s="1">
        <v>5873850</v>
      </c>
      <c r="AK107">
        <v>4307015</v>
      </c>
      <c r="AL107" s="1">
        <v>3233588</v>
      </c>
      <c r="AM107" s="1">
        <v>3748655</v>
      </c>
      <c r="AN107">
        <v>4547477</v>
      </c>
      <c r="AO107">
        <v>4463685</v>
      </c>
      <c r="AP107">
        <v>3359469</v>
      </c>
      <c r="AQ107">
        <v>3755896</v>
      </c>
      <c r="AR107">
        <v>3795085</v>
      </c>
      <c r="AS107">
        <v>1170442</v>
      </c>
      <c r="AT107">
        <v>135388</v>
      </c>
      <c r="AU107" s="3">
        <v>36132</v>
      </c>
      <c r="AV107">
        <v>47341</v>
      </c>
      <c r="AW107">
        <v>51021</v>
      </c>
      <c r="AX107">
        <v>401232</v>
      </c>
      <c r="AY107">
        <v>2496988</v>
      </c>
      <c r="AZ107">
        <v>3529508</v>
      </c>
      <c r="BA107" s="4">
        <v>5831426</v>
      </c>
      <c r="BB107" s="4">
        <v>6687602</v>
      </c>
      <c r="BC107" s="4">
        <v>8896031</v>
      </c>
    </row>
    <row r="108" spans="2:55">
      <c r="B108" t="s">
        <v>88</v>
      </c>
      <c r="AE108">
        <v>1252931</v>
      </c>
      <c r="AF108">
        <v>1039851</v>
      </c>
      <c r="AG108">
        <v>900983</v>
      </c>
      <c r="AH108">
        <v>661227</v>
      </c>
      <c r="AI108">
        <v>476530</v>
      </c>
      <c r="AJ108" s="1">
        <v>358736</v>
      </c>
      <c r="AK108">
        <v>233105</v>
      </c>
      <c r="AL108" s="1">
        <v>503997</v>
      </c>
      <c r="AM108" s="1">
        <v>423879</v>
      </c>
      <c r="AN108" s="1">
        <v>622302</v>
      </c>
      <c r="AO108">
        <v>915743</v>
      </c>
      <c r="AP108">
        <v>902295</v>
      </c>
      <c r="AQ108">
        <v>785719</v>
      </c>
      <c r="AR108">
        <v>775388</v>
      </c>
      <c r="AS108">
        <v>1811233</v>
      </c>
      <c r="AT108">
        <v>4595693</v>
      </c>
      <c r="AU108" s="3">
        <v>1141150</v>
      </c>
      <c r="AV108">
        <v>122726</v>
      </c>
      <c r="AW108">
        <v>21828</v>
      </c>
      <c r="AX108">
        <v>17818</v>
      </c>
      <c r="AY108">
        <v>57292</v>
      </c>
      <c r="AZ108">
        <v>199967</v>
      </c>
      <c r="BA108" s="4">
        <v>2260719</v>
      </c>
      <c r="BB108" s="4">
        <v>1454114</v>
      </c>
      <c r="BC108" s="4">
        <v>728239</v>
      </c>
    </row>
    <row r="109" spans="2:55">
      <c r="B109" t="s">
        <v>152</v>
      </c>
      <c r="S109">
        <v>197742</v>
      </c>
      <c r="T109">
        <v>169169</v>
      </c>
      <c r="U109">
        <v>620188</v>
      </c>
      <c r="V109">
        <v>2831642</v>
      </c>
      <c r="W109">
        <v>3334746</v>
      </c>
      <c r="X109">
        <v>3709400</v>
      </c>
      <c r="Y109">
        <v>993764</v>
      </c>
      <c r="Z109">
        <v>833101</v>
      </c>
      <c r="AA109">
        <v>1734990</v>
      </c>
      <c r="AB109">
        <v>4820024</v>
      </c>
      <c r="AC109">
        <v>2951820</v>
      </c>
      <c r="AD109">
        <v>1729283</v>
      </c>
      <c r="AJ109" s="1"/>
      <c r="AM109" s="1"/>
      <c r="AU109" s="3"/>
      <c r="BA109" s="4"/>
      <c r="BB109" s="4"/>
      <c r="BC109" s="4"/>
    </row>
    <row r="110" spans="2:55">
      <c r="B110" t="s">
        <v>89</v>
      </c>
      <c r="C110" t="s">
        <v>162</v>
      </c>
      <c r="S110">
        <v>186376</v>
      </c>
      <c r="T110">
        <v>372248</v>
      </c>
      <c r="U110">
        <v>4549</v>
      </c>
      <c r="V110">
        <v>203473</v>
      </c>
      <c r="W110">
        <v>117732</v>
      </c>
      <c r="X110">
        <v>87943</v>
      </c>
      <c r="AA110">
        <v>493</v>
      </c>
      <c r="AD110">
        <v>7442</v>
      </c>
      <c r="AE110">
        <v>7442</v>
      </c>
      <c r="AF110">
        <v>13409</v>
      </c>
      <c r="AG110">
        <v>52592</v>
      </c>
      <c r="AH110">
        <v>28135</v>
      </c>
      <c r="AJ110" s="1"/>
      <c r="AM110">
        <v>32565</v>
      </c>
      <c r="AO110">
        <v>0</v>
      </c>
      <c r="AP110">
        <v>0</v>
      </c>
      <c r="AQ110">
        <v>0</v>
      </c>
      <c r="AR110">
        <v>596</v>
      </c>
      <c r="AS110">
        <v>77732</v>
      </c>
      <c r="AT110">
        <v>635651</v>
      </c>
      <c r="AU110" s="3">
        <v>1920369</v>
      </c>
      <c r="AV110">
        <v>6998223</v>
      </c>
      <c r="AW110">
        <v>1109282</v>
      </c>
      <c r="AY110">
        <v>58528</v>
      </c>
      <c r="AZ110">
        <v>518578</v>
      </c>
      <c r="BA110" s="4">
        <v>872605</v>
      </c>
      <c r="BB110" s="4">
        <v>326398</v>
      </c>
      <c r="BC110" s="4">
        <v>227617</v>
      </c>
    </row>
    <row r="111" spans="2:55">
      <c r="B111" t="s">
        <v>153</v>
      </c>
      <c r="AJ111" s="1"/>
      <c r="AU111" s="3"/>
      <c r="BA111" s="4"/>
      <c r="BB111" s="4"/>
      <c r="BC111" s="4"/>
    </row>
    <row r="112" spans="2:55">
      <c r="B112" t="s">
        <v>90</v>
      </c>
      <c r="Z112">
        <v>1505</v>
      </c>
      <c r="AA112">
        <v>1552</v>
      </c>
      <c r="AB112">
        <v>829</v>
      </c>
      <c r="AC112">
        <v>4877</v>
      </c>
      <c r="AE112">
        <v>124642</v>
      </c>
      <c r="AF112">
        <v>549790</v>
      </c>
      <c r="AG112">
        <v>174232</v>
      </c>
      <c r="AH112">
        <v>420151</v>
      </c>
      <c r="AI112">
        <v>1847264</v>
      </c>
      <c r="AJ112" s="1">
        <v>1446539</v>
      </c>
      <c r="AK112">
        <v>1599098</v>
      </c>
      <c r="AL112" s="1">
        <v>892038</v>
      </c>
      <c r="AN112">
        <v>273019</v>
      </c>
      <c r="AO112">
        <v>207918</v>
      </c>
      <c r="AP112">
        <v>49</v>
      </c>
      <c r="AQ112">
        <v>69</v>
      </c>
      <c r="AR112">
        <v>269533</v>
      </c>
      <c r="AS112">
        <v>851576</v>
      </c>
      <c r="AT112">
        <v>911601</v>
      </c>
      <c r="AU112" s="3">
        <v>877329</v>
      </c>
      <c r="AV112">
        <v>975779</v>
      </c>
      <c r="AW112">
        <v>508016</v>
      </c>
      <c r="AX112">
        <v>830350</v>
      </c>
      <c r="AY112">
        <v>3185596</v>
      </c>
      <c r="AZ112">
        <v>8647594</v>
      </c>
      <c r="BA112" s="4">
        <v>7285923</v>
      </c>
      <c r="BB112" s="4">
        <v>3712849</v>
      </c>
      <c r="BC112" s="4">
        <v>17336415</v>
      </c>
    </row>
    <row r="113" spans="2:55">
      <c r="B113" t="s">
        <v>91</v>
      </c>
      <c r="T113">
        <v>439</v>
      </c>
      <c r="U113">
        <v>93343</v>
      </c>
      <c r="V113">
        <v>101287</v>
      </c>
      <c r="W113">
        <v>66602</v>
      </c>
      <c r="X113">
        <v>12457</v>
      </c>
      <c r="Z113">
        <v>188363</v>
      </c>
      <c r="AA113">
        <v>14041</v>
      </c>
      <c r="AB113">
        <v>16593</v>
      </c>
      <c r="AC113">
        <v>86671</v>
      </c>
      <c r="AD113">
        <v>78665</v>
      </c>
      <c r="AE113">
        <v>87525</v>
      </c>
      <c r="AF113">
        <v>893</v>
      </c>
      <c r="AG113">
        <v>5005</v>
      </c>
      <c r="AH113">
        <v>26599</v>
      </c>
      <c r="AI113">
        <v>24820</v>
      </c>
      <c r="AJ113" s="1">
        <v>9217</v>
      </c>
      <c r="AK113">
        <v>1545</v>
      </c>
      <c r="AL113" s="1">
        <v>47</v>
      </c>
      <c r="AM113" s="1">
        <v>668</v>
      </c>
      <c r="AO113">
        <v>140</v>
      </c>
      <c r="AP113">
        <v>1151</v>
      </c>
      <c r="AR113">
        <v>315</v>
      </c>
      <c r="AS113">
        <v>1805</v>
      </c>
      <c r="AT113">
        <v>664</v>
      </c>
      <c r="AU113" s="3">
        <v>10248</v>
      </c>
      <c r="AV113">
        <v>218383</v>
      </c>
      <c r="AW113">
        <v>1303</v>
      </c>
      <c r="AX113">
        <v>610</v>
      </c>
      <c r="AY113">
        <v>29125</v>
      </c>
      <c r="AZ113">
        <v>87035</v>
      </c>
      <c r="BA113" s="4">
        <v>171820</v>
      </c>
      <c r="BB113" s="4">
        <v>179393</v>
      </c>
      <c r="BC113" s="4">
        <v>339405</v>
      </c>
    </row>
    <row r="114" spans="2:55">
      <c r="B114" t="s">
        <v>92</v>
      </c>
      <c r="S114">
        <v>385647</v>
      </c>
      <c r="T114">
        <v>279091</v>
      </c>
      <c r="U114">
        <v>325239</v>
      </c>
      <c r="V114">
        <v>141058</v>
      </c>
      <c r="W114">
        <v>25785</v>
      </c>
      <c r="X114">
        <v>461848</v>
      </c>
      <c r="Y114">
        <v>616978</v>
      </c>
      <c r="Z114">
        <v>426928</v>
      </c>
      <c r="AA114">
        <v>487084</v>
      </c>
      <c r="AB114">
        <v>698547</v>
      </c>
      <c r="AC114">
        <v>741153</v>
      </c>
      <c r="AD114">
        <v>630781</v>
      </c>
      <c r="AE114">
        <v>863140</v>
      </c>
      <c r="AF114">
        <v>1040150</v>
      </c>
      <c r="AG114">
        <v>1008790</v>
      </c>
      <c r="AH114">
        <v>1125892</v>
      </c>
      <c r="AI114">
        <v>859573</v>
      </c>
      <c r="AJ114" s="1">
        <v>577787</v>
      </c>
      <c r="AK114">
        <v>504047</v>
      </c>
      <c r="AL114" s="1">
        <v>489049</v>
      </c>
      <c r="AM114" s="1">
        <v>704172</v>
      </c>
      <c r="AN114">
        <v>858829</v>
      </c>
      <c r="AO114">
        <v>685634</v>
      </c>
      <c r="AP114">
        <v>750309</v>
      </c>
      <c r="AQ114">
        <v>733179</v>
      </c>
      <c r="AR114">
        <v>680345</v>
      </c>
      <c r="AS114">
        <v>268241</v>
      </c>
      <c r="AT114">
        <v>3177</v>
      </c>
      <c r="AU114" s="3"/>
      <c r="AX114">
        <v>640975</v>
      </c>
      <c r="AY114">
        <v>835595</v>
      </c>
      <c r="AZ114">
        <v>4998641</v>
      </c>
      <c r="BA114" s="4">
        <v>1103127</v>
      </c>
      <c r="BB114" s="4">
        <v>1212241</v>
      </c>
      <c r="BC114" s="4">
        <v>1404606</v>
      </c>
    </row>
    <row r="115" spans="2:55">
      <c r="B115" t="s">
        <v>93</v>
      </c>
      <c r="AA115">
        <v>7945</v>
      </c>
      <c r="AB115">
        <v>1706</v>
      </c>
      <c r="AC115">
        <v>2998</v>
      </c>
      <c r="AD115">
        <v>4410</v>
      </c>
      <c r="AE115">
        <v>847</v>
      </c>
      <c r="AF115">
        <v>3230</v>
      </c>
      <c r="AJ115" s="1">
        <v>3441</v>
      </c>
      <c r="AK115">
        <v>3207</v>
      </c>
      <c r="AL115" s="1">
        <v>3084</v>
      </c>
      <c r="AM115" s="1">
        <v>82531</v>
      </c>
      <c r="AN115">
        <v>58318</v>
      </c>
      <c r="AO115">
        <v>8613</v>
      </c>
      <c r="AP115">
        <v>5295</v>
      </c>
      <c r="AQ115">
        <v>16170</v>
      </c>
      <c r="AR115">
        <v>72660</v>
      </c>
      <c r="AS115">
        <v>23322</v>
      </c>
      <c r="AT115">
        <v>387902</v>
      </c>
      <c r="AU115" s="3">
        <v>155677</v>
      </c>
      <c r="AV115">
        <v>78144</v>
      </c>
      <c r="AW115">
        <v>5671</v>
      </c>
      <c r="AX115">
        <v>33698</v>
      </c>
      <c r="AY115">
        <v>38048</v>
      </c>
      <c r="AZ115">
        <v>2107220</v>
      </c>
      <c r="BA115" s="4">
        <v>1226414</v>
      </c>
      <c r="BB115" s="4">
        <v>2571560</v>
      </c>
      <c r="BC115" s="4">
        <v>5477962</v>
      </c>
    </row>
    <row r="116" spans="2:55">
      <c r="B116" t="s">
        <v>94</v>
      </c>
      <c r="AC116">
        <v>26281</v>
      </c>
      <c r="AD116">
        <v>47735</v>
      </c>
      <c r="AE116">
        <v>7829</v>
      </c>
      <c r="AF116">
        <v>106888</v>
      </c>
      <c r="AG116">
        <v>35325</v>
      </c>
      <c r="AI116">
        <v>12424</v>
      </c>
      <c r="AJ116" s="1">
        <v>22228</v>
      </c>
      <c r="AK116" s="1">
        <v>13634</v>
      </c>
      <c r="AL116" s="1">
        <v>15</v>
      </c>
      <c r="AM116" s="1">
        <v>1707</v>
      </c>
      <c r="AN116">
        <v>19325</v>
      </c>
      <c r="AO116">
        <v>94123</v>
      </c>
      <c r="AP116">
        <v>37495</v>
      </c>
      <c r="AQ116">
        <v>58821</v>
      </c>
      <c r="AR116">
        <v>100170</v>
      </c>
      <c r="AS116">
        <v>63843</v>
      </c>
      <c r="AT116">
        <v>105708</v>
      </c>
      <c r="AU116" s="3">
        <v>558816</v>
      </c>
      <c r="AV116">
        <v>559719</v>
      </c>
      <c r="AW116">
        <v>208133</v>
      </c>
      <c r="AX116">
        <v>241148</v>
      </c>
      <c r="AY116">
        <v>263536</v>
      </c>
      <c r="AZ116">
        <v>231877</v>
      </c>
      <c r="BA116" s="4">
        <v>229710</v>
      </c>
      <c r="BB116" s="4">
        <v>374157</v>
      </c>
      <c r="BC116" s="4">
        <v>350475</v>
      </c>
    </row>
    <row r="117" spans="2:55">
      <c r="B117" t="s">
        <v>95</v>
      </c>
      <c r="C117" t="s">
        <v>96</v>
      </c>
      <c r="S117">
        <v>6524</v>
      </c>
      <c r="T117">
        <v>3789</v>
      </c>
      <c r="U117">
        <v>33617</v>
      </c>
      <c r="V117">
        <v>36963</v>
      </c>
      <c r="W117">
        <v>8949</v>
      </c>
      <c r="X117">
        <v>22306</v>
      </c>
      <c r="Y117">
        <v>18434</v>
      </c>
      <c r="Z117">
        <v>19428</v>
      </c>
      <c r="AA117">
        <v>46300</v>
      </c>
      <c r="AB117">
        <v>132509</v>
      </c>
      <c r="AC117">
        <v>157928</v>
      </c>
      <c r="AD117">
        <v>152980</v>
      </c>
      <c r="AE117">
        <v>142929</v>
      </c>
      <c r="AF117">
        <v>104115</v>
      </c>
      <c r="AG117">
        <v>348088</v>
      </c>
      <c r="AH117">
        <v>232296</v>
      </c>
      <c r="AI117">
        <v>145480</v>
      </c>
      <c r="AJ117" s="1">
        <v>42397</v>
      </c>
      <c r="AK117">
        <v>45904</v>
      </c>
      <c r="AL117" s="1">
        <v>124720</v>
      </c>
      <c r="AM117" s="1">
        <v>142205</v>
      </c>
      <c r="AN117">
        <v>138867</v>
      </c>
      <c r="AO117">
        <v>163160</v>
      </c>
      <c r="AP117">
        <v>173124</v>
      </c>
      <c r="AQ117">
        <v>84259</v>
      </c>
      <c r="AR117">
        <v>71471</v>
      </c>
      <c r="AS117">
        <v>83937</v>
      </c>
      <c r="AT117">
        <v>176074</v>
      </c>
      <c r="AU117" s="3">
        <v>70731</v>
      </c>
      <c r="AV117">
        <v>10029</v>
      </c>
      <c r="AW117">
        <v>26876</v>
      </c>
      <c r="AX117">
        <v>405511</v>
      </c>
      <c r="AY117">
        <v>274446</v>
      </c>
      <c r="AZ117">
        <v>299433</v>
      </c>
      <c r="BA117" s="4">
        <v>958619</v>
      </c>
      <c r="BB117" s="4">
        <v>288418</v>
      </c>
      <c r="BC117" s="4">
        <v>192141</v>
      </c>
    </row>
    <row r="118" spans="2:55">
      <c r="B118" t="s">
        <v>97</v>
      </c>
      <c r="S118">
        <v>1494046</v>
      </c>
      <c r="T118">
        <v>1162403</v>
      </c>
      <c r="U118">
        <v>1653290</v>
      </c>
      <c r="V118">
        <v>2362243</v>
      </c>
      <c r="W118">
        <v>2580813</v>
      </c>
      <c r="X118">
        <v>5072408</v>
      </c>
      <c r="Y118">
        <v>4171912</v>
      </c>
      <c r="Z118">
        <v>6983403</v>
      </c>
      <c r="AA118">
        <v>4711644</v>
      </c>
      <c r="AB118">
        <v>4038668</v>
      </c>
      <c r="AC118">
        <v>3532608</v>
      </c>
      <c r="AD118">
        <v>5700109</v>
      </c>
      <c r="AE118">
        <v>5828776</v>
      </c>
      <c r="AF118">
        <v>4706080</v>
      </c>
      <c r="AG118">
        <v>4793786</v>
      </c>
      <c r="AH118">
        <v>7497601</v>
      </c>
      <c r="AI118">
        <v>4527217</v>
      </c>
      <c r="AJ118" s="1">
        <v>2976418</v>
      </c>
      <c r="AK118">
        <v>3772350</v>
      </c>
      <c r="AL118" s="1">
        <v>2840183</v>
      </c>
      <c r="AM118" s="1">
        <v>3595961</v>
      </c>
      <c r="AN118">
        <v>4059037</v>
      </c>
      <c r="AO118">
        <v>5517807</v>
      </c>
      <c r="AP118">
        <v>4585772</v>
      </c>
      <c r="AQ118">
        <v>3004743</v>
      </c>
      <c r="AR118">
        <v>601224</v>
      </c>
      <c r="AS118">
        <v>712418</v>
      </c>
      <c r="AT118">
        <v>2833002</v>
      </c>
      <c r="AU118" s="3">
        <v>936159</v>
      </c>
      <c r="AV118">
        <v>691940</v>
      </c>
      <c r="AW118">
        <v>94549</v>
      </c>
      <c r="AX118">
        <v>148588</v>
      </c>
      <c r="AY118">
        <v>847308</v>
      </c>
      <c r="AZ118">
        <v>406966</v>
      </c>
      <c r="BA118" s="4">
        <v>1988907</v>
      </c>
      <c r="BB118" s="4">
        <v>2464533</v>
      </c>
      <c r="BC118" s="4">
        <v>3961113</v>
      </c>
    </row>
    <row r="119" spans="2:55">
      <c r="B119" t="s">
        <v>98</v>
      </c>
      <c r="S119">
        <v>6204</v>
      </c>
      <c r="T119">
        <v>12359</v>
      </c>
      <c r="U119">
        <v>40324</v>
      </c>
      <c r="V119">
        <v>23329</v>
      </c>
      <c r="W119">
        <v>169896</v>
      </c>
      <c r="X119">
        <v>47014</v>
      </c>
      <c r="Y119">
        <v>229907</v>
      </c>
      <c r="Z119">
        <v>189264</v>
      </c>
      <c r="AA119">
        <v>128183</v>
      </c>
      <c r="AB119">
        <v>108760</v>
      </c>
      <c r="AC119">
        <v>126001</v>
      </c>
      <c r="AD119">
        <v>74253</v>
      </c>
      <c r="AE119">
        <v>139517</v>
      </c>
      <c r="AF119">
        <v>166605</v>
      </c>
      <c r="AG119">
        <v>180244</v>
      </c>
      <c r="AH119">
        <v>198799</v>
      </c>
      <c r="AI119">
        <v>162274</v>
      </c>
      <c r="AJ119" s="1">
        <v>97525</v>
      </c>
      <c r="AK119">
        <v>206559</v>
      </c>
      <c r="AL119" s="1">
        <v>280135</v>
      </c>
      <c r="AM119" s="1">
        <v>485648</v>
      </c>
      <c r="AN119">
        <v>382228</v>
      </c>
      <c r="AO119">
        <v>923144</v>
      </c>
      <c r="AP119">
        <v>671956</v>
      </c>
      <c r="AQ119">
        <v>385911</v>
      </c>
      <c r="AR119">
        <v>450867</v>
      </c>
      <c r="AS119">
        <v>690523</v>
      </c>
      <c r="AT119">
        <v>761059</v>
      </c>
      <c r="AU119" s="3">
        <v>105950</v>
      </c>
      <c r="AX119">
        <v>25</v>
      </c>
      <c r="AY119">
        <v>2058151</v>
      </c>
      <c r="AZ119">
        <v>8063154</v>
      </c>
      <c r="BA119" s="4">
        <v>6442342</v>
      </c>
      <c r="BB119" s="4">
        <v>4203194</v>
      </c>
      <c r="BC119" s="4">
        <v>6425161</v>
      </c>
    </row>
    <row r="120" spans="2:55">
      <c r="B120" t="s">
        <v>99</v>
      </c>
      <c r="Y120">
        <v>2952</v>
      </c>
      <c r="Z120">
        <v>24194</v>
      </c>
      <c r="AA120">
        <v>14980</v>
      </c>
      <c r="AB120">
        <v>40182</v>
      </c>
      <c r="AC120">
        <v>35644</v>
      </c>
      <c r="AD120">
        <v>35566</v>
      </c>
      <c r="AE120">
        <v>39799</v>
      </c>
      <c r="AF120">
        <v>73256</v>
      </c>
      <c r="AG120">
        <v>144128</v>
      </c>
      <c r="AH120">
        <v>137588</v>
      </c>
      <c r="AI120">
        <v>139876</v>
      </c>
      <c r="AJ120" s="1">
        <v>84255</v>
      </c>
      <c r="AK120">
        <v>82569</v>
      </c>
      <c r="AL120" s="1">
        <v>61705</v>
      </c>
      <c r="AM120" s="1">
        <v>128271</v>
      </c>
      <c r="AN120">
        <v>130061</v>
      </c>
      <c r="AO120">
        <v>121323</v>
      </c>
      <c r="AP120">
        <v>230770</v>
      </c>
      <c r="AQ120">
        <v>261382</v>
      </c>
      <c r="AR120">
        <v>178978</v>
      </c>
      <c r="AS120">
        <v>3466</v>
      </c>
      <c r="AT120">
        <v>236</v>
      </c>
      <c r="AU120" s="3">
        <v>299</v>
      </c>
      <c r="AY120">
        <v>523</v>
      </c>
      <c r="AZ120">
        <v>2732</v>
      </c>
      <c r="BA120" s="4">
        <v>21809</v>
      </c>
      <c r="BB120" s="4">
        <v>182502</v>
      </c>
      <c r="BC120" s="4">
        <v>357144</v>
      </c>
    </row>
    <row r="121" spans="2:55">
      <c r="B121" t="s">
        <v>100</v>
      </c>
      <c r="S121">
        <v>215608</v>
      </c>
      <c r="T121">
        <v>207634</v>
      </c>
      <c r="U121">
        <v>260094</v>
      </c>
      <c r="V121">
        <v>238420</v>
      </c>
      <c r="W121">
        <v>111689</v>
      </c>
      <c r="X121">
        <v>312912</v>
      </c>
      <c r="Y121">
        <v>517222</v>
      </c>
      <c r="Z121">
        <v>222506</v>
      </c>
      <c r="AA121">
        <v>124028</v>
      </c>
      <c r="AB121">
        <v>260401</v>
      </c>
      <c r="AC121">
        <v>327788</v>
      </c>
      <c r="AD121">
        <v>348817</v>
      </c>
      <c r="AE121">
        <v>462212</v>
      </c>
      <c r="AF121">
        <v>681372</v>
      </c>
      <c r="AG121">
        <v>701105</v>
      </c>
      <c r="AH121">
        <v>695215</v>
      </c>
      <c r="AI121">
        <v>567970</v>
      </c>
      <c r="AJ121" s="1">
        <v>387357</v>
      </c>
      <c r="AK121">
        <v>195717</v>
      </c>
      <c r="AL121" s="1">
        <v>135465</v>
      </c>
      <c r="AM121" s="1">
        <v>195977</v>
      </c>
      <c r="AN121">
        <v>158499</v>
      </c>
      <c r="AO121">
        <v>252232</v>
      </c>
      <c r="AP121">
        <v>369772</v>
      </c>
      <c r="AQ121">
        <v>272140</v>
      </c>
      <c r="AR121">
        <v>274726</v>
      </c>
      <c r="AS121">
        <v>581304</v>
      </c>
      <c r="AT121">
        <v>569592</v>
      </c>
      <c r="AU121" s="3">
        <v>450013</v>
      </c>
      <c r="AV121">
        <v>556739</v>
      </c>
      <c r="AW121">
        <v>1308014</v>
      </c>
      <c r="AX121">
        <v>1657586</v>
      </c>
      <c r="AY121">
        <v>2188043</v>
      </c>
      <c r="AZ121">
        <v>1409252</v>
      </c>
      <c r="BA121" s="4">
        <v>1177174</v>
      </c>
      <c r="BB121" s="4">
        <v>1351132</v>
      </c>
      <c r="BC121" s="4">
        <v>1698088</v>
      </c>
    </row>
    <row r="122" spans="2:55">
      <c r="B122" t="s">
        <v>101</v>
      </c>
      <c r="S122">
        <v>1865</v>
      </c>
      <c r="T122">
        <v>4303</v>
      </c>
      <c r="U122">
        <v>20452</v>
      </c>
      <c r="V122">
        <v>10628</v>
      </c>
      <c r="W122">
        <v>7828</v>
      </c>
      <c r="X122">
        <v>21807</v>
      </c>
      <c r="Y122">
        <v>138756</v>
      </c>
      <c r="Z122">
        <v>79881</v>
      </c>
      <c r="AA122">
        <v>66148</v>
      </c>
      <c r="AB122">
        <v>89191</v>
      </c>
      <c r="AC122">
        <v>131221</v>
      </c>
      <c r="AD122">
        <v>69946</v>
      </c>
      <c r="AE122">
        <v>88642</v>
      </c>
      <c r="AF122">
        <v>115820</v>
      </c>
      <c r="AG122">
        <v>86147</v>
      </c>
      <c r="AH122">
        <v>138232</v>
      </c>
      <c r="AI122">
        <v>146448</v>
      </c>
      <c r="AJ122" s="1">
        <v>148489</v>
      </c>
      <c r="AK122">
        <v>137796</v>
      </c>
      <c r="AL122" s="1">
        <v>83920</v>
      </c>
      <c r="AM122" s="1">
        <v>118904</v>
      </c>
      <c r="AN122">
        <v>160108</v>
      </c>
      <c r="AO122">
        <v>143526</v>
      </c>
      <c r="AP122">
        <v>151284</v>
      </c>
      <c r="AQ122">
        <v>179280</v>
      </c>
      <c r="AR122">
        <v>152926</v>
      </c>
      <c r="AS122">
        <v>207115</v>
      </c>
      <c r="AT122">
        <v>155089</v>
      </c>
      <c r="AU122" s="3">
        <v>105433</v>
      </c>
      <c r="AV122">
        <v>89080</v>
      </c>
      <c r="AW122">
        <v>46499</v>
      </c>
      <c r="AX122">
        <v>63025</v>
      </c>
      <c r="AY122">
        <v>241123</v>
      </c>
      <c r="AZ122">
        <v>654709</v>
      </c>
      <c r="BA122" s="4">
        <v>364165</v>
      </c>
      <c r="BB122" s="4">
        <v>553879</v>
      </c>
      <c r="BC122" s="4">
        <v>387069</v>
      </c>
    </row>
    <row r="123" spans="2:55">
      <c r="B123" t="s">
        <v>102</v>
      </c>
      <c r="Y123">
        <v>300</v>
      </c>
      <c r="AA123">
        <v>18830</v>
      </c>
      <c r="AD123">
        <v>20770</v>
      </c>
      <c r="AE123">
        <v>20770</v>
      </c>
      <c r="AI123">
        <v>5512</v>
      </c>
      <c r="AJ123" s="1">
        <v>3450</v>
      </c>
      <c r="AK123">
        <v>591</v>
      </c>
      <c r="AM123" s="1">
        <v>5869</v>
      </c>
      <c r="AN123">
        <v>45037</v>
      </c>
      <c r="AO123">
        <v>0</v>
      </c>
      <c r="AP123">
        <v>23862</v>
      </c>
      <c r="AQ123">
        <v>676</v>
      </c>
      <c r="AR123">
        <v>2845</v>
      </c>
      <c r="AS123">
        <v>51308</v>
      </c>
      <c r="AT123">
        <v>187615</v>
      </c>
      <c r="AU123" s="3">
        <v>355479</v>
      </c>
      <c r="AV123">
        <v>91183</v>
      </c>
      <c r="AW123">
        <v>128451</v>
      </c>
      <c r="AX123">
        <v>306307</v>
      </c>
      <c r="AY123">
        <v>510192</v>
      </c>
      <c r="AZ123">
        <v>392338</v>
      </c>
      <c r="BA123" s="4">
        <v>76937</v>
      </c>
      <c r="BB123" s="4">
        <v>211994</v>
      </c>
      <c r="BC123" s="4">
        <v>108502</v>
      </c>
    </row>
    <row r="124" spans="2:55">
      <c r="B124" t="s">
        <v>125</v>
      </c>
      <c r="AJ124" s="1"/>
      <c r="AO124">
        <v>0</v>
      </c>
      <c r="AQ124">
        <v>1567</v>
      </c>
      <c r="AR124">
        <v>1737</v>
      </c>
      <c r="AS124">
        <v>43</v>
      </c>
      <c r="AU124" s="3"/>
      <c r="BA124" s="4"/>
      <c r="BB124" s="4"/>
      <c r="BC124" s="4"/>
    </row>
    <row r="125" spans="2:55">
      <c r="B125" t="s">
        <v>103</v>
      </c>
      <c r="S125">
        <v>7145</v>
      </c>
      <c r="Y125">
        <v>688</v>
      </c>
      <c r="Z125">
        <v>688</v>
      </c>
      <c r="AA125">
        <v>27526</v>
      </c>
      <c r="AB125">
        <v>1940</v>
      </c>
      <c r="AC125">
        <v>3662</v>
      </c>
      <c r="AD125">
        <v>2363</v>
      </c>
      <c r="AE125">
        <v>15315</v>
      </c>
      <c r="AF125">
        <v>68483</v>
      </c>
      <c r="AG125">
        <v>29340</v>
      </c>
      <c r="AH125">
        <v>30332</v>
      </c>
      <c r="AI125">
        <v>86411</v>
      </c>
      <c r="AJ125" s="1">
        <v>24877</v>
      </c>
      <c r="AK125">
        <v>8887</v>
      </c>
      <c r="AL125" s="1">
        <v>5678</v>
      </c>
      <c r="AM125" s="1">
        <v>5917</v>
      </c>
      <c r="AN125">
        <v>144443</v>
      </c>
      <c r="AO125">
        <v>162058</v>
      </c>
      <c r="AP125">
        <v>97313</v>
      </c>
      <c r="AQ125">
        <v>43675</v>
      </c>
      <c r="AR125">
        <v>30498</v>
      </c>
      <c r="AS125">
        <v>10626</v>
      </c>
      <c r="AU125" s="3"/>
      <c r="AY125">
        <v>850</v>
      </c>
      <c r="AZ125">
        <v>600</v>
      </c>
      <c r="BA125" s="4">
        <v>18827</v>
      </c>
      <c r="BB125" s="4">
        <v>3150</v>
      </c>
      <c r="BC125" s="4">
        <v>18533</v>
      </c>
    </row>
    <row r="126" spans="2:55">
      <c r="B126" t="s">
        <v>154</v>
      </c>
      <c r="S126">
        <v>140</v>
      </c>
      <c r="AJ126" s="1"/>
      <c r="AU126" s="3"/>
      <c r="BA126" s="4"/>
      <c r="BB126" s="4"/>
      <c r="BC126" s="4"/>
    </row>
    <row r="127" spans="2:55">
      <c r="B127" t="s">
        <v>104</v>
      </c>
      <c r="S127">
        <v>977448</v>
      </c>
      <c r="T127">
        <v>617025</v>
      </c>
      <c r="U127">
        <v>909546</v>
      </c>
      <c r="V127">
        <v>808807</v>
      </c>
      <c r="W127">
        <v>697643</v>
      </c>
      <c r="X127">
        <v>1528298</v>
      </c>
      <c r="Y127">
        <v>2317179</v>
      </c>
      <c r="Z127">
        <v>1779408</v>
      </c>
      <c r="AA127">
        <v>1696910</v>
      </c>
      <c r="AB127">
        <v>1666569</v>
      </c>
      <c r="AC127">
        <v>1768222</v>
      </c>
      <c r="AD127">
        <v>2085850</v>
      </c>
      <c r="AE127">
        <v>2294947</v>
      </c>
      <c r="AF127">
        <v>2500308</v>
      </c>
      <c r="AG127">
        <v>2726923</v>
      </c>
      <c r="AH127">
        <v>2715027</v>
      </c>
      <c r="AI127">
        <v>2286265</v>
      </c>
      <c r="AJ127" s="1">
        <v>1414361</v>
      </c>
      <c r="AK127">
        <v>1298663</v>
      </c>
      <c r="AL127" s="1">
        <v>1053168</v>
      </c>
      <c r="AM127" s="1">
        <v>1332194</v>
      </c>
      <c r="AN127">
        <v>1421523</v>
      </c>
      <c r="AO127">
        <v>1129315</v>
      </c>
      <c r="AP127">
        <v>939555</v>
      </c>
      <c r="AQ127">
        <v>793307</v>
      </c>
      <c r="AR127">
        <v>662516</v>
      </c>
      <c r="AS127">
        <v>1110777</v>
      </c>
      <c r="AT127">
        <v>519766</v>
      </c>
      <c r="AU127" s="3">
        <v>406270</v>
      </c>
      <c r="AV127">
        <v>907708</v>
      </c>
      <c r="AW127">
        <v>3024203</v>
      </c>
      <c r="AX127">
        <v>4353475</v>
      </c>
      <c r="AY127">
        <v>4484445</v>
      </c>
      <c r="AZ127">
        <v>3002836</v>
      </c>
      <c r="BA127" s="4">
        <v>2586163</v>
      </c>
      <c r="BB127" s="4">
        <v>2426617</v>
      </c>
      <c r="BC127" s="4">
        <v>3558015</v>
      </c>
    </row>
    <row r="128" spans="2:55">
      <c r="B128" t="s">
        <v>105</v>
      </c>
      <c r="X128">
        <v>569</v>
      </c>
      <c r="Y128">
        <v>3329</v>
      </c>
      <c r="Z128">
        <v>550</v>
      </c>
      <c r="AA128">
        <v>6526</v>
      </c>
      <c r="AB128">
        <v>1133</v>
      </c>
      <c r="AC128">
        <v>1767</v>
      </c>
      <c r="AD128">
        <v>916</v>
      </c>
      <c r="AF128">
        <v>1920</v>
      </c>
      <c r="AG128">
        <v>6371</v>
      </c>
      <c r="AH128">
        <v>4110</v>
      </c>
      <c r="AI128">
        <v>6154</v>
      </c>
      <c r="AJ128" s="1">
        <v>4460</v>
      </c>
      <c r="AK128">
        <v>10061</v>
      </c>
      <c r="AL128" s="1">
        <v>4936</v>
      </c>
      <c r="AM128" s="1">
        <v>659</v>
      </c>
      <c r="AN128">
        <v>14444</v>
      </c>
      <c r="AO128">
        <v>10258</v>
      </c>
      <c r="AP128">
        <v>4152</v>
      </c>
      <c r="AQ128">
        <v>14272</v>
      </c>
      <c r="AR128">
        <v>8718</v>
      </c>
      <c r="AS128">
        <v>11872</v>
      </c>
      <c r="AT128">
        <v>5574</v>
      </c>
      <c r="AU128" s="3">
        <v>1122</v>
      </c>
      <c r="AZ128">
        <v>1812</v>
      </c>
      <c r="BA128" s="4">
        <v>7426</v>
      </c>
      <c r="BB128" s="4">
        <v>10965</v>
      </c>
      <c r="BC128" s="4">
        <v>6438</v>
      </c>
    </row>
    <row r="129" spans="2:55">
      <c r="B129" t="s">
        <v>159</v>
      </c>
      <c r="AG129">
        <v>15</v>
      </c>
      <c r="AJ129" s="1"/>
      <c r="AU129" s="3"/>
      <c r="AY129">
        <v>157</v>
      </c>
      <c r="BA129" s="4"/>
      <c r="BB129" s="4"/>
      <c r="BC129" s="4"/>
    </row>
    <row r="130" spans="2:55">
      <c r="B130" t="s">
        <v>106</v>
      </c>
      <c r="S130">
        <v>545835</v>
      </c>
      <c r="T130">
        <v>162671</v>
      </c>
      <c r="U130">
        <v>99838</v>
      </c>
      <c r="V130">
        <v>110172</v>
      </c>
      <c r="W130">
        <v>178855</v>
      </c>
      <c r="X130">
        <v>360353</v>
      </c>
      <c r="Y130">
        <v>555927</v>
      </c>
      <c r="Z130">
        <v>245295</v>
      </c>
      <c r="AA130">
        <v>496463</v>
      </c>
      <c r="AB130">
        <v>1056551</v>
      </c>
      <c r="AC130">
        <v>1242735</v>
      </c>
      <c r="AD130">
        <v>1134644</v>
      </c>
      <c r="AE130">
        <v>1568221</v>
      </c>
      <c r="AF130">
        <v>1763225</v>
      </c>
      <c r="AG130">
        <v>2295287</v>
      </c>
      <c r="AH130">
        <v>2159489</v>
      </c>
      <c r="AI130">
        <v>2157880</v>
      </c>
      <c r="AJ130" s="1">
        <v>972044</v>
      </c>
      <c r="AK130">
        <v>748135</v>
      </c>
      <c r="AL130" s="1">
        <v>981475</v>
      </c>
      <c r="AM130" s="1">
        <v>1753929</v>
      </c>
      <c r="AN130">
        <v>1672671</v>
      </c>
      <c r="AO130">
        <v>1716601</v>
      </c>
      <c r="AP130">
        <v>2427178</v>
      </c>
      <c r="AQ130">
        <v>2114030</v>
      </c>
      <c r="AR130">
        <v>2289220</v>
      </c>
      <c r="AS130">
        <v>1586823</v>
      </c>
      <c r="AT130">
        <v>669945</v>
      </c>
      <c r="AU130" s="3">
        <v>78943</v>
      </c>
      <c r="AV130">
        <v>1851</v>
      </c>
      <c r="AW130">
        <v>24414</v>
      </c>
      <c r="AX130">
        <v>1092519</v>
      </c>
      <c r="AY130">
        <v>3681277</v>
      </c>
      <c r="AZ130">
        <v>3184486</v>
      </c>
      <c r="BA130" s="4">
        <v>2762558</v>
      </c>
      <c r="BB130" s="4">
        <v>3473888</v>
      </c>
      <c r="BC130" s="4">
        <v>5145163</v>
      </c>
    </row>
    <row r="131" spans="2:55">
      <c r="B131" t="s">
        <v>107</v>
      </c>
      <c r="S131">
        <v>3979256</v>
      </c>
      <c r="T131">
        <v>3525117</v>
      </c>
      <c r="U131">
        <v>4499321</v>
      </c>
      <c r="V131">
        <v>3146482</v>
      </c>
      <c r="W131">
        <v>1780812</v>
      </c>
      <c r="X131">
        <v>7758051</v>
      </c>
      <c r="Y131">
        <v>14143448</v>
      </c>
      <c r="Z131">
        <v>8671608</v>
      </c>
      <c r="AA131">
        <v>7726656</v>
      </c>
      <c r="AB131">
        <v>8420673</v>
      </c>
      <c r="AC131">
        <v>7801575</v>
      </c>
      <c r="AD131">
        <v>7462608</v>
      </c>
      <c r="AE131">
        <v>9170599</v>
      </c>
      <c r="AF131">
        <v>8775896</v>
      </c>
      <c r="AG131">
        <v>8190682</v>
      </c>
      <c r="AH131">
        <v>7538951</v>
      </c>
      <c r="AI131">
        <v>6097007</v>
      </c>
      <c r="AJ131" s="1">
        <v>3944918</v>
      </c>
      <c r="AK131">
        <v>2812701</v>
      </c>
      <c r="AL131" s="1">
        <v>2686928</v>
      </c>
      <c r="AM131" s="1">
        <v>2380659</v>
      </c>
      <c r="AN131">
        <v>2576333</v>
      </c>
      <c r="AO131">
        <v>2582497</v>
      </c>
      <c r="AP131">
        <v>3445841</v>
      </c>
      <c r="AQ131">
        <v>3488186</v>
      </c>
      <c r="AR131">
        <v>3459279</v>
      </c>
      <c r="AS131">
        <v>3547119</v>
      </c>
      <c r="AT131">
        <v>4003867</v>
      </c>
      <c r="AU131" s="3">
        <v>3898103</v>
      </c>
      <c r="AV131">
        <v>3752070</v>
      </c>
      <c r="AW131">
        <v>4766023</v>
      </c>
      <c r="AX131">
        <v>7862889</v>
      </c>
      <c r="AY131">
        <v>11148980</v>
      </c>
      <c r="AZ131">
        <v>11940788</v>
      </c>
      <c r="BA131" s="4">
        <v>7444233</v>
      </c>
      <c r="BB131" s="4">
        <v>10901729</v>
      </c>
      <c r="BC131" s="4">
        <v>14463841</v>
      </c>
    </row>
    <row r="132" spans="2:55">
      <c r="B132" t="s">
        <v>108</v>
      </c>
      <c r="Z132">
        <v>18790</v>
      </c>
      <c r="AA132">
        <v>31075</v>
      </c>
      <c r="AB132">
        <v>5113</v>
      </c>
      <c r="AC132">
        <v>4749</v>
      </c>
      <c r="AD132">
        <v>3940</v>
      </c>
      <c r="AE132">
        <v>8455</v>
      </c>
      <c r="AF132">
        <v>20284</v>
      </c>
      <c r="AG132">
        <v>16148</v>
      </c>
      <c r="AH132">
        <v>14784</v>
      </c>
      <c r="AI132">
        <v>17328</v>
      </c>
      <c r="AJ132" s="1">
        <v>18776</v>
      </c>
      <c r="AK132">
        <v>10763</v>
      </c>
      <c r="AL132" s="1">
        <v>3223</v>
      </c>
      <c r="AM132" s="1">
        <v>4686</v>
      </c>
      <c r="AN132">
        <v>4208</v>
      </c>
      <c r="AO132">
        <v>2588</v>
      </c>
      <c r="AP132">
        <v>6591</v>
      </c>
      <c r="AQ132">
        <v>12602</v>
      </c>
      <c r="AR132">
        <v>3074</v>
      </c>
      <c r="AS132">
        <v>3397</v>
      </c>
      <c r="AT132">
        <v>7575</v>
      </c>
      <c r="AU132" s="3">
        <v>5708</v>
      </c>
      <c r="AV132">
        <v>14697</v>
      </c>
      <c r="AW132">
        <v>29680</v>
      </c>
      <c r="AX132">
        <v>19381</v>
      </c>
      <c r="AY132">
        <v>70566</v>
      </c>
      <c r="AZ132">
        <v>29750</v>
      </c>
      <c r="BA132" s="4">
        <v>28195</v>
      </c>
      <c r="BB132" s="4">
        <v>429123</v>
      </c>
      <c r="BC132" s="4">
        <v>62134</v>
      </c>
    </row>
    <row r="133" spans="2:55">
      <c r="B133" t="s">
        <v>109</v>
      </c>
      <c r="S133">
        <v>12672</v>
      </c>
      <c r="T133">
        <v>30651</v>
      </c>
      <c r="U133">
        <v>17764</v>
      </c>
      <c r="V133">
        <v>64594</v>
      </c>
      <c r="W133">
        <v>52493</v>
      </c>
      <c r="X133">
        <v>1660</v>
      </c>
      <c r="Y133">
        <v>5013</v>
      </c>
      <c r="Z133">
        <v>5659</v>
      </c>
      <c r="AA133">
        <v>1312</v>
      </c>
      <c r="AB133">
        <v>46485</v>
      </c>
      <c r="AC133">
        <v>3668</v>
      </c>
      <c r="AD133">
        <v>95731</v>
      </c>
      <c r="AE133">
        <v>21387</v>
      </c>
      <c r="AF133">
        <v>59217</v>
      </c>
      <c r="AG133">
        <v>1319</v>
      </c>
      <c r="AH133">
        <v>14064</v>
      </c>
      <c r="AI133">
        <v>46401</v>
      </c>
      <c r="AJ133" s="1"/>
      <c r="AL133" s="1">
        <v>18266</v>
      </c>
      <c r="AM133">
        <v>55931</v>
      </c>
      <c r="AN133">
        <v>156879</v>
      </c>
      <c r="AO133">
        <v>160071</v>
      </c>
      <c r="AP133">
        <v>53020</v>
      </c>
      <c r="AQ133">
        <v>9962</v>
      </c>
      <c r="AR133">
        <v>41640</v>
      </c>
      <c r="AS133">
        <v>57204</v>
      </c>
      <c r="AT133">
        <v>30489</v>
      </c>
      <c r="AU133" s="3">
        <v>2495</v>
      </c>
      <c r="AY133">
        <v>12490</v>
      </c>
      <c r="AZ133">
        <v>28287</v>
      </c>
      <c r="BA133" s="4">
        <v>79054</v>
      </c>
      <c r="BB133" s="4">
        <v>72499</v>
      </c>
      <c r="BC133" s="4">
        <v>1180746</v>
      </c>
    </row>
    <row r="134" spans="2:55">
      <c r="B134" t="s">
        <v>110</v>
      </c>
      <c r="S134">
        <v>323227</v>
      </c>
      <c r="T134">
        <v>42248</v>
      </c>
      <c r="U134">
        <v>243</v>
      </c>
      <c r="X134">
        <v>233478</v>
      </c>
      <c r="Y134">
        <v>683656</v>
      </c>
      <c r="Z134">
        <v>852507</v>
      </c>
      <c r="AA134">
        <v>178286</v>
      </c>
      <c r="AB134">
        <v>331307</v>
      </c>
      <c r="AC134">
        <v>298788</v>
      </c>
      <c r="AD134">
        <v>344268</v>
      </c>
      <c r="AE134">
        <v>385870</v>
      </c>
      <c r="AF134">
        <v>479241</v>
      </c>
      <c r="AG134">
        <v>572351</v>
      </c>
      <c r="AH134">
        <v>577135</v>
      </c>
      <c r="AI134">
        <v>387914</v>
      </c>
      <c r="AJ134" s="1">
        <v>304353</v>
      </c>
      <c r="AK134">
        <v>165386</v>
      </c>
      <c r="AL134" s="1">
        <v>172819</v>
      </c>
      <c r="AM134" s="1">
        <v>212354</v>
      </c>
      <c r="AN134">
        <v>267570</v>
      </c>
      <c r="AO134">
        <v>226617</v>
      </c>
      <c r="AP134">
        <v>313378</v>
      </c>
      <c r="AQ134">
        <v>250987</v>
      </c>
      <c r="AR134">
        <v>404938</v>
      </c>
      <c r="AS134">
        <v>175084</v>
      </c>
      <c r="AT134">
        <v>42459</v>
      </c>
      <c r="AU134" s="3">
        <v>40130</v>
      </c>
      <c r="AV134">
        <v>13942</v>
      </c>
      <c r="AW134">
        <v>2330</v>
      </c>
      <c r="AX134">
        <v>276993</v>
      </c>
      <c r="AY134">
        <v>1880499</v>
      </c>
      <c r="AZ134">
        <v>2671771</v>
      </c>
      <c r="BA134" s="4">
        <v>1063551</v>
      </c>
      <c r="BB134" s="4">
        <v>1206656</v>
      </c>
      <c r="BC134" s="4">
        <v>1280087</v>
      </c>
    </row>
    <row r="135" spans="2:55">
      <c r="B135" t="s">
        <v>111</v>
      </c>
      <c r="S135">
        <v>105455</v>
      </c>
      <c r="T135">
        <v>123904</v>
      </c>
      <c r="U135">
        <v>24140</v>
      </c>
      <c r="V135">
        <v>8477</v>
      </c>
      <c r="W135">
        <v>83888</v>
      </c>
      <c r="X135">
        <v>14496</v>
      </c>
      <c r="Y135">
        <v>17390</v>
      </c>
      <c r="Z135">
        <v>1683</v>
      </c>
      <c r="AA135">
        <v>850</v>
      </c>
      <c r="AB135">
        <v>344770</v>
      </c>
      <c r="AC135">
        <v>2807</v>
      </c>
      <c r="AD135">
        <v>7207</v>
      </c>
      <c r="AE135">
        <v>19138</v>
      </c>
      <c r="AF135">
        <v>79225</v>
      </c>
      <c r="AG135">
        <v>186903</v>
      </c>
      <c r="AH135">
        <v>909620</v>
      </c>
      <c r="AI135">
        <v>1964059</v>
      </c>
      <c r="AJ135" s="1">
        <v>13013</v>
      </c>
      <c r="AK135">
        <v>381391</v>
      </c>
      <c r="AL135" s="1">
        <v>273200</v>
      </c>
      <c r="AM135" s="1">
        <v>260880</v>
      </c>
      <c r="AN135">
        <v>265401</v>
      </c>
      <c r="AO135">
        <v>80068</v>
      </c>
      <c r="AP135">
        <v>661322</v>
      </c>
      <c r="AQ135">
        <v>256284</v>
      </c>
      <c r="AR135">
        <v>442948</v>
      </c>
      <c r="AS135">
        <v>98779</v>
      </c>
      <c r="AT135">
        <v>78038</v>
      </c>
      <c r="AU135" s="3">
        <v>108</v>
      </c>
      <c r="AV135">
        <v>2533</v>
      </c>
      <c r="AW135">
        <v>16188</v>
      </c>
      <c r="AX135">
        <v>1747448</v>
      </c>
      <c r="AY135">
        <v>1519421</v>
      </c>
      <c r="AZ135">
        <v>181120</v>
      </c>
      <c r="BA135" s="4">
        <v>4025</v>
      </c>
      <c r="BB135" s="4">
        <v>10673</v>
      </c>
      <c r="BC135" s="4">
        <v>80390</v>
      </c>
    </row>
    <row r="136" spans="2:55">
      <c r="B136" t="s">
        <v>112</v>
      </c>
      <c r="S136">
        <v>296632506</v>
      </c>
      <c r="T136">
        <v>370496574</v>
      </c>
      <c r="U136">
        <v>664219653</v>
      </c>
      <c r="V136">
        <v>791906125</v>
      </c>
      <c r="W136">
        <v>746920654</v>
      </c>
      <c r="X136">
        <v>801097318</v>
      </c>
      <c r="Y136">
        <v>856176820</v>
      </c>
      <c r="Z136">
        <v>515958196</v>
      </c>
      <c r="AA136">
        <v>540989738</v>
      </c>
      <c r="AB136">
        <v>601256447</v>
      </c>
      <c r="AC136">
        <v>509780009</v>
      </c>
      <c r="AD136">
        <v>608618542</v>
      </c>
      <c r="AE136">
        <v>668747247</v>
      </c>
      <c r="AF136">
        <v>706683861</v>
      </c>
      <c r="AG136">
        <v>825651549</v>
      </c>
      <c r="AH136">
        <v>893585482</v>
      </c>
      <c r="AI136">
        <v>653676496</v>
      </c>
      <c r="AJ136" s="1">
        <v>393775289</v>
      </c>
      <c r="AK136">
        <v>263549346</v>
      </c>
      <c r="AL136" s="1">
        <v>217291498</v>
      </c>
      <c r="AM136" s="1">
        <v>293779813</v>
      </c>
      <c r="AN136">
        <v>312416604</v>
      </c>
      <c r="AO136">
        <v>369141513</v>
      </c>
      <c r="AP136">
        <v>490504978</v>
      </c>
      <c r="AQ136">
        <v>424730567</v>
      </c>
      <c r="AR136">
        <v>496898466</v>
      </c>
      <c r="AS136">
        <v>744231156</v>
      </c>
      <c r="AT136">
        <v>1004498152</v>
      </c>
      <c r="AU136" s="3">
        <v>1304679665</v>
      </c>
      <c r="AV136">
        <v>1423672486</v>
      </c>
      <c r="AW136">
        <v>1447225915</v>
      </c>
      <c r="AX136">
        <v>1202417634</v>
      </c>
      <c r="AY136">
        <v>1405296699</v>
      </c>
      <c r="AZ136">
        <v>1974679178</v>
      </c>
      <c r="BA136" s="4">
        <v>1805762785</v>
      </c>
      <c r="BB136" s="4">
        <v>1951860065</v>
      </c>
      <c r="BC136" s="4">
        <v>2130475929</v>
      </c>
    </row>
    <row r="137" spans="2:55">
      <c r="B137" t="s">
        <v>113</v>
      </c>
      <c r="S137">
        <v>38292</v>
      </c>
      <c r="T137">
        <v>6360</v>
      </c>
      <c r="U137">
        <v>19572</v>
      </c>
      <c r="V137">
        <v>10374</v>
      </c>
      <c r="W137">
        <v>52787</v>
      </c>
      <c r="X137">
        <v>415585</v>
      </c>
      <c r="Y137">
        <v>309463</v>
      </c>
      <c r="Z137">
        <v>276807</v>
      </c>
      <c r="AA137">
        <v>197834</v>
      </c>
      <c r="AB137">
        <v>266995</v>
      </c>
      <c r="AC137">
        <v>102008</v>
      </c>
      <c r="AD137">
        <v>191715</v>
      </c>
      <c r="AE137">
        <v>146258</v>
      </c>
      <c r="AF137">
        <v>227303</v>
      </c>
      <c r="AG137">
        <v>86077</v>
      </c>
      <c r="AH137">
        <v>179653</v>
      </c>
      <c r="AI137">
        <v>134085</v>
      </c>
      <c r="AJ137" s="1">
        <v>91391</v>
      </c>
      <c r="AK137">
        <v>47253</v>
      </c>
      <c r="AL137" s="1">
        <v>25263</v>
      </c>
      <c r="AM137" s="1">
        <v>100727</v>
      </c>
      <c r="AN137">
        <v>67699</v>
      </c>
      <c r="AO137">
        <v>86784</v>
      </c>
      <c r="AP137">
        <v>55139</v>
      </c>
      <c r="AQ137">
        <v>101570</v>
      </c>
      <c r="AR137">
        <v>153560</v>
      </c>
      <c r="AS137">
        <v>143163</v>
      </c>
      <c r="AT137">
        <v>285116</v>
      </c>
      <c r="AU137" s="3">
        <v>461579</v>
      </c>
      <c r="AV137">
        <v>824800</v>
      </c>
      <c r="AW137">
        <v>135930</v>
      </c>
      <c r="AX137">
        <v>113319</v>
      </c>
      <c r="AY137">
        <v>388696</v>
      </c>
      <c r="AZ137">
        <v>743667</v>
      </c>
      <c r="BA137" s="4">
        <v>1323385</v>
      </c>
      <c r="BB137" s="4">
        <v>1217818</v>
      </c>
      <c r="BC137" s="4">
        <v>976439</v>
      </c>
    </row>
    <row r="138" spans="2:55">
      <c r="B138" t="s">
        <v>114</v>
      </c>
      <c r="C138" t="s">
        <v>155</v>
      </c>
      <c r="Y138">
        <v>296</v>
      </c>
      <c r="AA138">
        <v>106</v>
      </c>
      <c r="AB138">
        <v>52</v>
      </c>
      <c r="AC138">
        <v>76</v>
      </c>
      <c r="AD138">
        <v>50</v>
      </c>
      <c r="AE138">
        <v>25</v>
      </c>
      <c r="AI138">
        <v>21</v>
      </c>
      <c r="AJ138" s="1">
        <v>13</v>
      </c>
      <c r="AO138">
        <v>0</v>
      </c>
      <c r="AR138">
        <v>52</v>
      </c>
      <c r="AU138" s="3"/>
      <c r="AY138">
        <v>31579</v>
      </c>
      <c r="AZ138">
        <v>15654</v>
      </c>
      <c r="BA138" s="4">
        <v>45891</v>
      </c>
      <c r="BB138" s="4">
        <v>13954</v>
      </c>
      <c r="BC138" s="4">
        <v>12180</v>
      </c>
    </row>
    <row r="139" spans="2:55">
      <c r="B139" t="s">
        <v>115</v>
      </c>
      <c r="AJ139" s="1"/>
      <c r="AO139">
        <v>0</v>
      </c>
      <c r="AP139">
        <v>42</v>
      </c>
      <c r="AU139" s="3"/>
      <c r="AY139">
        <v>49998</v>
      </c>
      <c r="BA139" s="4"/>
      <c r="BB139" s="4"/>
      <c r="BC139" s="4"/>
    </row>
    <row r="140" spans="2:55">
      <c r="B140" t="s">
        <v>116</v>
      </c>
      <c r="S140">
        <v>32655</v>
      </c>
      <c r="T140">
        <v>22107</v>
      </c>
      <c r="U140">
        <v>55697</v>
      </c>
      <c r="V140">
        <v>30840</v>
      </c>
      <c r="W140">
        <v>3467856</v>
      </c>
      <c r="X140">
        <v>403687</v>
      </c>
      <c r="Y140">
        <v>225755</v>
      </c>
      <c r="Z140">
        <v>114900</v>
      </c>
      <c r="AA140">
        <v>143524</v>
      </c>
      <c r="AB140">
        <v>153136</v>
      </c>
      <c r="AC140">
        <v>160788</v>
      </c>
      <c r="AD140">
        <v>251253</v>
      </c>
      <c r="AE140">
        <v>246752</v>
      </c>
      <c r="AF140">
        <v>290280</v>
      </c>
      <c r="AG140">
        <v>342353</v>
      </c>
      <c r="AH140">
        <v>305100</v>
      </c>
      <c r="AI140">
        <v>263936</v>
      </c>
      <c r="AJ140" s="1">
        <v>194656</v>
      </c>
      <c r="AK140">
        <v>66224</v>
      </c>
      <c r="AL140" s="1">
        <v>39176</v>
      </c>
      <c r="AM140" s="1">
        <v>74989</v>
      </c>
      <c r="AN140">
        <v>108517</v>
      </c>
      <c r="AO140">
        <v>170726</v>
      </c>
      <c r="AP140">
        <v>218831</v>
      </c>
      <c r="AQ140">
        <v>145191</v>
      </c>
      <c r="AR140">
        <v>287770</v>
      </c>
      <c r="AS140">
        <v>389366</v>
      </c>
      <c r="AT140">
        <v>82668</v>
      </c>
      <c r="AU140" s="3">
        <v>4290</v>
      </c>
      <c r="AV140">
        <v>2692</v>
      </c>
      <c r="AW140">
        <v>1345</v>
      </c>
      <c r="AX140">
        <v>6507</v>
      </c>
      <c r="AY140">
        <v>345880</v>
      </c>
      <c r="AZ140">
        <v>709215</v>
      </c>
      <c r="BA140" s="4">
        <v>796358</v>
      </c>
      <c r="BB140" s="4">
        <v>360998</v>
      </c>
      <c r="BC140" s="4">
        <v>494690</v>
      </c>
    </row>
    <row r="141" spans="2:55">
      <c r="B141" t="s">
        <v>117</v>
      </c>
      <c r="T141">
        <v>3</v>
      </c>
      <c r="U141">
        <v>5388</v>
      </c>
      <c r="V141">
        <v>136</v>
      </c>
      <c r="W141">
        <v>2488</v>
      </c>
      <c r="X141">
        <v>1910</v>
      </c>
      <c r="Y141">
        <v>552</v>
      </c>
      <c r="Z141">
        <v>105</v>
      </c>
      <c r="AA141">
        <v>758</v>
      </c>
      <c r="AB141">
        <v>927</v>
      </c>
      <c r="AC141">
        <v>1764</v>
      </c>
      <c r="AD141">
        <v>2372</v>
      </c>
      <c r="AE141">
        <v>14855</v>
      </c>
      <c r="AF141">
        <v>3120</v>
      </c>
      <c r="AG141">
        <v>2278</v>
      </c>
      <c r="AH141">
        <v>4908</v>
      </c>
      <c r="AI141">
        <v>4692</v>
      </c>
      <c r="AJ141" s="1">
        <v>684</v>
      </c>
      <c r="AK141">
        <v>1876</v>
      </c>
      <c r="AL141" s="1">
        <v>588</v>
      </c>
      <c r="AM141" s="1">
        <v>772</v>
      </c>
      <c r="AN141">
        <v>9760</v>
      </c>
      <c r="AO141">
        <v>36837</v>
      </c>
      <c r="AP141">
        <v>7578</v>
      </c>
      <c r="AQ141">
        <v>5621</v>
      </c>
      <c r="AR141">
        <v>6547</v>
      </c>
      <c r="AS141">
        <v>84918</v>
      </c>
      <c r="AT141">
        <v>1401</v>
      </c>
      <c r="AU141" s="3">
        <v>24422</v>
      </c>
      <c r="AV141">
        <v>17357</v>
      </c>
      <c r="AW141">
        <v>66985</v>
      </c>
      <c r="AX141">
        <v>51143</v>
      </c>
      <c r="AY141">
        <v>197735</v>
      </c>
      <c r="AZ141">
        <v>269509</v>
      </c>
      <c r="BA141" s="4">
        <v>1582823</v>
      </c>
      <c r="BB141" s="4">
        <v>523282</v>
      </c>
      <c r="BC141" s="4">
        <v>931342</v>
      </c>
    </row>
    <row r="142" spans="2:55">
      <c r="B142" t="s">
        <v>163</v>
      </c>
      <c r="AJ142" s="1"/>
      <c r="AM142" s="1"/>
      <c r="AU142" s="3"/>
      <c r="BA142" s="4"/>
      <c r="BB142" s="4">
        <v>84718</v>
      </c>
      <c r="BC142" s="4">
        <v>114644</v>
      </c>
    </row>
    <row r="143" spans="2:55">
      <c r="B143" t="s">
        <v>118</v>
      </c>
      <c r="S143">
        <v>12781</v>
      </c>
      <c r="T143">
        <v>280437</v>
      </c>
      <c r="U143">
        <v>146619</v>
      </c>
      <c r="V143">
        <v>50481</v>
      </c>
      <c r="W143">
        <v>328687</v>
      </c>
      <c r="X143">
        <v>322086</v>
      </c>
      <c r="Y143">
        <v>455105</v>
      </c>
      <c r="Z143">
        <v>47847</v>
      </c>
      <c r="AA143">
        <v>310160</v>
      </c>
      <c r="AB143">
        <v>174878</v>
      </c>
      <c r="AC143">
        <v>228427</v>
      </c>
      <c r="AD143">
        <v>69558</v>
      </c>
      <c r="AE143">
        <v>88134</v>
      </c>
      <c r="AF143">
        <v>83524</v>
      </c>
      <c r="AG143">
        <v>8584</v>
      </c>
      <c r="AH143">
        <v>32070</v>
      </c>
      <c r="AI143">
        <v>187039</v>
      </c>
      <c r="AJ143" s="1">
        <v>111025</v>
      </c>
      <c r="AK143">
        <v>25335</v>
      </c>
      <c r="AL143" s="1">
        <v>19140</v>
      </c>
      <c r="AM143" s="1">
        <v>154715</v>
      </c>
      <c r="AN143">
        <v>157351</v>
      </c>
      <c r="AO143">
        <v>116535</v>
      </c>
      <c r="AP143">
        <v>184093</v>
      </c>
      <c r="AQ143">
        <v>136530</v>
      </c>
      <c r="AR143">
        <v>307711</v>
      </c>
      <c r="AS143">
        <v>431157</v>
      </c>
      <c r="AT143">
        <v>688378</v>
      </c>
      <c r="AU143" s="3">
        <v>1322340</v>
      </c>
      <c r="AV143">
        <v>550806</v>
      </c>
      <c r="AW143">
        <v>248468</v>
      </c>
      <c r="AX143">
        <v>95360</v>
      </c>
      <c r="AY143">
        <v>617552</v>
      </c>
      <c r="AZ143">
        <v>321020</v>
      </c>
      <c r="BA143" s="4">
        <v>714218</v>
      </c>
      <c r="BB143" s="4">
        <v>1069002</v>
      </c>
      <c r="BC143" s="4">
        <v>2769880</v>
      </c>
    </row>
    <row r="144" spans="2:55">
      <c r="B144" t="s">
        <v>119</v>
      </c>
      <c r="S144">
        <v>209626</v>
      </c>
      <c r="T144">
        <v>115358</v>
      </c>
      <c r="U144">
        <v>157084</v>
      </c>
      <c r="V144">
        <v>301292</v>
      </c>
      <c r="W144">
        <v>149155</v>
      </c>
      <c r="X144">
        <v>299240</v>
      </c>
      <c r="Y144">
        <v>451357</v>
      </c>
      <c r="Z144">
        <v>294305</v>
      </c>
      <c r="AA144">
        <v>352895</v>
      </c>
      <c r="AB144">
        <v>170589</v>
      </c>
      <c r="AC144">
        <v>175494</v>
      </c>
      <c r="AD144">
        <v>188761</v>
      </c>
      <c r="AE144">
        <v>200893</v>
      </c>
      <c r="AF144">
        <v>228533</v>
      </c>
      <c r="AG144">
        <v>686577</v>
      </c>
      <c r="AH144">
        <v>228366</v>
      </c>
      <c r="AI144">
        <v>2947881</v>
      </c>
      <c r="AJ144" s="1">
        <v>634662</v>
      </c>
      <c r="AK144">
        <v>934837</v>
      </c>
      <c r="AL144" s="1">
        <v>434356</v>
      </c>
      <c r="AM144" s="1">
        <v>628079</v>
      </c>
      <c r="AN144">
        <v>1409456</v>
      </c>
      <c r="AO144">
        <v>1022339</v>
      </c>
      <c r="AP144">
        <v>2467185</v>
      </c>
      <c r="AQ144">
        <v>1468752</v>
      </c>
      <c r="AR144">
        <v>1943103</v>
      </c>
      <c r="AS144">
        <v>3118309</v>
      </c>
      <c r="AT144">
        <v>6526784</v>
      </c>
      <c r="AU144" s="3">
        <v>9273744</v>
      </c>
      <c r="AV144">
        <v>6003826</v>
      </c>
      <c r="AW144">
        <v>13826241</v>
      </c>
      <c r="AX144">
        <v>17267303</v>
      </c>
      <c r="AY144">
        <v>26885874</v>
      </c>
      <c r="AZ144">
        <v>46687971</v>
      </c>
      <c r="BA144" s="4">
        <v>94758279</v>
      </c>
      <c r="BB144" s="4">
        <v>91697470</v>
      </c>
      <c r="BC144" s="4">
        <v>87264077</v>
      </c>
    </row>
    <row r="145" spans="2:55">
      <c r="B145" t="s">
        <v>120</v>
      </c>
      <c r="AA145">
        <v>4380</v>
      </c>
      <c r="AC145">
        <v>386</v>
      </c>
      <c r="AD145">
        <v>1407</v>
      </c>
      <c r="AE145">
        <v>6881</v>
      </c>
      <c r="AF145">
        <v>11065</v>
      </c>
      <c r="AG145">
        <v>26604</v>
      </c>
      <c r="AH145">
        <v>25336</v>
      </c>
      <c r="AI145">
        <v>73019</v>
      </c>
      <c r="AJ145" s="1">
        <v>13256</v>
      </c>
      <c r="AK145">
        <v>8713</v>
      </c>
      <c r="AL145" s="1">
        <v>13067</v>
      </c>
      <c r="AM145" s="1">
        <v>98034</v>
      </c>
      <c r="AN145">
        <v>97832</v>
      </c>
      <c r="AO145">
        <v>80421</v>
      </c>
      <c r="AP145">
        <v>61965</v>
      </c>
      <c r="AQ145">
        <v>63627</v>
      </c>
      <c r="AR145">
        <v>188620</v>
      </c>
      <c r="AS145">
        <v>62375</v>
      </c>
      <c r="AT145">
        <v>22477</v>
      </c>
      <c r="AU145" s="3"/>
      <c r="AY145">
        <v>1819</v>
      </c>
      <c r="AZ145">
        <v>22548</v>
      </c>
      <c r="BA145" s="4">
        <v>5288</v>
      </c>
      <c r="BB145" s="4">
        <v>45033</v>
      </c>
      <c r="BC145" s="4">
        <v>121549</v>
      </c>
    </row>
    <row r="146" spans="2:55">
      <c r="B146" t="s">
        <v>156</v>
      </c>
      <c r="AU146" s="3"/>
    </row>
    <row r="148" spans="2:55">
      <c r="S148">
        <f t="shared" ref="S148:AJ148" si="7">SUM(S50:S145)</f>
        <v>340073124</v>
      </c>
      <c r="T148">
        <f t="shared" si="7"/>
        <v>402580670</v>
      </c>
      <c r="U148">
        <f t="shared" si="7"/>
        <v>701223387</v>
      </c>
      <c r="V148">
        <f t="shared" si="7"/>
        <v>834488375</v>
      </c>
      <c r="W148">
        <f t="shared" si="7"/>
        <v>792757795</v>
      </c>
      <c r="X148">
        <f t="shared" si="7"/>
        <v>890176464</v>
      </c>
      <c r="Y148">
        <f t="shared" si="7"/>
        <v>974156194</v>
      </c>
      <c r="Z148">
        <f t="shared" si="7"/>
        <v>598695079</v>
      </c>
      <c r="AA148">
        <f t="shared" si="7"/>
        <v>622940439</v>
      </c>
      <c r="AB148">
        <f t="shared" si="7"/>
        <v>697976166</v>
      </c>
      <c r="AC148">
        <f t="shared" si="7"/>
        <v>601950818</v>
      </c>
      <c r="AD148">
        <f t="shared" si="7"/>
        <v>718519410</v>
      </c>
      <c r="AE148">
        <f t="shared" si="7"/>
        <v>793730465</v>
      </c>
      <c r="AF148">
        <f t="shared" si="7"/>
        <v>846164888</v>
      </c>
      <c r="AG148">
        <f t="shared" si="7"/>
        <v>968227825</v>
      </c>
      <c r="AH148">
        <f t="shared" si="7"/>
        <v>1041928108</v>
      </c>
      <c r="AI148">
        <f t="shared" si="7"/>
        <v>780663873</v>
      </c>
      <c r="AJ148">
        <f t="shared" si="7"/>
        <v>476098464</v>
      </c>
      <c r="AK148">
        <f t="shared" ref="AK148:AN148" si="8">SUM(AK50:AK145)</f>
        <v>324556642</v>
      </c>
      <c r="AL148" s="1">
        <f t="shared" si="8"/>
        <v>268529674</v>
      </c>
      <c r="AM148">
        <f t="shared" si="8"/>
        <v>356402787</v>
      </c>
      <c r="AN148">
        <f t="shared" si="8"/>
        <v>376425741</v>
      </c>
      <c r="AO148">
        <f t="shared" ref="AO148" si="9">SUM(AO50:AO145)</f>
        <v>445871823</v>
      </c>
      <c r="AP148">
        <f t="shared" ref="AP148:AR148" si="10">SUM(AP50:AP145)</f>
        <v>572300487</v>
      </c>
      <c r="AQ148">
        <f t="shared" si="10"/>
        <v>491352750</v>
      </c>
      <c r="AR148">
        <f t="shared" si="10"/>
        <v>562155258</v>
      </c>
      <c r="AS148">
        <f t="shared" ref="AS148:AT148" si="11">SUM(AS50:AS145)</f>
        <v>814567584</v>
      </c>
      <c r="AT148">
        <f t="shared" si="11"/>
        <v>1088849580</v>
      </c>
      <c r="AU148">
        <f>SUM(AU50:AU145)</f>
        <v>1370465387</v>
      </c>
      <c r="AV148" s="1">
        <f t="shared" ref="AV148:BC148" si="12">SUM(AV50:AV145)</f>
        <v>1496445518</v>
      </c>
      <c r="AW148">
        <f t="shared" si="12"/>
        <v>1538544291</v>
      </c>
      <c r="AX148">
        <f t="shared" si="12"/>
        <v>1314106680</v>
      </c>
      <c r="AY148">
        <f t="shared" si="12"/>
        <v>1586778690</v>
      </c>
      <c r="AZ148" s="1">
        <f t="shared" si="12"/>
        <v>2219550270</v>
      </c>
      <c r="BA148" s="1">
        <f t="shared" si="12"/>
        <v>2132825472</v>
      </c>
      <c r="BB148" s="1">
        <f t="shared" si="12"/>
        <v>2266441638</v>
      </c>
      <c r="BC148" s="2">
        <f t="shared" si="12"/>
        <v>2527991077</v>
      </c>
    </row>
    <row r="150" spans="2:55">
      <c r="AP150">
        <f>572300487-AP148</f>
        <v>0</v>
      </c>
      <c r="AQ150">
        <f>491352750-AQ148</f>
        <v>0</v>
      </c>
      <c r="AR150">
        <f>562155258-AR148</f>
        <v>0</v>
      </c>
      <c r="AS150">
        <f>814567584-AS148</f>
        <v>0</v>
      </c>
      <c r="AT150">
        <f>1088849580-AT148</f>
        <v>0</v>
      </c>
      <c r="AU150">
        <f>1370465387-AU148</f>
        <v>0</v>
      </c>
      <c r="AV150">
        <f>1496445518-AV148</f>
        <v>0</v>
      </c>
      <c r="AW150">
        <f>1538544291-AW148</f>
        <v>0</v>
      </c>
      <c r="AX150">
        <f>1314106680-AX148</f>
        <v>0</v>
      </c>
    </row>
    <row r="152" spans="2:55">
      <c r="B152" t="s">
        <v>191</v>
      </c>
      <c r="S152">
        <f t="shared" ref="S152:BC152" si="13">+S148+S49</f>
        <v>455446312</v>
      </c>
      <c r="T152">
        <f t="shared" si="13"/>
        <v>507817159</v>
      </c>
      <c r="U152">
        <f t="shared" si="13"/>
        <v>845356306</v>
      </c>
      <c r="V152">
        <f t="shared" si="13"/>
        <v>962543746</v>
      </c>
      <c r="W152">
        <f t="shared" si="13"/>
        <v>916429335</v>
      </c>
      <c r="X152">
        <f t="shared" si="13"/>
        <v>1064528123</v>
      </c>
      <c r="Y152">
        <f t="shared" si="13"/>
        <v>1240158882</v>
      </c>
      <c r="Z152">
        <f t="shared" si="13"/>
        <v>747804332</v>
      </c>
      <c r="AA152">
        <f t="shared" si="13"/>
        <v>802579244</v>
      </c>
      <c r="AB152">
        <f t="shared" si="13"/>
        <v>893366867</v>
      </c>
      <c r="AC152">
        <f t="shared" si="13"/>
        <v>796932537</v>
      </c>
      <c r="AD152">
        <f t="shared" si="13"/>
        <v>927328732</v>
      </c>
      <c r="AE152">
        <f t="shared" si="13"/>
        <v>1008341911</v>
      </c>
      <c r="AF152">
        <f t="shared" si="13"/>
        <v>1087117930</v>
      </c>
      <c r="AG152">
        <f t="shared" si="13"/>
        <v>1222317916</v>
      </c>
      <c r="AH152">
        <f t="shared" si="13"/>
        <v>1298992692</v>
      </c>
      <c r="AI152">
        <f t="shared" si="13"/>
        <v>1008479479</v>
      </c>
      <c r="AJ152">
        <f t="shared" si="13"/>
        <v>628098386</v>
      </c>
      <c r="AK152">
        <f t="shared" si="13"/>
        <v>452614257</v>
      </c>
      <c r="AL152" s="1">
        <f t="shared" si="13"/>
        <v>401214311</v>
      </c>
      <c r="AM152">
        <f t="shared" si="13"/>
        <v>513469497</v>
      </c>
      <c r="AN152">
        <f t="shared" si="13"/>
        <v>550314551</v>
      </c>
      <c r="AO152">
        <f t="shared" si="13"/>
        <v>635190844</v>
      </c>
      <c r="AP152">
        <f t="shared" si="13"/>
        <v>808896325</v>
      </c>
      <c r="AQ152">
        <f t="shared" si="13"/>
        <v>677451354</v>
      </c>
      <c r="AR152">
        <f t="shared" si="13"/>
        <v>751055534</v>
      </c>
      <c r="AS152">
        <f t="shared" si="13"/>
        <v>1081950719</v>
      </c>
      <c r="AT152">
        <f t="shared" si="13"/>
        <v>1448791650</v>
      </c>
      <c r="AU152">
        <f t="shared" si="13"/>
        <v>1644241933</v>
      </c>
      <c r="AV152">
        <f t="shared" si="13"/>
        <v>1735076890</v>
      </c>
      <c r="AW152">
        <f t="shared" si="13"/>
        <v>1758898197</v>
      </c>
      <c r="AX152">
        <f t="shared" si="13"/>
        <v>1585775142</v>
      </c>
      <c r="AY152">
        <f t="shared" si="13"/>
        <v>1927279402</v>
      </c>
      <c r="AZ152">
        <f t="shared" si="13"/>
        <v>2573944125</v>
      </c>
      <c r="BA152">
        <f t="shared" si="13"/>
        <v>2636945352</v>
      </c>
      <c r="BB152">
        <f t="shared" si="13"/>
        <v>2761207241</v>
      </c>
      <c r="BC152">
        <f t="shared" si="13"/>
        <v>3174253138</v>
      </c>
    </row>
    <row r="154" spans="2:55">
      <c r="S154">
        <f>455446312-S152</f>
        <v>0</v>
      </c>
      <c r="T154">
        <f>507817159-T152</f>
        <v>0</v>
      </c>
      <c r="U154">
        <f>845356306-U152</f>
        <v>0</v>
      </c>
      <c r="V154">
        <f>962543746-V152</f>
        <v>0</v>
      </c>
      <c r="W154">
        <f>916429335-W152</f>
        <v>0</v>
      </c>
      <c r="X154">
        <f>1064528123-X152</f>
        <v>0</v>
      </c>
      <c r="Y154">
        <f>1240158882-Y152</f>
        <v>0</v>
      </c>
      <c r="Z154">
        <f>747804332-Z152</f>
        <v>0</v>
      </c>
      <c r="AA154">
        <f>802579244-AA152</f>
        <v>0</v>
      </c>
      <c r="AB154">
        <f>893366867-AB152</f>
        <v>0</v>
      </c>
      <c r="AC154">
        <f>796932537-AC152</f>
        <v>0</v>
      </c>
      <c r="AD154">
        <f>927328732-AD152</f>
        <v>0</v>
      </c>
      <c r="AE154">
        <f>+AE158-AE152</f>
        <v>0</v>
      </c>
      <c r="AF154">
        <f t="shared" ref="AF154:AN154" si="14">+AF158-AF152</f>
        <v>0</v>
      </c>
      <c r="AG154">
        <f t="shared" si="14"/>
        <v>0</v>
      </c>
      <c r="AH154">
        <f t="shared" si="14"/>
        <v>0</v>
      </c>
      <c r="AI154">
        <f t="shared" si="14"/>
        <v>0</v>
      </c>
      <c r="AJ154">
        <f t="shared" si="14"/>
        <v>0</v>
      </c>
      <c r="AK154">
        <f t="shared" si="14"/>
        <v>0</v>
      </c>
      <c r="AL154">
        <f t="shared" si="14"/>
        <v>0</v>
      </c>
      <c r="AM154">
        <f t="shared" si="14"/>
        <v>0</v>
      </c>
      <c r="AN154">
        <f t="shared" si="14"/>
        <v>0</v>
      </c>
      <c r="AO154">
        <f>+AO158-AO152</f>
        <v>0</v>
      </c>
      <c r="AP154">
        <f>808896325-AP152</f>
        <v>0</v>
      </c>
      <c r="AQ154">
        <f>677451354-AQ152</f>
        <v>0</v>
      </c>
      <c r="AR154">
        <f>751055534-AR152</f>
        <v>0</v>
      </c>
      <c r="AS154">
        <f>1081950719-AS152</f>
        <v>0</v>
      </c>
      <c r="AT154">
        <f>359942070+1088849580-AT152</f>
        <v>0</v>
      </c>
      <c r="AU154">
        <f>273776546+1370465387-AU152</f>
        <v>0</v>
      </c>
      <c r="AV154">
        <f>238631372+1496445518-AV152</f>
        <v>0</v>
      </c>
      <c r="AW154">
        <f>220353906+1538544291-AW152</f>
        <v>0</v>
      </c>
      <c r="AX154">
        <f>271668462+1314106680-AX152</f>
        <v>0</v>
      </c>
      <c r="AY154">
        <f>340500712+1586778690-AY152</f>
        <v>0</v>
      </c>
      <c r="AZ154">
        <f>354393855+2219550270-AZ152</f>
        <v>0</v>
      </c>
      <c r="BA154">
        <f>2636945352-BA152</f>
        <v>0</v>
      </c>
      <c r="BB154">
        <f>2761207241-BB152</f>
        <v>0</v>
      </c>
      <c r="BC154">
        <f>3174253138-BC152</f>
        <v>0</v>
      </c>
    </row>
    <row r="155" spans="2:55">
      <c r="AE155" t="s">
        <v>166</v>
      </c>
      <c r="AF155" t="s">
        <v>167</v>
      </c>
      <c r="AG155" t="s">
        <v>168</v>
      </c>
      <c r="AH155" t="s">
        <v>169</v>
      </c>
      <c r="AI155" t="s">
        <v>170</v>
      </c>
      <c r="AJ155" t="s">
        <v>171</v>
      </c>
      <c r="AK155" t="s">
        <v>172</v>
      </c>
      <c r="AL155" t="s">
        <v>173</v>
      </c>
      <c r="AM155" t="s">
        <v>174</v>
      </c>
      <c r="AN155" t="s">
        <v>175</v>
      </c>
      <c r="AO155" t="s">
        <v>176</v>
      </c>
      <c r="AP155" t="s">
        <v>177</v>
      </c>
      <c r="AQ155" t="s">
        <v>178</v>
      </c>
      <c r="AR155" t="s">
        <v>179</v>
      </c>
      <c r="AS155" t="s">
        <v>180</v>
      </c>
      <c r="AT155" t="s">
        <v>181</v>
      </c>
      <c r="AU155" t="s">
        <v>182</v>
      </c>
      <c r="AV155" t="s">
        <v>183</v>
      </c>
      <c r="AW155" t="s">
        <v>184</v>
      </c>
      <c r="AX155" t="s">
        <v>185</v>
      </c>
      <c r="AY155" t="s">
        <v>186</v>
      </c>
      <c r="AZ155" t="s">
        <v>187</v>
      </c>
      <c r="BA155" t="s">
        <v>165</v>
      </c>
      <c r="BB155" t="s">
        <v>188</v>
      </c>
      <c r="BC155" t="s">
        <v>165</v>
      </c>
    </row>
    <row r="156" spans="2:55">
      <c r="S156" t="s">
        <v>132</v>
      </c>
      <c r="T156" t="s">
        <v>133</v>
      </c>
      <c r="U156" t="s">
        <v>134</v>
      </c>
      <c r="V156" t="s">
        <v>135</v>
      </c>
      <c r="W156" t="s">
        <v>136</v>
      </c>
      <c r="X156" t="s">
        <v>137</v>
      </c>
      <c r="Y156" t="s">
        <v>138</v>
      </c>
      <c r="Z156" t="s">
        <v>139</v>
      </c>
      <c r="AA156" t="s">
        <v>140</v>
      </c>
      <c r="AB156" t="s">
        <v>141</v>
      </c>
      <c r="AC156" t="s">
        <v>142</v>
      </c>
      <c r="AD156" t="s">
        <v>143</v>
      </c>
      <c r="AE156" t="s">
        <v>130</v>
      </c>
      <c r="AF156" t="s">
        <v>130</v>
      </c>
      <c r="AG156" t="s">
        <v>130</v>
      </c>
      <c r="AH156" t="s">
        <v>130</v>
      </c>
      <c r="AI156" t="s">
        <v>130</v>
      </c>
      <c r="AJ156" t="s">
        <v>130</v>
      </c>
      <c r="AK156" t="s">
        <v>130</v>
      </c>
      <c r="AL156" t="s">
        <v>130</v>
      </c>
      <c r="AM156" t="s">
        <v>130</v>
      </c>
      <c r="AN156" t="s">
        <v>130</v>
      </c>
      <c r="AO156" t="s">
        <v>130</v>
      </c>
      <c r="AP156" t="s">
        <v>130</v>
      </c>
      <c r="AQ156" t="s">
        <v>130</v>
      </c>
      <c r="AR156" t="s">
        <v>130</v>
      </c>
      <c r="AS156" t="s">
        <v>130</v>
      </c>
      <c r="AT156" t="s">
        <v>130</v>
      </c>
    </row>
    <row r="158" spans="2:55">
      <c r="X158">
        <v>941013613</v>
      </c>
      <c r="Y158">
        <v>1336921021</v>
      </c>
      <c r="Z158">
        <v>799478483</v>
      </c>
      <c r="AA158">
        <v>762409309</v>
      </c>
      <c r="AB158">
        <v>903030515</v>
      </c>
      <c r="AC158">
        <v>808144573</v>
      </c>
      <c r="AD158">
        <v>890193348</v>
      </c>
      <c r="AE158">
        <v>1008341911</v>
      </c>
      <c r="AF158">
        <v>1087117930</v>
      </c>
      <c r="AG158">
        <v>1222317916</v>
      </c>
      <c r="AH158">
        <v>1298992692</v>
      </c>
      <c r="AI158">
        <v>1008479479</v>
      </c>
      <c r="AJ158">
        <v>628098386</v>
      </c>
      <c r="AK158">
        <v>452614257</v>
      </c>
      <c r="AL158" s="1">
        <v>401214311</v>
      </c>
      <c r="AM158">
        <v>513469497</v>
      </c>
      <c r="AN158">
        <v>550314551</v>
      </c>
      <c r="AO158">
        <v>635190844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55"/>
  <sheetViews>
    <sheetView workbookViewId="0">
      <pane xSplit="4" ySplit="3" topLeftCell="W115" activePane="bottomRight" state="frozen"/>
      <selection pane="topRight" activeCell="E1" sqref="E1"/>
      <selection pane="bottomLeft" activeCell="A4" sqref="A4"/>
      <selection pane="bottomRight" activeCell="X48" sqref="X48"/>
    </sheetView>
  </sheetViews>
  <sheetFormatPr defaultRowHeight="15"/>
  <cols>
    <col min="23" max="25" width="11" bestFit="1" customWidth="1"/>
    <col min="26" max="27" width="10" bestFit="1" customWidth="1"/>
    <col min="28" max="29" width="11" bestFit="1" customWidth="1"/>
    <col min="31" max="31" width="11" bestFit="1" customWidth="1"/>
    <col min="32" max="33" width="10" bestFit="1" customWidth="1"/>
    <col min="34" max="34" width="11.140625" customWidth="1"/>
    <col min="35" max="47" width="10" bestFit="1" customWidth="1"/>
    <col min="48" max="50" width="11" bestFit="1" customWidth="1"/>
    <col min="51" max="51" width="10" bestFit="1" customWidth="1"/>
    <col min="52" max="55" width="11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2">
        <v>1929</v>
      </c>
      <c r="AI1">
        <v>1930</v>
      </c>
      <c r="AJ1" s="1">
        <v>1931</v>
      </c>
      <c r="AK1">
        <v>1932</v>
      </c>
      <c r="AL1" s="1">
        <v>1933</v>
      </c>
      <c r="AM1">
        <v>1934</v>
      </c>
      <c r="AN1">
        <v>1935</v>
      </c>
      <c r="AO1">
        <v>1936</v>
      </c>
      <c r="AP1" s="1">
        <v>1937</v>
      </c>
      <c r="AQ1">
        <v>1938</v>
      </c>
      <c r="AR1" s="2">
        <v>1939</v>
      </c>
      <c r="AS1" s="2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 s="2">
        <v>1950</v>
      </c>
    </row>
    <row r="2" spans="1:55"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W3" t="s">
        <v>160</v>
      </c>
      <c r="X3" t="s">
        <v>160</v>
      </c>
      <c r="Y3" t="s">
        <v>160</v>
      </c>
      <c r="Z3" t="s">
        <v>160</v>
      </c>
      <c r="AA3" t="s">
        <v>160</v>
      </c>
      <c r="AB3" t="s">
        <v>160</v>
      </c>
      <c r="AC3" t="s">
        <v>160</v>
      </c>
      <c r="AD3" t="s">
        <v>160</v>
      </c>
      <c r="AE3" t="s">
        <v>160</v>
      </c>
      <c r="AF3" t="s">
        <v>160</v>
      </c>
      <c r="AG3" t="s">
        <v>160</v>
      </c>
      <c r="AH3" t="s">
        <v>160</v>
      </c>
      <c r="AI3" t="s">
        <v>160</v>
      </c>
      <c r="AJ3" t="s">
        <v>160</v>
      </c>
      <c r="AK3" t="s">
        <v>160</v>
      </c>
      <c r="AL3" t="s">
        <v>160</v>
      </c>
      <c r="AM3" t="s">
        <v>160</v>
      </c>
      <c r="AN3" t="s">
        <v>160</v>
      </c>
      <c r="AO3" t="s">
        <v>160</v>
      </c>
      <c r="AP3" t="s">
        <v>160</v>
      </c>
      <c r="AQ3" t="s">
        <v>160</v>
      </c>
      <c r="AR3" t="s">
        <v>160</v>
      </c>
      <c r="AS3" t="s">
        <v>160</v>
      </c>
      <c r="AT3" t="s">
        <v>160</v>
      </c>
      <c r="AU3" t="s">
        <v>160</v>
      </c>
      <c r="AV3" t="s">
        <v>160</v>
      </c>
      <c r="AW3" t="s">
        <v>160</v>
      </c>
      <c r="AX3" t="s">
        <v>160</v>
      </c>
      <c r="AY3" t="s">
        <v>160</v>
      </c>
      <c r="AZ3" t="s">
        <v>160</v>
      </c>
      <c r="BA3" t="s">
        <v>160</v>
      </c>
      <c r="BB3" t="s">
        <v>160</v>
      </c>
      <c r="BC3" t="s">
        <v>160</v>
      </c>
    </row>
    <row r="4" spans="1:55">
      <c r="A4" t="s">
        <v>2</v>
      </c>
      <c r="B4" t="s">
        <v>3</v>
      </c>
      <c r="W4">
        <v>560839116</v>
      </c>
      <c r="X4">
        <v>495960118</v>
      </c>
      <c r="Y4">
        <v>314228671</v>
      </c>
      <c r="Z4">
        <v>300363193</v>
      </c>
      <c r="AA4">
        <v>379918526</v>
      </c>
      <c r="AB4">
        <v>361160802</v>
      </c>
      <c r="AC4">
        <v>397168048</v>
      </c>
      <c r="AE4">
        <v>459223468</v>
      </c>
      <c r="AF4">
        <v>409546331</v>
      </c>
      <c r="AG4">
        <v>446128667</v>
      </c>
      <c r="AH4">
        <v>290294564</v>
      </c>
      <c r="AI4">
        <v>235213959</v>
      </c>
      <c r="AJ4">
        <v>170597455</v>
      </c>
      <c r="AK4">
        <v>178171680</v>
      </c>
      <c r="AL4">
        <v>210697224</v>
      </c>
      <c r="AM4">
        <v>270491857</v>
      </c>
      <c r="AN4">
        <v>303500846</v>
      </c>
      <c r="AO4">
        <v>395351950</v>
      </c>
      <c r="AP4">
        <v>402062094</v>
      </c>
      <c r="AQ4">
        <v>339688685</v>
      </c>
      <c r="AR4">
        <v>328099242</v>
      </c>
      <c r="AS4">
        <v>508095949</v>
      </c>
      <c r="AT4">
        <v>658228354</v>
      </c>
      <c r="AU4">
        <v>741716647</v>
      </c>
      <c r="AV4">
        <v>1032646964</v>
      </c>
      <c r="AW4">
        <v>1235030206</v>
      </c>
      <c r="AX4">
        <v>963237687</v>
      </c>
      <c r="AY4">
        <v>597506175</v>
      </c>
      <c r="AZ4">
        <v>751198395</v>
      </c>
      <c r="BA4">
        <v>686914277</v>
      </c>
      <c r="BB4">
        <v>704955726</v>
      </c>
      <c r="BC4">
        <v>469910011</v>
      </c>
    </row>
    <row r="5" spans="1:55">
      <c r="B5" t="s">
        <v>4</v>
      </c>
      <c r="AC5">
        <v>4617386</v>
      </c>
      <c r="AE5">
        <v>5733986</v>
      </c>
      <c r="AF5">
        <v>4953922</v>
      </c>
      <c r="AG5">
        <v>4447197</v>
      </c>
      <c r="AH5">
        <v>2909673</v>
      </c>
      <c r="AI5">
        <v>2748615</v>
      </c>
      <c r="AJ5">
        <v>2639565</v>
      </c>
      <c r="AK5">
        <v>2578931</v>
      </c>
      <c r="AL5">
        <v>3422074</v>
      </c>
      <c r="AM5">
        <v>3835762</v>
      </c>
      <c r="AN5">
        <v>3171916</v>
      </c>
      <c r="AO5">
        <v>3670691</v>
      </c>
      <c r="AP5">
        <v>4425293</v>
      </c>
      <c r="AQ5">
        <v>4439543</v>
      </c>
      <c r="AR5">
        <v>3596563</v>
      </c>
      <c r="AS5">
        <v>5775895</v>
      </c>
      <c r="AT5">
        <v>1932025</v>
      </c>
      <c r="AU5">
        <v>4816343</v>
      </c>
      <c r="AV5">
        <v>4984644</v>
      </c>
      <c r="AW5">
        <v>11971034</v>
      </c>
      <c r="AX5">
        <v>14278282</v>
      </c>
      <c r="AY5">
        <v>7955757</v>
      </c>
      <c r="AZ5">
        <v>17597757</v>
      </c>
      <c r="BA5">
        <v>9256971</v>
      </c>
      <c r="BB5">
        <v>9051859</v>
      </c>
      <c r="BC5">
        <v>13321168</v>
      </c>
    </row>
    <row r="6" spans="1:55">
      <c r="B6" t="s">
        <v>5</v>
      </c>
      <c r="W6">
        <v>11612</v>
      </c>
      <c r="X6">
        <v>23550</v>
      </c>
      <c r="Y6">
        <v>32201</v>
      </c>
      <c r="Z6">
        <v>21649</v>
      </c>
      <c r="AA6">
        <v>17876</v>
      </c>
      <c r="AB6">
        <v>33807</v>
      </c>
      <c r="AC6">
        <v>34969</v>
      </c>
      <c r="AE6">
        <v>42070</v>
      </c>
      <c r="AF6">
        <v>32942</v>
      </c>
      <c r="AG6">
        <v>32114</v>
      </c>
      <c r="AH6">
        <v>66718</v>
      </c>
      <c r="AI6">
        <v>27412</v>
      </c>
      <c r="AJ6">
        <v>23635</v>
      </c>
      <c r="AK6">
        <v>18924</v>
      </c>
      <c r="AL6">
        <v>27161</v>
      </c>
      <c r="AM6">
        <v>36593</v>
      </c>
      <c r="AN6">
        <v>91326</v>
      </c>
      <c r="AO6">
        <v>94169</v>
      </c>
      <c r="AP6">
        <v>131252</v>
      </c>
      <c r="AQ6">
        <v>89033</v>
      </c>
      <c r="AR6">
        <v>140015</v>
      </c>
      <c r="AS6">
        <v>102107</v>
      </c>
      <c r="AT6">
        <v>84147</v>
      </c>
      <c r="AU6">
        <v>50460</v>
      </c>
      <c r="AV6">
        <v>78793</v>
      </c>
      <c r="AW6">
        <v>126587</v>
      </c>
      <c r="AX6">
        <v>156199</v>
      </c>
      <c r="AY6">
        <v>255885</v>
      </c>
      <c r="AZ6">
        <v>1602329</v>
      </c>
      <c r="BA6">
        <v>2653043</v>
      </c>
      <c r="BB6">
        <v>56894</v>
      </c>
      <c r="BC6">
        <v>30823</v>
      </c>
    </row>
    <row r="7" spans="1:55">
      <c r="B7" t="s">
        <v>6</v>
      </c>
      <c r="W7">
        <v>79142</v>
      </c>
      <c r="X7">
        <v>112757</v>
      </c>
      <c r="Y7">
        <v>241138</v>
      </c>
      <c r="Z7">
        <v>168203</v>
      </c>
      <c r="AA7">
        <v>185642</v>
      </c>
      <c r="AB7">
        <v>320939</v>
      </c>
      <c r="AC7">
        <v>620062</v>
      </c>
      <c r="AE7">
        <v>730681</v>
      </c>
      <c r="AF7">
        <v>1071053</v>
      </c>
      <c r="AG7">
        <v>1494592</v>
      </c>
      <c r="AH7">
        <v>1553901</v>
      </c>
      <c r="AI7">
        <v>1198123</v>
      </c>
      <c r="AJ7">
        <v>599811</v>
      </c>
      <c r="AK7">
        <v>434782</v>
      </c>
      <c r="AL7">
        <v>439097</v>
      </c>
      <c r="AM7">
        <v>590446</v>
      </c>
      <c r="AN7">
        <v>776803</v>
      </c>
      <c r="AO7">
        <v>704297</v>
      </c>
      <c r="AP7">
        <v>996069</v>
      </c>
      <c r="AQ7">
        <v>676164</v>
      </c>
      <c r="AR7">
        <v>792868</v>
      </c>
      <c r="AS7">
        <v>4790012</v>
      </c>
      <c r="AT7">
        <v>3898219</v>
      </c>
      <c r="AU7">
        <v>5066925</v>
      </c>
      <c r="AV7">
        <v>18706941</v>
      </c>
      <c r="AW7">
        <v>6209080</v>
      </c>
      <c r="AX7">
        <v>3786516</v>
      </c>
      <c r="AY7">
        <v>2219886</v>
      </c>
      <c r="AZ7">
        <v>4681514</v>
      </c>
      <c r="BA7">
        <v>3472711</v>
      </c>
      <c r="BB7">
        <v>1729903</v>
      </c>
      <c r="BC7">
        <v>849074</v>
      </c>
    </row>
    <row r="8" spans="1:55">
      <c r="B8" t="s">
        <v>7</v>
      </c>
      <c r="AL8">
        <v>273213</v>
      </c>
      <c r="AM8">
        <v>527605</v>
      </c>
      <c r="AN8">
        <v>687237</v>
      </c>
      <c r="AO8">
        <v>790716</v>
      </c>
      <c r="AP8">
        <v>1160707</v>
      </c>
      <c r="AQ8">
        <v>1074391</v>
      </c>
      <c r="AR8">
        <v>1136497</v>
      </c>
      <c r="AS8">
        <v>1865066</v>
      </c>
      <c r="AT8">
        <v>3041445</v>
      </c>
      <c r="AU8">
        <v>1247404</v>
      </c>
      <c r="AV8">
        <v>1385845</v>
      </c>
      <c r="AW8">
        <v>1187236</v>
      </c>
      <c r="AX8">
        <v>2008504</v>
      </c>
      <c r="AY8">
        <v>3284237</v>
      </c>
      <c r="AZ8">
        <v>7369278</v>
      </c>
      <c r="BA8">
        <v>2710578</v>
      </c>
      <c r="BB8">
        <v>2664603</v>
      </c>
      <c r="BC8">
        <v>1202237</v>
      </c>
    </row>
    <row r="9" spans="1:55">
      <c r="B9" t="s">
        <v>8</v>
      </c>
      <c r="AZ9">
        <v>449639</v>
      </c>
      <c r="BA9">
        <v>605934</v>
      </c>
      <c r="BB9">
        <v>553232</v>
      </c>
      <c r="BC9">
        <v>394567</v>
      </c>
    </row>
    <row r="10" spans="1:55">
      <c r="B10" t="s">
        <v>9</v>
      </c>
      <c r="AZ10">
        <v>66673773</v>
      </c>
      <c r="BA10">
        <v>83247713</v>
      </c>
      <c r="BB10">
        <v>77712773</v>
      </c>
      <c r="BC10">
        <v>42560635</v>
      </c>
    </row>
    <row r="11" spans="1:55">
      <c r="B11" t="s">
        <v>10</v>
      </c>
      <c r="AZ11">
        <v>15001</v>
      </c>
      <c r="BA11">
        <v>6120</v>
      </c>
      <c r="BB11">
        <v>14572</v>
      </c>
      <c r="BC11">
        <v>5259</v>
      </c>
    </row>
    <row r="12" spans="1:55">
      <c r="B12" t="s">
        <v>37</v>
      </c>
      <c r="W12">
        <v>11997211</v>
      </c>
      <c r="X12">
        <v>8651634</v>
      </c>
      <c r="Y12">
        <v>14652608</v>
      </c>
      <c r="Z12">
        <v>3891819</v>
      </c>
      <c r="AA12">
        <v>5588434</v>
      </c>
      <c r="AB12">
        <v>8020300</v>
      </c>
      <c r="AC12">
        <v>9276596</v>
      </c>
      <c r="AE12">
        <v>8729180</v>
      </c>
      <c r="AF12">
        <v>8509285</v>
      </c>
      <c r="AG12">
        <v>10987167</v>
      </c>
      <c r="AH12">
        <v>12777304</v>
      </c>
      <c r="AI12">
        <v>10202978</v>
      </c>
      <c r="AJ12">
        <v>9202242</v>
      </c>
      <c r="AK12">
        <v>4415877</v>
      </c>
      <c r="AL12">
        <v>5700671</v>
      </c>
      <c r="AM12">
        <v>11574927</v>
      </c>
      <c r="AN12">
        <v>12498123</v>
      </c>
      <c r="AO12">
        <v>14673847</v>
      </c>
      <c r="AP12">
        <v>16599591</v>
      </c>
      <c r="AQ12">
        <v>15546687</v>
      </c>
      <c r="AR12">
        <v>17965280</v>
      </c>
      <c r="AS12">
        <v>37874145</v>
      </c>
      <c r="AT12">
        <v>36094938</v>
      </c>
      <c r="AU12">
        <v>27543400</v>
      </c>
      <c r="AV12">
        <v>35610948</v>
      </c>
      <c r="AW12">
        <v>23597002</v>
      </c>
      <c r="AX12">
        <v>31593023</v>
      </c>
      <c r="AY12">
        <v>68632865</v>
      </c>
    </row>
    <row r="13" spans="1:55">
      <c r="B13" t="s">
        <v>126</v>
      </c>
      <c r="Y13">
        <v>6620</v>
      </c>
      <c r="Z13">
        <v>1273</v>
      </c>
      <c r="AA13">
        <v>1289</v>
      </c>
      <c r="AB13">
        <v>7446</v>
      </c>
      <c r="AC13">
        <v>3041</v>
      </c>
      <c r="AE13">
        <v>8963</v>
      </c>
      <c r="AF13">
        <v>10364</v>
      </c>
      <c r="AG13">
        <v>24148</v>
      </c>
      <c r="AH13">
        <v>24983</v>
      </c>
      <c r="AI13">
        <v>18677</v>
      </c>
      <c r="AJ13">
        <v>2951</v>
      </c>
      <c r="AK13">
        <v>9694</v>
      </c>
      <c r="AL13">
        <v>6222</v>
      </c>
      <c r="AM13">
        <v>12105</v>
      </c>
      <c r="AN13">
        <v>35240</v>
      </c>
      <c r="AO13">
        <v>36936</v>
      </c>
      <c r="AP13">
        <v>65163</v>
      </c>
      <c r="AQ13">
        <v>19555</v>
      </c>
      <c r="AR13">
        <v>18510</v>
      </c>
      <c r="AS13">
        <v>13923</v>
      </c>
      <c r="AT13">
        <v>67591</v>
      </c>
      <c r="AU13">
        <v>413622</v>
      </c>
      <c r="AV13">
        <v>552895</v>
      </c>
      <c r="AW13">
        <v>72828</v>
      </c>
      <c r="AX13">
        <v>32666</v>
      </c>
      <c r="AY13">
        <v>62674</v>
      </c>
      <c r="AZ13">
        <v>66029</v>
      </c>
      <c r="BA13">
        <v>26010</v>
      </c>
      <c r="BB13">
        <v>7507</v>
      </c>
      <c r="BC13">
        <v>11965</v>
      </c>
    </row>
    <row r="14" spans="1:55">
      <c r="B14" t="s">
        <v>11</v>
      </c>
      <c r="Y14">
        <v>290569</v>
      </c>
      <c r="Z14">
        <v>99402</v>
      </c>
      <c r="AA14">
        <v>52347</v>
      </c>
      <c r="AB14">
        <v>97877</v>
      </c>
      <c r="AC14">
        <v>160004</v>
      </c>
      <c r="AE14">
        <v>290777</v>
      </c>
      <c r="AF14">
        <v>513076</v>
      </c>
      <c r="AG14">
        <v>542485</v>
      </c>
      <c r="AH14">
        <v>723769</v>
      </c>
      <c r="AI14">
        <v>622592</v>
      </c>
      <c r="AJ14">
        <v>233961</v>
      </c>
      <c r="AK14">
        <v>238505</v>
      </c>
      <c r="AL14">
        <v>188921</v>
      </c>
      <c r="AM14">
        <v>105861</v>
      </c>
      <c r="AN14">
        <v>234941</v>
      </c>
      <c r="AO14">
        <v>236817</v>
      </c>
      <c r="AP14">
        <v>470075</v>
      </c>
      <c r="AQ14">
        <v>183567</v>
      </c>
      <c r="AR14">
        <v>224210</v>
      </c>
      <c r="AS14">
        <v>329615</v>
      </c>
      <c r="AT14">
        <v>721960</v>
      </c>
      <c r="AU14">
        <v>983826</v>
      </c>
      <c r="AV14">
        <v>2062069</v>
      </c>
      <c r="AW14">
        <v>682837</v>
      </c>
      <c r="AX14">
        <v>890075</v>
      </c>
      <c r="AY14">
        <v>870981</v>
      </c>
      <c r="AZ14">
        <v>1652330</v>
      </c>
      <c r="BA14">
        <v>2072411</v>
      </c>
      <c r="BB14">
        <v>1489348</v>
      </c>
      <c r="BC14">
        <v>580585</v>
      </c>
    </row>
    <row r="15" spans="1:55">
      <c r="B15" t="s">
        <v>12</v>
      </c>
      <c r="Y15">
        <v>98959</v>
      </c>
      <c r="Z15">
        <v>20872</v>
      </c>
      <c r="AA15">
        <v>22924</v>
      </c>
      <c r="AB15">
        <v>88508</v>
      </c>
      <c r="AC15">
        <v>64929</v>
      </c>
      <c r="AE15">
        <v>322351</v>
      </c>
      <c r="AF15">
        <v>332260</v>
      </c>
      <c r="AG15">
        <v>527581</v>
      </c>
      <c r="AH15">
        <v>294522</v>
      </c>
      <c r="AI15">
        <v>314102</v>
      </c>
      <c r="AJ15">
        <v>144826</v>
      </c>
      <c r="AK15">
        <v>45585</v>
      </c>
      <c r="AL15">
        <v>88300</v>
      </c>
      <c r="AM15">
        <v>91239</v>
      </c>
      <c r="AN15">
        <v>145429</v>
      </c>
      <c r="AO15">
        <v>155004</v>
      </c>
      <c r="AP15">
        <v>279958</v>
      </c>
      <c r="AQ15">
        <v>81210</v>
      </c>
      <c r="AR15">
        <v>64231</v>
      </c>
      <c r="AS15">
        <v>103118</v>
      </c>
      <c r="AT15">
        <v>348250</v>
      </c>
      <c r="AU15">
        <v>1146865</v>
      </c>
      <c r="AV15">
        <v>3565487</v>
      </c>
      <c r="AW15">
        <v>911640</v>
      </c>
      <c r="AX15">
        <v>318420</v>
      </c>
      <c r="AY15">
        <v>1020611</v>
      </c>
      <c r="AZ15">
        <v>2284926</v>
      </c>
      <c r="BA15">
        <v>876222</v>
      </c>
      <c r="BB15">
        <v>1067720</v>
      </c>
      <c r="BC15">
        <v>247072</v>
      </c>
    </row>
    <row r="16" spans="1:55">
      <c r="B16" t="s">
        <v>13</v>
      </c>
      <c r="Y16">
        <v>78896</v>
      </c>
      <c r="Z16">
        <v>6293</v>
      </c>
      <c r="AA16">
        <v>6390</v>
      </c>
      <c r="AB16">
        <v>16032</v>
      </c>
      <c r="AC16">
        <v>29433</v>
      </c>
      <c r="AE16">
        <v>67712</v>
      </c>
      <c r="AF16">
        <v>68470</v>
      </c>
      <c r="AG16">
        <v>72273</v>
      </c>
      <c r="AH16">
        <v>79332</v>
      </c>
      <c r="AI16">
        <v>65873</v>
      </c>
      <c r="AJ16">
        <v>22491</v>
      </c>
      <c r="AK16">
        <v>62381</v>
      </c>
      <c r="AL16">
        <v>60360</v>
      </c>
      <c r="AM16">
        <v>75479</v>
      </c>
      <c r="AN16">
        <v>170217</v>
      </c>
      <c r="AO16">
        <v>213036</v>
      </c>
      <c r="AP16">
        <v>292477</v>
      </c>
      <c r="AQ16">
        <v>191617</v>
      </c>
      <c r="AR16">
        <v>149057</v>
      </c>
      <c r="AS16">
        <v>155485</v>
      </c>
      <c r="AT16">
        <v>482574</v>
      </c>
      <c r="AU16">
        <v>1851425</v>
      </c>
      <c r="AV16">
        <v>1433764</v>
      </c>
      <c r="AW16">
        <v>851546</v>
      </c>
      <c r="AX16">
        <v>376015</v>
      </c>
      <c r="AY16">
        <v>410414</v>
      </c>
      <c r="AZ16">
        <v>811451</v>
      </c>
      <c r="BA16">
        <v>716775</v>
      </c>
      <c r="BB16">
        <v>303434</v>
      </c>
      <c r="BC16">
        <v>218848</v>
      </c>
    </row>
    <row r="17" spans="2:55">
      <c r="B17" t="s">
        <v>127</v>
      </c>
      <c r="W17">
        <v>173515</v>
      </c>
      <c r="X17">
        <v>1068557</v>
      </c>
      <c r="Y17">
        <v>191624</v>
      </c>
      <c r="Z17">
        <v>16938</v>
      </c>
      <c r="AA17">
        <v>31880</v>
      </c>
      <c r="AB17">
        <v>102755</v>
      </c>
      <c r="AC17">
        <v>137570</v>
      </c>
      <c r="AE17">
        <v>68620</v>
      </c>
      <c r="AF17">
        <v>36507</v>
      </c>
      <c r="AG17">
        <v>1821</v>
      </c>
      <c r="AH17">
        <v>9006</v>
      </c>
      <c r="AI17">
        <v>14879</v>
      </c>
      <c r="AJ17">
        <v>1650</v>
      </c>
      <c r="AK17">
        <v>676</v>
      </c>
      <c r="AL17">
        <v>294</v>
      </c>
      <c r="AM17">
        <v>628</v>
      </c>
      <c r="AN17">
        <v>15</v>
      </c>
      <c r="AO17">
        <v>152</v>
      </c>
      <c r="AT17">
        <v>465</v>
      </c>
      <c r="AX17">
        <v>21</v>
      </c>
      <c r="AZ17">
        <v>2113</v>
      </c>
      <c r="BA17">
        <v>6213</v>
      </c>
      <c r="BB17">
        <v>64</v>
      </c>
      <c r="BC17">
        <v>25</v>
      </c>
    </row>
    <row r="18" spans="2:55">
      <c r="B18" t="s">
        <v>146</v>
      </c>
      <c r="W18">
        <v>924932</v>
      </c>
      <c r="X18">
        <v>227652</v>
      </c>
      <c r="Y18">
        <v>914718</v>
      </c>
      <c r="Z18">
        <v>494575</v>
      </c>
      <c r="AA18">
        <v>756934</v>
      </c>
    </row>
    <row r="19" spans="2:55">
      <c r="B19" t="s">
        <v>14</v>
      </c>
      <c r="AE19">
        <v>18056</v>
      </c>
      <c r="AF19">
        <v>23382</v>
      </c>
      <c r="AG19">
        <v>251314</v>
      </c>
      <c r="AH19">
        <v>104911</v>
      </c>
      <c r="AI19">
        <v>15355</v>
      </c>
      <c r="AJ19">
        <v>1333</v>
      </c>
      <c r="AK19">
        <v>782</v>
      </c>
      <c r="AL19">
        <v>3420</v>
      </c>
      <c r="AM19">
        <v>50625</v>
      </c>
      <c r="AN19">
        <v>66860</v>
      </c>
      <c r="AO19">
        <v>89072</v>
      </c>
      <c r="AP19">
        <v>142094</v>
      </c>
      <c r="AQ19">
        <v>210181</v>
      </c>
      <c r="AR19">
        <v>34548</v>
      </c>
      <c r="AS19">
        <v>99210</v>
      </c>
      <c r="AT19">
        <v>39433</v>
      </c>
      <c r="AU19">
        <v>127662</v>
      </c>
      <c r="AV19">
        <v>223787</v>
      </c>
      <c r="AW19">
        <v>46892</v>
      </c>
      <c r="AX19">
        <v>93547</v>
      </c>
      <c r="AY19">
        <v>510209</v>
      </c>
      <c r="AZ19">
        <v>1027714</v>
      </c>
      <c r="BA19">
        <v>41600</v>
      </c>
      <c r="BB19">
        <v>36953</v>
      </c>
      <c r="BC19">
        <v>74505</v>
      </c>
    </row>
    <row r="20" spans="2:55">
      <c r="B20" t="s">
        <v>157</v>
      </c>
      <c r="AC20">
        <v>7739</v>
      </c>
    </row>
    <row r="21" spans="2:55">
      <c r="B21" t="s">
        <v>15</v>
      </c>
      <c r="W21">
        <v>2936511</v>
      </c>
      <c r="X21">
        <v>4819785</v>
      </c>
      <c r="Y21">
        <v>4197346</v>
      </c>
      <c r="Z21">
        <v>1637555</v>
      </c>
      <c r="AA21">
        <v>2027325</v>
      </c>
      <c r="AB21">
        <v>3121601</v>
      </c>
      <c r="AC21">
        <v>4058931</v>
      </c>
      <c r="AE21">
        <v>9543423</v>
      </c>
      <c r="AF21">
        <v>11220979</v>
      </c>
      <c r="AG21">
        <v>12153449</v>
      </c>
      <c r="AH21">
        <v>9470283</v>
      </c>
      <c r="AI21">
        <v>7724249</v>
      </c>
      <c r="AJ21">
        <v>3863320</v>
      </c>
      <c r="AK21">
        <v>2731820</v>
      </c>
      <c r="AL21">
        <v>2660860</v>
      </c>
      <c r="AM21">
        <v>4677960</v>
      </c>
      <c r="AN21">
        <v>3505239</v>
      </c>
      <c r="AO21">
        <v>2473466</v>
      </c>
      <c r="AP21">
        <v>4651994</v>
      </c>
      <c r="AQ21">
        <v>2863058</v>
      </c>
      <c r="AR21">
        <v>5165873</v>
      </c>
      <c r="AS21">
        <v>11241674</v>
      </c>
      <c r="AT21">
        <v>38037046</v>
      </c>
      <c r="AU21">
        <v>167883730</v>
      </c>
      <c r="AV21">
        <v>134575758</v>
      </c>
      <c r="AW21">
        <v>174794243</v>
      </c>
      <c r="AX21">
        <v>307460947</v>
      </c>
      <c r="AY21">
        <v>49045795</v>
      </c>
      <c r="AZ21">
        <v>42946957</v>
      </c>
      <c r="BA21">
        <v>33697898</v>
      </c>
      <c r="BB21">
        <v>72550550</v>
      </c>
      <c r="BC21">
        <v>31520489</v>
      </c>
    </row>
    <row r="22" spans="2:55">
      <c r="B22" t="s">
        <v>16</v>
      </c>
      <c r="BA22">
        <v>7775262</v>
      </c>
      <c r="BB22">
        <v>18096811</v>
      </c>
      <c r="BC22">
        <v>8680885</v>
      </c>
    </row>
    <row r="23" spans="2:55">
      <c r="B23" t="s">
        <v>38</v>
      </c>
    </row>
    <row r="24" spans="2:55">
      <c r="B24" t="s">
        <v>17</v>
      </c>
      <c r="AQ24">
        <v>123410</v>
      </c>
      <c r="AR24">
        <v>229765</v>
      </c>
      <c r="AS24">
        <v>361492</v>
      </c>
      <c r="AT24">
        <v>2713204</v>
      </c>
      <c r="AU24">
        <v>433816</v>
      </c>
      <c r="AX24">
        <v>477783</v>
      </c>
      <c r="AY24">
        <v>442440</v>
      </c>
      <c r="AZ24">
        <v>822518</v>
      </c>
      <c r="BA24">
        <v>173261</v>
      </c>
      <c r="BB24">
        <v>54085</v>
      </c>
      <c r="BC24">
        <v>30498</v>
      </c>
    </row>
    <row r="25" spans="2:55">
      <c r="B25" t="s">
        <v>18</v>
      </c>
      <c r="C25" t="s">
        <v>144</v>
      </c>
      <c r="W25">
        <v>65793</v>
      </c>
      <c r="X25">
        <v>201616</v>
      </c>
      <c r="Y25">
        <v>344541</v>
      </c>
      <c r="Z25">
        <v>94480</v>
      </c>
      <c r="AA25">
        <v>246752</v>
      </c>
      <c r="AB25">
        <v>445329</v>
      </c>
      <c r="AC25">
        <v>455598</v>
      </c>
      <c r="AE25">
        <v>711802</v>
      </c>
      <c r="AF25">
        <v>754130</v>
      </c>
      <c r="AG25">
        <v>694317</v>
      </c>
      <c r="AH25">
        <v>537604</v>
      </c>
      <c r="AI25">
        <v>281470</v>
      </c>
      <c r="AJ25">
        <v>61696</v>
      </c>
      <c r="AK25">
        <v>66972</v>
      </c>
      <c r="AL25">
        <v>72542</v>
      </c>
      <c r="AM25">
        <v>223821</v>
      </c>
      <c r="AN25">
        <v>241752</v>
      </c>
      <c r="AO25">
        <v>122719</v>
      </c>
      <c r="AP25">
        <v>236356</v>
      </c>
      <c r="AQ25">
        <v>192118</v>
      </c>
      <c r="AR25">
        <v>438379</v>
      </c>
      <c r="AS25">
        <v>392017</v>
      </c>
      <c r="AT25">
        <v>340564</v>
      </c>
      <c r="AU25">
        <v>1325431</v>
      </c>
      <c r="AV25">
        <v>7364265</v>
      </c>
      <c r="AW25">
        <v>6199212</v>
      </c>
      <c r="AX25">
        <v>8289889</v>
      </c>
      <c r="AY25">
        <v>2139770</v>
      </c>
      <c r="AZ25">
        <v>4078598</v>
      </c>
      <c r="BA25">
        <v>1709561</v>
      </c>
      <c r="BB25">
        <v>2159404</v>
      </c>
      <c r="BC25">
        <v>4352894</v>
      </c>
    </row>
    <row r="26" spans="2:55">
      <c r="B26" t="s">
        <v>145</v>
      </c>
      <c r="W26">
        <v>863017</v>
      </c>
      <c r="X26">
        <v>1743738</v>
      </c>
      <c r="Y26">
        <v>1860986</v>
      </c>
      <c r="Z26">
        <v>658294</v>
      </c>
      <c r="AA26">
        <v>586452</v>
      </c>
      <c r="AB26">
        <v>1282999</v>
      </c>
      <c r="AC26">
        <v>1645809</v>
      </c>
    </row>
    <row r="27" spans="2:55">
      <c r="B27" t="s">
        <v>19</v>
      </c>
      <c r="AE27">
        <v>3106574</v>
      </c>
      <c r="AF27">
        <v>1884279</v>
      </c>
      <c r="AG27">
        <v>1070446</v>
      </c>
      <c r="AH27">
        <v>1156571</v>
      </c>
      <c r="AI27">
        <v>797958</v>
      </c>
      <c r="AJ27">
        <v>438116</v>
      </c>
      <c r="AK27">
        <v>360195</v>
      </c>
      <c r="AL27">
        <v>488025</v>
      </c>
      <c r="AM27">
        <v>1285969</v>
      </c>
      <c r="AN27">
        <v>1526989</v>
      </c>
      <c r="AO27">
        <v>1392695</v>
      </c>
      <c r="AP27">
        <v>2715314</v>
      </c>
      <c r="AQ27">
        <v>2448040</v>
      </c>
      <c r="AR27">
        <v>2782401</v>
      </c>
      <c r="AS27">
        <v>4281111</v>
      </c>
      <c r="AT27">
        <v>9630178</v>
      </c>
      <c r="AU27">
        <v>3167694</v>
      </c>
      <c r="AX27">
        <v>1113802</v>
      </c>
      <c r="AY27">
        <v>3223962</v>
      </c>
      <c r="AZ27">
        <v>7463529</v>
      </c>
      <c r="BA27">
        <v>9288472</v>
      </c>
      <c r="BB27">
        <v>5436872</v>
      </c>
      <c r="BC27">
        <v>4096630</v>
      </c>
    </row>
    <row r="28" spans="2:55">
      <c r="B28" t="s">
        <v>20</v>
      </c>
      <c r="W28">
        <v>16626</v>
      </c>
      <c r="X28">
        <v>36</v>
      </c>
      <c r="Y28">
        <v>4887</v>
      </c>
      <c r="Z28">
        <v>1256</v>
      </c>
      <c r="AA28">
        <v>16506</v>
      </c>
      <c r="AB28">
        <v>1613</v>
      </c>
      <c r="AC28">
        <v>106</v>
      </c>
      <c r="AE28">
        <v>1210</v>
      </c>
      <c r="AF28">
        <v>3379</v>
      </c>
      <c r="AG28">
        <v>8871</v>
      </c>
      <c r="AH28">
        <v>5316</v>
      </c>
      <c r="AI28">
        <v>4263</v>
      </c>
      <c r="AJ28">
        <v>130</v>
      </c>
      <c r="AK28">
        <v>1324</v>
      </c>
      <c r="AL28">
        <v>684</v>
      </c>
      <c r="AM28">
        <v>1383</v>
      </c>
      <c r="AN28">
        <v>2015</v>
      </c>
      <c r="AO28">
        <v>3918</v>
      </c>
      <c r="AP28">
        <v>9101</v>
      </c>
      <c r="AQ28">
        <v>5450</v>
      </c>
      <c r="AR28">
        <v>5803</v>
      </c>
      <c r="AS28">
        <v>8005</v>
      </c>
      <c r="AT28">
        <v>5305</v>
      </c>
      <c r="AX28">
        <v>2383</v>
      </c>
      <c r="AY28">
        <v>50710</v>
      </c>
      <c r="AZ28">
        <v>9424</v>
      </c>
      <c r="BA28">
        <v>16307</v>
      </c>
      <c r="BB28">
        <v>1918</v>
      </c>
      <c r="BC28">
        <v>31989</v>
      </c>
    </row>
    <row r="29" spans="2:55">
      <c r="B29" t="s">
        <v>21</v>
      </c>
      <c r="W29">
        <v>1228281</v>
      </c>
      <c r="X29">
        <v>1278430</v>
      </c>
      <c r="Y29">
        <v>1561313</v>
      </c>
      <c r="Z29">
        <v>1017477</v>
      </c>
      <c r="AA29">
        <v>1107893</v>
      </c>
      <c r="AB29">
        <v>1459202</v>
      </c>
      <c r="AC29">
        <v>1755708</v>
      </c>
      <c r="AE29">
        <v>1336180</v>
      </c>
      <c r="AF29">
        <v>1244523</v>
      </c>
      <c r="AG29">
        <v>1588777</v>
      </c>
      <c r="AH29">
        <v>1984320</v>
      </c>
      <c r="AI29">
        <v>2545618</v>
      </c>
      <c r="AJ29">
        <v>2034179</v>
      </c>
      <c r="AK29">
        <v>1897119</v>
      </c>
      <c r="AL29">
        <v>1191757</v>
      </c>
      <c r="AM29">
        <v>1094248</v>
      </c>
      <c r="AN29">
        <v>1226680</v>
      </c>
      <c r="AO29">
        <v>1345325</v>
      </c>
      <c r="AP29">
        <v>1549540</v>
      </c>
      <c r="AQ29">
        <v>1413846</v>
      </c>
      <c r="AR29">
        <v>1369015</v>
      </c>
      <c r="AS29">
        <v>1566952</v>
      </c>
      <c r="AT29">
        <v>2903204</v>
      </c>
      <c r="AU29">
        <v>2802092</v>
      </c>
      <c r="AV29">
        <v>2010808</v>
      </c>
      <c r="AW29">
        <v>2471775</v>
      </c>
      <c r="AX29">
        <v>2510537</v>
      </c>
      <c r="AY29">
        <v>3805082</v>
      </c>
      <c r="AZ29">
        <v>5107840</v>
      </c>
      <c r="BA29">
        <v>4102078</v>
      </c>
      <c r="BB29">
        <v>3616185</v>
      </c>
      <c r="BC29">
        <v>2991075</v>
      </c>
    </row>
    <row r="30" spans="2:55">
      <c r="B30" t="s">
        <v>22</v>
      </c>
      <c r="W30">
        <v>2675429</v>
      </c>
      <c r="X30">
        <v>3122009</v>
      </c>
      <c r="Y30">
        <v>3607393</v>
      </c>
      <c r="Z30">
        <v>2324454</v>
      </c>
      <c r="AA30">
        <v>2108070</v>
      </c>
      <c r="AB30">
        <v>2570216</v>
      </c>
      <c r="AC30">
        <v>2453301</v>
      </c>
      <c r="AE30">
        <v>2426696</v>
      </c>
      <c r="AF30">
        <v>2162955</v>
      </c>
      <c r="AG30">
        <v>2349714</v>
      </c>
      <c r="AH30">
        <v>1774098</v>
      </c>
      <c r="AI30">
        <v>1325954</v>
      </c>
      <c r="AJ30">
        <v>892279</v>
      </c>
      <c r="AK30">
        <v>709635</v>
      </c>
      <c r="AL30">
        <v>823210</v>
      </c>
      <c r="AM30">
        <v>945722</v>
      </c>
      <c r="AN30">
        <v>1101754</v>
      </c>
      <c r="AO30">
        <v>1143512</v>
      </c>
      <c r="AP30">
        <v>1489686</v>
      </c>
      <c r="AQ30">
        <v>1397862</v>
      </c>
      <c r="AR30">
        <v>1586489</v>
      </c>
      <c r="AS30">
        <v>2579192</v>
      </c>
      <c r="AT30">
        <v>5542906</v>
      </c>
      <c r="AU30">
        <v>6131509</v>
      </c>
      <c r="AV30">
        <v>5740141</v>
      </c>
      <c r="AW30">
        <v>5738519</v>
      </c>
      <c r="AX30">
        <v>6417575</v>
      </c>
      <c r="AY30">
        <v>7108618</v>
      </c>
      <c r="AZ30">
        <v>10273189</v>
      </c>
      <c r="BA30">
        <v>8228637</v>
      </c>
      <c r="BB30">
        <v>5676003</v>
      </c>
      <c r="BC30">
        <v>4052349</v>
      </c>
    </row>
    <row r="31" spans="2:55">
      <c r="B31" t="s">
        <v>23</v>
      </c>
      <c r="W31">
        <v>52362</v>
      </c>
      <c r="X31">
        <v>30531</v>
      </c>
      <c r="Y31">
        <v>38783</v>
      </c>
      <c r="Z31">
        <v>152275</v>
      </c>
      <c r="AA31">
        <v>255668</v>
      </c>
      <c r="AB31">
        <v>354272</v>
      </c>
      <c r="AC31">
        <v>434839</v>
      </c>
      <c r="AE31">
        <v>530507</v>
      </c>
      <c r="AF31">
        <v>579828</v>
      </c>
      <c r="AG31">
        <v>653824</v>
      </c>
      <c r="AH31">
        <v>1130459</v>
      </c>
      <c r="AI31">
        <v>1280272</v>
      </c>
      <c r="AJ31">
        <v>1330391</v>
      </c>
      <c r="AK31">
        <v>798572</v>
      </c>
      <c r="AL31">
        <v>359121</v>
      </c>
      <c r="AM31">
        <v>192425</v>
      </c>
      <c r="AN31">
        <v>255748</v>
      </c>
      <c r="AO31">
        <v>229739</v>
      </c>
      <c r="AP31">
        <v>289681</v>
      </c>
      <c r="AQ31">
        <v>279563</v>
      </c>
      <c r="AR31">
        <v>222868</v>
      </c>
      <c r="AS31">
        <v>317770</v>
      </c>
      <c r="AT31">
        <v>279354</v>
      </c>
      <c r="AU31">
        <v>163110</v>
      </c>
      <c r="AV31">
        <v>226702</v>
      </c>
      <c r="AW31">
        <v>531897</v>
      </c>
      <c r="AX31">
        <v>883652</v>
      </c>
      <c r="AY31">
        <v>1110426</v>
      </c>
      <c r="AZ31">
        <v>1374506</v>
      </c>
      <c r="BA31">
        <v>1150999</v>
      </c>
      <c r="BB31">
        <v>600273</v>
      </c>
      <c r="BC31">
        <v>491309</v>
      </c>
    </row>
    <row r="32" spans="2:55">
      <c r="B32" t="s">
        <v>24</v>
      </c>
      <c r="W32">
        <v>2095620</v>
      </c>
      <c r="X32">
        <v>2149949</v>
      </c>
      <c r="Y32">
        <v>2571555</v>
      </c>
      <c r="Z32">
        <v>1395257</v>
      </c>
      <c r="AA32">
        <v>1300083</v>
      </c>
      <c r="AB32">
        <v>1799154</v>
      </c>
      <c r="AC32">
        <v>1774286</v>
      </c>
      <c r="AE32">
        <v>1665895</v>
      </c>
      <c r="AF32">
        <v>1660912</v>
      </c>
      <c r="AG32">
        <v>1808873</v>
      </c>
      <c r="AH32">
        <v>1431000</v>
      </c>
      <c r="AI32">
        <v>1112881</v>
      </c>
      <c r="AJ32">
        <v>1111095</v>
      </c>
      <c r="AK32">
        <v>1095418</v>
      </c>
      <c r="AL32">
        <v>963561</v>
      </c>
      <c r="AM32">
        <v>1051195</v>
      </c>
      <c r="AN32">
        <v>1022413</v>
      </c>
      <c r="AO32">
        <v>1114504</v>
      </c>
      <c r="AP32">
        <v>1272532</v>
      </c>
      <c r="AQ32">
        <v>1077350</v>
      </c>
      <c r="AR32">
        <v>1604425</v>
      </c>
      <c r="AS32">
        <v>1999004</v>
      </c>
      <c r="AT32">
        <v>3210742</v>
      </c>
      <c r="AU32">
        <v>1761008</v>
      </c>
      <c r="AV32">
        <v>2955309</v>
      </c>
      <c r="AW32">
        <v>4247716</v>
      </c>
      <c r="AX32">
        <v>4750392</v>
      </c>
      <c r="AY32">
        <v>6205367</v>
      </c>
      <c r="AZ32">
        <v>9062519</v>
      </c>
      <c r="BA32">
        <v>5653721</v>
      </c>
      <c r="BB32">
        <v>5012887</v>
      </c>
      <c r="BC32">
        <v>2973673</v>
      </c>
    </row>
    <row r="33" spans="2:55">
      <c r="B33" t="s">
        <v>25</v>
      </c>
      <c r="W33">
        <v>2381329</v>
      </c>
      <c r="X33">
        <v>3297636</v>
      </c>
      <c r="Y33">
        <v>3395692</v>
      </c>
      <c r="Z33">
        <v>2246432</v>
      </c>
      <c r="AA33">
        <v>2822335</v>
      </c>
      <c r="AB33">
        <v>3152347</v>
      </c>
      <c r="AC33">
        <v>3274210</v>
      </c>
      <c r="AE33">
        <v>4502986</v>
      </c>
      <c r="AF33">
        <v>4711048</v>
      </c>
      <c r="AG33">
        <v>5298113</v>
      </c>
      <c r="AH33">
        <v>5309614</v>
      </c>
      <c r="AI33">
        <v>4024149</v>
      </c>
      <c r="AJ33">
        <v>2910349</v>
      </c>
      <c r="AK33">
        <v>2383521</v>
      </c>
      <c r="AL33">
        <v>2519298</v>
      </c>
      <c r="AM33">
        <v>3017811</v>
      </c>
      <c r="AN33">
        <v>3306459</v>
      </c>
      <c r="AO33">
        <v>3260729</v>
      </c>
      <c r="AP33">
        <v>4112842</v>
      </c>
      <c r="AQ33">
        <v>4442408</v>
      </c>
      <c r="AR33">
        <v>4313025</v>
      </c>
      <c r="AS33">
        <v>5716705</v>
      </c>
      <c r="AT33">
        <v>8464555</v>
      </c>
      <c r="AU33">
        <v>6880652</v>
      </c>
      <c r="AV33">
        <v>8985731</v>
      </c>
      <c r="AW33">
        <v>13884332</v>
      </c>
      <c r="AX33">
        <v>14404089</v>
      </c>
      <c r="AY33">
        <v>15499596</v>
      </c>
      <c r="AZ33">
        <v>18214128</v>
      </c>
      <c r="BA33">
        <v>12350472</v>
      </c>
      <c r="BB33">
        <v>9032674</v>
      </c>
      <c r="BC33">
        <v>7494906</v>
      </c>
    </row>
    <row r="34" spans="2:55">
      <c r="B34" t="s">
        <v>26</v>
      </c>
      <c r="W34">
        <v>4152211</v>
      </c>
      <c r="X34">
        <v>3786023</v>
      </c>
      <c r="Y34">
        <v>4982917</v>
      </c>
      <c r="Z34">
        <v>4579783</v>
      </c>
      <c r="AA34">
        <v>3481831</v>
      </c>
      <c r="AB34">
        <v>3473593</v>
      </c>
      <c r="AC34">
        <v>3568318</v>
      </c>
      <c r="AE34">
        <v>3921825</v>
      </c>
      <c r="AF34">
        <v>4094083</v>
      </c>
      <c r="AG34">
        <v>4130338</v>
      </c>
      <c r="AH34">
        <v>4095202</v>
      </c>
      <c r="AI34">
        <v>3438216</v>
      </c>
      <c r="AJ34">
        <v>2631725</v>
      </c>
      <c r="AK34">
        <v>1720716</v>
      </c>
      <c r="AL34">
        <v>1952632</v>
      </c>
      <c r="AM34">
        <v>2084279</v>
      </c>
      <c r="AN34">
        <v>2242527</v>
      </c>
      <c r="AO34">
        <v>2796575</v>
      </c>
      <c r="AP34">
        <v>3896260</v>
      </c>
      <c r="AQ34">
        <v>3714336</v>
      </c>
      <c r="AR34">
        <v>4210742</v>
      </c>
      <c r="AS34">
        <v>7422510</v>
      </c>
      <c r="AT34">
        <v>15152179</v>
      </c>
      <c r="AU34">
        <v>14756161</v>
      </c>
      <c r="AV34">
        <v>13706279</v>
      </c>
      <c r="AW34">
        <v>16473815</v>
      </c>
      <c r="AX34">
        <v>16432835</v>
      </c>
      <c r="AY34">
        <v>19140194</v>
      </c>
      <c r="AZ34">
        <v>26354051</v>
      </c>
      <c r="BA34">
        <v>17105116</v>
      </c>
      <c r="BB34">
        <v>12324734</v>
      </c>
      <c r="BC34">
        <v>7475943</v>
      </c>
    </row>
    <row r="35" spans="2:55">
      <c r="B35" t="s">
        <v>27</v>
      </c>
      <c r="AZ35">
        <v>3687992</v>
      </c>
      <c r="BA35">
        <v>3636439</v>
      </c>
      <c r="BB35">
        <v>2267902</v>
      </c>
      <c r="BC35">
        <v>1936825</v>
      </c>
    </row>
    <row r="36" spans="2:55">
      <c r="B36" t="s">
        <v>28</v>
      </c>
      <c r="AZ36">
        <v>7592364</v>
      </c>
      <c r="BA36">
        <v>6177313</v>
      </c>
      <c r="BB36">
        <v>4515101</v>
      </c>
      <c r="BC36">
        <v>3212988</v>
      </c>
    </row>
    <row r="37" spans="2:55">
      <c r="B37" t="s">
        <v>39</v>
      </c>
      <c r="W37">
        <v>1654233</v>
      </c>
      <c r="X37">
        <v>1730659</v>
      </c>
      <c r="Y37">
        <v>2184644</v>
      </c>
      <c r="Z37">
        <v>1915172</v>
      </c>
      <c r="AA37">
        <v>2073269</v>
      </c>
      <c r="AB37">
        <v>2788384</v>
      </c>
      <c r="AC37">
        <v>2332285</v>
      </c>
      <c r="AE37">
        <v>4160171</v>
      </c>
      <c r="AF37">
        <v>4100603</v>
      </c>
      <c r="AG37">
        <v>4238514</v>
      </c>
      <c r="AH37">
        <v>4723447</v>
      </c>
      <c r="AI37">
        <v>4622579</v>
      </c>
      <c r="AJ37">
        <v>2849156</v>
      </c>
      <c r="AK37">
        <v>1604515</v>
      </c>
      <c r="AL37">
        <v>1685441</v>
      </c>
      <c r="AM37">
        <v>1342182</v>
      </c>
      <c r="AN37">
        <v>1246842</v>
      </c>
      <c r="AO37">
        <v>1450473</v>
      </c>
      <c r="AP37">
        <v>1915386</v>
      </c>
      <c r="AQ37">
        <v>1777553</v>
      </c>
      <c r="AR37">
        <v>1608058</v>
      </c>
      <c r="AS37">
        <v>2223036</v>
      </c>
      <c r="AT37">
        <v>3736374</v>
      </c>
      <c r="AU37">
        <v>2931130</v>
      </c>
      <c r="AV37">
        <v>4365206</v>
      </c>
      <c r="AW37">
        <v>5819395</v>
      </c>
      <c r="AX37">
        <v>6865244</v>
      </c>
      <c r="AY37">
        <v>8341413</v>
      </c>
    </row>
    <row r="38" spans="2:55">
      <c r="B38" t="s">
        <v>29</v>
      </c>
      <c r="X38">
        <v>28</v>
      </c>
      <c r="AG38">
        <v>283</v>
      </c>
      <c r="AN38">
        <v>553</v>
      </c>
      <c r="AP38">
        <v>276</v>
      </c>
      <c r="AQ38">
        <v>1074</v>
      </c>
      <c r="AR38">
        <v>14</v>
      </c>
      <c r="AS38">
        <v>759</v>
      </c>
      <c r="AT38">
        <v>1916</v>
      </c>
      <c r="AU38">
        <v>26607</v>
      </c>
      <c r="AV38">
        <v>61918</v>
      </c>
      <c r="AW38">
        <v>115190</v>
      </c>
      <c r="AX38">
        <v>8485</v>
      </c>
      <c r="AY38">
        <v>1572</v>
      </c>
      <c r="AZ38">
        <v>38895</v>
      </c>
      <c r="BA38">
        <v>356</v>
      </c>
      <c r="BB38">
        <v>6677</v>
      </c>
      <c r="BC38">
        <v>741</v>
      </c>
    </row>
    <row r="39" spans="2:55">
      <c r="B39" t="s">
        <v>121</v>
      </c>
      <c r="W39">
        <v>607637</v>
      </c>
      <c r="X39">
        <v>4380054</v>
      </c>
      <c r="Y39">
        <v>509814</v>
      </c>
      <c r="Z39">
        <v>195757</v>
      </c>
      <c r="AA39">
        <v>46853</v>
      </c>
      <c r="AB39">
        <v>37197</v>
      </c>
      <c r="AC39">
        <v>597081</v>
      </c>
      <c r="AE39">
        <v>421622</v>
      </c>
      <c r="AF39">
        <v>20585</v>
      </c>
      <c r="AG39">
        <v>80682</v>
      </c>
      <c r="AH39">
        <v>72356</v>
      </c>
      <c r="AI39">
        <v>38524</v>
      </c>
      <c r="AJ39">
        <v>12777</v>
      </c>
      <c r="AK39">
        <v>9971</v>
      </c>
      <c r="AL39">
        <v>7681</v>
      </c>
      <c r="AM39">
        <v>16432</v>
      </c>
      <c r="AN39">
        <v>4957</v>
      </c>
      <c r="AO39">
        <v>19162</v>
      </c>
      <c r="AP39">
        <v>6670</v>
      </c>
      <c r="AQ39">
        <v>7024</v>
      </c>
      <c r="AR39">
        <v>9472</v>
      </c>
      <c r="AS39">
        <v>7749</v>
      </c>
      <c r="AT39">
        <v>19</v>
      </c>
      <c r="AU39">
        <v>5921</v>
      </c>
      <c r="AV39">
        <v>17604</v>
      </c>
      <c r="AW39">
        <v>395116</v>
      </c>
      <c r="AX39">
        <v>585644</v>
      </c>
      <c r="AY39">
        <v>333524</v>
      </c>
      <c r="AZ39">
        <v>252258</v>
      </c>
      <c r="BA39">
        <v>15081</v>
      </c>
      <c r="BB39">
        <v>336381</v>
      </c>
      <c r="BC39">
        <v>328722</v>
      </c>
    </row>
    <row r="40" spans="2:55">
      <c r="B40" t="s">
        <v>30</v>
      </c>
      <c r="W40">
        <v>1051290</v>
      </c>
      <c r="X40">
        <v>1363795</v>
      </c>
      <c r="Y40">
        <v>2014981</v>
      </c>
      <c r="Z40">
        <v>1428773</v>
      </c>
      <c r="AA40">
        <v>1964973</v>
      </c>
      <c r="AB40">
        <v>3822495</v>
      </c>
      <c r="AC40">
        <v>1718983</v>
      </c>
      <c r="AE40">
        <v>1370386</v>
      </c>
      <c r="AF40">
        <v>2500004</v>
      </c>
      <c r="AG40">
        <v>2660846</v>
      </c>
      <c r="AH40">
        <v>2456677</v>
      </c>
      <c r="AI40">
        <v>2087076</v>
      </c>
      <c r="AJ40">
        <v>1407239</v>
      </c>
      <c r="AK40">
        <v>1375004</v>
      </c>
      <c r="AL40">
        <v>1058453</v>
      </c>
      <c r="AM40">
        <v>1305863</v>
      </c>
      <c r="AN40">
        <v>1566431</v>
      </c>
      <c r="AO40">
        <v>1149758</v>
      </c>
      <c r="AP40">
        <v>1850879</v>
      </c>
      <c r="AQ40">
        <v>2223249</v>
      </c>
      <c r="AR40">
        <v>1463307</v>
      </c>
      <c r="AS40">
        <v>1718829</v>
      </c>
      <c r="AT40">
        <v>3056530</v>
      </c>
      <c r="AU40">
        <v>44</v>
      </c>
      <c r="AX40">
        <v>99033</v>
      </c>
      <c r="AY40">
        <v>4361830</v>
      </c>
      <c r="AZ40">
        <v>6397502</v>
      </c>
      <c r="BA40">
        <v>8256303</v>
      </c>
      <c r="BB40">
        <v>10099197</v>
      </c>
      <c r="BC40">
        <v>8004177</v>
      </c>
    </row>
    <row r="41" spans="2:55">
      <c r="B41" t="s">
        <v>31</v>
      </c>
      <c r="W41">
        <v>13423</v>
      </c>
      <c r="X41">
        <v>65346</v>
      </c>
      <c r="Y41">
        <v>139984</v>
      </c>
      <c r="Z41">
        <v>120231</v>
      </c>
      <c r="AA41">
        <v>270676</v>
      </c>
      <c r="AB41">
        <v>274351</v>
      </c>
      <c r="AC41">
        <v>322120</v>
      </c>
      <c r="AE41">
        <v>444730</v>
      </c>
      <c r="AF41">
        <v>345883</v>
      </c>
      <c r="AG41">
        <v>959462</v>
      </c>
      <c r="AH41">
        <v>461353</v>
      </c>
      <c r="AI41">
        <v>537404</v>
      </c>
      <c r="AJ41">
        <v>366273</v>
      </c>
      <c r="AK41">
        <v>103167</v>
      </c>
      <c r="AL41">
        <v>181608</v>
      </c>
      <c r="AM41">
        <v>169704</v>
      </c>
      <c r="AN41">
        <v>414011</v>
      </c>
      <c r="AO41">
        <v>319338</v>
      </c>
      <c r="AP41">
        <v>367519</v>
      </c>
      <c r="AQ41">
        <v>402860</v>
      </c>
      <c r="AR41">
        <v>381571</v>
      </c>
      <c r="AS41">
        <v>22425</v>
      </c>
      <c r="AT41">
        <v>9824</v>
      </c>
      <c r="AU41">
        <v>40430</v>
      </c>
      <c r="AV41">
        <v>990564</v>
      </c>
      <c r="AW41">
        <v>3056019</v>
      </c>
      <c r="AX41">
        <v>4739757</v>
      </c>
      <c r="AY41">
        <v>4670877</v>
      </c>
      <c r="AZ41">
        <v>6704913</v>
      </c>
      <c r="BA41">
        <v>3250171</v>
      </c>
      <c r="BB41">
        <v>3904647</v>
      </c>
      <c r="BC41">
        <v>4679903</v>
      </c>
    </row>
    <row r="42" spans="2:55">
      <c r="B42" t="s">
        <v>32</v>
      </c>
      <c r="W42">
        <v>11913696</v>
      </c>
      <c r="X42">
        <v>16940596</v>
      </c>
      <c r="Y42">
        <v>17332810</v>
      </c>
      <c r="Z42">
        <v>9626010</v>
      </c>
      <c r="AA42">
        <v>8756403</v>
      </c>
      <c r="AB42">
        <v>10975990</v>
      </c>
      <c r="AC42">
        <v>13043209</v>
      </c>
      <c r="AE42">
        <v>11278790</v>
      </c>
      <c r="AF42">
        <v>11482900</v>
      </c>
      <c r="AG42">
        <v>11323483</v>
      </c>
      <c r="AH42">
        <v>11713067</v>
      </c>
      <c r="AI42">
        <v>11486344</v>
      </c>
      <c r="AJ42">
        <v>6879873</v>
      </c>
      <c r="AK42">
        <v>5644747</v>
      </c>
      <c r="AL42">
        <v>6024740</v>
      </c>
      <c r="AM42">
        <v>6597141</v>
      </c>
      <c r="AN42">
        <v>6759557</v>
      </c>
      <c r="AO42">
        <v>7446274</v>
      </c>
      <c r="AP42">
        <v>9125666</v>
      </c>
      <c r="AQ42">
        <v>8403377</v>
      </c>
      <c r="AR42">
        <v>8506242</v>
      </c>
      <c r="AS42">
        <v>12640233</v>
      </c>
      <c r="AT42">
        <v>31873447</v>
      </c>
      <c r="AU42">
        <v>50832382</v>
      </c>
      <c r="AV42">
        <v>43473162</v>
      </c>
      <c r="AW42">
        <v>47949849</v>
      </c>
      <c r="AX42">
        <v>40515102</v>
      </c>
      <c r="AY42">
        <v>38228837</v>
      </c>
      <c r="AZ42">
        <v>55085293</v>
      </c>
      <c r="BA42">
        <v>55054686</v>
      </c>
      <c r="BB42">
        <v>9228661</v>
      </c>
    </row>
    <row r="43" spans="2:55">
      <c r="B43" t="s">
        <v>33</v>
      </c>
      <c r="W43">
        <v>14172817</v>
      </c>
      <c r="X43">
        <v>11538966</v>
      </c>
      <c r="Y43">
        <v>18171685</v>
      </c>
      <c r="Z43">
        <v>10687484</v>
      </c>
      <c r="AA43">
        <v>18818681</v>
      </c>
      <c r="AB43">
        <v>19937836</v>
      </c>
      <c r="AC43">
        <v>12040123</v>
      </c>
      <c r="AE43">
        <v>18362631</v>
      </c>
      <c r="AF43">
        <v>16017046</v>
      </c>
      <c r="AG43">
        <v>16273158</v>
      </c>
      <c r="AH43">
        <v>19124626</v>
      </c>
      <c r="AI43">
        <v>9173808</v>
      </c>
      <c r="AJ43">
        <v>4765381</v>
      </c>
      <c r="AK43">
        <v>7133007</v>
      </c>
      <c r="AL43">
        <v>10208286</v>
      </c>
      <c r="AM43">
        <v>16870370</v>
      </c>
      <c r="AN43">
        <v>22799736</v>
      </c>
      <c r="AO43">
        <v>26210712</v>
      </c>
      <c r="AP43">
        <v>30596568</v>
      </c>
      <c r="AQ43">
        <v>32982051</v>
      </c>
      <c r="AR43">
        <v>32028744</v>
      </c>
      <c r="AS43">
        <v>33860272</v>
      </c>
      <c r="AT43">
        <v>37289830</v>
      </c>
      <c r="AU43">
        <v>78865637</v>
      </c>
      <c r="AV43">
        <v>46685907</v>
      </c>
      <c r="AW43">
        <v>43513019</v>
      </c>
      <c r="AX43">
        <v>32225763</v>
      </c>
      <c r="AY43">
        <v>38193663</v>
      </c>
      <c r="AZ43">
        <v>60294201</v>
      </c>
      <c r="BA43">
        <v>38256808</v>
      </c>
      <c r="BB43">
        <v>35363265</v>
      </c>
      <c r="BC43">
        <v>35446281</v>
      </c>
    </row>
    <row r="44" spans="2:55">
      <c r="B44" t="s">
        <v>34</v>
      </c>
      <c r="W44">
        <v>122590</v>
      </c>
      <c r="X44">
        <v>128254</v>
      </c>
      <c r="Y44">
        <v>175739</v>
      </c>
      <c r="Z44">
        <v>126958</v>
      </c>
      <c r="AA44">
        <v>215345</v>
      </c>
      <c r="AB44">
        <v>270455</v>
      </c>
      <c r="AC44">
        <v>198156</v>
      </c>
      <c r="AE44">
        <v>327298</v>
      </c>
      <c r="AF44">
        <v>289970</v>
      </c>
      <c r="AG44">
        <v>311054</v>
      </c>
      <c r="AH44">
        <v>411488</v>
      </c>
      <c r="AI44">
        <v>281416</v>
      </c>
      <c r="AJ44">
        <v>143223</v>
      </c>
      <c r="AK44">
        <v>94377</v>
      </c>
      <c r="AL44">
        <v>150578</v>
      </c>
      <c r="AM44">
        <v>200844</v>
      </c>
      <c r="AN44">
        <v>240153</v>
      </c>
      <c r="AO44">
        <v>355167</v>
      </c>
      <c r="AP44">
        <v>515976</v>
      </c>
      <c r="AQ44">
        <v>367200</v>
      </c>
      <c r="AR44">
        <v>455777</v>
      </c>
      <c r="AS44">
        <v>337798</v>
      </c>
      <c r="AT44">
        <v>433091</v>
      </c>
      <c r="AU44">
        <v>324283</v>
      </c>
      <c r="AV44">
        <v>297460</v>
      </c>
      <c r="AW44">
        <v>461533</v>
      </c>
      <c r="AX44">
        <v>261010</v>
      </c>
      <c r="AY44">
        <v>374866</v>
      </c>
      <c r="AZ44">
        <v>1386494</v>
      </c>
      <c r="BA44">
        <v>491908</v>
      </c>
      <c r="BB44">
        <v>597778</v>
      </c>
      <c r="BC44">
        <v>233980</v>
      </c>
    </row>
    <row r="45" spans="2:55">
      <c r="B45" t="s">
        <v>35</v>
      </c>
      <c r="W45">
        <v>6353397</v>
      </c>
      <c r="X45">
        <v>7009626</v>
      </c>
      <c r="Y45">
        <v>11879240</v>
      </c>
      <c r="Z45">
        <v>4131131</v>
      </c>
      <c r="AA45">
        <v>8293765</v>
      </c>
      <c r="AB45">
        <v>12743670</v>
      </c>
      <c r="AC45">
        <v>15083368</v>
      </c>
      <c r="AE45">
        <v>15191799</v>
      </c>
      <c r="AF45">
        <v>11442928</v>
      </c>
      <c r="AG45">
        <v>15001223</v>
      </c>
      <c r="AH45">
        <v>20405831</v>
      </c>
      <c r="AI45">
        <v>15008985</v>
      </c>
      <c r="AJ45">
        <v>4573319</v>
      </c>
      <c r="AK45">
        <v>3405667</v>
      </c>
      <c r="AL45">
        <v>3832688</v>
      </c>
      <c r="AM45">
        <v>6820707</v>
      </c>
      <c r="AN45">
        <v>8493347</v>
      </c>
      <c r="AO45">
        <v>12486214</v>
      </c>
      <c r="AP45">
        <v>14689322</v>
      </c>
      <c r="AQ45">
        <v>16370857</v>
      </c>
      <c r="AR45">
        <v>11953931</v>
      </c>
      <c r="AS45">
        <v>9785502</v>
      </c>
      <c r="AT45">
        <v>9980713</v>
      </c>
      <c r="AU45">
        <v>30336344</v>
      </c>
      <c r="AV45">
        <v>28114548</v>
      </c>
      <c r="AW45">
        <v>11915612</v>
      </c>
      <c r="AX45">
        <v>19102227</v>
      </c>
      <c r="AY45">
        <v>16110123</v>
      </c>
      <c r="AZ45">
        <v>37385675</v>
      </c>
      <c r="BA45">
        <v>18375052</v>
      </c>
      <c r="BB45">
        <v>14488819</v>
      </c>
      <c r="BC45">
        <v>10983201</v>
      </c>
    </row>
    <row r="46" spans="2:55">
      <c r="B46" t="s">
        <v>36</v>
      </c>
      <c r="W46">
        <v>14328</v>
      </c>
      <c r="X46">
        <v>47978</v>
      </c>
      <c r="Y46">
        <v>43729</v>
      </c>
      <c r="Z46">
        <v>27455</v>
      </c>
      <c r="AA46">
        <v>17993</v>
      </c>
      <c r="AB46">
        <v>64396</v>
      </c>
      <c r="AC46">
        <v>64405</v>
      </c>
      <c r="AE46">
        <v>97543</v>
      </c>
      <c r="AF46">
        <v>48490</v>
      </c>
      <c r="AG46">
        <v>66317</v>
      </c>
      <c r="AH46">
        <v>79612</v>
      </c>
      <c r="AI46">
        <v>43644</v>
      </c>
      <c r="AJ46">
        <v>5432</v>
      </c>
      <c r="AK46">
        <v>10549</v>
      </c>
      <c r="AL46">
        <v>8326</v>
      </c>
      <c r="AM46">
        <v>12122</v>
      </c>
      <c r="AN46">
        <v>24044</v>
      </c>
      <c r="AO46">
        <v>21223</v>
      </c>
      <c r="AP46">
        <v>13595</v>
      </c>
      <c r="AQ46">
        <v>45394</v>
      </c>
      <c r="AR46">
        <v>19671</v>
      </c>
      <c r="AS46">
        <v>3087</v>
      </c>
      <c r="AT46">
        <v>2098</v>
      </c>
      <c r="AU46">
        <v>4590</v>
      </c>
      <c r="AV46">
        <v>21895</v>
      </c>
      <c r="AW46">
        <v>27574</v>
      </c>
      <c r="AX46">
        <v>64478</v>
      </c>
      <c r="AY46">
        <v>20251</v>
      </c>
      <c r="AZ46">
        <v>62767</v>
      </c>
      <c r="BA46">
        <v>155791</v>
      </c>
      <c r="BB46">
        <v>61121</v>
      </c>
      <c r="BC46">
        <v>14815</v>
      </c>
    </row>
    <row r="47" spans="2:55">
      <c r="B47" t="s">
        <v>40</v>
      </c>
      <c r="C47" t="s">
        <v>164</v>
      </c>
      <c r="X47">
        <v>3884</v>
      </c>
      <c r="AB47">
        <v>26520</v>
      </c>
      <c r="AC47">
        <v>18292</v>
      </c>
      <c r="AE47">
        <v>114724</v>
      </c>
      <c r="AF47">
        <v>93422</v>
      </c>
      <c r="AG47">
        <v>175290</v>
      </c>
      <c r="AH47">
        <v>119451</v>
      </c>
      <c r="AI47">
        <v>85121</v>
      </c>
      <c r="AJ47">
        <v>35533</v>
      </c>
      <c r="AK47">
        <v>32840</v>
      </c>
      <c r="AL47">
        <v>84233</v>
      </c>
      <c r="AM47">
        <v>114833</v>
      </c>
      <c r="AN47">
        <v>283953</v>
      </c>
      <c r="AO47">
        <v>287838</v>
      </c>
      <c r="AP47">
        <v>291265</v>
      </c>
      <c r="AQ47">
        <v>163724</v>
      </c>
      <c r="AR47">
        <v>229981</v>
      </c>
      <c r="AS47">
        <v>266491</v>
      </c>
      <c r="AT47">
        <v>1038427</v>
      </c>
      <c r="AU47">
        <v>179597</v>
      </c>
      <c r="AV47">
        <v>816229</v>
      </c>
      <c r="AW47">
        <v>2169196</v>
      </c>
      <c r="AX47">
        <v>2866255</v>
      </c>
      <c r="AY47">
        <v>3562263</v>
      </c>
      <c r="AZ47">
        <v>8473223</v>
      </c>
      <c r="BA47">
        <v>5035997</v>
      </c>
      <c r="BB47">
        <v>12709384</v>
      </c>
      <c r="BC47">
        <v>12125608</v>
      </c>
    </row>
    <row r="48" spans="2:55">
      <c r="B48" t="s">
        <v>131</v>
      </c>
    </row>
    <row r="50" spans="2:55">
      <c r="B50" t="s">
        <v>41</v>
      </c>
      <c r="AB50">
        <v>803</v>
      </c>
      <c r="AF50">
        <v>817</v>
      </c>
      <c r="AG50">
        <v>7451</v>
      </c>
      <c r="AH50">
        <v>8224</v>
      </c>
      <c r="AI50">
        <v>957</v>
      </c>
      <c r="AK50">
        <v>1542</v>
      </c>
      <c r="AL50">
        <v>10939</v>
      </c>
      <c r="AM50">
        <v>1097</v>
      </c>
      <c r="AN50">
        <v>851</v>
      </c>
      <c r="AO50">
        <v>358</v>
      </c>
      <c r="AT50">
        <v>46</v>
      </c>
      <c r="AV50">
        <v>479</v>
      </c>
      <c r="AW50">
        <v>4291</v>
      </c>
      <c r="AX50">
        <v>7162</v>
      </c>
      <c r="AY50">
        <v>30406</v>
      </c>
      <c r="AZ50">
        <v>93921</v>
      </c>
      <c r="BA50">
        <v>74373</v>
      </c>
      <c r="BB50">
        <v>42118</v>
      </c>
      <c r="BC50">
        <v>53734</v>
      </c>
    </row>
    <row r="51" spans="2:55">
      <c r="B51" t="s">
        <v>42</v>
      </c>
      <c r="AK51">
        <v>2225</v>
      </c>
      <c r="AN51">
        <v>1130</v>
      </c>
      <c r="AO51">
        <v>98</v>
      </c>
      <c r="AS51">
        <v>2672</v>
      </c>
      <c r="AX51">
        <v>6254</v>
      </c>
      <c r="AY51">
        <v>1421</v>
      </c>
      <c r="AZ51">
        <v>36101</v>
      </c>
      <c r="BA51">
        <v>42714</v>
      </c>
      <c r="BB51">
        <v>14477</v>
      </c>
      <c r="BC51">
        <v>52181</v>
      </c>
    </row>
    <row r="52" spans="2:55">
      <c r="B52" t="s">
        <v>128</v>
      </c>
      <c r="X52">
        <v>28600</v>
      </c>
      <c r="AE52">
        <v>240</v>
      </c>
      <c r="AF52">
        <v>613</v>
      </c>
      <c r="AH52">
        <v>324</v>
      </c>
      <c r="AI52">
        <v>2097</v>
      </c>
      <c r="AJ52">
        <v>728</v>
      </c>
      <c r="AK52">
        <v>2394</v>
      </c>
      <c r="AL52">
        <v>93</v>
      </c>
      <c r="AM52">
        <v>1373</v>
      </c>
      <c r="AN52">
        <v>1517</v>
      </c>
      <c r="AO52">
        <v>615</v>
      </c>
      <c r="AP52">
        <v>2401</v>
      </c>
      <c r="AQ52">
        <v>7982</v>
      </c>
      <c r="AR52">
        <v>339</v>
      </c>
      <c r="AX52">
        <v>496799</v>
      </c>
      <c r="AY52">
        <v>122154</v>
      </c>
      <c r="AZ52">
        <v>504852</v>
      </c>
      <c r="BA52">
        <v>90117</v>
      </c>
      <c r="BC52">
        <v>200</v>
      </c>
    </row>
    <row r="53" spans="2:55">
      <c r="B53" t="s">
        <v>161</v>
      </c>
      <c r="BB53">
        <v>3142113</v>
      </c>
      <c r="BC53">
        <v>875133</v>
      </c>
    </row>
    <row r="54" spans="2:55">
      <c r="B54" t="s">
        <v>43</v>
      </c>
      <c r="W54">
        <v>4992859</v>
      </c>
      <c r="X54">
        <v>6133403</v>
      </c>
      <c r="Y54">
        <v>8185173</v>
      </c>
      <c r="Z54">
        <v>3233520</v>
      </c>
      <c r="AA54">
        <v>4445223</v>
      </c>
      <c r="AB54">
        <v>7307898</v>
      </c>
      <c r="AC54">
        <v>10322406</v>
      </c>
      <c r="AE54">
        <v>13656783</v>
      </c>
      <c r="AF54">
        <v>10760449</v>
      </c>
      <c r="AG54">
        <v>13256039</v>
      </c>
      <c r="AH54">
        <v>19603327</v>
      </c>
      <c r="AI54">
        <v>12417486</v>
      </c>
      <c r="AJ54">
        <v>4575497</v>
      </c>
      <c r="AK54">
        <v>2961854</v>
      </c>
      <c r="AL54">
        <v>2653386</v>
      </c>
      <c r="AM54">
        <v>4248609</v>
      </c>
      <c r="AN54">
        <v>3968421</v>
      </c>
      <c r="AO54">
        <v>3426051</v>
      </c>
      <c r="AP54">
        <v>7294191</v>
      </c>
      <c r="AQ54">
        <v>4675489</v>
      </c>
      <c r="AR54">
        <v>4116923</v>
      </c>
      <c r="AS54">
        <v>6107215</v>
      </c>
      <c r="AT54">
        <v>7172104</v>
      </c>
      <c r="AU54">
        <v>4164516</v>
      </c>
      <c r="AV54">
        <v>3676780</v>
      </c>
      <c r="AW54">
        <v>3644997</v>
      </c>
      <c r="AX54">
        <v>6002870</v>
      </c>
      <c r="AY54">
        <v>14038528</v>
      </c>
      <c r="AZ54">
        <v>31697126</v>
      </c>
      <c r="BA54">
        <v>16680361</v>
      </c>
      <c r="BB54">
        <v>2901806</v>
      </c>
      <c r="BC54">
        <v>13359528</v>
      </c>
    </row>
    <row r="55" spans="2:55">
      <c r="B55" t="s">
        <v>158</v>
      </c>
    </row>
    <row r="56" spans="2:55">
      <c r="B56" t="s">
        <v>147</v>
      </c>
      <c r="X56">
        <v>33736</v>
      </c>
      <c r="Y56">
        <v>129536</v>
      </c>
    </row>
    <row r="57" spans="2:55">
      <c r="B57" t="s">
        <v>44</v>
      </c>
      <c r="Z57">
        <v>29541</v>
      </c>
      <c r="AA57">
        <v>7496</v>
      </c>
      <c r="AB57">
        <v>52710</v>
      </c>
      <c r="AC57">
        <v>107099</v>
      </c>
      <c r="AE57">
        <v>132536</v>
      </c>
      <c r="AF57">
        <v>287698</v>
      </c>
      <c r="AG57">
        <v>347242</v>
      </c>
      <c r="AH57">
        <v>383443</v>
      </c>
      <c r="AI57">
        <v>304374</v>
      </c>
      <c r="AJ57">
        <v>155332</v>
      </c>
      <c r="AK57">
        <v>8959</v>
      </c>
      <c r="AL57">
        <v>13952</v>
      </c>
      <c r="AM57">
        <v>34176</v>
      </c>
      <c r="AN57">
        <v>40791</v>
      </c>
      <c r="AO57">
        <v>34300</v>
      </c>
      <c r="AP57">
        <v>50701</v>
      </c>
      <c r="AQ57">
        <v>8369</v>
      </c>
      <c r="AX57">
        <v>22</v>
      </c>
      <c r="AY57">
        <v>3679347</v>
      </c>
      <c r="AZ57">
        <v>3069648</v>
      </c>
      <c r="BA57">
        <v>3109835</v>
      </c>
      <c r="BB57">
        <v>3705509</v>
      </c>
      <c r="BC57">
        <v>2368554</v>
      </c>
    </row>
    <row r="58" spans="2:55">
      <c r="B58" t="s">
        <v>45</v>
      </c>
      <c r="W58">
        <v>950318</v>
      </c>
      <c r="X58">
        <v>28599104</v>
      </c>
      <c r="Y58">
        <v>40273105</v>
      </c>
      <c r="Z58">
        <v>12419251</v>
      </c>
      <c r="AA58">
        <v>12594390</v>
      </c>
      <c r="AB58">
        <v>17473040</v>
      </c>
      <c r="AC58">
        <v>16662627</v>
      </c>
      <c r="AE58">
        <v>21457018</v>
      </c>
      <c r="AF58">
        <v>18024557</v>
      </c>
      <c r="AG58">
        <v>27728900</v>
      </c>
      <c r="AH58">
        <v>23803735</v>
      </c>
      <c r="AI58">
        <v>15167519</v>
      </c>
      <c r="AJ58">
        <v>14387271</v>
      </c>
      <c r="AK58">
        <v>14948482</v>
      </c>
      <c r="AL58">
        <v>12338234</v>
      </c>
      <c r="AM58">
        <v>12380934</v>
      </c>
      <c r="AN58">
        <v>9302594</v>
      </c>
      <c r="AO58">
        <v>22890849</v>
      </c>
      <c r="AP58">
        <v>17011087</v>
      </c>
      <c r="AQ58">
        <v>9555209</v>
      </c>
      <c r="AR58">
        <v>7260981</v>
      </c>
      <c r="AS58">
        <v>1289803</v>
      </c>
      <c r="AW58">
        <v>1014</v>
      </c>
      <c r="AX58">
        <v>34617705</v>
      </c>
      <c r="AY58">
        <v>63626096</v>
      </c>
      <c r="AZ58">
        <v>52748555</v>
      </c>
      <c r="BA58">
        <v>33035288</v>
      </c>
      <c r="BB58">
        <v>56525332</v>
      </c>
      <c r="BC58">
        <v>66350580</v>
      </c>
    </row>
    <row r="59" spans="2:55">
      <c r="B59" t="s">
        <v>46</v>
      </c>
      <c r="W59">
        <v>5643</v>
      </c>
      <c r="X59">
        <v>2070</v>
      </c>
      <c r="Y59">
        <v>330</v>
      </c>
      <c r="Z59">
        <v>130</v>
      </c>
      <c r="AA59">
        <v>1005</v>
      </c>
      <c r="AB59">
        <v>1974</v>
      </c>
      <c r="AC59">
        <v>1735</v>
      </c>
      <c r="AE59">
        <v>21204</v>
      </c>
      <c r="AF59">
        <v>71684</v>
      </c>
      <c r="AG59">
        <v>150433</v>
      </c>
      <c r="AH59">
        <v>339225</v>
      </c>
      <c r="AI59">
        <v>118873</v>
      </c>
      <c r="AJ59">
        <v>88808</v>
      </c>
      <c r="AK59">
        <v>13643</v>
      </c>
      <c r="AL59">
        <v>40773</v>
      </c>
      <c r="AM59">
        <v>47071</v>
      </c>
      <c r="AN59">
        <v>36222</v>
      </c>
      <c r="AO59">
        <v>76404</v>
      </c>
      <c r="AP59">
        <v>115662</v>
      </c>
      <c r="AQ59">
        <v>106473</v>
      </c>
      <c r="AR59">
        <v>108467</v>
      </c>
      <c r="AS59">
        <v>153380</v>
      </c>
      <c r="AT59">
        <v>683069</v>
      </c>
      <c r="AU59">
        <v>2612086</v>
      </c>
      <c r="AV59">
        <v>2781392</v>
      </c>
      <c r="AW59">
        <v>1225280</v>
      </c>
      <c r="AX59">
        <v>944666</v>
      </c>
      <c r="AY59">
        <v>1201391</v>
      </c>
      <c r="AZ59">
        <v>1292178</v>
      </c>
      <c r="BA59">
        <v>2241148</v>
      </c>
      <c r="BB59">
        <v>2459039</v>
      </c>
      <c r="BC59">
        <v>2470614</v>
      </c>
    </row>
    <row r="60" spans="2:55">
      <c r="B60" t="s">
        <v>47</v>
      </c>
      <c r="W60">
        <v>59622</v>
      </c>
      <c r="X60">
        <v>77632</v>
      </c>
      <c r="Y60">
        <v>126924</v>
      </c>
      <c r="Z60">
        <v>9278</v>
      </c>
      <c r="AA60">
        <v>12329</v>
      </c>
      <c r="AB60">
        <v>62235</v>
      </c>
      <c r="AC60">
        <v>72638</v>
      </c>
      <c r="AE60">
        <v>93597</v>
      </c>
      <c r="AF60">
        <v>105501</v>
      </c>
      <c r="AG60">
        <v>82436</v>
      </c>
      <c r="AH60">
        <v>158795</v>
      </c>
      <c r="AI60">
        <v>40265</v>
      </c>
      <c r="AJ60">
        <v>81271</v>
      </c>
      <c r="AK60">
        <v>61265</v>
      </c>
      <c r="AL60">
        <v>197155</v>
      </c>
      <c r="AM60">
        <v>245768</v>
      </c>
      <c r="AN60">
        <v>95818</v>
      </c>
      <c r="AO60">
        <v>94401</v>
      </c>
      <c r="AP60">
        <v>133150</v>
      </c>
      <c r="AQ60">
        <v>117482</v>
      </c>
      <c r="AR60">
        <v>121987</v>
      </c>
      <c r="AS60">
        <v>237053</v>
      </c>
      <c r="AT60">
        <v>429844</v>
      </c>
      <c r="AU60">
        <v>260939</v>
      </c>
      <c r="AV60">
        <v>198351</v>
      </c>
      <c r="AW60">
        <v>206346</v>
      </c>
      <c r="AX60">
        <v>319260</v>
      </c>
      <c r="AY60">
        <v>528990</v>
      </c>
      <c r="AZ60">
        <v>566724</v>
      </c>
      <c r="BA60">
        <v>1045804</v>
      </c>
      <c r="BB60">
        <v>1907894</v>
      </c>
      <c r="BC60">
        <v>2266522</v>
      </c>
    </row>
    <row r="61" spans="2:55">
      <c r="B61" t="s">
        <v>48</v>
      </c>
      <c r="W61">
        <v>4091835</v>
      </c>
      <c r="X61">
        <v>2712765</v>
      </c>
      <c r="Y61">
        <v>2835191</v>
      </c>
      <c r="Z61">
        <v>2002497</v>
      </c>
      <c r="AA61">
        <v>1929067</v>
      </c>
      <c r="AB61">
        <v>2625286</v>
      </c>
      <c r="AC61">
        <v>3418149</v>
      </c>
      <c r="AE61">
        <v>7033134</v>
      </c>
      <c r="AF61">
        <v>4894802</v>
      </c>
      <c r="AG61">
        <v>5764316</v>
      </c>
      <c r="AH61">
        <v>5083571</v>
      </c>
      <c r="AI61">
        <v>3311070</v>
      </c>
      <c r="AJ61">
        <v>1139118</v>
      </c>
      <c r="AK61">
        <v>1136043</v>
      </c>
      <c r="AL61">
        <v>1897688</v>
      </c>
      <c r="AM61">
        <v>2606702</v>
      </c>
      <c r="AN61">
        <v>3500440</v>
      </c>
      <c r="AO61">
        <v>3627931</v>
      </c>
      <c r="AP61">
        <v>5002552</v>
      </c>
      <c r="AQ61">
        <v>3521766</v>
      </c>
      <c r="AR61">
        <v>4406789</v>
      </c>
      <c r="AS61">
        <v>5062829</v>
      </c>
      <c r="AT61">
        <v>8097143</v>
      </c>
      <c r="AU61">
        <v>3737892</v>
      </c>
      <c r="AV61">
        <v>4964355</v>
      </c>
      <c r="AW61">
        <v>7324271</v>
      </c>
      <c r="AX61">
        <v>16747957</v>
      </c>
      <c r="AY61">
        <v>24601962</v>
      </c>
      <c r="AZ61">
        <v>31659949</v>
      </c>
      <c r="BA61">
        <v>28600782</v>
      </c>
      <c r="BB61">
        <v>17259096</v>
      </c>
      <c r="BC61">
        <v>15805740</v>
      </c>
    </row>
    <row r="62" spans="2:55">
      <c r="B62" t="s">
        <v>122</v>
      </c>
      <c r="X62">
        <v>221</v>
      </c>
      <c r="Y62">
        <v>3237</v>
      </c>
      <c r="Z62">
        <v>85</v>
      </c>
      <c r="AA62">
        <v>213</v>
      </c>
      <c r="AB62">
        <v>1985</v>
      </c>
      <c r="AC62">
        <v>5253</v>
      </c>
      <c r="AE62">
        <v>12263</v>
      </c>
      <c r="AF62">
        <v>39684</v>
      </c>
      <c r="AG62">
        <v>34955</v>
      </c>
      <c r="AH62">
        <v>70832</v>
      </c>
      <c r="AI62">
        <v>4712</v>
      </c>
      <c r="AJ62">
        <v>326</v>
      </c>
      <c r="AK62">
        <v>1024</v>
      </c>
      <c r="AM62">
        <v>64</v>
      </c>
      <c r="AN62">
        <v>568</v>
      </c>
      <c r="AO62">
        <v>1991</v>
      </c>
      <c r="AP62">
        <v>32989</v>
      </c>
      <c r="AQ62">
        <v>8568</v>
      </c>
      <c r="AR62">
        <v>8037</v>
      </c>
      <c r="AS62">
        <v>69602</v>
      </c>
      <c r="AY62">
        <v>8756</v>
      </c>
      <c r="AZ62">
        <v>14147</v>
      </c>
      <c r="BA62">
        <v>122699</v>
      </c>
      <c r="BB62">
        <v>279467</v>
      </c>
      <c r="BC62">
        <v>214623</v>
      </c>
    </row>
    <row r="63" spans="2:55">
      <c r="B63" t="s">
        <v>49</v>
      </c>
      <c r="W63">
        <v>2324791</v>
      </c>
      <c r="X63">
        <v>891842</v>
      </c>
      <c r="Y63">
        <v>864309</v>
      </c>
      <c r="Z63">
        <v>290678</v>
      </c>
      <c r="AA63">
        <v>322221</v>
      </c>
      <c r="AB63">
        <v>621245</v>
      </c>
      <c r="AC63">
        <v>776367</v>
      </c>
      <c r="AE63">
        <v>1751209</v>
      </c>
      <c r="AF63">
        <v>1355514</v>
      </c>
      <c r="AG63">
        <v>2027871</v>
      </c>
      <c r="AH63">
        <v>2745139</v>
      </c>
      <c r="AI63">
        <v>1106758</v>
      </c>
      <c r="AJ63">
        <v>580493</v>
      </c>
      <c r="AK63">
        <v>137035</v>
      </c>
      <c r="AL63">
        <v>227922</v>
      </c>
      <c r="AM63">
        <v>538015</v>
      </c>
      <c r="AN63">
        <v>856348</v>
      </c>
      <c r="AO63">
        <v>893598</v>
      </c>
      <c r="AP63">
        <v>928178</v>
      </c>
      <c r="AQ63">
        <v>604373</v>
      </c>
      <c r="AR63">
        <v>956592</v>
      </c>
      <c r="AS63">
        <v>1436333</v>
      </c>
      <c r="AT63">
        <v>1788426</v>
      </c>
      <c r="AU63">
        <v>1058667</v>
      </c>
      <c r="AV63">
        <v>1028012</v>
      </c>
      <c r="AW63">
        <v>1648496</v>
      </c>
      <c r="AX63">
        <v>2561589</v>
      </c>
      <c r="AY63">
        <v>3564804</v>
      </c>
      <c r="AZ63">
        <v>4391797</v>
      </c>
      <c r="BA63">
        <v>4495331</v>
      </c>
      <c r="BB63">
        <v>3632821</v>
      </c>
      <c r="BC63">
        <v>6864094</v>
      </c>
    </row>
    <row r="64" spans="2:55">
      <c r="B64" t="s">
        <v>50</v>
      </c>
      <c r="W64">
        <v>3009570</v>
      </c>
      <c r="X64">
        <v>6711760</v>
      </c>
      <c r="Y64">
        <v>4911023</v>
      </c>
      <c r="Z64">
        <v>1904125</v>
      </c>
      <c r="AA64">
        <v>5136816</v>
      </c>
      <c r="AB64">
        <v>13007266</v>
      </c>
      <c r="AC64">
        <v>7846990</v>
      </c>
      <c r="AE64">
        <v>18471824</v>
      </c>
      <c r="AF64">
        <v>13276515</v>
      </c>
      <c r="AG64">
        <v>16966590</v>
      </c>
      <c r="AH64">
        <v>27268524</v>
      </c>
      <c r="AI64">
        <v>8519319</v>
      </c>
      <c r="AJ64">
        <v>7187152</v>
      </c>
      <c r="AK64">
        <v>6940844</v>
      </c>
      <c r="AL64">
        <v>6583327</v>
      </c>
      <c r="AM64">
        <v>4460373</v>
      </c>
      <c r="AN64">
        <v>4637171</v>
      </c>
      <c r="AO64">
        <v>4736315</v>
      </c>
      <c r="AP64">
        <v>4152354</v>
      </c>
      <c r="AQ64">
        <v>2885072</v>
      </c>
      <c r="AR64">
        <v>2636386</v>
      </c>
      <c r="AS64">
        <v>2503512</v>
      </c>
      <c r="AT64">
        <v>6598592</v>
      </c>
      <c r="AU64">
        <v>7802549</v>
      </c>
      <c r="AV64">
        <v>216</v>
      </c>
      <c r="AW64">
        <v>14900905</v>
      </c>
      <c r="AX64">
        <v>6572798</v>
      </c>
      <c r="AY64">
        <v>42915143</v>
      </c>
      <c r="AZ64">
        <v>34984364</v>
      </c>
      <c r="BA64">
        <v>29128478</v>
      </c>
      <c r="BB64">
        <v>13801203</v>
      </c>
      <c r="BC64">
        <v>2056569</v>
      </c>
    </row>
    <row r="65" spans="2:55">
      <c r="B65" t="s">
        <v>51</v>
      </c>
      <c r="W65">
        <v>53296</v>
      </c>
      <c r="X65">
        <v>105788</v>
      </c>
      <c r="Y65">
        <v>152091</v>
      </c>
      <c r="Z65">
        <v>127820</v>
      </c>
      <c r="AA65">
        <v>151934</v>
      </c>
      <c r="AB65">
        <v>242134</v>
      </c>
      <c r="AC65">
        <v>271500</v>
      </c>
      <c r="AE65">
        <v>1019034</v>
      </c>
      <c r="AF65">
        <v>1807088</v>
      </c>
      <c r="AG65">
        <v>1864088</v>
      </c>
      <c r="AH65">
        <v>1715489</v>
      </c>
      <c r="AI65">
        <v>1264611</v>
      </c>
      <c r="AJ65">
        <v>648911</v>
      </c>
      <c r="AK65">
        <v>400848</v>
      </c>
      <c r="AL65">
        <v>413469</v>
      </c>
      <c r="AM65">
        <v>717961</v>
      </c>
      <c r="AN65">
        <v>919666</v>
      </c>
      <c r="AO65">
        <v>1064660</v>
      </c>
      <c r="AP65">
        <v>1443768</v>
      </c>
      <c r="AQ65">
        <v>1270196</v>
      </c>
      <c r="AR65">
        <v>1780851</v>
      </c>
      <c r="AS65">
        <v>1437709</v>
      </c>
      <c r="AT65">
        <v>1791755</v>
      </c>
      <c r="AU65">
        <v>1215251</v>
      </c>
      <c r="AV65">
        <v>1338035</v>
      </c>
      <c r="AW65">
        <v>2215189</v>
      </c>
      <c r="AX65">
        <v>5010701</v>
      </c>
      <c r="AY65">
        <v>8930005</v>
      </c>
      <c r="AZ65">
        <v>9950044</v>
      </c>
      <c r="BA65">
        <v>8406104</v>
      </c>
      <c r="BB65">
        <v>8011875</v>
      </c>
      <c r="BC65">
        <v>14805573</v>
      </c>
    </row>
    <row r="66" spans="2:55">
      <c r="B66" t="s">
        <v>52</v>
      </c>
      <c r="W66">
        <v>14078</v>
      </c>
      <c r="X66">
        <v>36211</v>
      </c>
      <c r="Y66">
        <v>60844</v>
      </c>
      <c r="Z66">
        <v>95717</v>
      </c>
      <c r="AA66">
        <v>82783</v>
      </c>
      <c r="AB66">
        <v>136010</v>
      </c>
      <c r="AC66">
        <v>155181</v>
      </c>
      <c r="AE66">
        <v>223086</v>
      </c>
      <c r="AF66">
        <v>210363</v>
      </c>
      <c r="AG66">
        <v>167228</v>
      </c>
      <c r="AH66">
        <v>137483</v>
      </c>
      <c r="AI66">
        <v>59244</v>
      </c>
      <c r="AJ66">
        <v>52794</v>
      </c>
      <c r="AK66">
        <v>46668</v>
      </c>
      <c r="AL66">
        <v>55203</v>
      </c>
      <c r="AM66">
        <v>75755</v>
      </c>
      <c r="AN66">
        <v>72351</v>
      </c>
      <c r="AO66">
        <v>90508</v>
      </c>
      <c r="AP66">
        <v>108501</v>
      </c>
      <c r="AQ66">
        <v>99248</v>
      </c>
      <c r="AR66">
        <v>145526</v>
      </c>
      <c r="AS66">
        <v>210810</v>
      </c>
      <c r="AT66">
        <v>289877</v>
      </c>
      <c r="AU66">
        <v>218024</v>
      </c>
      <c r="AV66">
        <v>174161</v>
      </c>
      <c r="AW66">
        <v>314116</v>
      </c>
      <c r="AX66">
        <v>521391</v>
      </c>
      <c r="AY66">
        <v>872715</v>
      </c>
      <c r="AZ66">
        <v>1779595</v>
      </c>
      <c r="BA66">
        <v>1216287</v>
      </c>
      <c r="BB66">
        <v>1859411</v>
      </c>
      <c r="BC66">
        <v>2311920</v>
      </c>
    </row>
    <row r="67" spans="2:55">
      <c r="B67" t="s">
        <v>53</v>
      </c>
      <c r="W67">
        <v>5137300</v>
      </c>
      <c r="X67">
        <v>6858661</v>
      </c>
      <c r="Y67">
        <v>6574404</v>
      </c>
      <c r="Z67">
        <v>3988102</v>
      </c>
      <c r="AA67">
        <v>5094921</v>
      </c>
      <c r="AB67">
        <v>6781018</v>
      </c>
      <c r="AC67">
        <v>7150375</v>
      </c>
      <c r="AE67">
        <v>7770951</v>
      </c>
      <c r="AF67">
        <v>6099533</v>
      </c>
      <c r="AG67">
        <v>4833354</v>
      </c>
      <c r="AH67">
        <v>4284483</v>
      </c>
      <c r="AI67">
        <v>3363344</v>
      </c>
      <c r="AJ67">
        <v>1637089</v>
      </c>
      <c r="AK67">
        <v>1048035</v>
      </c>
      <c r="AL67">
        <v>871777</v>
      </c>
      <c r="AM67">
        <v>1195242</v>
      </c>
      <c r="AN67">
        <v>1196422</v>
      </c>
      <c r="AO67">
        <v>1343896</v>
      </c>
      <c r="AP67">
        <v>1868343</v>
      </c>
      <c r="AQ67">
        <v>1185934</v>
      </c>
      <c r="AR67">
        <v>1497352</v>
      </c>
      <c r="AS67">
        <v>1858853</v>
      </c>
      <c r="AT67">
        <v>2528972</v>
      </c>
      <c r="AU67">
        <v>2117428</v>
      </c>
      <c r="AV67">
        <v>2415634</v>
      </c>
      <c r="AW67">
        <v>3725156</v>
      </c>
      <c r="AX67">
        <v>4534806</v>
      </c>
      <c r="AY67">
        <v>5269891</v>
      </c>
      <c r="AZ67">
        <v>7501550</v>
      </c>
      <c r="BA67">
        <v>10986791</v>
      </c>
      <c r="BB67">
        <v>14391119</v>
      </c>
      <c r="BC67">
        <v>18005109</v>
      </c>
    </row>
    <row r="68" spans="2:55">
      <c r="B68" t="s">
        <v>54</v>
      </c>
      <c r="X68">
        <v>387</v>
      </c>
      <c r="Y68">
        <v>3693</v>
      </c>
      <c r="Z68">
        <v>26046</v>
      </c>
      <c r="AA68">
        <v>79463</v>
      </c>
      <c r="AB68">
        <v>95003</v>
      </c>
      <c r="AC68">
        <v>123570</v>
      </c>
      <c r="AE68">
        <v>242786</v>
      </c>
      <c r="AF68">
        <v>1240859</v>
      </c>
      <c r="AG68">
        <v>1851097</v>
      </c>
      <c r="AH68">
        <v>748798</v>
      </c>
      <c r="AI68">
        <v>237214</v>
      </c>
      <c r="AJ68">
        <v>190199</v>
      </c>
      <c r="AK68">
        <v>159301</v>
      </c>
      <c r="AL68">
        <v>62295</v>
      </c>
      <c r="AM68">
        <v>49665</v>
      </c>
      <c r="AN68">
        <v>49610</v>
      </c>
      <c r="AO68">
        <v>154169</v>
      </c>
      <c r="AP68">
        <v>855128</v>
      </c>
      <c r="AQ68">
        <v>3164222</v>
      </c>
      <c r="AR68">
        <v>180632</v>
      </c>
      <c r="AX68">
        <v>6717100</v>
      </c>
      <c r="AY68">
        <v>9870930</v>
      </c>
      <c r="AZ68">
        <v>13779027</v>
      </c>
      <c r="BA68">
        <v>11394585</v>
      </c>
      <c r="BB68">
        <v>3029781</v>
      </c>
      <c r="BC68">
        <v>2179361</v>
      </c>
    </row>
    <row r="69" spans="2:55">
      <c r="B69" t="s">
        <v>55</v>
      </c>
      <c r="W69">
        <v>42039</v>
      </c>
      <c r="X69">
        <v>2939001</v>
      </c>
      <c r="Y69">
        <v>523485</v>
      </c>
      <c r="Z69">
        <v>2243861</v>
      </c>
      <c r="AA69">
        <v>2498973</v>
      </c>
      <c r="AB69">
        <v>3750970</v>
      </c>
      <c r="AC69">
        <v>4278989</v>
      </c>
      <c r="AE69">
        <v>5742301</v>
      </c>
      <c r="AF69">
        <v>6185143</v>
      </c>
      <c r="AG69">
        <v>5331446</v>
      </c>
      <c r="AH69">
        <v>5441927</v>
      </c>
      <c r="AI69">
        <v>3819410</v>
      </c>
      <c r="AJ69">
        <v>3902682</v>
      </c>
      <c r="AK69">
        <v>2918134</v>
      </c>
      <c r="AL69">
        <v>2387655</v>
      </c>
      <c r="AM69">
        <v>2092981</v>
      </c>
      <c r="AN69">
        <v>1348613</v>
      </c>
      <c r="AO69">
        <v>1645593</v>
      </c>
      <c r="AP69">
        <v>1088507</v>
      </c>
      <c r="AQ69">
        <v>1528137</v>
      </c>
      <c r="AR69">
        <v>1580940</v>
      </c>
      <c r="AS69">
        <v>117140</v>
      </c>
      <c r="AX69">
        <v>108714</v>
      </c>
      <c r="AY69">
        <v>1527260</v>
      </c>
      <c r="AZ69">
        <v>4328049</v>
      </c>
      <c r="BA69">
        <v>7747526</v>
      </c>
      <c r="BB69">
        <v>3109461</v>
      </c>
      <c r="BC69">
        <v>922619</v>
      </c>
    </row>
    <row r="70" spans="2:55">
      <c r="B70" t="s">
        <v>148</v>
      </c>
    </row>
    <row r="71" spans="2:55">
      <c r="B71" t="s">
        <v>149</v>
      </c>
      <c r="W71">
        <v>13404</v>
      </c>
      <c r="X71">
        <v>8629</v>
      </c>
      <c r="Y71">
        <v>191716</v>
      </c>
      <c r="Z71">
        <v>182337</v>
      </c>
      <c r="AA71">
        <v>10618</v>
      </c>
    </row>
    <row r="72" spans="2:55">
      <c r="B72" t="s">
        <v>56</v>
      </c>
      <c r="AI72">
        <v>2630</v>
      </c>
      <c r="AS72">
        <v>33880</v>
      </c>
      <c r="AT72">
        <v>280779</v>
      </c>
      <c r="AU72">
        <v>413695</v>
      </c>
      <c r="AV72">
        <v>336436</v>
      </c>
      <c r="AW72">
        <v>48469</v>
      </c>
      <c r="AX72">
        <v>887860</v>
      </c>
      <c r="AY72">
        <v>233805</v>
      </c>
      <c r="AZ72">
        <v>127985</v>
      </c>
      <c r="BA72">
        <v>87754</v>
      </c>
      <c r="BB72">
        <v>27065</v>
      </c>
      <c r="BC72">
        <v>133750</v>
      </c>
    </row>
    <row r="73" spans="2:55">
      <c r="B73" t="s">
        <v>57</v>
      </c>
      <c r="W73">
        <v>41754</v>
      </c>
      <c r="X73">
        <v>269186</v>
      </c>
      <c r="Y73">
        <v>247577</v>
      </c>
      <c r="Z73">
        <v>64497</v>
      </c>
      <c r="AA73">
        <v>168222</v>
      </c>
      <c r="AB73">
        <v>298252</v>
      </c>
      <c r="AC73">
        <v>362988</v>
      </c>
      <c r="AE73">
        <v>463654</v>
      </c>
      <c r="AF73">
        <v>440396</v>
      </c>
      <c r="AG73">
        <v>344900</v>
      </c>
      <c r="AH73">
        <v>247546</v>
      </c>
      <c r="AI73">
        <v>233464</v>
      </c>
      <c r="AJ73">
        <v>258679</v>
      </c>
      <c r="AK73">
        <v>202600</v>
      </c>
      <c r="AL73">
        <v>190209</v>
      </c>
      <c r="AM73">
        <v>230762</v>
      </c>
      <c r="AN73">
        <v>145153</v>
      </c>
      <c r="AO73">
        <v>166205</v>
      </c>
      <c r="AP73">
        <v>137138</v>
      </c>
      <c r="AQ73">
        <v>296232</v>
      </c>
      <c r="AR73">
        <v>111616</v>
      </c>
      <c r="AS73">
        <v>191574</v>
      </c>
      <c r="AT73">
        <v>260222</v>
      </c>
      <c r="AU73">
        <v>151638</v>
      </c>
      <c r="AV73">
        <v>125036</v>
      </c>
      <c r="AW73">
        <v>397872</v>
      </c>
      <c r="AX73">
        <v>732166</v>
      </c>
      <c r="AY73">
        <v>1541171</v>
      </c>
      <c r="AZ73">
        <v>1914363</v>
      </c>
      <c r="BA73">
        <v>2385550</v>
      </c>
      <c r="BB73">
        <v>2194095</v>
      </c>
      <c r="BC73">
        <v>2954498</v>
      </c>
    </row>
    <row r="74" spans="2:55">
      <c r="B74" t="s">
        <v>58</v>
      </c>
      <c r="W74">
        <v>53102</v>
      </c>
      <c r="X74">
        <v>40513</v>
      </c>
      <c r="Y74">
        <v>34390</v>
      </c>
      <c r="Z74">
        <v>32914</v>
      </c>
      <c r="AA74">
        <v>33639</v>
      </c>
      <c r="AB74">
        <v>56039</v>
      </c>
      <c r="AC74">
        <v>85468</v>
      </c>
      <c r="AE74">
        <v>81480</v>
      </c>
      <c r="AF74">
        <v>124430</v>
      </c>
      <c r="AG74">
        <v>116193</v>
      </c>
      <c r="AH74">
        <v>143273</v>
      </c>
      <c r="AI74">
        <v>65622</v>
      </c>
      <c r="AJ74">
        <v>32236</v>
      </c>
      <c r="AK74">
        <v>21030</v>
      </c>
      <c r="AL74">
        <v>49708</v>
      </c>
      <c r="AM74">
        <v>135290</v>
      </c>
      <c r="AN74">
        <v>126543</v>
      </c>
      <c r="AO74">
        <v>154485</v>
      </c>
      <c r="AP74">
        <v>72103</v>
      </c>
      <c r="AQ74">
        <v>51514</v>
      </c>
      <c r="AR74">
        <v>61045</v>
      </c>
      <c r="AS74">
        <v>130721</v>
      </c>
      <c r="AT74">
        <v>162147</v>
      </c>
      <c r="AU74">
        <v>249930</v>
      </c>
      <c r="AV74">
        <v>215156</v>
      </c>
      <c r="AW74">
        <v>300942</v>
      </c>
      <c r="AX74">
        <v>360390</v>
      </c>
      <c r="AY74">
        <v>800989</v>
      </c>
      <c r="AZ74">
        <v>1626428</v>
      </c>
      <c r="BA74">
        <v>1307615</v>
      </c>
      <c r="BB74">
        <v>1726881</v>
      </c>
      <c r="BC74">
        <v>1432050</v>
      </c>
    </row>
    <row r="75" spans="2:55">
      <c r="B75" t="s">
        <v>59</v>
      </c>
      <c r="AB75">
        <v>957229</v>
      </c>
      <c r="AC75">
        <v>1063181</v>
      </c>
      <c r="AE75">
        <v>1413657</v>
      </c>
      <c r="AF75">
        <v>1869512</v>
      </c>
      <c r="AG75">
        <v>2376887</v>
      </c>
      <c r="AH75">
        <v>1640475</v>
      </c>
      <c r="AI75">
        <v>794385</v>
      </c>
      <c r="AJ75">
        <v>305861</v>
      </c>
      <c r="AK75">
        <v>185009</v>
      </c>
      <c r="AL75">
        <v>202179</v>
      </c>
      <c r="AM75">
        <v>247667</v>
      </c>
      <c r="AN75">
        <v>402367</v>
      </c>
      <c r="AO75">
        <v>434992</v>
      </c>
      <c r="AP75">
        <v>393017</v>
      </c>
      <c r="AQ75">
        <v>395791</v>
      </c>
      <c r="AR75">
        <v>369018</v>
      </c>
      <c r="AS75">
        <v>8395558</v>
      </c>
      <c r="AT75">
        <v>79194596</v>
      </c>
      <c r="AU75">
        <v>213127850</v>
      </c>
      <c r="AV75">
        <v>188664419</v>
      </c>
      <c r="AW75">
        <v>108290439</v>
      </c>
      <c r="AX75">
        <v>36416925</v>
      </c>
      <c r="AY75">
        <v>15085913</v>
      </c>
      <c r="AZ75">
        <v>10921936</v>
      </c>
      <c r="BA75">
        <v>10205170</v>
      </c>
      <c r="BB75">
        <v>4761818</v>
      </c>
      <c r="BC75">
        <v>3716105</v>
      </c>
    </row>
    <row r="76" spans="2:55">
      <c r="B76" t="s">
        <v>60</v>
      </c>
      <c r="W76">
        <v>23154</v>
      </c>
      <c r="X76">
        <v>27651</v>
      </c>
      <c r="Y76">
        <v>33694</v>
      </c>
      <c r="Z76">
        <v>27106</v>
      </c>
      <c r="AA76">
        <v>47554</v>
      </c>
      <c r="AB76">
        <v>81998</v>
      </c>
      <c r="AC76">
        <v>236485</v>
      </c>
      <c r="AE76">
        <v>184998</v>
      </c>
      <c r="AF76">
        <v>79278</v>
      </c>
      <c r="AG76">
        <v>65781</v>
      </c>
      <c r="AH76">
        <v>123051</v>
      </c>
      <c r="AI76">
        <v>119640</v>
      </c>
      <c r="AJ76">
        <v>24169</v>
      </c>
      <c r="AK76">
        <v>17895</v>
      </c>
      <c r="AL76">
        <v>16517</v>
      </c>
      <c r="AM76">
        <v>52037</v>
      </c>
      <c r="AN76">
        <v>73950</v>
      </c>
      <c r="AO76">
        <v>85484</v>
      </c>
      <c r="AP76">
        <v>59219</v>
      </c>
      <c r="AQ76">
        <v>47243</v>
      </c>
      <c r="AR76">
        <v>77445</v>
      </c>
      <c r="AS76">
        <v>194141</v>
      </c>
      <c r="AT76">
        <v>252462</v>
      </c>
      <c r="AU76">
        <v>196325</v>
      </c>
      <c r="AV76">
        <v>154747</v>
      </c>
      <c r="AW76">
        <v>274802</v>
      </c>
      <c r="AX76">
        <v>385828</v>
      </c>
      <c r="AY76">
        <v>454422</v>
      </c>
      <c r="AZ76">
        <v>665332</v>
      </c>
      <c r="BA76">
        <v>1103269</v>
      </c>
      <c r="BB76">
        <v>926740</v>
      </c>
      <c r="BC76">
        <v>1467139</v>
      </c>
    </row>
    <row r="77" spans="2:55">
      <c r="B77" t="s">
        <v>61</v>
      </c>
      <c r="X77">
        <v>44862</v>
      </c>
      <c r="Z77">
        <v>24472</v>
      </c>
      <c r="AA77">
        <v>433614</v>
      </c>
      <c r="AB77">
        <v>236226</v>
      </c>
      <c r="AC77">
        <v>198350</v>
      </c>
      <c r="AE77">
        <v>168351</v>
      </c>
      <c r="AF77">
        <v>180869</v>
      </c>
      <c r="AG77">
        <v>137788</v>
      </c>
      <c r="AH77">
        <v>31382</v>
      </c>
      <c r="AI77">
        <v>44345</v>
      </c>
      <c r="AJ77">
        <v>7475</v>
      </c>
      <c r="AK77">
        <v>852</v>
      </c>
      <c r="AL77">
        <v>128</v>
      </c>
      <c r="AM77">
        <v>5716</v>
      </c>
      <c r="AN77">
        <v>1753</v>
      </c>
      <c r="AO77">
        <v>6042</v>
      </c>
      <c r="AP77">
        <v>1589</v>
      </c>
      <c r="AQ77">
        <v>1706</v>
      </c>
      <c r="AR77">
        <v>12689</v>
      </c>
      <c r="AS77">
        <v>10865</v>
      </c>
      <c r="AZ77">
        <v>75</v>
      </c>
      <c r="BB77">
        <v>307</v>
      </c>
    </row>
    <row r="78" spans="2:55">
      <c r="B78" t="s">
        <v>62</v>
      </c>
      <c r="X78">
        <v>72181</v>
      </c>
      <c r="Y78">
        <v>91446</v>
      </c>
      <c r="Z78">
        <v>604011</v>
      </c>
      <c r="AA78">
        <v>1675025</v>
      </c>
      <c r="AB78">
        <v>1754279</v>
      </c>
      <c r="AC78">
        <v>1038122</v>
      </c>
      <c r="AE78">
        <v>2006926</v>
      </c>
      <c r="AF78">
        <v>1554431</v>
      </c>
      <c r="AG78">
        <v>2300346</v>
      </c>
      <c r="AH78">
        <v>1217320</v>
      </c>
      <c r="AI78">
        <v>1644698</v>
      </c>
      <c r="AJ78">
        <v>759094</v>
      </c>
      <c r="AK78">
        <v>273454</v>
      </c>
      <c r="AL78">
        <v>318621</v>
      </c>
      <c r="AM78">
        <v>347679</v>
      </c>
      <c r="AN78">
        <v>704361</v>
      </c>
      <c r="AO78">
        <v>637666</v>
      </c>
      <c r="AP78">
        <v>553364</v>
      </c>
      <c r="AQ78">
        <v>482402</v>
      </c>
      <c r="AR78">
        <v>317544</v>
      </c>
      <c r="AS78">
        <v>89393</v>
      </c>
      <c r="AT78">
        <v>83494</v>
      </c>
      <c r="AX78">
        <v>172</v>
      </c>
      <c r="AY78">
        <v>507249</v>
      </c>
      <c r="AZ78">
        <v>1211660</v>
      </c>
      <c r="BA78">
        <v>2279985</v>
      </c>
      <c r="BB78">
        <v>607473</v>
      </c>
      <c r="BC78">
        <v>600495</v>
      </c>
    </row>
    <row r="79" spans="2:55">
      <c r="B79" t="s">
        <v>63</v>
      </c>
      <c r="W79">
        <v>102360853</v>
      </c>
      <c r="X79">
        <v>61827353</v>
      </c>
      <c r="Y79">
        <v>27522329</v>
      </c>
      <c r="Z79">
        <v>8248438</v>
      </c>
      <c r="AA79">
        <v>14175091</v>
      </c>
      <c r="AB79">
        <v>18933507</v>
      </c>
      <c r="AC79">
        <v>10404896</v>
      </c>
      <c r="AE79">
        <v>15281115</v>
      </c>
      <c r="AF79">
        <v>11702957</v>
      </c>
      <c r="AG79">
        <v>14320856</v>
      </c>
      <c r="AH79">
        <v>16942678</v>
      </c>
      <c r="AI79">
        <v>13668955</v>
      </c>
      <c r="AJ79">
        <v>17335095</v>
      </c>
      <c r="AK79">
        <v>14468798</v>
      </c>
      <c r="AL79">
        <v>12255055</v>
      </c>
      <c r="AM79">
        <v>10089782</v>
      </c>
      <c r="AN79">
        <v>7525217</v>
      </c>
      <c r="AO79">
        <v>10815075</v>
      </c>
      <c r="AP79">
        <v>8361981</v>
      </c>
      <c r="AQ79">
        <v>9152226</v>
      </c>
      <c r="AR79">
        <v>6973358</v>
      </c>
      <c r="AS79">
        <v>11924203</v>
      </c>
      <c r="AW79">
        <v>15864731</v>
      </c>
      <c r="AX79">
        <v>76916610</v>
      </c>
      <c r="AY79">
        <v>74380394</v>
      </c>
      <c r="AZ79">
        <v>81058035</v>
      </c>
      <c r="BA79">
        <v>92963349</v>
      </c>
      <c r="BB79">
        <v>36004103</v>
      </c>
      <c r="BC79">
        <v>18402592</v>
      </c>
    </row>
    <row r="80" spans="2:55">
      <c r="B80" t="s">
        <v>64</v>
      </c>
      <c r="W80">
        <v>72815</v>
      </c>
      <c r="X80">
        <v>363574</v>
      </c>
      <c r="Y80">
        <v>1312859</v>
      </c>
      <c r="Z80">
        <v>536090</v>
      </c>
      <c r="AA80">
        <v>95880</v>
      </c>
      <c r="AB80">
        <v>77577</v>
      </c>
      <c r="AC80">
        <v>148988</v>
      </c>
      <c r="AE80">
        <v>257113</v>
      </c>
      <c r="AF80">
        <v>701030</v>
      </c>
      <c r="AG80">
        <v>375065</v>
      </c>
      <c r="AH80">
        <v>687640</v>
      </c>
      <c r="AI80">
        <v>556525</v>
      </c>
      <c r="AJ80">
        <v>477451</v>
      </c>
      <c r="AK80">
        <v>114240</v>
      </c>
      <c r="AL80">
        <v>60187</v>
      </c>
      <c r="AM80">
        <v>96463</v>
      </c>
      <c r="AN80">
        <v>113446</v>
      </c>
      <c r="AO80">
        <v>74372</v>
      </c>
      <c r="AP80">
        <v>140737</v>
      </c>
      <c r="AQ80">
        <v>803691</v>
      </c>
      <c r="AR80">
        <v>105501</v>
      </c>
      <c r="AS80">
        <v>44856</v>
      </c>
      <c r="AT80">
        <v>159260</v>
      </c>
      <c r="AU80">
        <v>611564</v>
      </c>
      <c r="AV80">
        <v>71310653</v>
      </c>
      <c r="AW80">
        <v>32163019</v>
      </c>
      <c r="AX80">
        <v>16908030</v>
      </c>
      <c r="AY80">
        <v>8945369</v>
      </c>
      <c r="AZ80">
        <v>4597600</v>
      </c>
      <c r="BA80">
        <v>2746576</v>
      </c>
      <c r="BB80">
        <v>2242792</v>
      </c>
      <c r="BC80">
        <v>1926947</v>
      </c>
    </row>
    <row r="81" spans="2:55">
      <c r="B81" t="s">
        <v>65</v>
      </c>
      <c r="W81">
        <v>13631</v>
      </c>
      <c r="X81">
        <v>11177</v>
      </c>
      <c r="Y81">
        <v>43482</v>
      </c>
      <c r="Z81">
        <v>1130</v>
      </c>
      <c r="AB81">
        <v>8275</v>
      </c>
      <c r="AC81">
        <v>8429</v>
      </c>
      <c r="AE81">
        <v>28467</v>
      </c>
      <c r="AF81">
        <v>10936</v>
      </c>
      <c r="AG81">
        <v>41278</v>
      </c>
      <c r="AH81">
        <v>29180</v>
      </c>
      <c r="AI81">
        <v>20098</v>
      </c>
      <c r="AJ81">
        <v>2322</v>
      </c>
      <c r="AK81">
        <v>861</v>
      </c>
      <c r="AL81">
        <v>4161</v>
      </c>
      <c r="AM81">
        <v>473</v>
      </c>
      <c r="AN81">
        <v>1890</v>
      </c>
      <c r="AO81">
        <v>9439</v>
      </c>
      <c r="AP81">
        <v>22767</v>
      </c>
      <c r="AQ81">
        <v>28065</v>
      </c>
      <c r="AR81">
        <v>361714</v>
      </c>
      <c r="AS81">
        <v>44325</v>
      </c>
      <c r="AT81">
        <v>5887</v>
      </c>
      <c r="AX81">
        <v>60</v>
      </c>
      <c r="AY81">
        <v>269118</v>
      </c>
      <c r="AZ81">
        <v>858217</v>
      </c>
      <c r="BA81">
        <v>498457</v>
      </c>
      <c r="BB81">
        <v>176512</v>
      </c>
      <c r="BC81">
        <v>69369</v>
      </c>
    </row>
    <row r="82" spans="2:55">
      <c r="B82" t="s">
        <v>129</v>
      </c>
      <c r="W82">
        <v>12512</v>
      </c>
      <c r="X82">
        <v>14686</v>
      </c>
      <c r="Y82">
        <v>1474</v>
      </c>
      <c r="Z82">
        <v>841</v>
      </c>
      <c r="AA82">
        <v>910</v>
      </c>
      <c r="AE82">
        <v>3587</v>
      </c>
      <c r="AF82">
        <v>66613</v>
      </c>
      <c r="AG82">
        <v>76424</v>
      </c>
      <c r="AH82">
        <v>62407</v>
      </c>
      <c r="AI82">
        <v>67456</v>
      </c>
      <c r="AJ82">
        <v>40450</v>
      </c>
      <c r="AK82">
        <v>52397</v>
      </c>
      <c r="AL82">
        <v>56856</v>
      </c>
      <c r="AM82">
        <v>71114</v>
      </c>
      <c r="AN82">
        <v>79384</v>
      </c>
      <c r="AO82">
        <v>81269</v>
      </c>
      <c r="AP82">
        <v>14137</v>
      </c>
      <c r="AQ82">
        <v>6128</v>
      </c>
      <c r="AR82">
        <v>420</v>
      </c>
      <c r="AS82">
        <v>39495</v>
      </c>
      <c r="AT82">
        <v>31380</v>
      </c>
      <c r="AU82">
        <v>63390</v>
      </c>
      <c r="AV82">
        <v>65600</v>
      </c>
      <c r="AW82">
        <v>29247</v>
      </c>
      <c r="AX82">
        <v>50297</v>
      </c>
      <c r="AY82">
        <v>180081</v>
      </c>
      <c r="AZ82">
        <v>263628</v>
      </c>
      <c r="BA82">
        <v>128804</v>
      </c>
      <c r="BB82">
        <v>129092</v>
      </c>
      <c r="BC82">
        <v>4748</v>
      </c>
    </row>
    <row r="83" spans="2:55">
      <c r="B83" t="s">
        <v>66</v>
      </c>
      <c r="W83">
        <v>2299</v>
      </c>
      <c r="X83">
        <v>8822</v>
      </c>
      <c r="Y83">
        <v>7731</v>
      </c>
      <c r="Z83">
        <v>50</v>
      </c>
      <c r="AA83">
        <v>6597</v>
      </c>
      <c r="AB83">
        <v>11456</v>
      </c>
      <c r="AC83">
        <v>2877</v>
      </c>
      <c r="AE83">
        <v>7544</v>
      </c>
      <c r="AF83">
        <v>29766</v>
      </c>
      <c r="AG83">
        <v>42673</v>
      </c>
      <c r="AH83">
        <v>33803</v>
      </c>
      <c r="AI83">
        <v>66222</v>
      </c>
      <c r="AJ83">
        <v>619795</v>
      </c>
      <c r="AK83">
        <v>957583</v>
      </c>
      <c r="AL83">
        <v>332846</v>
      </c>
      <c r="AM83">
        <v>38479</v>
      </c>
      <c r="AN83">
        <v>46387</v>
      </c>
      <c r="AO83">
        <v>93302</v>
      </c>
      <c r="AP83">
        <v>97731</v>
      </c>
      <c r="AQ83">
        <v>80394</v>
      </c>
      <c r="AR83">
        <v>82902</v>
      </c>
      <c r="AS83">
        <v>24773</v>
      </c>
      <c r="AT83">
        <v>23657</v>
      </c>
      <c r="AU83">
        <v>140369</v>
      </c>
      <c r="AV83">
        <v>23762</v>
      </c>
      <c r="AW83">
        <v>177777</v>
      </c>
      <c r="AX83">
        <v>143206</v>
      </c>
      <c r="AY83">
        <v>121337</v>
      </c>
      <c r="AZ83">
        <v>230102</v>
      </c>
      <c r="BA83">
        <v>153417</v>
      </c>
      <c r="BB83">
        <v>295007</v>
      </c>
      <c r="BC83">
        <v>736725</v>
      </c>
    </row>
    <row r="84" spans="2:55">
      <c r="B84" t="s">
        <v>67</v>
      </c>
      <c r="W84">
        <v>161535</v>
      </c>
      <c r="X84">
        <v>472864</v>
      </c>
      <c r="Y84">
        <v>144714</v>
      </c>
      <c r="Z84">
        <v>66104</v>
      </c>
      <c r="AA84">
        <v>118145</v>
      </c>
      <c r="AB84">
        <v>63436</v>
      </c>
      <c r="AC84">
        <v>145334</v>
      </c>
      <c r="AE84">
        <v>254462</v>
      </c>
      <c r="AF84">
        <v>326812</v>
      </c>
      <c r="AG84">
        <v>472733</v>
      </c>
      <c r="AH84">
        <v>574872</v>
      </c>
      <c r="AI84">
        <v>398407</v>
      </c>
      <c r="AJ84">
        <v>268644</v>
      </c>
      <c r="AK84">
        <v>177116</v>
      </c>
      <c r="AL84">
        <v>78206</v>
      </c>
      <c r="AM84">
        <v>78495</v>
      </c>
      <c r="AN84">
        <v>161825</v>
      </c>
      <c r="AO84">
        <v>178341</v>
      </c>
      <c r="AP84">
        <v>197202</v>
      </c>
      <c r="AQ84">
        <v>172409</v>
      </c>
      <c r="AR84">
        <v>74797</v>
      </c>
      <c r="AS84">
        <v>230886</v>
      </c>
      <c r="AT84">
        <v>180848</v>
      </c>
      <c r="AU84">
        <v>40191</v>
      </c>
      <c r="AV84">
        <v>48892</v>
      </c>
      <c r="AW84">
        <v>208086</v>
      </c>
      <c r="AX84">
        <v>351460</v>
      </c>
      <c r="AY84">
        <v>1278387</v>
      </c>
      <c r="AZ84">
        <v>1742959</v>
      </c>
      <c r="BA84">
        <v>537973</v>
      </c>
      <c r="BB84">
        <v>70021</v>
      </c>
      <c r="BC84">
        <v>39235</v>
      </c>
    </row>
    <row r="85" spans="2:55">
      <c r="B85" t="s">
        <v>68</v>
      </c>
      <c r="W85">
        <v>3060</v>
      </c>
      <c r="X85">
        <v>2283</v>
      </c>
      <c r="Z85">
        <v>439</v>
      </c>
      <c r="AB85">
        <v>104</v>
      </c>
      <c r="AE85">
        <v>4593</v>
      </c>
      <c r="AF85">
        <v>4186</v>
      </c>
      <c r="AG85">
        <v>28044</v>
      </c>
      <c r="AH85">
        <v>30983</v>
      </c>
      <c r="AI85">
        <v>8972</v>
      </c>
      <c r="AJ85">
        <v>2353</v>
      </c>
      <c r="AK85">
        <v>2578</v>
      </c>
      <c r="AL85">
        <v>12</v>
      </c>
      <c r="AM85">
        <v>13070</v>
      </c>
      <c r="AN85">
        <v>12466</v>
      </c>
      <c r="AO85">
        <v>13365</v>
      </c>
      <c r="AP85">
        <v>12681</v>
      </c>
      <c r="AQ85">
        <v>9099</v>
      </c>
      <c r="AR85">
        <v>15879</v>
      </c>
      <c r="AS85">
        <v>1045</v>
      </c>
      <c r="AV85">
        <v>618346</v>
      </c>
      <c r="AW85">
        <v>71759</v>
      </c>
      <c r="AX85">
        <v>53716</v>
      </c>
      <c r="AY85">
        <v>263430</v>
      </c>
      <c r="AZ85">
        <v>175689</v>
      </c>
      <c r="BA85">
        <v>408203</v>
      </c>
      <c r="BB85">
        <v>226817</v>
      </c>
      <c r="BC85">
        <v>116565</v>
      </c>
    </row>
    <row r="86" spans="2:55">
      <c r="B86" t="s">
        <v>69</v>
      </c>
      <c r="W86">
        <v>574315</v>
      </c>
      <c r="X86">
        <v>786078</v>
      </c>
      <c r="Y86">
        <v>624585</v>
      </c>
      <c r="Z86">
        <v>468199</v>
      </c>
      <c r="AA86">
        <v>628807</v>
      </c>
      <c r="AB86">
        <v>1845223</v>
      </c>
      <c r="AC86">
        <v>1147021</v>
      </c>
      <c r="AE86">
        <v>439034</v>
      </c>
      <c r="AF86">
        <v>1245857</v>
      </c>
      <c r="AG86">
        <v>2639863</v>
      </c>
      <c r="AH86">
        <v>4895061</v>
      </c>
      <c r="AI86">
        <v>10162935</v>
      </c>
      <c r="AJ86">
        <v>9023377</v>
      </c>
      <c r="AK86">
        <v>8892252</v>
      </c>
      <c r="AL86">
        <v>4910525</v>
      </c>
      <c r="AM86">
        <v>356689</v>
      </c>
      <c r="AN86">
        <v>372620</v>
      </c>
      <c r="AO86">
        <v>345596</v>
      </c>
      <c r="AP86">
        <v>299158</v>
      </c>
      <c r="AQ86">
        <v>270173</v>
      </c>
      <c r="AR86">
        <v>256182</v>
      </c>
      <c r="AS86">
        <v>277842</v>
      </c>
      <c r="AT86">
        <v>373675</v>
      </c>
      <c r="AU86">
        <v>585477</v>
      </c>
      <c r="AV86">
        <v>541487</v>
      </c>
      <c r="AW86">
        <v>579693</v>
      </c>
      <c r="AX86">
        <v>736813</v>
      </c>
      <c r="AY86">
        <v>783991</v>
      </c>
      <c r="AZ86">
        <v>1157835</v>
      </c>
      <c r="BA86">
        <v>1432062</v>
      </c>
      <c r="BB86">
        <v>1208297</v>
      </c>
      <c r="BC86">
        <v>1061218</v>
      </c>
    </row>
    <row r="87" spans="2:55">
      <c r="B87" t="s">
        <v>70</v>
      </c>
      <c r="X87">
        <v>655826</v>
      </c>
      <c r="Y87">
        <v>8217036</v>
      </c>
      <c r="Z87">
        <v>4592081</v>
      </c>
      <c r="AA87">
        <v>10062879</v>
      </c>
      <c r="AB87">
        <v>16294838</v>
      </c>
      <c r="AC87">
        <v>24382660</v>
      </c>
      <c r="AE87">
        <v>30706040</v>
      </c>
      <c r="AF87">
        <v>40181027</v>
      </c>
      <c r="AG87">
        <v>45625574</v>
      </c>
      <c r="AH87">
        <v>32391069</v>
      </c>
      <c r="AI87">
        <v>14890843</v>
      </c>
      <c r="AJ87">
        <v>11503720</v>
      </c>
      <c r="AK87">
        <v>7798100</v>
      </c>
      <c r="AL87">
        <v>9941020</v>
      </c>
      <c r="AM87">
        <v>6164902</v>
      </c>
      <c r="AN87">
        <v>3597693</v>
      </c>
      <c r="AO87">
        <v>6728166</v>
      </c>
      <c r="AP87">
        <v>11737187</v>
      </c>
      <c r="AQ87">
        <v>18260567</v>
      </c>
      <c r="AR87">
        <v>7868966</v>
      </c>
      <c r="AX87">
        <v>2724506</v>
      </c>
      <c r="AY87">
        <v>6867158</v>
      </c>
      <c r="AZ87">
        <v>6690407</v>
      </c>
      <c r="BA87">
        <v>13214116</v>
      </c>
      <c r="BB87">
        <v>23451452</v>
      </c>
      <c r="BC87">
        <v>8873076</v>
      </c>
    </row>
    <row r="88" spans="2:55">
      <c r="B88" t="s">
        <v>150</v>
      </c>
    </row>
    <row r="89" spans="2:55">
      <c r="B89" t="s">
        <v>151</v>
      </c>
    </row>
    <row r="90" spans="2:55">
      <c r="B90" t="s">
        <v>71</v>
      </c>
      <c r="W90">
        <v>16902</v>
      </c>
      <c r="X90">
        <v>29591004</v>
      </c>
      <c r="Y90">
        <v>20834924</v>
      </c>
      <c r="Z90">
        <v>5267808</v>
      </c>
      <c r="AA90">
        <v>6705882</v>
      </c>
      <c r="AB90">
        <v>6095301</v>
      </c>
      <c r="AC90">
        <v>5369933</v>
      </c>
      <c r="AE90">
        <v>6206958</v>
      </c>
      <c r="AF90">
        <v>4537019</v>
      </c>
      <c r="AG90">
        <v>10437672</v>
      </c>
      <c r="AH90">
        <v>5769444</v>
      </c>
      <c r="AI90">
        <v>6650995</v>
      </c>
      <c r="AJ90">
        <v>2751631</v>
      </c>
      <c r="AK90">
        <v>372426</v>
      </c>
      <c r="AL90">
        <v>279104</v>
      </c>
      <c r="AM90">
        <v>6869</v>
      </c>
      <c r="AN90">
        <v>5948</v>
      </c>
      <c r="AO90">
        <v>3504317</v>
      </c>
      <c r="AP90">
        <v>365146</v>
      </c>
      <c r="AQ90">
        <v>1564675</v>
      </c>
      <c r="AR90">
        <v>270803</v>
      </c>
      <c r="AS90">
        <v>737</v>
      </c>
      <c r="AT90">
        <v>176323</v>
      </c>
      <c r="AU90">
        <v>2423445</v>
      </c>
      <c r="AV90">
        <v>6149561</v>
      </c>
      <c r="AW90">
        <v>8573945</v>
      </c>
      <c r="AX90">
        <v>25563317</v>
      </c>
      <c r="AY90">
        <v>9738480</v>
      </c>
      <c r="AZ90">
        <v>5440465</v>
      </c>
      <c r="BA90">
        <v>9662633</v>
      </c>
      <c r="BB90">
        <v>2615218</v>
      </c>
      <c r="BC90">
        <v>1832832</v>
      </c>
    </row>
    <row r="91" spans="2:55">
      <c r="B91" t="s">
        <v>72</v>
      </c>
      <c r="W91">
        <v>93951</v>
      </c>
      <c r="X91">
        <v>46400</v>
      </c>
      <c r="Y91">
        <v>132004</v>
      </c>
      <c r="Z91">
        <v>54164</v>
      </c>
      <c r="AA91">
        <v>86808</v>
      </c>
      <c r="AB91">
        <v>76446</v>
      </c>
      <c r="AC91">
        <v>232138</v>
      </c>
      <c r="AE91">
        <v>213693</v>
      </c>
      <c r="AF91">
        <v>176200</v>
      </c>
      <c r="AG91">
        <v>202979</v>
      </c>
      <c r="AH91">
        <v>188880</v>
      </c>
      <c r="AI91">
        <v>151532</v>
      </c>
      <c r="AJ91">
        <v>128300</v>
      </c>
      <c r="AK91">
        <v>103725</v>
      </c>
      <c r="AL91">
        <v>121613</v>
      </c>
      <c r="AM91">
        <v>170277</v>
      </c>
      <c r="AN91">
        <v>76251</v>
      </c>
      <c r="AO91">
        <v>112526</v>
      </c>
      <c r="AP91">
        <v>88498</v>
      </c>
      <c r="AQ91">
        <v>119527</v>
      </c>
      <c r="AR91">
        <v>190165</v>
      </c>
      <c r="AS91">
        <v>203705</v>
      </c>
      <c r="AT91">
        <v>248675</v>
      </c>
      <c r="AU91">
        <v>243146</v>
      </c>
      <c r="AV91">
        <v>242308</v>
      </c>
      <c r="AW91">
        <v>348615</v>
      </c>
      <c r="AX91">
        <v>423963</v>
      </c>
      <c r="AY91">
        <v>928308</v>
      </c>
      <c r="AZ91">
        <v>1630164</v>
      </c>
      <c r="BA91">
        <v>1548465</v>
      </c>
      <c r="BB91">
        <v>1696530</v>
      </c>
      <c r="BC91">
        <v>2401034</v>
      </c>
    </row>
    <row r="92" spans="2:55">
      <c r="B92" t="s">
        <v>73</v>
      </c>
      <c r="W92">
        <v>2158</v>
      </c>
      <c r="X92">
        <v>174543</v>
      </c>
      <c r="Y92">
        <v>95135</v>
      </c>
      <c r="Z92">
        <v>71967</v>
      </c>
      <c r="AA92">
        <v>214267</v>
      </c>
      <c r="AB92">
        <v>401659</v>
      </c>
      <c r="AC92">
        <v>489680</v>
      </c>
      <c r="AE92">
        <v>488974</v>
      </c>
      <c r="AF92">
        <v>327666</v>
      </c>
      <c r="AG92">
        <v>447509</v>
      </c>
      <c r="AH92">
        <v>170433</v>
      </c>
      <c r="AI92">
        <v>87524</v>
      </c>
      <c r="AJ92">
        <v>89879</v>
      </c>
      <c r="AK92">
        <v>74162</v>
      </c>
      <c r="AL92">
        <v>105789</v>
      </c>
      <c r="AM92">
        <v>212870</v>
      </c>
      <c r="AN92">
        <v>101775</v>
      </c>
      <c r="AO92">
        <v>164115</v>
      </c>
      <c r="AP92">
        <v>164718</v>
      </c>
      <c r="AQ92">
        <v>120266</v>
      </c>
      <c r="AR92">
        <v>105107</v>
      </c>
      <c r="AS92">
        <v>128159</v>
      </c>
      <c r="AT92">
        <v>121319</v>
      </c>
      <c r="AU92">
        <v>390482</v>
      </c>
      <c r="AV92">
        <v>279322</v>
      </c>
      <c r="AW92">
        <v>505304</v>
      </c>
      <c r="AX92">
        <v>612468</v>
      </c>
      <c r="AY92">
        <v>1120547</v>
      </c>
      <c r="AZ92">
        <v>1366453</v>
      </c>
      <c r="BA92">
        <v>1393461</v>
      </c>
      <c r="BB92">
        <v>1601955</v>
      </c>
      <c r="BC92">
        <v>2512670</v>
      </c>
    </row>
    <row r="93" spans="2:55">
      <c r="B93" t="s">
        <v>74</v>
      </c>
      <c r="W93">
        <v>27699</v>
      </c>
      <c r="X93">
        <v>43660</v>
      </c>
      <c r="Y93">
        <v>173115</v>
      </c>
      <c r="Z93">
        <v>143422</v>
      </c>
      <c r="AA93">
        <v>143904</v>
      </c>
      <c r="AB93">
        <v>196450</v>
      </c>
      <c r="AC93">
        <v>224668</v>
      </c>
      <c r="AE93">
        <v>119918</v>
      </c>
      <c r="AF93">
        <v>116620</v>
      </c>
      <c r="AG93">
        <v>234400</v>
      </c>
      <c r="AH93">
        <v>139624</v>
      </c>
      <c r="AI93">
        <v>130769</v>
      </c>
      <c r="AJ93">
        <v>106335</v>
      </c>
      <c r="AK93">
        <v>117963</v>
      </c>
      <c r="AL93">
        <v>119752</v>
      </c>
      <c r="AM93">
        <v>95748</v>
      </c>
      <c r="AN93">
        <v>126030</v>
      </c>
      <c r="AO93">
        <v>128955</v>
      </c>
      <c r="AP93">
        <v>175763</v>
      </c>
      <c r="AQ93">
        <v>169635</v>
      </c>
      <c r="AR93">
        <v>193495</v>
      </c>
      <c r="AS93">
        <v>127751</v>
      </c>
      <c r="AT93">
        <v>275545</v>
      </c>
      <c r="AU93">
        <v>242446</v>
      </c>
      <c r="AV93">
        <v>122529</v>
      </c>
      <c r="AW93">
        <v>114167</v>
      </c>
      <c r="AX93">
        <v>187649</v>
      </c>
      <c r="AY93">
        <v>623571</v>
      </c>
      <c r="AZ93">
        <v>641214</v>
      </c>
      <c r="BA93">
        <v>677226</v>
      </c>
      <c r="BB93">
        <v>678278</v>
      </c>
      <c r="BC93">
        <v>613364</v>
      </c>
    </row>
    <row r="94" spans="2:55">
      <c r="B94" t="s">
        <v>75</v>
      </c>
      <c r="Z94">
        <v>100</v>
      </c>
      <c r="AA94">
        <v>1297</v>
      </c>
      <c r="AB94">
        <v>27405</v>
      </c>
      <c r="AC94">
        <v>24519</v>
      </c>
      <c r="AE94">
        <v>44049</v>
      </c>
      <c r="AF94">
        <v>72427</v>
      </c>
      <c r="AG94">
        <v>115993</v>
      </c>
      <c r="AH94">
        <v>124082</v>
      </c>
      <c r="AI94">
        <v>121010</v>
      </c>
      <c r="AJ94">
        <v>59783</v>
      </c>
      <c r="AK94">
        <v>2043</v>
      </c>
      <c r="AL94">
        <v>685</v>
      </c>
      <c r="AM94">
        <v>1975</v>
      </c>
      <c r="AN94">
        <v>2050</v>
      </c>
      <c r="AO94">
        <v>2181</v>
      </c>
      <c r="AP94">
        <v>9373</v>
      </c>
      <c r="AQ94">
        <v>3543</v>
      </c>
      <c r="AR94">
        <v>683</v>
      </c>
      <c r="AS94">
        <v>91752</v>
      </c>
      <c r="AX94">
        <v>115</v>
      </c>
      <c r="AY94">
        <v>1063210</v>
      </c>
      <c r="AZ94">
        <v>946116</v>
      </c>
      <c r="BA94">
        <v>819835</v>
      </c>
      <c r="BB94">
        <v>75271</v>
      </c>
      <c r="BC94">
        <v>85797</v>
      </c>
    </row>
    <row r="95" spans="2:55">
      <c r="B95" t="s">
        <v>76</v>
      </c>
      <c r="AB95">
        <v>19400</v>
      </c>
      <c r="AC95">
        <v>23146</v>
      </c>
      <c r="AE95">
        <v>46318</v>
      </c>
      <c r="AF95">
        <v>43957</v>
      </c>
      <c r="AG95">
        <v>35979</v>
      </c>
      <c r="AH95">
        <v>29845</v>
      </c>
      <c r="AI95">
        <v>34601</v>
      </c>
      <c r="AJ95">
        <v>27693</v>
      </c>
      <c r="AK95">
        <v>4804</v>
      </c>
      <c r="AL95">
        <v>10810</v>
      </c>
      <c r="AM95">
        <v>11280</v>
      </c>
      <c r="AN95">
        <v>7025</v>
      </c>
      <c r="AO95">
        <v>15591</v>
      </c>
      <c r="AP95">
        <v>26401</v>
      </c>
      <c r="AQ95">
        <v>17705</v>
      </c>
      <c r="AR95">
        <v>74795</v>
      </c>
      <c r="AS95">
        <v>547827</v>
      </c>
      <c r="AT95">
        <v>1836426</v>
      </c>
      <c r="AU95">
        <v>2708313</v>
      </c>
      <c r="AV95">
        <v>2163955</v>
      </c>
      <c r="AW95">
        <v>2654386</v>
      </c>
      <c r="AX95">
        <v>3681058</v>
      </c>
      <c r="AY95">
        <v>3123267</v>
      </c>
      <c r="AZ95">
        <v>2485464</v>
      </c>
      <c r="BA95">
        <v>1845207</v>
      </c>
      <c r="BB95">
        <v>743066</v>
      </c>
      <c r="BC95">
        <v>847415</v>
      </c>
    </row>
    <row r="96" spans="2:55">
      <c r="B96" t="s">
        <v>77</v>
      </c>
      <c r="C96" t="s">
        <v>78</v>
      </c>
      <c r="AC96">
        <v>25834</v>
      </c>
      <c r="AE96">
        <v>171798</v>
      </c>
      <c r="AF96">
        <v>255319</v>
      </c>
      <c r="AG96">
        <v>190247</v>
      </c>
      <c r="AH96">
        <v>85393</v>
      </c>
      <c r="AI96">
        <v>34096</v>
      </c>
      <c r="AJ96">
        <v>7393</v>
      </c>
      <c r="AK96">
        <v>5257</v>
      </c>
      <c r="AL96">
        <v>6115</v>
      </c>
      <c r="AM96">
        <v>113603</v>
      </c>
      <c r="AN96">
        <v>144824</v>
      </c>
      <c r="AO96">
        <v>20780</v>
      </c>
      <c r="AP96">
        <v>26678</v>
      </c>
      <c r="AQ96">
        <v>40289</v>
      </c>
      <c r="AR96">
        <v>41990</v>
      </c>
      <c r="AS96">
        <v>99051</v>
      </c>
      <c r="AT96">
        <v>1175473</v>
      </c>
      <c r="AU96">
        <v>20158668</v>
      </c>
      <c r="AV96">
        <v>22067185</v>
      </c>
      <c r="AW96">
        <v>5747391</v>
      </c>
      <c r="AX96">
        <v>3494447</v>
      </c>
      <c r="AY96">
        <v>3231457</v>
      </c>
      <c r="AZ96">
        <v>2159649</v>
      </c>
      <c r="BA96">
        <v>830766</v>
      </c>
      <c r="BB96">
        <v>471755</v>
      </c>
      <c r="BC96">
        <v>70127</v>
      </c>
    </row>
    <row r="97" spans="2:55">
      <c r="B97" t="s">
        <v>79</v>
      </c>
      <c r="W97">
        <v>14030724</v>
      </c>
      <c r="X97">
        <v>16967221</v>
      </c>
      <c r="Y97">
        <v>57771457</v>
      </c>
      <c r="Z97">
        <v>15340430</v>
      </c>
      <c r="AA97">
        <v>12189829</v>
      </c>
      <c r="AB97">
        <v>18502921</v>
      </c>
      <c r="AC97">
        <v>14144853</v>
      </c>
      <c r="AE97">
        <v>16571941</v>
      </c>
      <c r="AF97">
        <v>25105423</v>
      </c>
      <c r="AG97">
        <v>22787843</v>
      </c>
      <c r="AH97">
        <v>12597126</v>
      </c>
      <c r="AI97">
        <v>15360055</v>
      </c>
      <c r="AJ97">
        <v>5880189</v>
      </c>
      <c r="AK97">
        <v>3871298</v>
      </c>
      <c r="AL97">
        <v>3577603</v>
      </c>
      <c r="AM97">
        <v>3038112</v>
      </c>
      <c r="AN97">
        <v>3088354</v>
      </c>
      <c r="AO97">
        <v>4110105</v>
      </c>
      <c r="AP97">
        <v>2748408</v>
      </c>
      <c r="AQ97">
        <v>1745343</v>
      </c>
      <c r="AR97">
        <v>2231342</v>
      </c>
      <c r="AS97">
        <v>942850</v>
      </c>
      <c r="AV97">
        <v>8814884</v>
      </c>
      <c r="AW97">
        <v>160117718</v>
      </c>
      <c r="AX97">
        <v>89470246</v>
      </c>
      <c r="AY97">
        <v>20387069</v>
      </c>
      <c r="AZ97">
        <v>35687685</v>
      </c>
      <c r="BA97">
        <v>32378709</v>
      </c>
      <c r="BB97">
        <v>12566804</v>
      </c>
      <c r="BC97">
        <v>15476304</v>
      </c>
    </row>
    <row r="98" spans="2:55">
      <c r="B98" t="s">
        <v>123</v>
      </c>
      <c r="X98">
        <v>752</v>
      </c>
      <c r="AG98">
        <v>882</v>
      </c>
      <c r="AH98">
        <v>3979</v>
      </c>
      <c r="AI98">
        <v>223</v>
      </c>
      <c r="AK98">
        <v>2941</v>
      </c>
      <c r="AL98">
        <v>1261</v>
      </c>
      <c r="AM98">
        <v>655</v>
      </c>
      <c r="AN98">
        <v>1454</v>
      </c>
      <c r="AX98">
        <v>18857</v>
      </c>
      <c r="AZ98">
        <v>4625</v>
      </c>
      <c r="BA98">
        <v>5108</v>
      </c>
      <c r="BB98">
        <v>10634</v>
      </c>
      <c r="BC98">
        <v>374448</v>
      </c>
    </row>
    <row r="99" spans="2:55">
      <c r="B99" t="s">
        <v>80</v>
      </c>
      <c r="AA99">
        <v>1954</v>
      </c>
      <c r="AB99">
        <v>37</v>
      </c>
      <c r="AE99">
        <v>1288</v>
      </c>
      <c r="AF99">
        <v>179</v>
      </c>
      <c r="AG99">
        <v>12974</v>
      </c>
      <c r="AH99">
        <v>6800</v>
      </c>
      <c r="AJ99">
        <v>346</v>
      </c>
      <c r="AL99">
        <v>8093</v>
      </c>
      <c r="AN99">
        <v>12141</v>
      </c>
      <c r="AR99">
        <v>208</v>
      </c>
      <c r="AW99">
        <v>48666</v>
      </c>
      <c r="AX99">
        <v>6470</v>
      </c>
      <c r="AY99">
        <v>2643</v>
      </c>
      <c r="AZ99">
        <v>7306</v>
      </c>
      <c r="BA99">
        <v>122</v>
      </c>
      <c r="BB99">
        <v>91520</v>
      </c>
      <c r="BC99">
        <v>183867</v>
      </c>
    </row>
    <row r="100" spans="2:55">
      <c r="B100" t="s">
        <v>81</v>
      </c>
      <c r="W100">
        <v>12395296</v>
      </c>
      <c r="X100">
        <v>7889820</v>
      </c>
      <c r="Y100">
        <v>6479298</v>
      </c>
      <c r="Z100">
        <v>14877168</v>
      </c>
      <c r="AA100">
        <v>14667677</v>
      </c>
      <c r="AB100">
        <v>27092836</v>
      </c>
      <c r="AC100">
        <v>22050721</v>
      </c>
      <c r="AE100">
        <v>37684134</v>
      </c>
      <c r="AF100">
        <v>29629108</v>
      </c>
      <c r="AG100">
        <v>38696592</v>
      </c>
      <c r="AH100">
        <v>37504692</v>
      </c>
      <c r="AI100">
        <v>23422432</v>
      </c>
      <c r="AJ100">
        <v>15695822</v>
      </c>
      <c r="AK100">
        <v>11995887</v>
      </c>
      <c r="AL100">
        <v>13001704</v>
      </c>
      <c r="AM100">
        <v>16475829</v>
      </c>
      <c r="AN100">
        <v>14915577</v>
      </c>
      <c r="AO100">
        <v>19750132</v>
      </c>
      <c r="AP100">
        <v>25798857</v>
      </c>
      <c r="AQ100">
        <v>20770130</v>
      </c>
      <c r="AR100">
        <v>28167607</v>
      </c>
      <c r="AS100">
        <v>11366892</v>
      </c>
      <c r="AT100">
        <v>1501901</v>
      </c>
      <c r="AY100">
        <v>1026850</v>
      </c>
      <c r="AZ100">
        <v>559224</v>
      </c>
      <c r="BA100">
        <v>8000548</v>
      </c>
      <c r="BB100">
        <v>5859653</v>
      </c>
      <c r="BC100">
        <v>20533149</v>
      </c>
    </row>
    <row r="101" spans="2:55">
      <c r="B101" t="s">
        <v>124</v>
      </c>
      <c r="W101">
        <v>273133</v>
      </c>
      <c r="X101">
        <v>1469</v>
      </c>
      <c r="Y101">
        <v>4160</v>
      </c>
      <c r="Z101">
        <v>23331</v>
      </c>
      <c r="AA101">
        <v>16791</v>
      </c>
      <c r="AB101">
        <v>12008</v>
      </c>
      <c r="AC101">
        <v>18341</v>
      </c>
      <c r="AE101">
        <v>435593</v>
      </c>
      <c r="AF101">
        <v>919882</v>
      </c>
      <c r="AG101">
        <v>211018</v>
      </c>
      <c r="AH101">
        <v>47007</v>
      </c>
      <c r="AI101">
        <v>7119</v>
      </c>
      <c r="AJ101">
        <v>13815</v>
      </c>
      <c r="AK101">
        <v>1341</v>
      </c>
      <c r="AL101">
        <v>103550</v>
      </c>
      <c r="AM101">
        <v>12438</v>
      </c>
      <c r="AN101">
        <v>9239</v>
      </c>
      <c r="AO101">
        <v>2576</v>
      </c>
      <c r="AP101">
        <v>3669</v>
      </c>
      <c r="AQ101">
        <v>489</v>
      </c>
      <c r="AR101">
        <v>113</v>
      </c>
      <c r="AS101">
        <v>17</v>
      </c>
      <c r="AT101">
        <v>69</v>
      </c>
      <c r="AY101">
        <v>125813</v>
      </c>
      <c r="AZ101">
        <v>30021</v>
      </c>
      <c r="BA101">
        <v>22965</v>
      </c>
      <c r="BB101">
        <v>233220</v>
      </c>
      <c r="BC101">
        <v>1142919</v>
      </c>
    </row>
    <row r="102" spans="2:55">
      <c r="B102" t="s">
        <v>82</v>
      </c>
      <c r="Z102">
        <v>171035</v>
      </c>
      <c r="AA102">
        <v>174867</v>
      </c>
      <c r="AB102">
        <v>160143</v>
      </c>
      <c r="AC102">
        <v>939784</v>
      </c>
      <c r="AE102">
        <v>50564</v>
      </c>
      <c r="AF102">
        <v>73601</v>
      </c>
      <c r="AG102">
        <v>104097</v>
      </c>
      <c r="AH102">
        <v>9783</v>
      </c>
      <c r="AI102">
        <v>10912</v>
      </c>
      <c r="AJ102">
        <v>11626</v>
      </c>
      <c r="AK102">
        <v>451</v>
      </c>
      <c r="AL102">
        <v>9200</v>
      </c>
      <c r="AM102">
        <v>4217</v>
      </c>
      <c r="AN102">
        <v>44771</v>
      </c>
      <c r="AO102">
        <v>106488</v>
      </c>
      <c r="AP102">
        <v>119304</v>
      </c>
      <c r="AQ102">
        <v>275608</v>
      </c>
      <c r="AR102">
        <v>666298</v>
      </c>
    </row>
    <row r="103" spans="2:55">
      <c r="B103" t="s">
        <v>83</v>
      </c>
      <c r="AA103">
        <v>400</v>
      </c>
      <c r="AB103">
        <v>3533</v>
      </c>
      <c r="AC103">
        <v>6283</v>
      </c>
      <c r="AE103">
        <v>12568</v>
      </c>
      <c r="AF103">
        <v>28130</v>
      </c>
      <c r="AG103">
        <v>44419</v>
      </c>
      <c r="AH103">
        <v>30434</v>
      </c>
      <c r="AI103">
        <v>23823</v>
      </c>
      <c r="AJ103">
        <v>8725</v>
      </c>
      <c r="AK103">
        <v>6225</v>
      </c>
      <c r="AL103">
        <v>7171</v>
      </c>
      <c r="AM103">
        <v>10029</v>
      </c>
      <c r="AN103">
        <v>11541</v>
      </c>
      <c r="AO103">
        <v>12221</v>
      </c>
      <c r="AP103">
        <v>19194</v>
      </c>
      <c r="AQ103">
        <v>19947</v>
      </c>
      <c r="AR103">
        <v>24328</v>
      </c>
      <c r="AS103">
        <v>20206</v>
      </c>
      <c r="AT103">
        <v>13515</v>
      </c>
      <c r="AU103">
        <v>11568</v>
      </c>
      <c r="AV103">
        <v>18053</v>
      </c>
      <c r="AW103">
        <v>18831</v>
      </c>
      <c r="AX103">
        <v>83832</v>
      </c>
      <c r="AY103">
        <v>66617</v>
      </c>
      <c r="AZ103">
        <v>143903</v>
      </c>
      <c r="BA103">
        <v>129283</v>
      </c>
      <c r="BB103">
        <v>119258</v>
      </c>
      <c r="BC103">
        <v>108513</v>
      </c>
    </row>
    <row r="104" spans="2:55">
      <c r="B104" t="s">
        <v>84</v>
      </c>
      <c r="AA104">
        <v>2484</v>
      </c>
      <c r="AB104">
        <v>5887</v>
      </c>
      <c r="AC104">
        <v>2389</v>
      </c>
      <c r="AE104">
        <v>5894</v>
      </c>
      <c r="AF104">
        <v>2827</v>
      </c>
      <c r="AG104">
        <v>5159</v>
      </c>
      <c r="AH104">
        <v>3031</v>
      </c>
      <c r="AI104">
        <v>273</v>
      </c>
      <c r="AJ104">
        <v>415</v>
      </c>
      <c r="AK104">
        <v>30</v>
      </c>
      <c r="AL104">
        <v>1030</v>
      </c>
      <c r="AM104">
        <v>2560</v>
      </c>
      <c r="AN104">
        <v>1705</v>
      </c>
      <c r="AO104">
        <v>1461</v>
      </c>
      <c r="AP104">
        <v>1380</v>
      </c>
      <c r="AQ104">
        <v>912393</v>
      </c>
      <c r="AR104">
        <v>64325</v>
      </c>
      <c r="AS104">
        <v>5898</v>
      </c>
      <c r="AY104">
        <v>16</v>
      </c>
      <c r="BA104">
        <v>153</v>
      </c>
      <c r="BB104">
        <v>73</v>
      </c>
      <c r="BC104">
        <v>558</v>
      </c>
    </row>
    <row r="105" spans="2:55">
      <c r="B105" t="s">
        <v>85</v>
      </c>
      <c r="W105">
        <v>573474</v>
      </c>
      <c r="X105">
        <v>414751</v>
      </c>
      <c r="Y105">
        <v>1103555</v>
      </c>
      <c r="Z105">
        <v>1333248</v>
      </c>
      <c r="AA105">
        <v>3305446</v>
      </c>
      <c r="AB105">
        <v>3511729</v>
      </c>
      <c r="AC105">
        <v>2860181</v>
      </c>
      <c r="AE105">
        <v>2914373</v>
      </c>
      <c r="AF105">
        <v>2527425</v>
      </c>
      <c r="AG105">
        <v>2843602</v>
      </c>
      <c r="AH105">
        <v>2500762</v>
      </c>
      <c r="AI105">
        <v>2162089</v>
      </c>
      <c r="AJ105">
        <v>1631029</v>
      </c>
      <c r="AK105">
        <v>1218870</v>
      </c>
      <c r="AL105">
        <v>1583454</v>
      </c>
      <c r="AM105">
        <v>1877256</v>
      </c>
      <c r="AN105">
        <v>1800858</v>
      </c>
      <c r="AO105">
        <v>2588512</v>
      </c>
      <c r="AP105">
        <v>3419192</v>
      </c>
      <c r="AQ105">
        <v>2339583</v>
      </c>
      <c r="AR105">
        <v>3003750</v>
      </c>
      <c r="AS105">
        <v>4328406</v>
      </c>
      <c r="AT105">
        <v>4254767</v>
      </c>
      <c r="AU105">
        <v>5583644</v>
      </c>
      <c r="AV105">
        <v>8329614</v>
      </c>
      <c r="AW105">
        <v>6272758</v>
      </c>
      <c r="AX105">
        <v>8165058</v>
      </c>
      <c r="AY105">
        <v>10536242</v>
      </c>
      <c r="AZ105">
        <v>11700851</v>
      </c>
      <c r="BA105">
        <v>15045175</v>
      </c>
      <c r="BB105">
        <v>15411218</v>
      </c>
      <c r="BC105">
        <v>17623886</v>
      </c>
    </row>
    <row r="106" spans="2:55">
      <c r="B106" t="s">
        <v>86</v>
      </c>
      <c r="W106">
        <v>26096</v>
      </c>
      <c r="X106">
        <v>17258</v>
      </c>
      <c r="Y106">
        <v>106754</v>
      </c>
      <c r="Z106">
        <v>75544</v>
      </c>
      <c r="AA106">
        <v>51184</v>
      </c>
      <c r="AB106">
        <v>15030</v>
      </c>
      <c r="AC106">
        <v>16092</v>
      </c>
      <c r="AE106">
        <v>148943</v>
      </c>
      <c r="AF106">
        <v>439350</v>
      </c>
      <c r="AG106">
        <v>452475</v>
      </c>
      <c r="AH106">
        <v>328553</v>
      </c>
      <c r="AI106">
        <v>174524</v>
      </c>
      <c r="AJ106">
        <v>113073</v>
      </c>
      <c r="AK106">
        <v>168647</v>
      </c>
      <c r="AL106">
        <v>52789</v>
      </c>
      <c r="AM106">
        <v>64961</v>
      </c>
      <c r="AN106">
        <v>79881</v>
      </c>
      <c r="AO106">
        <v>1867274</v>
      </c>
      <c r="AP106">
        <v>1417940</v>
      </c>
      <c r="AQ106">
        <v>97194</v>
      </c>
      <c r="AR106">
        <v>92853</v>
      </c>
      <c r="AS106">
        <v>37859</v>
      </c>
      <c r="AT106">
        <v>28538</v>
      </c>
      <c r="AU106">
        <v>4988</v>
      </c>
      <c r="AV106">
        <v>6723</v>
      </c>
      <c r="AW106">
        <v>1282253</v>
      </c>
      <c r="AX106">
        <v>9191782</v>
      </c>
      <c r="AY106">
        <v>1169139</v>
      </c>
      <c r="AZ106">
        <v>1447050</v>
      </c>
      <c r="BA106">
        <v>1700460</v>
      </c>
      <c r="BB106">
        <v>1267649</v>
      </c>
      <c r="BC106">
        <v>1700455</v>
      </c>
    </row>
    <row r="107" spans="2:55">
      <c r="B107" t="s">
        <v>87</v>
      </c>
      <c r="W107">
        <v>198985</v>
      </c>
      <c r="X107">
        <v>5781913</v>
      </c>
      <c r="Y107">
        <v>20291821</v>
      </c>
      <c r="Z107">
        <v>9592938</v>
      </c>
      <c r="AA107">
        <v>10727688</v>
      </c>
      <c r="AB107">
        <v>9525207</v>
      </c>
      <c r="AC107">
        <v>12795119</v>
      </c>
      <c r="AE107">
        <v>25986692</v>
      </c>
      <c r="AF107">
        <v>27311223</v>
      </c>
      <c r="AG107">
        <v>48430287</v>
      </c>
      <c r="AH107">
        <v>20960183</v>
      </c>
      <c r="AI107">
        <v>10843449</v>
      </c>
      <c r="AJ107">
        <v>13572765</v>
      </c>
      <c r="AK107">
        <v>16907307</v>
      </c>
      <c r="AL107">
        <v>18440912</v>
      </c>
      <c r="AM107">
        <v>11296980</v>
      </c>
      <c r="AN107">
        <v>8293140</v>
      </c>
      <c r="AO107">
        <v>11871198</v>
      </c>
      <c r="AP107">
        <v>12520989</v>
      </c>
      <c r="AQ107">
        <v>10267088</v>
      </c>
      <c r="AR107">
        <v>7356924</v>
      </c>
      <c r="AS107">
        <v>1395652</v>
      </c>
      <c r="AW107">
        <v>94</v>
      </c>
      <c r="AX107">
        <v>39970165</v>
      </c>
      <c r="AY107">
        <v>33883373</v>
      </c>
      <c r="AZ107">
        <v>55939827</v>
      </c>
      <c r="BA107">
        <v>43683753</v>
      </c>
      <c r="BB107">
        <v>13759130</v>
      </c>
      <c r="BC107">
        <v>8617290</v>
      </c>
    </row>
    <row r="108" spans="2:55">
      <c r="B108" t="s">
        <v>88</v>
      </c>
      <c r="AE108">
        <v>4031025</v>
      </c>
      <c r="AF108">
        <v>2604828</v>
      </c>
      <c r="AG108">
        <v>3292196</v>
      </c>
      <c r="AH108">
        <v>2726732</v>
      </c>
      <c r="AI108">
        <v>1242891</v>
      </c>
      <c r="AJ108">
        <v>563101</v>
      </c>
      <c r="AK108">
        <v>344857</v>
      </c>
      <c r="AL108">
        <v>424523</v>
      </c>
      <c r="AM108">
        <v>465673</v>
      </c>
      <c r="AN108">
        <v>669694</v>
      </c>
      <c r="AO108">
        <v>652380</v>
      </c>
      <c r="AP108">
        <v>722442</v>
      </c>
      <c r="AQ108">
        <v>902475</v>
      </c>
      <c r="AR108">
        <v>1057121</v>
      </c>
      <c r="AS108">
        <v>1532897</v>
      </c>
      <c r="AT108">
        <v>3651732</v>
      </c>
      <c r="AU108">
        <v>547828</v>
      </c>
      <c r="AX108">
        <v>855770</v>
      </c>
      <c r="AY108">
        <v>6832951</v>
      </c>
      <c r="AZ108">
        <v>5806748</v>
      </c>
      <c r="BA108">
        <v>7958636</v>
      </c>
      <c r="BB108">
        <v>4639676</v>
      </c>
      <c r="BC108">
        <v>3052448</v>
      </c>
    </row>
    <row r="109" spans="2:55">
      <c r="B109" t="s">
        <v>152</v>
      </c>
      <c r="W109">
        <v>996575</v>
      </c>
      <c r="X109">
        <v>1492775</v>
      </c>
      <c r="Y109">
        <v>2426087</v>
      </c>
      <c r="Z109">
        <v>951569</v>
      </c>
      <c r="AA109">
        <v>654859</v>
      </c>
      <c r="AB109">
        <v>1104074</v>
      </c>
      <c r="AC109">
        <v>1473951</v>
      </c>
    </row>
    <row r="110" spans="2:55">
      <c r="B110" t="s">
        <v>89</v>
      </c>
      <c r="C110" t="s">
        <v>189</v>
      </c>
      <c r="W110">
        <v>66318</v>
      </c>
      <c r="X110">
        <v>131987</v>
      </c>
      <c r="Y110">
        <v>135887</v>
      </c>
      <c r="Z110">
        <v>127547</v>
      </c>
      <c r="AA110">
        <v>137622</v>
      </c>
      <c r="AB110">
        <v>108457</v>
      </c>
      <c r="AC110">
        <v>87508</v>
      </c>
      <c r="AE110">
        <v>106473</v>
      </c>
      <c r="AF110">
        <v>101345</v>
      </c>
      <c r="AG110">
        <v>149947</v>
      </c>
      <c r="AH110">
        <v>95462</v>
      </c>
      <c r="AI110">
        <v>82130</v>
      </c>
      <c r="AJ110">
        <v>71052</v>
      </c>
      <c r="AK110">
        <v>45856</v>
      </c>
      <c r="AL110">
        <v>43917</v>
      </c>
      <c r="AM110">
        <v>54461</v>
      </c>
      <c r="AN110">
        <v>55971</v>
      </c>
      <c r="AO110">
        <v>54938</v>
      </c>
      <c r="AP110">
        <v>51209</v>
      </c>
      <c r="AQ110">
        <v>38941</v>
      </c>
      <c r="AR110">
        <v>42490</v>
      </c>
      <c r="AS110">
        <v>70703</v>
      </c>
      <c r="AT110">
        <v>139549</v>
      </c>
      <c r="AU110">
        <v>128458</v>
      </c>
      <c r="AV110">
        <v>133143</v>
      </c>
      <c r="AW110">
        <v>194483</v>
      </c>
      <c r="AX110">
        <v>173544</v>
      </c>
      <c r="AY110">
        <v>475777</v>
      </c>
      <c r="AZ110">
        <v>825903</v>
      </c>
      <c r="BA110">
        <v>694810</v>
      </c>
      <c r="BB110">
        <v>960423</v>
      </c>
      <c r="BC110">
        <v>863466</v>
      </c>
    </row>
    <row r="111" spans="2:55">
      <c r="B111" t="s">
        <v>153</v>
      </c>
      <c r="W111">
        <v>10145</v>
      </c>
      <c r="X111">
        <v>42609</v>
      </c>
      <c r="Y111">
        <v>44508</v>
      </c>
      <c r="Z111">
        <v>45482</v>
      </c>
      <c r="AA111">
        <v>60920</v>
      </c>
      <c r="AB111">
        <v>30234</v>
      </c>
      <c r="AC111">
        <v>35466</v>
      </c>
    </row>
    <row r="112" spans="2:55">
      <c r="B112" t="s">
        <v>90</v>
      </c>
      <c r="AE112">
        <v>142702</v>
      </c>
      <c r="AF112">
        <v>142336</v>
      </c>
      <c r="AG112">
        <v>185777</v>
      </c>
      <c r="AH112">
        <v>267295</v>
      </c>
      <c r="AI112">
        <v>209062</v>
      </c>
      <c r="AJ112">
        <v>60865</v>
      </c>
      <c r="AK112">
        <v>59363</v>
      </c>
      <c r="AL112">
        <v>83450</v>
      </c>
      <c r="AM112">
        <v>109147</v>
      </c>
      <c r="AN112">
        <v>136460</v>
      </c>
      <c r="AO112">
        <v>174611</v>
      </c>
      <c r="AP112">
        <v>185678</v>
      </c>
      <c r="AQ112">
        <v>203990</v>
      </c>
      <c r="AR112">
        <v>179033</v>
      </c>
      <c r="AS112">
        <v>222923</v>
      </c>
      <c r="AT112">
        <v>424054</v>
      </c>
      <c r="AU112">
        <v>3474011</v>
      </c>
      <c r="AV112">
        <v>483517</v>
      </c>
      <c r="AW112">
        <v>328797</v>
      </c>
      <c r="AX112">
        <v>798590</v>
      </c>
      <c r="AY112">
        <v>1399029</v>
      </c>
      <c r="AZ112">
        <v>1843661</v>
      </c>
      <c r="BA112">
        <v>2175252</v>
      </c>
      <c r="BB112">
        <v>2003455</v>
      </c>
      <c r="BC112">
        <v>4464398</v>
      </c>
    </row>
    <row r="113" spans="2:55">
      <c r="B113" t="s">
        <v>91</v>
      </c>
      <c r="W113">
        <v>16817</v>
      </c>
      <c r="X113">
        <v>30093</v>
      </c>
      <c r="Y113">
        <v>75130</v>
      </c>
      <c r="Z113">
        <v>15478</v>
      </c>
      <c r="AA113">
        <v>31043</v>
      </c>
      <c r="AB113">
        <v>122015</v>
      </c>
      <c r="AC113">
        <v>50717</v>
      </c>
      <c r="AE113">
        <v>45868</v>
      </c>
      <c r="AF113">
        <v>75171</v>
      </c>
      <c r="AG113">
        <v>58904</v>
      </c>
      <c r="AH113">
        <v>71700</v>
      </c>
      <c r="AI113">
        <v>36595</v>
      </c>
      <c r="AJ113">
        <v>30502</v>
      </c>
      <c r="AK113">
        <v>19205</v>
      </c>
      <c r="AL113">
        <v>17571</v>
      </c>
      <c r="AM113">
        <v>31246</v>
      </c>
      <c r="AN113">
        <v>49268</v>
      </c>
      <c r="AO113">
        <v>70047</v>
      </c>
      <c r="AP113">
        <v>76266</v>
      </c>
      <c r="AQ113">
        <v>74970</v>
      </c>
      <c r="AR113">
        <v>90288</v>
      </c>
      <c r="AS113">
        <v>130667</v>
      </c>
      <c r="AT113">
        <v>213480</v>
      </c>
      <c r="AU113">
        <v>184952</v>
      </c>
      <c r="AV113">
        <v>214922</v>
      </c>
      <c r="AW113">
        <v>250514</v>
      </c>
      <c r="AX113">
        <v>317199</v>
      </c>
      <c r="AY113">
        <v>365577</v>
      </c>
      <c r="AZ113">
        <v>590295</v>
      </c>
      <c r="BA113">
        <v>700815</v>
      </c>
      <c r="BB113">
        <v>637980</v>
      </c>
      <c r="BC113">
        <v>755779</v>
      </c>
    </row>
    <row r="114" spans="2:55">
      <c r="B114" t="s">
        <v>92</v>
      </c>
      <c r="W114">
        <v>1149123</v>
      </c>
      <c r="X114">
        <v>4809517</v>
      </c>
      <c r="Y114">
        <v>5120632</v>
      </c>
      <c r="Z114">
        <v>3914231</v>
      </c>
      <c r="AA114">
        <v>2197877</v>
      </c>
      <c r="AB114">
        <v>5252239</v>
      </c>
      <c r="AC114">
        <v>2095099</v>
      </c>
      <c r="AE114">
        <v>5681767</v>
      </c>
      <c r="AF114">
        <v>6675908</v>
      </c>
      <c r="AG114">
        <v>6798359</v>
      </c>
      <c r="AH114">
        <v>4793151</v>
      </c>
      <c r="AI114">
        <v>3396171</v>
      </c>
      <c r="AJ114">
        <v>3177728</v>
      </c>
      <c r="AK114">
        <v>3502472</v>
      </c>
      <c r="AL114">
        <v>4219211</v>
      </c>
      <c r="AM114">
        <v>4469505</v>
      </c>
      <c r="AN114">
        <v>4621910</v>
      </c>
      <c r="AO114">
        <v>6630564</v>
      </c>
      <c r="AP114">
        <v>6223370</v>
      </c>
      <c r="AQ114">
        <v>7854175</v>
      </c>
      <c r="AR114">
        <v>10903889</v>
      </c>
      <c r="AS114">
        <v>3210222</v>
      </c>
      <c r="AX114">
        <v>7841764</v>
      </c>
      <c r="AY114">
        <v>19266569</v>
      </c>
      <c r="AZ114">
        <v>20319773</v>
      </c>
      <c r="BA114">
        <v>23429010</v>
      </c>
      <c r="BB114">
        <v>21735686</v>
      </c>
      <c r="BC114">
        <v>18924499</v>
      </c>
    </row>
    <row r="115" spans="2:55">
      <c r="B115" t="s">
        <v>93</v>
      </c>
      <c r="W115">
        <v>168335</v>
      </c>
      <c r="X115">
        <v>410442</v>
      </c>
      <c r="Y115">
        <v>450520</v>
      </c>
      <c r="Z115">
        <v>181321</v>
      </c>
      <c r="AA115">
        <v>225130</v>
      </c>
      <c r="AB115">
        <v>207322</v>
      </c>
      <c r="AC115">
        <v>296041</v>
      </c>
      <c r="AE115">
        <v>512013</v>
      </c>
      <c r="AF115">
        <v>1045884</v>
      </c>
      <c r="AG115">
        <v>907269</v>
      </c>
      <c r="AH115">
        <v>1086209</v>
      </c>
      <c r="AI115">
        <v>775647</v>
      </c>
      <c r="AJ115">
        <v>242034</v>
      </c>
      <c r="AK115">
        <v>244522</v>
      </c>
      <c r="AL115">
        <v>195069</v>
      </c>
      <c r="AM115">
        <v>252147</v>
      </c>
      <c r="AN115">
        <v>294831</v>
      </c>
      <c r="AO115">
        <v>341600</v>
      </c>
      <c r="AP115">
        <v>376421</v>
      </c>
      <c r="AQ115">
        <v>304270</v>
      </c>
      <c r="AR115">
        <v>262706</v>
      </c>
      <c r="AS115">
        <v>532246</v>
      </c>
      <c r="AT115">
        <v>740405</v>
      </c>
      <c r="AU115">
        <v>764609</v>
      </c>
      <c r="AV115">
        <v>734961</v>
      </c>
      <c r="AW115">
        <v>672459</v>
      </c>
      <c r="AX115">
        <v>1006301</v>
      </c>
      <c r="AY115">
        <v>1501855</v>
      </c>
      <c r="AZ115">
        <v>1881605</v>
      </c>
      <c r="BA115">
        <v>4123050</v>
      </c>
      <c r="BB115">
        <v>13631619</v>
      </c>
      <c r="BC115">
        <v>9019244</v>
      </c>
    </row>
    <row r="116" spans="2:55">
      <c r="B116" t="s">
        <v>94</v>
      </c>
      <c r="W116">
        <v>655</v>
      </c>
      <c r="X116">
        <v>4958</v>
      </c>
      <c r="Y116">
        <v>400</v>
      </c>
      <c r="AA116">
        <v>27</v>
      </c>
      <c r="AB116">
        <v>72</v>
      </c>
      <c r="AC116">
        <v>4111</v>
      </c>
      <c r="AE116">
        <v>36429</v>
      </c>
      <c r="AF116">
        <v>85695</v>
      </c>
      <c r="AG116">
        <v>116685</v>
      </c>
      <c r="AH116">
        <v>69979</v>
      </c>
      <c r="AI116">
        <v>52160</v>
      </c>
      <c r="AJ116">
        <v>35699</v>
      </c>
      <c r="AK116">
        <v>2519</v>
      </c>
      <c r="AL116">
        <v>185</v>
      </c>
      <c r="AM116">
        <v>3086</v>
      </c>
      <c r="AN116">
        <v>10876</v>
      </c>
      <c r="AO116">
        <v>3984</v>
      </c>
      <c r="AP116">
        <v>10278</v>
      </c>
      <c r="AQ116">
        <v>10993</v>
      </c>
      <c r="AR116">
        <v>5748</v>
      </c>
      <c r="AS116">
        <v>13897</v>
      </c>
      <c r="AT116">
        <v>21353</v>
      </c>
      <c r="AU116">
        <v>2397</v>
      </c>
      <c r="AV116">
        <v>15343</v>
      </c>
      <c r="AW116">
        <v>29747</v>
      </c>
      <c r="AX116">
        <v>43537</v>
      </c>
      <c r="AY116">
        <v>85058</v>
      </c>
      <c r="AZ116">
        <v>153310</v>
      </c>
      <c r="BA116">
        <v>369189</v>
      </c>
      <c r="BB116">
        <v>132663</v>
      </c>
      <c r="BC116">
        <v>110165</v>
      </c>
    </row>
    <row r="117" spans="2:55">
      <c r="B117" t="s">
        <v>95</v>
      </c>
      <c r="C117" t="s">
        <v>96</v>
      </c>
      <c r="W117">
        <v>22802</v>
      </c>
      <c r="X117">
        <v>35</v>
      </c>
      <c r="Y117">
        <v>9533</v>
      </c>
      <c r="Z117">
        <v>250</v>
      </c>
      <c r="AA117">
        <v>250</v>
      </c>
      <c r="AB117">
        <v>1206</v>
      </c>
      <c r="AC117">
        <v>2030</v>
      </c>
      <c r="AE117">
        <v>12566</v>
      </c>
      <c r="AF117">
        <v>73727</v>
      </c>
      <c r="AG117">
        <v>99583</v>
      </c>
      <c r="AH117">
        <v>149294</v>
      </c>
      <c r="AI117">
        <v>71929</v>
      </c>
      <c r="AJ117">
        <v>25775</v>
      </c>
      <c r="AK117">
        <v>3879</v>
      </c>
      <c r="AL117">
        <v>12293</v>
      </c>
      <c r="AM117">
        <v>43418</v>
      </c>
      <c r="AN117">
        <v>152862</v>
      </c>
      <c r="AO117">
        <v>82115</v>
      </c>
      <c r="AP117">
        <v>141940</v>
      </c>
      <c r="AQ117">
        <v>79823</v>
      </c>
      <c r="AR117">
        <v>135281</v>
      </c>
      <c r="AS117">
        <v>32837</v>
      </c>
      <c r="AT117">
        <v>38679</v>
      </c>
      <c r="AU117">
        <v>124140</v>
      </c>
      <c r="AV117">
        <v>446319</v>
      </c>
      <c r="AW117">
        <v>1005016</v>
      </c>
      <c r="AX117">
        <v>1816498</v>
      </c>
      <c r="AY117">
        <v>430980</v>
      </c>
      <c r="AZ117">
        <v>946203</v>
      </c>
      <c r="BA117">
        <v>683761</v>
      </c>
      <c r="BB117">
        <v>11986757</v>
      </c>
      <c r="BC117">
        <v>992702</v>
      </c>
    </row>
    <row r="118" spans="2:55">
      <c r="B118" t="s">
        <v>97</v>
      </c>
      <c r="W118">
        <v>284251</v>
      </c>
      <c r="X118">
        <v>274185</v>
      </c>
      <c r="Y118">
        <v>745045</v>
      </c>
      <c r="Z118">
        <v>71683</v>
      </c>
      <c r="AA118">
        <v>455991</v>
      </c>
      <c r="AB118">
        <v>568295</v>
      </c>
      <c r="AC118">
        <v>931308</v>
      </c>
      <c r="AE118">
        <v>1504694</v>
      </c>
      <c r="AF118">
        <v>1392764</v>
      </c>
      <c r="AG118">
        <v>1102830</v>
      </c>
      <c r="AH118">
        <v>1693814</v>
      </c>
      <c r="AI118">
        <v>1866066</v>
      </c>
      <c r="AJ118">
        <v>698265</v>
      </c>
      <c r="AK118">
        <v>787247</v>
      </c>
      <c r="AL118">
        <v>756283</v>
      </c>
      <c r="AM118">
        <v>915034</v>
      </c>
      <c r="AN118">
        <v>975645</v>
      </c>
      <c r="AO118">
        <v>1008165</v>
      </c>
      <c r="AP118">
        <v>1236661</v>
      </c>
      <c r="AQ118">
        <v>892089</v>
      </c>
      <c r="AR118">
        <v>1244776</v>
      </c>
      <c r="AS118">
        <v>1527210</v>
      </c>
      <c r="AT118">
        <v>1941909</v>
      </c>
      <c r="AU118">
        <v>1026049</v>
      </c>
      <c r="AV118">
        <v>766452</v>
      </c>
      <c r="AW118">
        <v>1339275</v>
      </c>
      <c r="AX118">
        <v>3956688</v>
      </c>
      <c r="AY118">
        <v>3080334</v>
      </c>
      <c r="AZ118">
        <v>3694936</v>
      </c>
      <c r="BA118">
        <v>2528601</v>
      </c>
      <c r="BB118">
        <v>7050405</v>
      </c>
      <c r="BC118">
        <v>3744353</v>
      </c>
    </row>
    <row r="119" spans="2:55">
      <c r="B119" t="s">
        <v>98</v>
      </c>
      <c r="W119">
        <v>68551</v>
      </c>
      <c r="X119">
        <v>292817</v>
      </c>
      <c r="Y119">
        <v>512102</v>
      </c>
      <c r="Z119">
        <v>175465</v>
      </c>
      <c r="AA119">
        <v>346308</v>
      </c>
      <c r="AB119">
        <v>300832</v>
      </c>
      <c r="AC119">
        <v>318668</v>
      </c>
      <c r="AE119">
        <v>183811</v>
      </c>
      <c r="AF119">
        <v>251388</v>
      </c>
      <c r="AG119">
        <v>345163</v>
      </c>
      <c r="AH119">
        <v>284450</v>
      </c>
      <c r="AI119">
        <v>250352</v>
      </c>
      <c r="AJ119">
        <v>213371</v>
      </c>
      <c r="AK119">
        <v>397256</v>
      </c>
      <c r="AL119">
        <v>544411</v>
      </c>
      <c r="AM119">
        <v>696940</v>
      </c>
      <c r="AN119">
        <v>1044086</v>
      </c>
      <c r="AO119">
        <v>1404520</v>
      </c>
      <c r="AP119">
        <v>1884299</v>
      </c>
      <c r="AQ119">
        <v>1465089</v>
      </c>
      <c r="AR119">
        <v>1819075</v>
      </c>
      <c r="AS119">
        <v>1517536</v>
      </c>
      <c r="AT119">
        <v>1548490</v>
      </c>
      <c r="AX119">
        <v>2153264</v>
      </c>
      <c r="AY119">
        <v>8901092</v>
      </c>
      <c r="AZ119">
        <v>10447930</v>
      </c>
      <c r="BA119">
        <v>9809936</v>
      </c>
      <c r="BB119">
        <v>13982979</v>
      </c>
      <c r="BC119">
        <v>10829337</v>
      </c>
    </row>
    <row r="120" spans="2:55">
      <c r="B120" t="s">
        <v>99</v>
      </c>
      <c r="X120">
        <v>156146</v>
      </c>
      <c r="Y120">
        <v>174978</v>
      </c>
      <c r="Z120">
        <v>271576</v>
      </c>
      <c r="AA120">
        <v>1039834</v>
      </c>
      <c r="AB120">
        <v>1841980</v>
      </c>
      <c r="AC120">
        <v>1774056</v>
      </c>
      <c r="AE120">
        <v>94734</v>
      </c>
      <c r="AF120">
        <v>493602</v>
      </c>
      <c r="AG120">
        <v>256567</v>
      </c>
      <c r="AH120">
        <v>199615</v>
      </c>
      <c r="AI120">
        <v>73399</v>
      </c>
      <c r="AJ120">
        <v>31516</v>
      </c>
      <c r="AK120">
        <v>40509</v>
      </c>
      <c r="AL120">
        <v>43219</v>
      </c>
      <c r="AM120">
        <v>359824</v>
      </c>
      <c r="AN120">
        <v>430505</v>
      </c>
      <c r="AO120">
        <v>406835</v>
      </c>
      <c r="AP120">
        <v>869859</v>
      </c>
      <c r="AQ120">
        <v>1034735</v>
      </c>
      <c r="AR120">
        <v>1280489</v>
      </c>
      <c r="AX120">
        <v>9249195</v>
      </c>
      <c r="AY120">
        <v>22500687</v>
      </c>
      <c r="AZ120">
        <v>15379502</v>
      </c>
      <c r="BA120">
        <v>5803781</v>
      </c>
      <c r="BB120">
        <v>1944583</v>
      </c>
      <c r="BC120">
        <v>1432285</v>
      </c>
    </row>
    <row r="121" spans="2:55">
      <c r="B121" t="s">
        <v>100</v>
      </c>
      <c r="W121">
        <v>367446</v>
      </c>
      <c r="X121">
        <v>197497</v>
      </c>
      <c r="Y121">
        <v>1476894</v>
      </c>
      <c r="Z121">
        <v>87664</v>
      </c>
      <c r="AA121">
        <v>384878</v>
      </c>
      <c r="AB121">
        <v>1015496</v>
      </c>
      <c r="AC121">
        <v>9413</v>
      </c>
      <c r="AE121">
        <v>1275107</v>
      </c>
      <c r="AF121">
        <v>934825</v>
      </c>
      <c r="AG121">
        <v>5162221</v>
      </c>
      <c r="AH121">
        <v>1432223</v>
      </c>
      <c r="AI121">
        <v>1009949</v>
      </c>
      <c r="AJ121">
        <v>250774</v>
      </c>
      <c r="AK121">
        <v>140765</v>
      </c>
      <c r="AL121">
        <v>84027</v>
      </c>
      <c r="AM121">
        <v>76790</v>
      </c>
      <c r="AN121">
        <v>140117</v>
      </c>
      <c r="AO121">
        <v>131847</v>
      </c>
      <c r="AP121">
        <v>270752</v>
      </c>
      <c r="AQ121">
        <v>135274</v>
      </c>
      <c r="AR121">
        <v>169532</v>
      </c>
      <c r="AS121">
        <v>1356546</v>
      </c>
      <c r="AT121">
        <v>491843</v>
      </c>
      <c r="AU121">
        <v>343396</v>
      </c>
      <c r="AV121">
        <v>888430</v>
      </c>
      <c r="AW121">
        <v>620139</v>
      </c>
      <c r="AX121">
        <v>2356226</v>
      </c>
      <c r="AY121">
        <v>2662394</v>
      </c>
      <c r="AZ121">
        <v>3502273</v>
      </c>
      <c r="BA121">
        <v>5180992</v>
      </c>
      <c r="BB121">
        <v>8404744</v>
      </c>
      <c r="BC121">
        <v>5640548</v>
      </c>
    </row>
    <row r="122" spans="2:55">
      <c r="B122" t="s">
        <v>101</v>
      </c>
      <c r="W122">
        <v>77</v>
      </c>
      <c r="X122">
        <v>59001</v>
      </c>
      <c r="Y122">
        <v>75</v>
      </c>
      <c r="Z122">
        <v>1697</v>
      </c>
      <c r="AA122">
        <v>37515</v>
      </c>
      <c r="AB122">
        <v>302351</v>
      </c>
      <c r="AC122">
        <v>17185</v>
      </c>
      <c r="AE122">
        <v>167905</v>
      </c>
      <c r="AF122">
        <v>203425</v>
      </c>
      <c r="AG122">
        <v>230031</v>
      </c>
      <c r="AH122">
        <v>133244</v>
      </c>
      <c r="AI122">
        <v>167073</v>
      </c>
      <c r="AJ122">
        <v>64589</v>
      </c>
      <c r="AK122">
        <v>29245</v>
      </c>
      <c r="AL122">
        <v>19913</v>
      </c>
      <c r="AM122">
        <v>24159</v>
      </c>
      <c r="AN122">
        <v>5566</v>
      </c>
      <c r="AO122">
        <v>16863</v>
      </c>
      <c r="AP122">
        <v>5942</v>
      </c>
      <c r="AQ122">
        <v>3895</v>
      </c>
      <c r="AR122">
        <v>7316</v>
      </c>
      <c r="AS122">
        <v>101883</v>
      </c>
      <c r="AT122">
        <v>2047</v>
      </c>
      <c r="AU122">
        <v>781</v>
      </c>
      <c r="AW122">
        <v>68689</v>
      </c>
      <c r="AX122">
        <v>21402</v>
      </c>
      <c r="AY122">
        <v>70957</v>
      </c>
      <c r="AZ122">
        <v>391681</v>
      </c>
      <c r="BA122">
        <v>76827</v>
      </c>
      <c r="BB122">
        <v>101235</v>
      </c>
      <c r="BC122">
        <v>210051</v>
      </c>
    </row>
    <row r="123" spans="2:55">
      <c r="B123" t="s">
        <v>102</v>
      </c>
      <c r="W123">
        <v>9448</v>
      </c>
      <c r="X123">
        <v>49189</v>
      </c>
      <c r="Y123">
        <v>457159</v>
      </c>
      <c r="Z123">
        <v>175029</v>
      </c>
      <c r="AA123">
        <v>383785</v>
      </c>
      <c r="AB123">
        <v>323029</v>
      </c>
      <c r="AC123">
        <v>554984</v>
      </c>
      <c r="AE123">
        <v>838979</v>
      </c>
      <c r="AF123">
        <v>1042465</v>
      </c>
      <c r="AG123">
        <v>842924</v>
      </c>
      <c r="AH123">
        <v>1195026</v>
      </c>
      <c r="AI123">
        <v>1134968</v>
      </c>
      <c r="AJ123">
        <v>1111622</v>
      </c>
      <c r="AK123">
        <v>901792</v>
      </c>
      <c r="AL123">
        <v>883532</v>
      </c>
      <c r="AM123">
        <v>1252361</v>
      </c>
      <c r="AN123">
        <v>1709072</v>
      </c>
      <c r="AO123">
        <v>1536320</v>
      </c>
      <c r="AP123">
        <v>2104365</v>
      </c>
      <c r="AQ123">
        <v>1394533</v>
      </c>
      <c r="AR123">
        <v>1630508</v>
      </c>
      <c r="AS123">
        <v>1985288</v>
      </c>
      <c r="AT123">
        <v>616839</v>
      </c>
      <c r="AU123">
        <v>185385</v>
      </c>
      <c r="AV123">
        <v>120339</v>
      </c>
      <c r="AW123">
        <v>381183</v>
      </c>
      <c r="AX123">
        <v>811610</v>
      </c>
      <c r="AY123">
        <v>2127989</v>
      </c>
      <c r="AZ123">
        <v>1898188</v>
      </c>
      <c r="BA123">
        <v>3258296</v>
      </c>
      <c r="BB123">
        <v>3603906</v>
      </c>
      <c r="BC123">
        <v>2701508</v>
      </c>
    </row>
    <row r="124" spans="2:55">
      <c r="B124" t="s">
        <v>125</v>
      </c>
      <c r="AE124">
        <v>249</v>
      </c>
      <c r="AF124">
        <v>559</v>
      </c>
      <c r="AG124">
        <v>1806</v>
      </c>
      <c r="AH124">
        <v>348</v>
      </c>
      <c r="AI124">
        <v>753</v>
      </c>
      <c r="AJ124">
        <v>503</v>
      </c>
      <c r="AK124">
        <v>942</v>
      </c>
      <c r="AL124">
        <v>660</v>
      </c>
      <c r="AM124">
        <v>1069</v>
      </c>
      <c r="AN124">
        <v>3245</v>
      </c>
      <c r="AO124">
        <v>33</v>
      </c>
      <c r="AP124">
        <v>1392</v>
      </c>
      <c r="AQ124">
        <v>1251</v>
      </c>
      <c r="AR124">
        <v>1234</v>
      </c>
      <c r="AS124">
        <v>1144</v>
      </c>
      <c r="AT124">
        <v>1583</v>
      </c>
      <c r="AW124">
        <v>847</v>
      </c>
      <c r="AX124">
        <v>3742</v>
      </c>
      <c r="AY124">
        <v>75809</v>
      </c>
      <c r="AZ124">
        <v>146860</v>
      </c>
      <c r="BA124">
        <v>103707</v>
      </c>
      <c r="BB124">
        <v>162373</v>
      </c>
      <c r="BC124">
        <v>103035</v>
      </c>
    </row>
    <row r="125" spans="2:55">
      <c r="B125" t="s">
        <v>103</v>
      </c>
      <c r="X125">
        <v>12953642</v>
      </c>
      <c r="Y125">
        <v>3801584</v>
      </c>
      <c r="Z125">
        <v>15423</v>
      </c>
      <c r="AA125">
        <v>16161</v>
      </c>
      <c r="AB125">
        <v>14860</v>
      </c>
      <c r="AC125">
        <v>32882</v>
      </c>
      <c r="AE125">
        <v>414637</v>
      </c>
      <c r="AF125">
        <v>752127</v>
      </c>
      <c r="AG125">
        <v>652256</v>
      </c>
      <c r="AH125">
        <v>536654</v>
      </c>
      <c r="AI125">
        <v>79339</v>
      </c>
      <c r="AJ125">
        <v>23535</v>
      </c>
      <c r="AK125">
        <v>64133</v>
      </c>
      <c r="AL125">
        <v>7560</v>
      </c>
      <c r="AM125">
        <v>65421</v>
      </c>
      <c r="AN125">
        <v>114523</v>
      </c>
      <c r="AO125">
        <v>36676</v>
      </c>
      <c r="AP125">
        <v>55143</v>
      </c>
      <c r="AQ125">
        <v>41977</v>
      </c>
      <c r="AR125">
        <v>13412</v>
      </c>
      <c r="AS125">
        <v>61160</v>
      </c>
      <c r="AY125">
        <v>741</v>
      </c>
      <c r="AZ125">
        <v>102964</v>
      </c>
      <c r="BA125">
        <v>439756</v>
      </c>
      <c r="BB125">
        <v>337649</v>
      </c>
      <c r="BC125">
        <v>121818</v>
      </c>
    </row>
    <row r="126" spans="2:55">
      <c r="B126" t="s">
        <v>154</v>
      </c>
      <c r="W126">
        <v>47013</v>
      </c>
      <c r="X126">
        <v>11632</v>
      </c>
      <c r="Y126">
        <v>1527</v>
      </c>
    </row>
    <row r="127" spans="2:55">
      <c r="B127" t="s">
        <v>104</v>
      </c>
      <c r="W127">
        <v>231095</v>
      </c>
      <c r="X127">
        <v>1108904</v>
      </c>
      <c r="Y127">
        <v>5110725</v>
      </c>
      <c r="Z127">
        <v>848495</v>
      </c>
      <c r="AA127">
        <v>978076</v>
      </c>
      <c r="AB127">
        <v>794792</v>
      </c>
      <c r="AC127">
        <v>178096</v>
      </c>
      <c r="AE127">
        <v>570411</v>
      </c>
      <c r="AF127">
        <v>550472</v>
      </c>
      <c r="AG127">
        <v>4628618</v>
      </c>
      <c r="AH127">
        <v>4740203</v>
      </c>
      <c r="AI127">
        <v>2167707</v>
      </c>
      <c r="AJ127">
        <v>570407</v>
      </c>
      <c r="AK127">
        <v>2066980</v>
      </c>
      <c r="AL127">
        <v>1886456</v>
      </c>
      <c r="AM127">
        <v>2787380</v>
      </c>
      <c r="AN127">
        <v>1688019</v>
      </c>
      <c r="AO127">
        <v>469160</v>
      </c>
      <c r="AP127">
        <v>3638</v>
      </c>
      <c r="AQ127">
        <v>100938</v>
      </c>
      <c r="AR127">
        <v>210819</v>
      </c>
      <c r="AS127">
        <v>346824</v>
      </c>
      <c r="AT127">
        <v>239679</v>
      </c>
      <c r="AU127">
        <v>10609</v>
      </c>
      <c r="AV127">
        <v>169021</v>
      </c>
      <c r="AW127">
        <v>89801</v>
      </c>
      <c r="AX127">
        <v>991587</v>
      </c>
      <c r="AY127">
        <v>695045</v>
      </c>
      <c r="AZ127">
        <v>940594</v>
      </c>
      <c r="BA127">
        <v>596118</v>
      </c>
      <c r="BB127">
        <v>387037</v>
      </c>
      <c r="BC127">
        <v>5642098</v>
      </c>
    </row>
    <row r="128" spans="2:55">
      <c r="B128" t="s">
        <v>105</v>
      </c>
      <c r="W128">
        <v>9280</v>
      </c>
      <c r="X128">
        <v>117568</v>
      </c>
      <c r="Y128">
        <v>127469</v>
      </c>
      <c r="Z128">
        <v>26006</v>
      </c>
      <c r="AA128">
        <v>65017</v>
      </c>
      <c r="AB128">
        <v>66053</v>
      </c>
      <c r="AC128">
        <v>66775</v>
      </c>
      <c r="AE128">
        <v>173405</v>
      </c>
      <c r="AF128">
        <v>140894</v>
      </c>
      <c r="AG128">
        <v>87619</v>
      </c>
      <c r="AH128">
        <v>93250</v>
      </c>
      <c r="AI128">
        <v>71837</v>
      </c>
      <c r="AJ128">
        <v>36463</v>
      </c>
      <c r="AK128">
        <v>10763</v>
      </c>
      <c r="AL128">
        <v>28201</v>
      </c>
      <c r="AM128">
        <v>58176</v>
      </c>
      <c r="AN128">
        <v>55510</v>
      </c>
      <c r="AO128">
        <v>20283</v>
      </c>
      <c r="AP128">
        <v>6703</v>
      </c>
      <c r="AQ128">
        <v>2524</v>
      </c>
      <c r="AR128">
        <v>22</v>
      </c>
      <c r="AS128">
        <v>1212</v>
      </c>
      <c r="AT128">
        <v>168</v>
      </c>
      <c r="AV128">
        <v>45409</v>
      </c>
      <c r="AX128">
        <v>49154</v>
      </c>
      <c r="AY128">
        <v>333462</v>
      </c>
      <c r="AZ128">
        <v>46243</v>
      </c>
      <c r="BA128">
        <v>12081</v>
      </c>
      <c r="BB128">
        <v>49293</v>
      </c>
      <c r="BC128">
        <v>236554</v>
      </c>
    </row>
    <row r="129" spans="2:55">
      <c r="B129" t="s">
        <v>159</v>
      </c>
      <c r="Y129">
        <v>141</v>
      </c>
      <c r="Z129">
        <v>1243</v>
      </c>
      <c r="AB129">
        <v>5950</v>
      </c>
      <c r="AC129">
        <v>7341</v>
      </c>
      <c r="AE129">
        <v>24242</v>
      </c>
      <c r="AF129">
        <v>70505</v>
      </c>
      <c r="AG129">
        <v>67527</v>
      </c>
      <c r="AH129">
        <v>43601</v>
      </c>
      <c r="AI129">
        <v>36637</v>
      </c>
      <c r="AJ129">
        <v>14464</v>
      </c>
      <c r="AK129">
        <v>9093</v>
      </c>
      <c r="AL129">
        <v>4884</v>
      </c>
      <c r="AM129">
        <v>7913</v>
      </c>
      <c r="AN129">
        <v>28495</v>
      </c>
      <c r="AO129">
        <v>13400</v>
      </c>
      <c r="AP129">
        <v>3216</v>
      </c>
      <c r="AS129">
        <v>2047</v>
      </c>
      <c r="AV129">
        <v>4482</v>
      </c>
      <c r="AW129">
        <v>1178</v>
      </c>
      <c r="AZ129">
        <v>61569</v>
      </c>
      <c r="BA129">
        <v>54008</v>
      </c>
      <c r="BB129">
        <v>95499</v>
      </c>
      <c r="BC129">
        <v>61879</v>
      </c>
    </row>
    <row r="130" spans="2:55">
      <c r="B130" t="s">
        <v>106</v>
      </c>
      <c r="W130">
        <v>19220</v>
      </c>
      <c r="X130">
        <v>4450289</v>
      </c>
      <c r="Y130">
        <v>5531640</v>
      </c>
      <c r="Z130">
        <v>1221018</v>
      </c>
      <c r="AA130">
        <v>2584350</v>
      </c>
      <c r="AB130">
        <v>3725543</v>
      </c>
      <c r="AC130">
        <v>3910922</v>
      </c>
      <c r="AE130">
        <v>3097502</v>
      </c>
      <c r="AF130">
        <v>3955671</v>
      </c>
      <c r="AG130">
        <v>5115627</v>
      </c>
      <c r="AH130">
        <v>4186688</v>
      </c>
      <c r="AI130">
        <v>3655112</v>
      </c>
      <c r="AJ130">
        <v>2248345</v>
      </c>
      <c r="AK130">
        <v>3092368</v>
      </c>
      <c r="AL130">
        <v>1434831</v>
      </c>
      <c r="AM130">
        <v>1377672</v>
      </c>
      <c r="AN130">
        <v>1932175</v>
      </c>
      <c r="AO130">
        <v>3356283</v>
      </c>
      <c r="AP130">
        <v>2979369</v>
      </c>
      <c r="AQ130">
        <v>5411427</v>
      </c>
      <c r="AR130">
        <v>4283892</v>
      </c>
      <c r="AS130">
        <v>586920</v>
      </c>
      <c r="AT130">
        <v>28166</v>
      </c>
      <c r="AU130">
        <v>8832</v>
      </c>
      <c r="AV130">
        <v>44337</v>
      </c>
      <c r="AW130">
        <v>16105</v>
      </c>
      <c r="AX130">
        <v>4168832</v>
      </c>
      <c r="AY130">
        <v>9132653</v>
      </c>
      <c r="AZ130">
        <v>17461181</v>
      </c>
      <c r="BA130">
        <v>7206795</v>
      </c>
      <c r="BB130">
        <v>5515618</v>
      </c>
      <c r="BC130">
        <v>4249573</v>
      </c>
    </row>
    <row r="131" spans="2:55">
      <c r="B131" t="s">
        <v>107</v>
      </c>
      <c r="W131">
        <v>7870</v>
      </c>
      <c r="X131">
        <v>1490482</v>
      </c>
      <c r="Y131">
        <v>1451441</v>
      </c>
      <c r="Z131">
        <v>367784</v>
      </c>
      <c r="AA131">
        <v>545627</v>
      </c>
      <c r="AB131">
        <v>1308936</v>
      </c>
      <c r="AC131">
        <v>769086</v>
      </c>
      <c r="AE131">
        <v>1310462</v>
      </c>
      <c r="AF131">
        <v>483045</v>
      </c>
      <c r="AG131">
        <v>518192</v>
      </c>
      <c r="AH131">
        <v>1180700</v>
      </c>
      <c r="AI131">
        <v>579288</v>
      </c>
      <c r="AJ131">
        <v>404699</v>
      </c>
      <c r="AK131">
        <v>227149</v>
      </c>
      <c r="AL131">
        <v>213450</v>
      </c>
      <c r="AM131">
        <v>285744</v>
      </c>
      <c r="AN131">
        <v>1125620</v>
      </c>
      <c r="AO131">
        <v>410617</v>
      </c>
      <c r="AP131">
        <v>617942</v>
      </c>
      <c r="AQ131">
        <v>735584</v>
      </c>
      <c r="AR131">
        <v>1849761</v>
      </c>
      <c r="AS131">
        <v>744157</v>
      </c>
      <c r="AT131">
        <v>1497012</v>
      </c>
      <c r="AU131">
        <v>6269559</v>
      </c>
      <c r="AV131">
        <v>11579500</v>
      </c>
      <c r="AW131">
        <v>16128941</v>
      </c>
      <c r="AX131">
        <v>10921964</v>
      </c>
      <c r="AY131">
        <v>8635981</v>
      </c>
      <c r="AZ131">
        <v>14196357</v>
      </c>
      <c r="BA131">
        <v>19389093</v>
      </c>
      <c r="BB131">
        <v>32281432</v>
      </c>
      <c r="BC131">
        <v>26435148</v>
      </c>
    </row>
    <row r="132" spans="2:55">
      <c r="B132" t="s">
        <v>108</v>
      </c>
      <c r="X132">
        <v>15575</v>
      </c>
      <c r="Z132">
        <v>32103</v>
      </c>
      <c r="AA132">
        <v>66779</v>
      </c>
      <c r="AB132">
        <v>21136</v>
      </c>
      <c r="AC132">
        <v>46088</v>
      </c>
      <c r="AE132">
        <v>106970</v>
      </c>
      <c r="AF132">
        <v>116911</v>
      </c>
      <c r="AG132">
        <v>446860</v>
      </c>
      <c r="AH132">
        <v>316641</v>
      </c>
      <c r="AI132">
        <v>83240</v>
      </c>
      <c r="AJ132">
        <v>36672</v>
      </c>
      <c r="AK132">
        <v>25075</v>
      </c>
      <c r="AL132">
        <v>32003</v>
      </c>
      <c r="AM132">
        <v>34559</v>
      </c>
      <c r="AN132">
        <v>93410</v>
      </c>
      <c r="AO132">
        <v>87022</v>
      </c>
      <c r="AP132">
        <v>98944</v>
      </c>
      <c r="AQ132">
        <v>63616</v>
      </c>
      <c r="AR132">
        <v>58284</v>
      </c>
      <c r="AS132">
        <v>13064</v>
      </c>
      <c r="AT132">
        <v>2295</v>
      </c>
      <c r="AU132">
        <v>28013</v>
      </c>
      <c r="AV132">
        <v>69327</v>
      </c>
      <c r="AW132">
        <v>67401</v>
      </c>
      <c r="AX132">
        <v>630408</v>
      </c>
      <c r="AY132">
        <v>227507</v>
      </c>
      <c r="AZ132">
        <v>2546225</v>
      </c>
      <c r="BA132">
        <v>6093656</v>
      </c>
      <c r="BB132">
        <v>3278337</v>
      </c>
      <c r="BC132">
        <v>1462395</v>
      </c>
    </row>
    <row r="133" spans="2:55">
      <c r="B133" t="s">
        <v>109</v>
      </c>
      <c r="W133">
        <v>67391</v>
      </c>
      <c r="X133">
        <v>39727</v>
      </c>
      <c r="Y133">
        <v>94476</v>
      </c>
      <c r="Z133">
        <v>56029</v>
      </c>
      <c r="AA133">
        <v>60250</v>
      </c>
      <c r="AB133">
        <v>115781</v>
      </c>
      <c r="AC133">
        <v>162330</v>
      </c>
      <c r="AE133">
        <v>301023</v>
      </c>
      <c r="AF133">
        <v>209536</v>
      </c>
      <c r="AG133">
        <v>142878</v>
      </c>
      <c r="AH133">
        <v>191510</v>
      </c>
      <c r="AI133">
        <v>97813</v>
      </c>
      <c r="AJ133">
        <v>5667</v>
      </c>
      <c r="AK133">
        <v>4561</v>
      </c>
      <c r="AL133">
        <v>3566</v>
      </c>
      <c r="AM133">
        <v>7033</v>
      </c>
      <c r="AN133">
        <v>6862</v>
      </c>
      <c r="AO133">
        <v>11983</v>
      </c>
      <c r="AP133">
        <v>26001</v>
      </c>
      <c r="AQ133">
        <v>20461</v>
      </c>
      <c r="AR133">
        <v>44107</v>
      </c>
      <c r="AS133">
        <v>264201</v>
      </c>
      <c r="AT133">
        <v>122860</v>
      </c>
      <c r="AY133">
        <v>58267</v>
      </c>
      <c r="AZ133">
        <v>415191</v>
      </c>
      <c r="BA133">
        <v>609265</v>
      </c>
      <c r="BB133">
        <v>752446</v>
      </c>
      <c r="BC133">
        <v>1200357</v>
      </c>
    </row>
    <row r="134" spans="2:55">
      <c r="B134" t="s">
        <v>110</v>
      </c>
      <c r="W134">
        <v>621023</v>
      </c>
      <c r="X134">
        <v>2336985</v>
      </c>
      <c r="Y134">
        <v>2796663</v>
      </c>
      <c r="Z134">
        <v>641422</v>
      </c>
      <c r="AA134">
        <v>1446184</v>
      </c>
      <c r="AB134">
        <v>169804</v>
      </c>
      <c r="AC134">
        <v>35252</v>
      </c>
      <c r="AE134">
        <v>55459</v>
      </c>
      <c r="AF134">
        <v>60347</v>
      </c>
      <c r="AG134">
        <v>75434</v>
      </c>
      <c r="AH134">
        <v>165571</v>
      </c>
      <c r="AI134">
        <v>28667</v>
      </c>
      <c r="AJ134">
        <v>4847</v>
      </c>
      <c r="AK134">
        <v>37755</v>
      </c>
      <c r="AL134">
        <v>1675</v>
      </c>
      <c r="AM134">
        <v>5980</v>
      </c>
      <c r="AN134">
        <v>3238</v>
      </c>
      <c r="AO134">
        <v>1357</v>
      </c>
      <c r="AP134">
        <v>19347</v>
      </c>
      <c r="AQ134">
        <v>1916262</v>
      </c>
      <c r="AR134">
        <v>244</v>
      </c>
      <c r="AS134">
        <v>1066</v>
      </c>
      <c r="AT134">
        <v>17200</v>
      </c>
      <c r="AU134">
        <v>411829</v>
      </c>
      <c r="AV134">
        <v>14451586</v>
      </c>
      <c r="AW134">
        <v>7064340</v>
      </c>
      <c r="AX134">
        <v>709637</v>
      </c>
      <c r="AY134">
        <v>1618063</v>
      </c>
      <c r="AZ134">
        <v>2228820</v>
      </c>
      <c r="BA134">
        <v>2011983</v>
      </c>
      <c r="BB134">
        <v>14121379</v>
      </c>
      <c r="BC134">
        <v>3743554</v>
      </c>
    </row>
    <row r="135" spans="2:55">
      <c r="B135" t="s">
        <v>192</v>
      </c>
      <c r="AA135">
        <v>151</v>
      </c>
    </row>
    <row r="136" spans="2:55">
      <c r="B136" t="s">
        <v>111</v>
      </c>
      <c r="W136">
        <v>6389622</v>
      </c>
      <c r="X136">
        <v>1498535</v>
      </c>
      <c r="Y136">
        <v>246719</v>
      </c>
      <c r="Z136">
        <v>2622728</v>
      </c>
      <c r="AA136">
        <v>1318631</v>
      </c>
      <c r="AB136">
        <v>125295</v>
      </c>
      <c r="AC136">
        <v>11669352</v>
      </c>
      <c r="AE136">
        <v>1206909</v>
      </c>
      <c r="AF136">
        <v>3523677</v>
      </c>
      <c r="AG136">
        <v>2266765</v>
      </c>
      <c r="AH136">
        <v>3403833</v>
      </c>
      <c r="AI136">
        <v>1689550</v>
      </c>
      <c r="AJ136">
        <v>139472</v>
      </c>
      <c r="AK136">
        <v>1815884</v>
      </c>
      <c r="AL136">
        <v>242</v>
      </c>
      <c r="AM136">
        <v>38145</v>
      </c>
      <c r="AN136">
        <v>572</v>
      </c>
      <c r="AO136">
        <v>7780</v>
      </c>
      <c r="AP136">
        <v>456961</v>
      </c>
      <c r="AQ136">
        <v>936961</v>
      </c>
      <c r="AR136">
        <v>275314</v>
      </c>
      <c r="AS136">
        <v>591</v>
      </c>
      <c r="AT136">
        <v>5331405</v>
      </c>
      <c r="AU136">
        <v>36602778</v>
      </c>
      <c r="AV136">
        <v>57660335</v>
      </c>
      <c r="AW136">
        <v>103264280</v>
      </c>
      <c r="AX136">
        <v>58819525</v>
      </c>
      <c r="AY136">
        <v>17704825</v>
      </c>
      <c r="AZ136">
        <v>4866356</v>
      </c>
      <c r="BA136">
        <v>112118</v>
      </c>
      <c r="BB136">
        <v>93368</v>
      </c>
      <c r="BC136">
        <v>182107</v>
      </c>
    </row>
    <row r="137" spans="2:55">
      <c r="B137" t="s">
        <v>112</v>
      </c>
      <c r="W137">
        <v>477695659</v>
      </c>
      <c r="X137">
        <v>501130117</v>
      </c>
      <c r="Y137">
        <v>560701936</v>
      </c>
      <c r="Z137">
        <v>304104177</v>
      </c>
      <c r="AA137">
        <v>380347721</v>
      </c>
      <c r="AB137">
        <v>441642909</v>
      </c>
      <c r="AC137">
        <v>427184643</v>
      </c>
      <c r="AE137">
        <v>457877594</v>
      </c>
      <c r="AF137">
        <v>466887149</v>
      </c>
      <c r="AG137">
        <v>481531086</v>
      </c>
      <c r="AH137">
        <v>492685606</v>
      </c>
      <c r="AI137">
        <v>373424236</v>
      </c>
      <c r="AJ137">
        <v>240196849</v>
      </c>
      <c r="AK137">
        <v>158705050</v>
      </c>
      <c r="AL137">
        <v>168242840</v>
      </c>
      <c r="AM137">
        <v>218597071</v>
      </c>
      <c r="AN137">
        <v>261685372</v>
      </c>
      <c r="AO137">
        <v>333916949</v>
      </c>
      <c r="AP137">
        <v>360012143</v>
      </c>
      <c r="AQ137">
        <v>270461189</v>
      </c>
      <c r="AR137">
        <v>380392047</v>
      </c>
      <c r="AS137">
        <v>442984157</v>
      </c>
      <c r="AT137">
        <v>599713463</v>
      </c>
      <c r="AU137">
        <v>885523203</v>
      </c>
      <c r="AV137">
        <v>1149232444</v>
      </c>
      <c r="AW137">
        <v>1301322402</v>
      </c>
      <c r="AX137">
        <v>1196976726</v>
      </c>
      <c r="AY137">
        <v>887940676</v>
      </c>
      <c r="AZ137">
        <v>1034226394</v>
      </c>
      <c r="BA137">
        <v>1500986721</v>
      </c>
      <c r="BB137">
        <v>1503458711</v>
      </c>
      <c r="BC137">
        <v>2020987630</v>
      </c>
    </row>
    <row r="138" spans="2:55">
      <c r="B138" t="s">
        <v>113</v>
      </c>
      <c r="W138">
        <v>312880</v>
      </c>
      <c r="X138">
        <v>453858</v>
      </c>
      <c r="Y138">
        <v>515131</v>
      </c>
      <c r="Z138">
        <v>321927</v>
      </c>
      <c r="AA138">
        <v>508182</v>
      </c>
      <c r="AB138">
        <v>438778</v>
      </c>
      <c r="AC138">
        <v>238323</v>
      </c>
      <c r="AE138">
        <v>247749</v>
      </c>
      <c r="AF138">
        <v>294149</v>
      </c>
      <c r="AG138">
        <v>428910</v>
      </c>
      <c r="AH138">
        <v>456033</v>
      </c>
      <c r="AI138">
        <v>505022</v>
      </c>
      <c r="AJ138">
        <v>394688</v>
      </c>
      <c r="AK138">
        <v>190095</v>
      </c>
      <c r="AL138">
        <v>132987</v>
      </c>
      <c r="AM138">
        <v>133878</v>
      </c>
      <c r="AN138">
        <v>142413</v>
      </c>
      <c r="AO138">
        <v>197531</v>
      </c>
      <c r="AP138">
        <v>183821</v>
      </c>
      <c r="AQ138">
        <v>120224</v>
      </c>
      <c r="AR138">
        <v>125828</v>
      </c>
      <c r="AS138">
        <v>133673</v>
      </c>
      <c r="AT138">
        <v>231144</v>
      </c>
      <c r="AU138">
        <v>245699</v>
      </c>
      <c r="AV138">
        <v>89103</v>
      </c>
      <c r="AW138">
        <v>278457</v>
      </c>
      <c r="AX138">
        <v>222766</v>
      </c>
      <c r="AY138">
        <v>275529</v>
      </c>
      <c r="AZ138">
        <v>299740</v>
      </c>
      <c r="BA138">
        <v>864640</v>
      </c>
      <c r="BB138">
        <v>1007540</v>
      </c>
      <c r="BC138">
        <v>958920</v>
      </c>
    </row>
    <row r="139" spans="2:55">
      <c r="B139" t="s">
        <v>114</v>
      </c>
      <c r="C139" t="s">
        <v>155</v>
      </c>
      <c r="W139">
        <v>324</v>
      </c>
      <c r="X139">
        <v>2271</v>
      </c>
      <c r="Y139">
        <v>2103</v>
      </c>
      <c r="Z139">
        <v>2287</v>
      </c>
      <c r="AA139">
        <v>2778</v>
      </c>
      <c r="AB139">
        <v>2145</v>
      </c>
      <c r="AC139">
        <v>4508</v>
      </c>
      <c r="AE139">
        <v>11705</v>
      </c>
      <c r="AF139">
        <v>10089</v>
      </c>
      <c r="AG139">
        <v>14329</v>
      </c>
      <c r="AH139">
        <v>9790</v>
      </c>
      <c r="AI139">
        <v>10223</v>
      </c>
      <c r="AJ139">
        <v>3397</v>
      </c>
      <c r="AK139">
        <v>3737</v>
      </c>
      <c r="AL139">
        <v>9770</v>
      </c>
      <c r="AM139">
        <v>30007</v>
      </c>
      <c r="AN139">
        <v>34674</v>
      </c>
      <c r="AO139">
        <v>59618</v>
      </c>
      <c r="AP139">
        <v>36179</v>
      </c>
      <c r="AQ139">
        <v>34221</v>
      </c>
      <c r="AR139">
        <v>43365</v>
      </c>
      <c r="AS139">
        <v>52617</v>
      </c>
      <c r="AT139">
        <v>86135</v>
      </c>
      <c r="AU139">
        <v>53822</v>
      </c>
      <c r="AV139">
        <v>23787</v>
      </c>
      <c r="AW139">
        <v>7796</v>
      </c>
      <c r="AX139">
        <v>18009</v>
      </c>
      <c r="AY139">
        <v>110085</v>
      </c>
      <c r="AZ139">
        <v>160353</v>
      </c>
      <c r="BA139">
        <v>115959</v>
      </c>
      <c r="BB139">
        <v>125810</v>
      </c>
      <c r="BC139">
        <v>155978</v>
      </c>
    </row>
    <row r="140" spans="2:55">
      <c r="B140" t="s">
        <v>115</v>
      </c>
      <c r="AB140">
        <v>615</v>
      </c>
      <c r="AC140">
        <v>147</v>
      </c>
    </row>
    <row r="141" spans="2:55">
      <c r="B141" t="s">
        <v>116</v>
      </c>
      <c r="W141">
        <v>709846</v>
      </c>
      <c r="X141">
        <v>164170</v>
      </c>
      <c r="Y141">
        <v>135460</v>
      </c>
      <c r="Z141">
        <v>60633</v>
      </c>
      <c r="AA141">
        <v>52049</v>
      </c>
      <c r="AB141">
        <v>186423</v>
      </c>
      <c r="AC141">
        <v>32955</v>
      </c>
      <c r="AE141">
        <v>10810</v>
      </c>
      <c r="AF141">
        <v>58730</v>
      </c>
      <c r="AG141">
        <v>76878</v>
      </c>
      <c r="AH141">
        <v>34973</v>
      </c>
      <c r="AI141">
        <v>58458</v>
      </c>
      <c r="AJ141">
        <v>170891</v>
      </c>
      <c r="AK141">
        <v>342998</v>
      </c>
      <c r="AL141">
        <v>533132</v>
      </c>
      <c r="AM141">
        <v>646057</v>
      </c>
      <c r="AN141">
        <v>584319</v>
      </c>
      <c r="AO141">
        <v>1313112</v>
      </c>
      <c r="AP141">
        <v>1166786</v>
      </c>
      <c r="AQ141">
        <v>1363558</v>
      </c>
      <c r="AR141">
        <v>1607951</v>
      </c>
      <c r="AS141">
        <v>1160411</v>
      </c>
      <c r="AT141">
        <v>1374836</v>
      </c>
      <c r="AU141">
        <v>932838</v>
      </c>
      <c r="AV141">
        <v>2906692</v>
      </c>
      <c r="AW141">
        <v>1956388</v>
      </c>
      <c r="AX141">
        <v>3933711</v>
      </c>
      <c r="AY141">
        <v>2758299</v>
      </c>
      <c r="AZ141">
        <v>3299072</v>
      </c>
      <c r="BA141">
        <v>5867188</v>
      </c>
      <c r="BB141">
        <v>8310828</v>
      </c>
      <c r="BC141">
        <v>6829624</v>
      </c>
    </row>
    <row r="142" spans="2:55">
      <c r="B142" t="s">
        <v>117</v>
      </c>
      <c r="W142">
        <v>1071805</v>
      </c>
      <c r="X142">
        <v>1490068</v>
      </c>
      <c r="Y142">
        <v>1319466</v>
      </c>
      <c r="Z142">
        <v>1301979</v>
      </c>
      <c r="AA142">
        <v>1079357</v>
      </c>
      <c r="AB142">
        <v>692673</v>
      </c>
      <c r="AC142">
        <v>683929</v>
      </c>
      <c r="AE142">
        <v>924586</v>
      </c>
      <c r="AF142">
        <v>806472</v>
      </c>
      <c r="AG142">
        <v>869524</v>
      </c>
      <c r="AH142">
        <v>967606</v>
      </c>
      <c r="AI142">
        <v>765070</v>
      </c>
      <c r="AJ142">
        <v>516385</v>
      </c>
      <c r="AK142">
        <v>317893</v>
      </c>
      <c r="AL142">
        <v>331692</v>
      </c>
      <c r="AM142">
        <v>364536</v>
      </c>
      <c r="AN142">
        <v>511461</v>
      </c>
      <c r="AO142">
        <v>314941</v>
      </c>
      <c r="AP142">
        <v>423298</v>
      </c>
      <c r="AQ142">
        <v>329042</v>
      </c>
      <c r="AR142">
        <v>548441</v>
      </c>
      <c r="AS142">
        <v>656526</v>
      </c>
      <c r="AT142">
        <v>1184740</v>
      </c>
      <c r="AU142">
        <v>870315</v>
      </c>
      <c r="AV142">
        <v>1279407</v>
      </c>
      <c r="AW142">
        <v>1970579</v>
      </c>
      <c r="AX142">
        <v>2301314</v>
      </c>
      <c r="AY142">
        <v>2925965</v>
      </c>
      <c r="AZ142">
        <v>2604625</v>
      </c>
      <c r="BA142">
        <v>2299589</v>
      </c>
      <c r="BB142">
        <v>5961967</v>
      </c>
      <c r="BC142">
        <v>7643004</v>
      </c>
    </row>
    <row r="143" spans="2:55">
      <c r="B143" t="s">
        <v>163</v>
      </c>
      <c r="AG143">
        <v>58</v>
      </c>
      <c r="AL143">
        <v>141</v>
      </c>
      <c r="AN143">
        <v>137</v>
      </c>
      <c r="AO143">
        <v>2127</v>
      </c>
      <c r="AP143">
        <v>1349</v>
      </c>
      <c r="AQ143">
        <v>2954</v>
      </c>
      <c r="AR143">
        <v>785</v>
      </c>
      <c r="AS143">
        <v>4710</v>
      </c>
      <c r="AT143">
        <v>15584</v>
      </c>
      <c r="AU143">
        <v>1056</v>
      </c>
      <c r="AV143">
        <v>361</v>
      </c>
      <c r="AW143">
        <v>1110</v>
      </c>
      <c r="AX143">
        <v>5425</v>
      </c>
      <c r="AY143">
        <v>4622</v>
      </c>
      <c r="AZ143">
        <v>198802</v>
      </c>
      <c r="BA143">
        <v>318243</v>
      </c>
      <c r="BB143">
        <v>181749</v>
      </c>
      <c r="BC143">
        <v>205075</v>
      </c>
    </row>
    <row r="144" spans="2:55">
      <c r="B144" t="s">
        <v>118</v>
      </c>
      <c r="W144">
        <v>332952</v>
      </c>
      <c r="X144">
        <v>690623</v>
      </c>
      <c r="Y144">
        <v>821503</v>
      </c>
      <c r="Z144">
        <v>151291</v>
      </c>
      <c r="AA144">
        <v>286616</v>
      </c>
      <c r="AB144">
        <v>460365</v>
      </c>
      <c r="AC144">
        <v>859254</v>
      </c>
      <c r="AE144">
        <v>3092984</v>
      </c>
      <c r="AF144">
        <v>1624004</v>
      </c>
      <c r="AG144">
        <v>1116032</v>
      </c>
      <c r="AH144">
        <v>1009185</v>
      </c>
      <c r="AI144">
        <v>908998</v>
      </c>
      <c r="AJ144">
        <v>529102</v>
      </c>
      <c r="AK144">
        <v>113387</v>
      </c>
      <c r="AL144">
        <v>78764</v>
      </c>
      <c r="AM144">
        <v>230311</v>
      </c>
      <c r="AN144">
        <v>358595</v>
      </c>
      <c r="AO144">
        <v>405293</v>
      </c>
      <c r="AP144">
        <v>433925</v>
      </c>
      <c r="AQ144">
        <v>215830</v>
      </c>
      <c r="AR144">
        <v>138126</v>
      </c>
      <c r="AS144">
        <v>610077</v>
      </c>
      <c r="AT144">
        <v>930610</v>
      </c>
      <c r="AU144">
        <v>884125</v>
      </c>
      <c r="AV144">
        <v>842905</v>
      </c>
      <c r="AW144">
        <v>1330974</v>
      </c>
      <c r="AX144">
        <v>1857305</v>
      </c>
      <c r="AY144">
        <v>2670574</v>
      </c>
      <c r="AZ144">
        <v>3370567</v>
      </c>
      <c r="BA144">
        <v>4200923</v>
      </c>
      <c r="BB144">
        <v>2282317</v>
      </c>
      <c r="BC144">
        <v>1917590</v>
      </c>
    </row>
    <row r="145" spans="2:55">
      <c r="B145" t="s">
        <v>119</v>
      </c>
      <c r="W145">
        <v>40441</v>
      </c>
      <c r="X145">
        <v>404148</v>
      </c>
      <c r="Y145">
        <v>278541</v>
      </c>
      <c r="Z145">
        <v>512499</v>
      </c>
      <c r="AA145">
        <v>747175</v>
      </c>
      <c r="AB145">
        <v>872927</v>
      </c>
      <c r="AC145">
        <v>1065598</v>
      </c>
      <c r="AE145">
        <v>2257255</v>
      </c>
      <c r="AF145">
        <v>1587898</v>
      </c>
      <c r="AG145">
        <v>1778990</v>
      </c>
      <c r="AH145">
        <v>1536132</v>
      </c>
      <c r="AI145">
        <v>1081437</v>
      </c>
      <c r="AJ145">
        <v>600762</v>
      </c>
      <c r="AK145">
        <v>370851</v>
      </c>
      <c r="AL145">
        <v>396504</v>
      </c>
      <c r="AM145">
        <v>450219</v>
      </c>
      <c r="AN145">
        <v>545627</v>
      </c>
      <c r="AO145">
        <v>870658</v>
      </c>
      <c r="AP145">
        <v>1320430</v>
      </c>
      <c r="AQ145">
        <v>1256162</v>
      </c>
      <c r="AR145">
        <v>1702267</v>
      </c>
      <c r="AS145">
        <v>1719511</v>
      </c>
      <c r="AT145">
        <v>1733952</v>
      </c>
      <c r="AU145">
        <v>797384</v>
      </c>
      <c r="AV145">
        <v>735449</v>
      </c>
      <c r="AW145">
        <v>1810339</v>
      </c>
      <c r="AX145">
        <v>4053042</v>
      </c>
      <c r="AY145">
        <v>11085858</v>
      </c>
      <c r="AZ145">
        <v>12988625</v>
      </c>
      <c r="BA145">
        <v>16934563</v>
      </c>
      <c r="BB145">
        <v>27688637</v>
      </c>
      <c r="BC145">
        <v>25456741</v>
      </c>
    </row>
    <row r="146" spans="2:55">
      <c r="B146" t="s">
        <v>120</v>
      </c>
      <c r="Z146">
        <v>7</v>
      </c>
      <c r="AA146">
        <v>137286</v>
      </c>
      <c r="AB146">
        <v>66616</v>
      </c>
      <c r="AC146">
        <v>163361</v>
      </c>
      <c r="AE146">
        <v>138159</v>
      </c>
      <c r="AF146">
        <v>140585</v>
      </c>
      <c r="AG146">
        <v>53346</v>
      </c>
      <c r="AH146">
        <v>14744</v>
      </c>
      <c r="AI146">
        <v>31610</v>
      </c>
      <c r="AJ146">
        <v>10782</v>
      </c>
      <c r="AK146">
        <v>1520</v>
      </c>
      <c r="AL146">
        <v>1153</v>
      </c>
      <c r="AM146">
        <v>1073</v>
      </c>
      <c r="AN146">
        <v>6064</v>
      </c>
      <c r="AO146">
        <v>5325</v>
      </c>
      <c r="AP146">
        <v>46615</v>
      </c>
      <c r="AQ146">
        <v>12472</v>
      </c>
      <c r="AR146">
        <v>19743</v>
      </c>
      <c r="AS146">
        <v>1128</v>
      </c>
      <c r="AT146">
        <v>270</v>
      </c>
      <c r="AX146">
        <v>11710521</v>
      </c>
      <c r="AY146">
        <v>12030003</v>
      </c>
      <c r="AZ146">
        <v>6728829</v>
      </c>
      <c r="BA146">
        <v>2250064</v>
      </c>
      <c r="BB146">
        <v>734003</v>
      </c>
      <c r="BC146">
        <v>817901</v>
      </c>
    </row>
    <row r="147" spans="2:55">
      <c r="B147" t="s">
        <v>190</v>
      </c>
      <c r="BB147">
        <v>210731</v>
      </c>
      <c r="BC147">
        <v>46338</v>
      </c>
    </row>
    <row r="148" spans="2:55">
      <c r="B148" t="s">
        <v>156</v>
      </c>
    </row>
    <row r="150" spans="2:55">
      <c r="B150" t="s">
        <v>191</v>
      </c>
      <c r="W150">
        <f t="shared" ref="W150" si="0">SUM(W4:W149)</f>
        <v>1268765285</v>
      </c>
      <c r="X150">
        <f t="shared" ref="X150" si="1">SUM(X4:X149)</f>
        <v>1286658709</v>
      </c>
      <c r="Y150">
        <f t="shared" ref="Y150:AD150" si="2">SUM(Y4:Y149)</f>
        <v>1210428119</v>
      </c>
      <c r="Z150">
        <f t="shared" si="2"/>
        <v>753927009</v>
      </c>
      <c r="AA150">
        <f t="shared" si="2"/>
        <v>945295837</v>
      </c>
      <c r="AB150">
        <f t="shared" si="2"/>
        <v>1058763297</v>
      </c>
      <c r="AC150">
        <f t="shared" si="2"/>
        <v>1081361643</v>
      </c>
      <c r="AD150">
        <f t="shared" si="2"/>
        <v>0</v>
      </c>
      <c r="AE150">
        <f>SUM(AE4:AE149)</f>
        <v>1261241525</v>
      </c>
      <c r="AF150">
        <f t="shared" ref="AF150:BC150" si="3">SUM(AF4:AF149)</f>
        <v>1210596998</v>
      </c>
      <c r="AG150">
        <f t="shared" si="3"/>
        <v>1339409562</v>
      </c>
      <c r="AH150">
        <f t="shared" si="3"/>
        <v>1152416430</v>
      </c>
      <c r="AI150">
        <f t="shared" si="3"/>
        <v>863683761</v>
      </c>
      <c r="AJ150">
        <f t="shared" si="3"/>
        <v>587653440</v>
      </c>
      <c r="AK150">
        <f t="shared" si="3"/>
        <v>489883112</v>
      </c>
      <c r="AL150">
        <f t="shared" si="3"/>
        <v>529449529</v>
      </c>
      <c r="AM150">
        <f t="shared" si="3"/>
        <v>649314236</v>
      </c>
      <c r="AN150">
        <f t="shared" si="3"/>
        <v>724977459</v>
      </c>
      <c r="AO150">
        <f t="shared" si="3"/>
        <v>937824933</v>
      </c>
      <c r="AP150">
        <f t="shared" si="3"/>
        <v>997366918</v>
      </c>
      <c r="AQ150">
        <f t="shared" si="3"/>
        <v>837583917</v>
      </c>
      <c r="AR150">
        <f t="shared" si="3"/>
        <v>924926132</v>
      </c>
      <c r="AS150">
        <f t="shared" si="3"/>
        <v>1178954419</v>
      </c>
      <c r="AT150">
        <f t="shared" si="3"/>
        <v>1621003175</v>
      </c>
      <c r="AU150">
        <f t="shared" si="3"/>
        <v>2363773296</v>
      </c>
      <c r="AV150">
        <f t="shared" si="3"/>
        <v>2971475277</v>
      </c>
      <c r="AW150">
        <f t="shared" si="3"/>
        <v>3439953165</v>
      </c>
      <c r="AX150">
        <f t="shared" si="3"/>
        <v>3218330353</v>
      </c>
      <c r="AY150">
        <f t="shared" si="3"/>
        <v>2312215301</v>
      </c>
      <c r="AZ150">
        <f t="shared" si="3"/>
        <v>2774902355</v>
      </c>
      <c r="BA150">
        <f t="shared" si="3"/>
        <v>3075438085</v>
      </c>
      <c r="BB150">
        <f t="shared" si="3"/>
        <v>2992960978</v>
      </c>
      <c r="BC150">
        <f t="shared" si="3"/>
        <v>3118386551</v>
      </c>
    </row>
    <row r="152" spans="2:55">
      <c r="W152">
        <f>1268765285-W150</f>
        <v>0</v>
      </c>
      <c r="X152">
        <f>1286658709-X150</f>
        <v>0</v>
      </c>
      <c r="Y152">
        <f>1210428119-Y150</f>
        <v>0</v>
      </c>
      <c r="Z152">
        <f>753927009-Z150</f>
        <v>0</v>
      </c>
      <c r="AA152">
        <f>945295837-AA150</f>
        <v>0</v>
      </c>
      <c r="AB152">
        <f>1058763297-AB150</f>
        <v>0</v>
      </c>
      <c r="AC152">
        <f>1081361643-AC150</f>
        <v>0</v>
      </c>
      <c r="AE152">
        <f>1261241525-AE150</f>
        <v>0</v>
      </c>
      <c r="AF152">
        <f>1210596998-AF150</f>
        <v>0</v>
      </c>
      <c r="AG152">
        <f>1339409562-AG150</f>
        <v>0</v>
      </c>
      <c r="AH152">
        <f>1152416330-AH150</f>
        <v>-100</v>
      </c>
      <c r="AI152">
        <f>863683761-AI150</f>
        <v>0</v>
      </c>
      <c r="AJ152">
        <f>587653440-AJ150</f>
        <v>0</v>
      </c>
      <c r="AK152">
        <f>489883112-AK150</f>
        <v>0</v>
      </c>
      <c r="AL152">
        <f>529449529-AL150</f>
        <v>0</v>
      </c>
      <c r="AM152">
        <f>649314236-AM150</f>
        <v>0</v>
      </c>
      <c r="AN152">
        <f>724977459-AN150</f>
        <v>0</v>
      </c>
      <c r="AO152">
        <f>937824933-AO150</f>
        <v>0</v>
      </c>
      <c r="AP152">
        <f>997366918-AP150</f>
        <v>0</v>
      </c>
      <c r="AQ152">
        <f>837583917-AQ150</f>
        <v>0</v>
      </c>
      <c r="AR152">
        <f>924926104-AR150</f>
        <v>-28</v>
      </c>
      <c r="AS152">
        <f>1178954420-AS150</f>
        <v>1</v>
      </c>
      <c r="AT152">
        <f>1621003175-AT150</f>
        <v>0</v>
      </c>
      <c r="AU152">
        <f>2363773296-AU150</f>
        <v>0</v>
      </c>
      <c r="AV152">
        <f>2971475277-AV150</f>
        <v>0</v>
      </c>
      <c r="AW152">
        <f>3439953165-AW150</f>
        <v>0</v>
      </c>
      <c r="AX152">
        <f>3218330353-AX150</f>
        <v>0</v>
      </c>
      <c r="AY152">
        <f>2312215301-AY150</f>
        <v>0</v>
      </c>
      <c r="AZ152">
        <f>2774902355-AZ150</f>
        <v>0</v>
      </c>
      <c r="BA152">
        <f>3075438085-BA150</f>
        <v>0</v>
      </c>
      <c r="BB152">
        <f>2992960978-BB150</f>
        <v>0</v>
      </c>
      <c r="BC152">
        <f>3118386551-BC150</f>
        <v>0</v>
      </c>
    </row>
    <row r="154" spans="2:55">
      <c r="W154">
        <f t="shared" ref="W154:X154" si="4">SUM(W4:W48)</f>
        <v>626396118</v>
      </c>
      <c r="X154">
        <f t="shared" si="4"/>
        <v>569683207</v>
      </c>
      <c r="Y154">
        <f t="shared" ref="Y154:AD154" si="5">SUM(Y4:Y48)</f>
        <v>405754043</v>
      </c>
      <c r="Z154">
        <f t="shared" si="5"/>
        <v>347450451</v>
      </c>
      <c r="AA154">
        <f t="shared" si="5"/>
        <v>440993115</v>
      </c>
      <c r="AB154">
        <f t="shared" si="5"/>
        <v>438450086</v>
      </c>
      <c r="AC154">
        <f t="shared" si="5"/>
        <v>476958905</v>
      </c>
      <c r="AD154">
        <f t="shared" si="5"/>
        <v>0</v>
      </c>
      <c r="AE154">
        <f>SUM(AE4:AE48)</f>
        <v>554752656</v>
      </c>
      <c r="AF154">
        <f t="shared" ref="AF154:BC154" si="6">SUM(AF4:AF48)</f>
        <v>499755539</v>
      </c>
      <c r="AG154">
        <f t="shared" si="6"/>
        <v>545356393</v>
      </c>
      <c r="AH154">
        <f t="shared" si="6"/>
        <v>395301058</v>
      </c>
      <c r="AI154">
        <f t="shared" si="6"/>
        <v>316342496</v>
      </c>
      <c r="AJ154">
        <f t="shared" si="6"/>
        <v>219781406</v>
      </c>
      <c r="AK154">
        <f t="shared" si="6"/>
        <v>217156953</v>
      </c>
      <c r="AL154">
        <f t="shared" si="6"/>
        <v>255180681</v>
      </c>
      <c r="AM154">
        <f t="shared" si="6"/>
        <v>335418138</v>
      </c>
      <c r="AN154">
        <f t="shared" si="6"/>
        <v>377644113</v>
      </c>
      <c r="AO154">
        <f t="shared" si="6"/>
        <v>479646028</v>
      </c>
      <c r="AP154">
        <f t="shared" si="6"/>
        <v>506221201</v>
      </c>
      <c r="AQ154">
        <f t="shared" si="6"/>
        <v>442902437</v>
      </c>
      <c r="AR154" s="2">
        <f t="shared" si="6"/>
        <v>430806574</v>
      </c>
      <c r="AS154" s="2">
        <f t="shared" si="6"/>
        <v>655957138</v>
      </c>
      <c r="AT154">
        <f t="shared" si="6"/>
        <v>878640907</v>
      </c>
      <c r="AU154">
        <f t="shared" si="6"/>
        <v>1153816747</v>
      </c>
      <c r="AV154">
        <f t="shared" si="6"/>
        <v>1401661623</v>
      </c>
      <c r="AW154">
        <f t="shared" si="6"/>
        <v>1620450900</v>
      </c>
      <c r="AX154">
        <f t="shared" si="6"/>
        <v>1486847837</v>
      </c>
      <c r="AY154">
        <f t="shared" si="6"/>
        <v>904700873</v>
      </c>
      <c r="AZ154">
        <f t="shared" si="6"/>
        <v>1168501085</v>
      </c>
      <c r="BA154">
        <f t="shared" si="6"/>
        <v>1032564267</v>
      </c>
      <c r="BB154">
        <f t="shared" si="6"/>
        <v>1027785917</v>
      </c>
      <c r="BC154">
        <f t="shared" si="6"/>
        <v>680566655</v>
      </c>
    </row>
    <row r="155" spans="2:55">
      <c r="W155">
        <f t="shared" ref="W155:X155" si="7">SUM(W50:W148)</f>
        <v>642369167</v>
      </c>
      <c r="X155">
        <f t="shared" si="7"/>
        <v>716975502</v>
      </c>
      <c r="Y155">
        <f t="shared" ref="Y155:AD155" si="8">SUM(Y50:Y148)</f>
        <v>804674076</v>
      </c>
      <c r="Z155">
        <f t="shared" si="8"/>
        <v>406476558</v>
      </c>
      <c r="AA155">
        <f t="shared" si="8"/>
        <v>504302722</v>
      </c>
      <c r="AB155">
        <f t="shared" si="8"/>
        <v>620313211</v>
      </c>
      <c r="AC155">
        <f t="shared" si="8"/>
        <v>604402738</v>
      </c>
      <c r="AD155">
        <f t="shared" si="8"/>
        <v>0</v>
      </c>
      <c r="AE155">
        <f t="shared" ref="AE155:AG155" si="9">SUM(AE50:AE148)</f>
        <v>706488869</v>
      </c>
      <c r="AF155">
        <f t="shared" si="9"/>
        <v>710841459</v>
      </c>
      <c r="AG155">
        <f t="shared" si="9"/>
        <v>794053169</v>
      </c>
      <c r="AH155" s="2">
        <f>SUM(AH50:AH148)</f>
        <v>757115372</v>
      </c>
      <c r="AI155">
        <f t="shared" ref="AI155:BB155" si="10">SUM(AI50:AI148)</f>
        <v>547341265</v>
      </c>
      <c r="AJ155" s="1">
        <f t="shared" si="10"/>
        <v>367872034</v>
      </c>
      <c r="AK155">
        <f t="shared" si="10"/>
        <v>272726159</v>
      </c>
      <c r="AL155">
        <f t="shared" si="10"/>
        <v>274268848</v>
      </c>
      <c r="AM155">
        <f t="shared" si="10"/>
        <v>313896098</v>
      </c>
      <c r="AN155">
        <f t="shared" si="10"/>
        <v>347333346</v>
      </c>
      <c r="AO155">
        <f t="shared" si="10"/>
        <v>458178905</v>
      </c>
      <c r="AP155" s="1">
        <f t="shared" si="10"/>
        <v>491145717</v>
      </c>
      <c r="AQ155">
        <f t="shared" si="10"/>
        <v>394681480</v>
      </c>
      <c r="AR155">
        <f t="shared" si="10"/>
        <v>494119558</v>
      </c>
      <c r="AS155">
        <f t="shared" si="10"/>
        <v>522997281</v>
      </c>
      <c r="AT155">
        <f t="shared" si="10"/>
        <v>742362268</v>
      </c>
      <c r="AU155">
        <f t="shared" si="10"/>
        <v>1209956549</v>
      </c>
      <c r="AV155">
        <f t="shared" si="10"/>
        <v>1569813654</v>
      </c>
      <c r="AW155">
        <f t="shared" si="10"/>
        <v>1819502265</v>
      </c>
      <c r="AX155">
        <f t="shared" si="10"/>
        <v>1731482516</v>
      </c>
      <c r="AY155">
        <f t="shared" si="10"/>
        <v>1407514428</v>
      </c>
      <c r="AZ155">
        <f t="shared" si="10"/>
        <v>1606401270</v>
      </c>
      <c r="BA155">
        <f t="shared" si="10"/>
        <v>2042873818</v>
      </c>
      <c r="BB155">
        <f t="shared" si="10"/>
        <v>1965175061</v>
      </c>
      <c r="BC155">
        <f>SUM(BC50:BC148)+BC22</f>
        <v>2446500781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58"/>
  <sheetViews>
    <sheetView zoomScale="85" zoomScaleNormal="85" workbookViewId="0">
      <pane xSplit="4" ySplit="3" topLeftCell="W88" activePane="bottomRight" state="frozen"/>
      <selection pane="topRight" activeCell="E1" sqref="E1"/>
      <selection pane="bottomLeft" activeCell="A3" sqref="A3"/>
      <selection pane="bottomRight" activeCell="AD156" sqref="AD156"/>
    </sheetView>
  </sheetViews>
  <sheetFormatPr defaultRowHeight="15"/>
  <cols>
    <col min="19" max="24" width="10" bestFit="1" customWidth="1"/>
    <col min="25" max="25" width="11" bestFit="1" customWidth="1"/>
    <col min="26" max="29" width="10" bestFit="1" customWidth="1"/>
    <col min="30" max="31" width="11.28515625" bestFit="1" customWidth="1"/>
    <col min="32" max="35" width="11" bestFit="1" customWidth="1"/>
    <col min="36" max="36" width="10.7109375" bestFit="1" customWidth="1"/>
    <col min="37" max="37" width="10.28515625" bestFit="1" customWidth="1"/>
    <col min="38" max="38" width="10.28515625" style="1" bestFit="1" customWidth="1"/>
    <col min="39" max="40" width="10.28515625" bestFit="1" customWidth="1"/>
    <col min="41" max="42" width="10" bestFit="1" customWidth="1"/>
    <col min="43" max="43" width="11" bestFit="1" customWidth="1"/>
    <col min="44" max="44" width="10" bestFit="1" customWidth="1"/>
    <col min="45" max="45" width="11" customWidth="1"/>
    <col min="46" max="46" width="11" bestFit="1" customWidth="1"/>
    <col min="47" max="47" width="12.7109375" bestFit="1" customWidth="1"/>
    <col min="48" max="50" width="11" bestFit="1" customWidth="1"/>
    <col min="51" max="52" width="11.28515625" bestFit="1" customWidth="1"/>
    <col min="53" max="55" width="12.710937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AE3" t="s">
        <v>160</v>
      </c>
      <c r="AF3" t="s">
        <v>160</v>
      </c>
      <c r="AG3" t="s">
        <v>160</v>
      </c>
      <c r="AH3" t="s">
        <v>160</v>
      </c>
      <c r="AI3" t="s">
        <v>160</v>
      </c>
      <c r="AJ3" t="s">
        <v>160</v>
      </c>
      <c r="AK3" t="s">
        <v>160</v>
      </c>
      <c r="AL3" t="s">
        <v>160</v>
      </c>
      <c r="AM3" t="s">
        <v>160</v>
      </c>
      <c r="AN3" t="s">
        <v>160</v>
      </c>
      <c r="AO3" t="s">
        <v>160</v>
      </c>
      <c r="AP3" t="s">
        <v>160</v>
      </c>
      <c r="AQ3" t="s">
        <v>160</v>
      </c>
      <c r="AR3" t="s">
        <v>160</v>
      </c>
      <c r="AS3" t="s">
        <v>160</v>
      </c>
      <c r="AT3" t="s">
        <v>160</v>
      </c>
      <c r="AU3" t="s">
        <v>160</v>
      </c>
      <c r="AV3" t="s">
        <v>160</v>
      </c>
      <c r="AW3" t="s">
        <v>160</v>
      </c>
      <c r="AX3" t="s">
        <v>160</v>
      </c>
      <c r="AY3" t="s">
        <v>160</v>
      </c>
      <c r="AZ3" t="s">
        <v>160</v>
      </c>
      <c r="BA3" t="s">
        <v>160</v>
      </c>
      <c r="BB3" t="s">
        <v>160</v>
      </c>
      <c r="BC3" t="s">
        <v>160</v>
      </c>
    </row>
    <row r="4" spans="1:55">
      <c r="A4" t="s">
        <v>2</v>
      </c>
      <c r="B4" t="s">
        <v>3</v>
      </c>
      <c r="S4">
        <v>90157161</v>
      </c>
      <c r="T4">
        <v>77404361</v>
      </c>
      <c r="U4">
        <v>107096584</v>
      </c>
      <c r="V4">
        <v>81324283</v>
      </c>
      <c r="W4">
        <v>73035118</v>
      </c>
      <c r="AD4">
        <v>163731210</v>
      </c>
      <c r="AE4">
        <v>164707111</v>
      </c>
      <c r="AF4">
        <v>182620421</v>
      </c>
      <c r="AG4">
        <v>190756736</v>
      </c>
      <c r="AH4">
        <v>194777650</v>
      </c>
      <c r="AI4">
        <v>162632466</v>
      </c>
      <c r="AJ4">
        <v>109468081</v>
      </c>
      <c r="AK4">
        <v>93508143</v>
      </c>
      <c r="AL4" s="1">
        <v>97878232</v>
      </c>
      <c r="AM4">
        <v>113415984</v>
      </c>
      <c r="AN4">
        <v>116670227</v>
      </c>
      <c r="AO4">
        <v>122971264</v>
      </c>
      <c r="AP4">
        <v>147291551</v>
      </c>
      <c r="AQ4">
        <v>119292430</v>
      </c>
      <c r="AR4">
        <v>114007409</v>
      </c>
      <c r="AS4">
        <v>161216352</v>
      </c>
      <c r="AT4">
        <v>219418957</v>
      </c>
      <c r="AU4">
        <v>161112706</v>
      </c>
      <c r="AV4">
        <v>134965117</v>
      </c>
      <c r="AW4">
        <v>110598584</v>
      </c>
      <c r="AX4">
        <v>140517448</v>
      </c>
      <c r="AY4">
        <v>201433220</v>
      </c>
      <c r="AZ4">
        <v>189369855</v>
      </c>
      <c r="BA4" s="4">
        <v>299502200</v>
      </c>
      <c r="BB4" s="4">
        <v>307449800</v>
      </c>
      <c r="BC4" s="4">
        <v>404213449</v>
      </c>
    </row>
    <row r="5" spans="1:55">
      <c r="B5" t="s">
        <v>4</v>
      </c>
      <c r="AD5">
        <v>19318</v>
      </c>
      <c r="AE5">
        <v>34081</v>
      </c>
      <c r="AF5">
        <v>43714</v>
      </c>
      <c r="AG5">
        <v>51389</v>
      </c>
      <c r="AH5">
        <v>86199</v>
      </c>
      <c r="AI5">
        <v>865555</v>
      </c>
      <c r="AJ5">
        <v>42438</v>
      </c>
      <c r="AK5">
        <v>39721</v>
      </c>
      <c r="AL5" s="1">
        <v>26824</v>
      </c>
      <c r="AM5">
        <v>29547</v>
      </c>
      <c r="AN5">
        <v>82523</v>
      </c>
      <c r="AO5">
        <v>57081</v>
      </c>
      <c r="AP5">
        <v>46575</v>
      </c>
      <c r="AQ5">
        <v>27097</v>
      </c>
      <c r="AR5">
        <v>133102</v>
      </c>
      <c r="AS5">
        <v>372277</v>
      </c>
      <c r="AT5">
        <v>157044</v>
      </c>
      <c r="AU5">
        <v>69903</v>
      </c>
      <c r="AV5">
        <v>2383</v>
      </c>
      <c r="AW5">
        <v>3061</v>
      </c>
      <c r="AX5">
        <v>8949</v>
      </c>
      <c r="AY5">
        <v>53446</v>
      </c>
      <c r="AZ5">
        <v>75854</v>
      </c>
      <c r="BA5" s="4">
        <v>84527</v>
      </c>
      <c r="BB5" s="4">
        <v>70595</v>
      </c>
      <c r="BC5" s="4">
        <v>147840</v>
      </c>
    </row>
    <row r="6" spans="1:55">
      <c r="B6" t="s">
        <v>5</v>
      </c>
      <c r="S6">
        <v>17968</v>
      </c>
      <c r="T6">
        <v>4857</v>
      </c>
      <c r="U6">
        <v>9102</v>
      </c>
      <c r="V6">
        <v>1318</v>
      </c>
      <c r="AD6">
        <v>50320</v>
      </c>
      <c r="AE6">
        <v>42235</v>
      </c>
      <c r="AF6">
        <v>9303</v>
      </c>
      <c r="AG6">
        <v>24874</v>
      </c>
      <c r="AH6">
        <v>10186</v>
      </c>
      <c r="AI6">
        <v>13520</v>
      </c>
      <c r="AJ6">
        <v>5050</v>
      </c>
      <c r="AK6">
        <v>4758</v>
      </c>
      <c r="AL6" s="1">
        <v>4453</v>
      </c>
      <c r="AM6">
        <v>9502</v>
      </c>
      <c r="AN6">
        <v>4405</v>
      </c>
      <c r="AO6">
        <v>489</v>
      </c>
      <c r="AP6">
        <v>5251</v>
      </c>
      <c r="AQ6">
        <v>8626</v>
      </c>
      <c r="AR6">
        <v>2862</v>
      </c>
      <c r="AS6">
        <v>792</v>
      </c>
      <c r="AT6">
        <v>3188</v>
      </c>
      <c r="AU6">
        <v>24154</v>
      </c>
      <c r="AV6">
        <v>2310</v>
      </c>
      <c r="AW6">
        <v>3340</v>
      </c>
      <c r="AX6">
        <v>1790</v>
      </c>
      <c r="BA6" s="4">
        <v>5530911</v>
      </c>
      <c r="BB6" s="4">
        <v>883653</v>
      </c>
      <c r="BC6" s="4">
        <v>11875</v>
      </c>
    </row>
    <row r="7" spans="1:55">
      <c r="B7" t="s">
        <v>6</v>
      </c>
      <c r="S7">
        <v>23516</v>
      </c>
      <c r="T7">
        <v>3252</v>
      </c>
      <c r="U7">
        <v>68</v>
      </c>
      <c r="AD7">
        <v>102682</v>
      </c>
      <c r="AE7">
        <v>462667</v>
      </c>
      <c r="AF7">
        <v>317385</v>
      </c>
      <c r="AG7">
        <v>974949</v>
      </c>
      <c r="AH7">
        <v>1273731</v>
      </c>
      <c r="AI7">
        <v>2544463</v>
      </c>
      <c r="AJ7">
        <v>1497615</v>
      </c>
      <c r="AK7">
        <v>830943</v>
      </c>
      <c r="AL7" s="1">
        <v>967581</v>
      </c>
      <c r="AM7">
        <v>1380538</v>
      </c>
      <c r="AN7">
        <v>3008004</v>
      </c>
      <c r="AO7">
        <v>2630896</v>
      </c>
      <c r="AP7">
        <v>3413139</v>
      </c>
      <c r="AQ7">
        <v>1734911</v>
      </c>
      <c r="AR7">
        <v>2626308</v>
      </c>
      <c r="AS7">
        <v>1738890</v>
      </c>
      <c r="AT7">
        <v>2115309</v>
      </c>
      <c r="AU7">
        <v>3476502</v>
      </c>
      <c r="AV7">
        <v>1173796</v>
      </c>
      <c r="AW7">
        <v>1080476</v>
      </c>
      <c r="AX7">
        <v>1538813</v>
      </c>
      <c r="AY7">
        <v>3603466</v>
      </c>
      <c r="AZ7">
        <v>7682780</v>
      </c>
      <c r="BA7" s="4">
        <v>9542853</v>
      </c>
      <c r="BB7" s="4">
        <v>6093851</v>
      </c>
      <c r="BC7" s="4">
        <v>15066642</v>
      </c>
    </row>
    <row r="8" spans="1:55">
      <c r="B8" t="s">
        <v>7</v>
      </c>
      <c r="AL8" s="1">
        <v>279</v>
      </c>
      <c r="AM8">
        <v>164088</v>
      </c>
      <c r="AN8">
        <v>0</v>
      </c>
      <c r="AO8">
        <v>717437</v>
      </c>
      <c r="AP8">
        <v>857346</v>
      </c>
      <c r="AQ8">
        <v>3175</v>
      </c>
      <c r="AR8">
        <v>717</v>
      </c>
      <c r="AS8">
        <v>139684</v>
      </c>
      <c r="AT8">
        <v>493814</v>
      </c>
      <c r="AU8">
        <v>300761</v>
      </c>
      <c r="AV8">
        <v>1146188</v>
      </c>
      <c r="AW8">
        <v>355747</v>
      </c>
      <c r="AX8">
        <v>541511</v>
      </c>
      <c r="AY8">
        <v>93044</v>
      </c>
      <c r="AZ8">
        <v>180987</v>
      </c>
      <c r="BA8" s="4">
        <v>484417</v>
      </c>
      <c r="BB8" s="4">
        <v>798192</v>
      </c>
      <c r="BC8" s="4">
        <v>401260</v>
      </c>
    </row>
    <row r="9" spans="1:55">
      <c r="B9" t="s">
        <v>8</v>
      </c>
      <c r="AZ9">
        <v>28669</v>
      </c>
      <c r="BA9" s="4">
        <v>19129</v>
      </c>
      <c r="BB9" s="4">
        <v>58611</v>
      </c>
      <c r="BC9" s="4">
        <v>50982</v>
      </c>
    </row>
    <row r="10" spans="1:55">
      <c r="B10" t="s">
        <v>9</v>
      </c>
      <c r="AZ10">
        <v>4227525</v>
      </c>
      <c r="BA10" s="4">
        <v>3815804</v>
      </c>
      <c r="BB10" s="4">
        <v>3862155</v>
      </c>
      <c r="BC10" s="4">
        <v>4963522</v>
      </c>
    </row>
    <row r="11" spans="1:55">
      <c r="B11" t="s">
        <v>10</v>
      </c>
      <c r="AZ11">
        <v>152</v>
      </c>
      <c r="BA11" s="4">
        <v>277</v>
      </c>
      <c r="BB11" s="4"/>
      <c r="BC11" s="4"/>
    </row>
    <row r="12" spans="1:55">
      <c r="B12" t="s">
        <v>37</v>
      </c>
      <c r="S12">
        <v>314887</v>
      </c>
      <c r="T12">
        <v>175879</v>
      </c>
      <c r="U12">
        <v>221476</v>
      </c>
      <c r="V12">
        <v>553362</v>
      </c>
      <c r="W12">
        <v>1300259</v>
      </c>
      <c r="AD12">
        <v>129579</v>
      </c>
      <c r="AE12">
        <v>1001236</v>
      </c>
      <c r="AF12">
        <v>428931</v>
      </c>
      <c r="AG12">
        <v>242343</v>
      </c>
      <c r="AH12">
        <v>843204</v>
      </c>
      <c r="AI12">
        <v>2952668</v>
      </c>
      <c r="AJ12">
        <v>4416665</v>
      </c>
      <c r="AK12">
        <v>4085341</v>
      </c>
      <c r="AL12" s="1">
        <v>4537204</v>
      </c>
      <c r="AM12">
        <v>2843017</v>
      </c>
      <c r="AN12">
        <v>4736814</v>
      </c>
      <c r="AO12">
        <v>2083101</v>
      </c>
      <c r="AP12">
        <v>8245924</v>
      </c>
      <c r="AQ12">
        <v>1991295</v>
      </c>
      <c r="AR12">
        <v>3990881</v>
      </c>
      <c r="AS12">
        <v>3443466</v>
      </c>
      <c r="AT12">
        <v>4182286</v>
      </c>
      <c r="AU12">
        <v>4731610</v>
      </c>
      <c r="AV12">
        <v>3769741</v>
      </c>
      <c r="AW12">
        <v>5551060</v>
      </c>
      <c r="AX12">
        <v>8433239</v>
      </c>
      <c r="AY12">
        <v>7891625</v>
      </c>
      <c r="BA12" s="4"/>
      <c r="BB12" s="4"/>
      <c r="BC12" s="4"/>
    </row>
    <row r="13" spans="1:55">
      <c r="B13" t="s">
        <v>126</v>
      </c>
      <c r="AO13">
        <v>6</v>
      </c>
      <c r="AP13">
        <v>39</v>
      </c>
      <c r="BA13" s="4"/>
      <c r="BB13" s="4"/>
      <c r="BC13" s="4"/>
    </row>
    <row r="14" spans="1:55">
      <c r="B14" t="s">
        <v>11</v>
      </c>
      <c r="AD14">
        <v>1325708</v>
      </c>
      <c r="AE14">
        <v>797097</v>
      </c>
      <c r="AF14">
        <v>1612896</v>
      </c>
      <c r="AG14">
        <v>1260284</v>
      </c>
      <c r="AH14">
        <v>1294298</v>
      </c>
      <c r="AI14">
        <v>1159648</v>
      </c>
      <c r="AJ14">
        <v>304499</v>
      </c>
      <c r="AK14">
        <v>101732</v>
      </c>
      <c r="AL14" s="1">
        <v>417936</v>
      </c>
      <c r="AM14" s="1">
        <v>370091</v>
      </c>
      <c r="AN14">
        <v>439424</v>
      </c>
      <c r="AO14">
        <v>1076638</v>
      </c>
      <c r="AP14">
        <v>1108588</v>
      </c>
      <c r="AQ14">
        <v>630751</v>
      </c>
      <c r="AR14">
        <v>250940</v>
      </c>
      <c r="AS14">
        <v>1003753</v>
      </c>
      <c r="AT14">
        <v>2156838</v>
      </c>
      <c r="AU14">
        <v>2653084</v>
      </c>
      <c r="AV14">
        <v>1713019</v>
      </c>
      <c r="AW14">
        <v>1758349</v>
      </c>
      <c r="AX14">
        <v>6366791</v>
      </c>
      <c r="AY14">
        <v>5381089</v>
      </c>
      <c r="AZ14">
        <v>6493127</v>
      </c>
      <c r="BA14" s="4">
        <v>9751231</v>
      </c>
      <c r="BB14" s="4">
        <v>6708586</v>
      </c>
      <c r="BC14" s="4">
        <v>8998735</v>
      </c>
    </row>
    <row r="15" spans="1:55">
      <c r="B15" t="s">
        <v>12</v>
      </c>
      <c r="AD15">
        <v>30925</v>
      </c>
      <c r="AE15">
        <v>34445</v>
      </c>
      <c r="AF15">
        <v>64919</v>
      </c>
      <c r="AG15">
        <v>390</v>
      </c>
      <c r="AH15">
        <v>10</v>
      </c>
      <c r="AI15">
        <v>10468</v>
      </c>
      <c r="AK15">
        <v>9</v>
      </c>
      <c r="AL15" s="1">
        <v>124769</v>
      </c>
      <c r="AM15" s="1">
        <v>231632</v>
      </c>
      <c r="AN15">
        <v>440455</v>
      </c>
      <c r="AO15">
        <v>419732</v>
      </c>
      <c r="AP15">
        <v>572785</v>
      </c>
      <c r="AQ15">
        <v>362069</v>
      </c>
      <c r="AR15">
        <v>54395</v>
      </c>
      <c r="AS15">
        <v>78860</v>
      </c>
      <c r="AT15">
        <v>722537</v>
      </c>
      <c r="AU15">
        <v>579482</v>
      </c>
      <c r="AV15">
        <v>951217</v>
      </c>
      <c r="AW15">
        <v>2402263</v>
      </c>
      <c r="AX15">
        <v>3421857</v>
      </c>
      <c r="AY15">
        <v>4771544</v>
      </c>
      <c r="AZ15">
        <v>2148997</v>
      </c>
      <c r="BA15" s="4">
        <v>4939171</v>
      </c>
      <c r="BB15" s="4">
        <v>2592827</v>
      </c>
      <c r="BC15" s="4">
        <v>1485760</v>
      </c>
    </row>
    <row r="16" spans="1:55">
      <c r="B16" t="s">
        <v>13</v>
      </c>
      <c r="AD16">
        <v>3929</v>
      </c>
      <c r="AE16">
        <v>2888</v>
      </c>
      <c r="AG16">
        <v>2445</v>
      </c>
      <c r="AH16">
        <v>6275</v>
      </c>
      <c r="AI16">
        <v>6208</v>
      </c>
      <c r="AJ16">
        <v>5518</v>
      </c>
      <c r="AK16">
        <v>4220</v>
      </c>
      <c r="AL16" s="1">
        <v>776</v>
      </c>
      <c r="AM16" s="1">
        <v>4024</v>
      </c>
      <c r="AN16">
        <v>10417</v>
      </c>
      <c r="AO16">
        <v>6231</v>
      </c>
      <c r="AP16">
        <v>4423</v>
      </c>
      <c r="AQ16">
        <v>11287</v>
      </c>
      <c r="AR16">
        <v>5007</v>
      </c>
      <c r="AS16">
        <v>4941</v>
      </c>
      <c r="AT16">
        <v>1653</v>
      </c>
      <c r="AU16">
        <v>2536</v>
      </c>
      <c r="AV16">
        <v>383</v>
      </c>
      <c r="AX16">
        <v>9359</v>
      </c>
      <c r="AZ16">
        <v>17591</v>
      </c>
      <c r="BA16" s="4">
        <v>5355</v>
      </c>
      <c r="BB16" s="4">
        <v>9734</v>
      </c>
      <c r="BC16" s="4">
        <v>293990</v>
      </c>
    </row>
    <row r="17" spans="2:55">
      <c r="B17" t="s">
        <v>127</v>
      </c>
      <c r="T17">
        <v>50</v>
      </c>
      <c r="V17">
        <v>15480</v>
      </c>
      <c r="W17">
        <v>7757</v>
      </c>
      <c r="AD17">
        <v>147256</v>
      </c>
      <c r="AE17">
        <v>364271</v>
      </c>
      <c r="AF17">
        <v>87072</v>
      </c>
      <c r="AG17">
        <v>32519</v>
      </c>
      <c r="AH17">
        <v>100194</v>
      </c>
      <c r="AI17">
        <v>7793</v>
      </c>
      <c r="AJ17">
        <v>1560</v>
      </c>
      <c r="AN17">
        <v>730</v>
      </c>
      <c r="AO17">
        <v>0</v>
      </c>
      <c r="AP17">
        <v>851</v>
      </c>
      <c r="AR17">
        <v>243</v>
      </c>
      <c r="BA17" s="4"/>
      <c r="BB17" s="4"/>
      <c r="BC17" s="4">
        <v>163</v>
      </c>
    </row>
    <row r="18" spans="2:55">
      <c r="B18" t="s">
        <v>146</v>
      </c>
      <c r="S18">
        <v>30482</v>
      </c>
      <c r="T18">
        <v>6512</v>
      </c>
      <c r="U18">
        <v>11341</v>
      </c>
      <c r="V18">
        <v>4297</v>
      </c>
      <c r="W18">
        <v>16073</v>
      </c>
      <c r="BA18" s="4"/>
      <c r="BB18" s="4"/>
      <c r="BC18" s="4"/>
    </row>
    <row r="19" spans="2:55">
      <c r="B19" t="s">
        <v>14</v>
      </c>
      <c r="AE19">
        <v>15589</v>
      </c>
      <c r="AF19">
        <v>12692</v>
      </c>
      <c r="AG19">
        <v>9507</v>
      </c>
      <c r="AH19">
        <v>6087</v>
      </c>
      <c r="AI19">
        <v>18725</v>
      </c>
      <c r="AJ19">
        <v>12682</v>
      </c>
      <c r="AK19">
        <v>6882</v>
      </c>
      <c r="AL19" s="1">
        <v>5096</v>
      </c>
      <c r="AM19">
        <v>10600</v>
      </c>
      <c r="AN19">
        <v>26855</v>
      </c>
      <c r="AO19">
        <v>25361</v>
      </c>
      <c r="AP19">
        <v>24535</v>
      </c>
      <c r="AQ19">
        <v>27189</v>
      </c>
      <c r="AR19">
        <v>19218</v>
      </c>
      <c r="AS19">
        <v>25701</v>
      </c>
      <c r="AT19">
        <v>31128</v>
      </c>
      <c r="AU19">
        <v>67744</v>
      </c>
      <c r="AV19">
        <v>19389</v>
      </c>
      <c r="AW19">
        <v>34030</v>
      </c>
      <c r="AX19">
        <v>67465</v>
      </c>
      <c r="AY19">
        <v>52920</v>
      </c>
      <c r="AZ19">
        <v>26291</v>
      </c>
      <c r="BA19" s="4">
        <v>36430</v>
      </c>
      <c r="BB19" s="4">
        <v>25352</v>
      </c>
      <c r="BC19" s="4">
        <v>53412</v>
      </c>
    </row>
    <row r="20" spans="2:55">
      <c r="B20" t="s">
        <v>157</v>
      </c>
      <c r="AD20">
        <v>13534</v>
      </c>
      <c r="BA20" s="4"/>
      <c r="BB20" s="4"/>
      <c r="BC20" s="4"/>
    </row>
    <row r="21" spans="2:55">
      <c r="B21" t="s">
        <v>15</v>
      </c>
      <c r="BA21" s="4">
        <v>33400017</v>
      </c>
      <c r="BB21" s="4">
        <v>26232933</v>
      </c>
      <c r="BC21" s="4">
        <v>37261567</v>
      </c>
    </row>
    <row r="22" spans="2:55">
      <c r="B22" t="s">
        <v>16</v>
      </c>
      <c r="BA22" s="4">
        <v>1306097</v>
      </c>
      <c r="BB22" s="4">
        <v>1193399</v>
      </c>
      <c r="BC22" s="4">
        <v>1706201</v>
      </c>
    </row>
    <row r="23" spans="2:55">
      <c r="B23" t="s">
        <v>38</v>
      </c>
      <c r="S23">
        <v>4133847</v>
      </c>
      <c r="T23">
        <v>4732772</v>
      </c>
      <c r="U23">
        <v>4925882</v>
      </c>
      <c r="V23">
        <v>9355593</v>
      </c>
      <c r="W23">
        <v>8395290</v>
      </c>
      <c r="AD23">
        <v>9477453</v>
      </c>
      <c r="AE23">
        <v>8410174</v>
      </c>
      <c r="AF23">
        <v>8500686</v>
      </c>
      <c r="AG23">
        <v>10610973</v>
      </c>
      <c r="AH23">
        <v>9484544</v>
      </c>
      <c r="AI23">
        <v>8796480</v>
      </c>
      <c r="AJ23">
        <v>4780673</v>
      </c>
      <c r="AK23">
        <v>4747818</v>
      </c>
      <c r="AL23" s="1">
        <v>4867884</v>
      </c>
      <c r="AM23">
        <v>7235674</v>
      </c>
      <c r="AN23">
        <v>6954124</v>
      </c>
      <c r="AO23">
        <v>8245194</v>
      </c>
      <c r="AP23">
        <v>9468958</v>
      </c>
      <c r="AQ23">
        <v>8181479</v>
      </c>
      <c r="AR23">
        <v>9807576</v>
      </c>
      <c r="AS23">
        <v>16042369</v>
      </c>
      <c r="AT23">
        <v>17867306</v>
      </c>
      <c r="AU23">
        <v>21346332</v>
      </c>
      <c r="AV23">
        <v>17090463</v>
      </c>
      <c r="AW23">
        <v>27878428</v>
      </c>
      <c r="AX23">
        <v>30567646</v>
      </c>
      <c r="AY23">
        <v>27877376</v>
      </c>
      <c r="AZ23">
        <v>42249805</v>
      </c>
      <c r="BA23" s="4"/>
      <c r="BB23" s="4"/>
      <c r="BC23" s="4"/>
    </row>
    <row r="24" spans="2:55">
      <c r="B24" t="s">
        <v>17</v>
      </c>
      <c r="AQ24">
        <v>273276</v>
      </c>
      <c r="AR24">
        <v>550850</v>
      </c>
      <c r="AS24">
        <v>570230</v>
      </c>
      <c r="AT24">
        <v>280899</v>
      </c>
      <c r="AU24">
        <v>67354</v>
      </c>
      <c r="AY24">
        <v>1000</v>
      </c>
      <c r="AZ24">
        <v>2857</v>
      </c>
      <c r="BA24" s="4">
        <v>6002</v>
      </c>
      <c r="BB24" s="4">
        <v>32340</v>
      </c>
      <c r="BC24" s="4"/>
    </row>
    <row r="25" spans="2:55">
      <c r="B25" t="s">
        <v>18</v>
      </c>
      <c r="C25" t="s">
        <v>144</v>
      </c>
      <c r="W25">
        <v>1734894</v>
      </c>
      <c r="AD25">
        <v>2747442</v>
      </c>
      <c r="AE25">
        <v>2676979</v>
      </c>
      <c r="AF25">
        <v>2539124</v>
      </c>
      <c r="AG25">
        <v>2621330</v>
      </c>
      <c r="AH25">
        <v>2676790</v>
      </c>
      <c r="AI25">
        <v>2593478</v>
      </c>
      <c r="AJ25">
        <v>1692875</v>
      </c>
      <c r="AK25">
        <v>1251286</v>
      </c>
      <c r="AL25" s="1">
        <v>1159664</v>
      </c>
      <c r="AM25">
        <v>2145810</v>
      </c>
      <c r="AN25">
        <v>2764811</v>
      </c>
      <c r="AO25">
        <v>3701465</v>
      </c>
      <c r="AP25">
        <v>6366499</v>
      </c>
      <c r="AQ25">
        <v>3678529</v>
      </c>
      <c r="AR25">
        <v>3562391</v>
      </c>
      <c r="AS25">
        <v>4640673</v>
      </c>
      <c r="AT25">
        <v>6063998</v>
      </c>
      <c r="AU25">
        <v>6784420</v>
      </c>
      <c r="AV25">
        <v>5605258</v>
      </c>
      <c r="AW25">
        <v>4262041</v>
      </c>
      <c r="AX25">
        <v>5682509</v>
      </c>
      <c r="AY25">
        <v>3745337</v>
      </c>
      <c r="AZ25">
        <v>11652580</v>
      </c>
      <c r="BA25" s="4">
        <v>11181724</v>
      </c>
      <c r="BB25" s="4">
        <v>11635246</v>
      </c>
      <c r="BC25" s="4">
        <v>17604067</v>
      </c>
    </row>
    <row r="26" spans="2:55">
      <c r="B26" t="s">
        <v>145</v>
      </c>
      <c r="S26">
        <v>775716</v>
      </c>
      <c r="T26">
        <v>254622</v>
      </c>
      <c r="U26">
        <v>841195</v>
      </c>
      <c r="V26">
        <v>3120996</v>
      </c>
      <c r="W26">
        <v>5081663</v>
      </c>
      <c r="AD26">
        <v>4674388</v>
      </c>
      <c r="BA26" s="4"/>
      <c r="BB26" s="4"/>
      <c r="BC26" s="4"/>
    </row>
    <row r="27" spans="2:55">
      <c r="B27" t="s">
        <v>19</v>
      </c>
      <c r="AE27">
        <v>3251019</v>
      </c>
      <c r="AF27">
        <v>2880200</v>
      </c>
      <c r="AG27">
        <v>2057175</v>
      </c>
      <c r="AH27">
        <v>1757095</v>
      </c>
      <c r="AI27">
        <v>870539</v>
      </c>
      <c r="AJ27">
        <v>668746</v>
      </c>
      <c r="AK27">
        <v>248270</v>
      </c>
      <c r="AL27" s="1">
        <v>925599</v>
      </c>
      <c r="AM27">
        <v>2143488</v>
      </c>
      <c r="AN27">
        <v>6637069</v>
      </c>
      <c r="AO27">
        <v>9916328</v>
      </c>
      <c r="AP27">
        <v>15796187</v>
      </c>
      <c r="AQ27">
        <v>10277630</v>
      </c>
      <c r="AR27">
        <v>13144970</v>
      </c>
      <c r="AS27">
        <v>27076156</v>
      </c>
      <c r="AT27">
        <v>38737309</v>
      </c>
      <c r="AU27">
        <v>14651235</v>
      </c>
      <c r="AV27">
        <v>7540</v>
      </c>
      <c r="AY27">
        <v>5871331</v>
      </c>
      <c r="AZ27">
        <v>16908394</v>
      </c>
      <c r="BA27" s="4">
        <v>21878318</v>
      </c>
      <c r="BB27" s="4">
        <v>16187488</v>
      </c>
      <c r="BC27" s="4">
        <v>28852378</v>
      </c>
    </row>
    <row r="28" spans="2:55">
      <c r="B28" t="s">
        <v>20</v>
      </c>
      <c r="S28">
        <v>1637985</v>
      </c>
      <c r="T28">
        <v>1793067</v>
      </c>
      <c r="U28">
        <v>1132706</v>
      </c>
      <c r="V28">
        <v>3977637</v>
      </c>
      <c r="W28">
        <v>11587</v>
      </c>
      <c r="AD28">
        <v>27819</v>
      </c>
      <c r="AE28">
        <v>39506</v>
      </c>
      <c r="AF28">
        <v>2097</v>
      </c>
      <c r="AG28">
        <v>6865</v>
      </c>
      <c r="AH28">
        <v>170</v>
      </c>
      <c r="AI28">
        <v>16971</v>
      </c>
      <c r="AJ28">
        <v>13960</v>
      </c>
      <c r="AK28">
        <v>1484</v>
      </c>
      <c r="AL28" s="1">
        <v>3993</v>
      </c>
      <c r="AM28">
        <v>14367</v>
      </c>
      <c r="AN28">
        <v>33998</v>
      </c>
      <c r="AO28">
        <v>72383</v>
      </c>
      <c r="AP28">
        <v>48967</v>
      </c>
      <c r="AQ28">
        <v>127392</v>
      </c>
      <c r="AR28">
        <v>112031</v>
      </c>
      <c r="AS28">
        <v>166835</v>
      </c>
      <c r="AT28">
        <v>140591</v>
      </c>
      <c r="AU28">
        <v>29559</v>
      </c>
      <c r="AZ28">
        <v>30120</v>
      </c>
      <c r="BA28" s="4">
        <v>52187</v>
      </c>
      <c r="BB28" s="4">
        <v>21297</v>
      </c>
      <c r="BC28" s="4">
        <v>46807</v>
      </c>
    </row>
    <row r="29" spans="2:55">
      <c r="B29" t="s">
        <v>21</v>
      </c>
      <c r="S29">
        <v>23923</v>
      </c>
      <c r="T29">
        <v>28951</v>
      </c>
      <c r="U29">
        <v>12305</v>
      </c>
      <c r="V29">
        <v>84940</v>
      </c>
      <c r="W29">
        <v>39056</v>
      </c>
      <c r="AD29">
        <v>77097</v>
      </c>
      <c r="AE29">
        <v>84338</v>
      </c>
      <c r="AF29">
        <v>94755</v>
      </c>
      <c r="AG29">
        <v>58471</v>
      </c>
      <c r="AH29">
        <v>84285</v>
      </c>
      <c r="AI29">
        <v>302995</v>
      </c>
      <c r="AJ29">
        <v>88213</v>
      </c>
      <c r="AK29">
        <v>186045</v>
      </c>
      <c r="AL29" s="1">
        <v>155111</v>
      </c>
      <c r="AM29">
        <v>163277</v>
      </c>
      <c r="AN29">
        <v>138855</v>
      </c>
      <c r="AO29">
        <v>160157</v>
      </c>
      <c r="AP29">
        <v>75591</v>
      </c>
      <c r="AQ29">
        <v>68529</v>
      </c>
      <c r="AR29">
        <v>65244</v>
      </c>
      <c r="AS29">
        <v>61406</v>
      </c>
      <c r="AT29">
        <v>89803</v>
      </c>
      <c r="AU29">
        <v>208677</v>
      </c>
      <c r="AV29">
        <v>26827</v>
      </c>
      <c r="AW29">
        <v>490195</v>
      </c>
      <c r="AX29">
        <v>93979</v>
      </c>
      <c r="AY29">
        <v>121658</v>
      </c>
      <c r="AZ29">
        <v>56788</v>
      </c>
      <c r="BA29" s="4">
        <v>139211</v>
      </c>
      <c r="BB29" s="4">
        <v>144127</v>
      </c>
      <c r="BC29" s="4">
        <v>87196</v>
      </c>
    </row>
    <row r="30" spans="2:55">
      <c r="B30" t="s">
        <v>22</v>
      </c>
      <c r="S30">
        <v>2993534</v>
      </c>
      <c r="T30">
        <v>5636630</v>
      </c>
      <c r="U30">
        <v>7192893</v>
      </c>
      <c r="V30">
        <v>6716647</v>
      </c>
      <c r="W30">
        <v>6747072</v>
      </c>
      <c r="AD30">
        <v>4503203</v>
      </c>
      <c r="AE30">
        <v>3913613</v>
      </c>
      <c r="AF30">
        <v>5732087</v>
      </c>
      <c r="AG30">
        <v>5846684</v>
      </c>
      <c r="AH30">
        <v>4265154</v>
      </c>
      <c r="AI30">
        <v>4419969</v>
      </c>
      <c r="AJ30">
        <v>4250274</v>
      </c>
      <c r="AK30">
        <v>2861963</v>
      </c>
      <c r="AL30" s="1">
        <v>1968349</v>
      </c>
      <c r="AM30">
        <v>1962778</v>
      </c>
      <c r="AN30">
        <v>4511120</v>
      </c>
      <c r="AO30">
        <v>5125210</v>
      </c>
      <c r="AP30">
        <v>5586902</v>
      </c>
      <c r="AQ30">
        <v>7113453</v>
      </c>
      <c r="AR30">
        <v>6891319</v>
      </c>
      <c r="AS30">
        <v>8965041</v>
      </c>
      <c r="AT30">
        <v>8428892</v>
      </c>
      <c r="AU30">
        <v>6091298</v>
      </c>
      <c r="AV30">
        <v>8254939</v>
      </c>
      <c r="AW30">
        <v>7225327</v>
      </c>
      <c r="AX30">
        <v>9338050</v>
      </c>
      <c r="AY30">
        <v>12186896</v>
      </c>
      <c r="AZ30">
        <v>12357575</v>
      </c>
      <c r="BA30" s="4">
        <v>15379672</v>
      </c>
      <c r="BB30" s="4">
        <v>22355055</v>
      </c>
      <c r="BC30" s="4">
        <v>21734704</v>
      </c>
    </row>
    <row r="31" spans="2:55">
      <c r="B31" t="s">
        <v>23</v>
      </c>
      <c r="S31">
        <v>497786</v>
      </c>
      <c r="T31">
        <v>476601</v>
      </c>
      <c r="U31">
        <v>1065953</v>
      </c>
      <c r="V31">
        <v>352028</v>
      </c>
      <c r="W31">
        <v>298906</v>
      </c>
      <c r="AD31">
        <v>271293</v>
      </c>
      <c r="AE31">
        <v>342587</v>
      </c>
      <c r="AF31">
        <v>172345</v>
      </c>
      <c r="AG31">
        <v>257217</v>
      </c>
      <c r="AH31">
        <v>235974</v>
      </c>
      <c r="AI31">
        <v>264907</v>
      </c>
      <c r="AJ31">
        <v>159861</v>
      </c>
      <c r="AK31">
        <v>64918</v>
      </c>
      <c r="AL31" s="1">
        <v>145358</v>
      </c>
      <c r="AM31">
        <v>47657</v>
      </c>
      <c r="AN31">
        <v>94887</v>
      </c>
      <c r="AO31">
        <v>95536</v>
      </c>
      <c r="AP31">
        <v>43114</v>
      </c>
      <c r="AQ31">
        <v>102198</v>
      </c>
      <c r="AR31">
        <v>97178</v>
      </c>
      <c r="AS31">
        <v>187852</v>
      </c>
      <c r="AT31">
        <v>342392</v>
      </c>
      <c r="AU31">
        <v>272371</v>
      </c>
      <c r="AV31">
        <v>427482</v>
      </c>
      <c r="AW31">
        <v>455506</v>
      </c>
      <c r="AX31">
        <v>449949</v>
      </c>
      <c r="AY31">
        <v>1221041</v>
      </c>
      <c r="AZ31">
        <v>584143</v>
      </c>
      <c r="BA31" s="4">
        <v>833938</v>
      </c>
      <c r="BB31" s="4">
        <v>295154</v>
      </c>
      <c r="BC31" s="4">
        <v>444944</v>
      </c>
    </row>
    <row r="32" spans="2:55">
      <c r="B32" t="s">
        <v>24</v>
      </c>
      <c r="W32">
        <v>5148827</v>
      </c>
      <c r="AD32">
        <v>4130822</v>
      </c>
      <c r="AE32">
        <v>3688406</v>
      </c>
      <c r="AF32">
        <v>6001692</v>
      </c>
      <c r="AG32">
        <v>5397000</v>
      </c>
      <c r="AH32">
        <v>4701532</v>
      </c>
      <c r="AI32">
        <v>4262232</v>
      </c>
      <c r="AJ32">
        <v>2861417</v>
      </c>
      <c r="AK32">
        <v>2931218</v>
      </c>
      <c r="AL32" s="1">
        <v>3059430</v>
      </c>
      <c r="AM32">
        <v>4924015</v>
      </c>
      <c r="AN32">
        <v>3398629</v>
      </c>
      <c r="AO32">
        <v>3665104</v>
      </c>
      <c r="AP32">
        <v>3234799</v>
      </c>
      <c r="AQ32">
        <v>2131749</v>
      </c>
      <c r="AR32">
        <v>3874026</v>
      </c>
      <c r="AS32">
        <v>3582302</v>
      </c>
      <c r="AT32">
        <v>3948241</v>
      </c>
      <c r="AU32">
        <v>699588</v>
      </c>
      <c r="AV32">
        <v>5114974</v>
      </c>
      <c r="AW32">
        <v>8207291</v>
      </c>
      <c r="AX32">
        <v>5466019</v>
      </c>
      <c r="AY32">
        <v>5548102</v>
      </c>
      <c r="AZ32">
        <v>7775651</v>
      </c>
      <c r="BA32" s="4">
        <v>6386811</v>
      </c>
      <c r="BB32" s="4">
        <v>7079658</v>
      </c>
      <c r="BC32" s="4">
        <v>10056682</v>
      </c>
    </row>
    <row r="33" spans="2:55">
      <c r="B33" t="s">
        <v>25</v>
      </c>
      <c r="W33">
        <v>1481638</v>
      </c>
      <c r="AD33">
        <v>3783481</v>
      </c>
      <c r="AE33">
        <v>4608038</v>
      </c>
      <c r="AF33">
        <v>4836464</v>
      </c>
      <c r="AG33">
        <v>5253680</v>
      </c>
      <c r="AH33">
        <v>5564203</v>
      </c>
      <c r="AI33">
        <v>5134135</v>
      </c>
      <c r="AJ33">
        <v>4198727</v>
      </c>
      <c r="AK33">
        <v>3293316</v>
      </c>
      <c r="AL33" s="1">
        <v>2742714</v>
      </c>
      <c r="AM33">
        <v>4111742</v>
      </c>
      <c r="AN33">
        <v>4473999</v>
      </c>
      <c r="AO33">
        <v>4897824</v>
      </c>
      <c r="AP33">
        <v>5880768</v>
      </c>
      <c r="AQ33">
        <v>6192385</v>
      </c>
      <c r="AR33">
        <v>4357494</v>
      </c>
      <c r="AS33">
        <v>4177534</v>
      </c>
      <c r="AT33">
        <v>6781685</v>
      </c>
      <c r="AU33">
        <v>5572255</v>
      </c>
      <c r="AV33">
        <v>9350284</v>
      </c>
      <c r="AW33">
        <v>12623908</v>
      </c>
      <c r="AX33">
        <v>9273433</v>
      </c>
      <c r="AY33">
        <v>10483862</v>
      </c>
      <c r="AZ33">
        <v>6371259</v>
      </c>
      <c r="BA33" s="4">
        <v>9557013</v>
      </c>
      <c r="BB33" s="4">
        <v>16576574</v>
      </c>
      <c r="BC33" s="4">
        <v>19080245</v>
      </c>
    </row>
    <row r="34" spans="2:55">
      <c r="B34" t="s">
        <v>26</v>
      </c>
      <c r="W34">
        <v>1197200</v>
      </c>
      <c r="AD34">
        <v>1061514</v>
      </c>
      <c r="AE34">
        <v>2855994</v>
      </c>
      <c r="AF34">
        <v>1813931</v>
      </c>
      <c r="AG34">
        <v>3204512</v>
      </c>
      <c r="AH34">
        <v>2952780</v>
      </c>
      <c r="AI34">
        <v>2264884</v>
      </c>
      <c r="AJ34">
        <v>3048544</v>
      </c>
      <c r="AK34">
        <v>2638332</v>
      </c>
      <c r="AL34" s="1">
        <v>1987747</v>
      </c>
      <c r="AM34">
        <v>1238306</v>
      </c>
      <c r="AN34">
        <v>2484956</v>
      </c>
      <c r="AO34">
        <v>2888486</v>
      </c>
      <c r="AP34">
        <v>1540978</v>
      </c>
      <c r="AQ34">
        <v>2352406</v>
      </c>
      <c r="AR34">
        <v>2668420</v>
      </c>
      <c r="AS34">
        <v>3111311</v>
      </c>
      <c r="AT34">
        <v>3899197</v>
      </c>
      <c r="AU34">
        <v>2009336</v>
      </c>
      <c r="AV34">
        <v>758447</v>
      </c>
      <c r="AW34">
        <v>979223</v>
      </c>
      <c r="AX34">
        <v>3100801</v>
      </c>
      <c r="AY34">
        <v>4136895</v>
      </c>
      <c r="AZ34">
        <v>5654344</v>
      </c>
      <c r="BA34" s="4">
        <v>9026508</v>
      </c>
      <c r="BB34" s="4">
        <v>14575054</v>
      </c>
      <c r="BC34" s="4">
        <v>15204858</v>
      </c>
    </row>
    <row r="35" spans="2:55">
      <c r="B35" t="s">
        <v>27</v>
      </c>
      <c r="AZ35">
        <v>615199</v>
      </c>
      <c r="BA35" s="4">
        <v>648345</v>
      </c>
      <c r="BB35" s="4">
        <v>817685</v>
      </c>
      <c r="BC35" s="4">
        <v>532343</v>
      </c>
    </row>
    <row r="36" spans="2:55">
      <c r="B36" t="s">
        <v>28</v>
      </c>
      <c r="AZ36">
        <v>199221</v>
      </c>
      <c r="BA36" s="4">
        <v>308125</v>
      </c>
      <c r="BB36" s="4">
        <v>297403</v>
      </c>
      <c r="BC36" s="4">
        <v>395215</v>
      </c>
    </row>
    <row r="37" spans="2:55">
      <c r="B37" t="s">
        <v>39</v>
      </c>
      <c r="S37">
        <v>6163296</v>
      </c>
      <c r="T37">
        <v>6257963</v>
      </c>
      <c r="U37">
        <v>14239005</v>
      </c>
      <c r="V37">
        <v>10550550</v>
      </c>
      <c r="W37">
        <v>610160</v>
      </c>
      <c r="AD37">
        <v>996335</v>
      </c>
      <c r="AE37">
        <v>2383127</v>
      </c>
      <c r="AF37">
        <v>3402291</v>
      </c>
      <c r="AG37">
        <v>2148125</v>
      </c>
      <c r="AH37">
        <v>1266467</v>
      </c>
      <c r="AI37">
        <v>2606564</v>
      </c>
      <c r="AJ37">
        <v>1470369</v>
      </c>
      <c r="AK37">
        <v>1358954</v>
      </c>
      <c r="AL37" s="1">
        <v>1340467</v>
      </c>
      <c r="AM37">
        <v>1291104</v>
      </c>
      <c r="AN37">
        <v>1683470</v>
      </c>
      <c r="AO37">
        <v>1853345</v>
      </c>
      <c r="AP37">
        <v>1578833</v>
      </c>
      <c r="AQ37">
        <v>2382849</v>
      </c>
      <c r="AR37">
        <v>1579563</v>
      </c>
      <c r="AS37">
        <v>1413472</v>
      </c>
      <c r="AT37">
        <v>2183646</v>
      </c>
      <c r="AU37">
        <v>713565</v>
      </c>
      <c r="AV37">
        <v>1044269</v>
      </c>
      <c r="AW37">
        <v>1147029</v>
      </c>
      <c r="AX37">
        <v>856673</v>
      </c>
      <c r="AY37">
        <v>787922</v>
      </c>
      <c r="BA37" s="4"/>
      <c r="BB37" s="4"/>
      <c r="BC37" s="4"/>
    </row>
    <row r="38" spans="2:55">
      <c r="B38" t="s">
        <v>29</v>
      </c>
      <c r="AJ38">
        <v>10</v>
      </c>
      <c r="AO38">
        <v>0</v>
      </c>
      <c r="AP38">
        <v>2</v>
      </c>
      <c r="AQ38">
        <v>30</v>
      </c>
      <c r="AR38">
        <v>23</v>
      </c>
      <c r="AU38">
        <v>272518</v>
      </c>
      <c r="AV38">
        <v>1040943</v>
      </c>
      <c r="AW38">
        <v>243453</v>
      </c>
      <c r="AX38">
        <v>424458</v>
      </c>
      <c r="BA38" s="4"/>
      <c r="BB38" s="4"/>
      <c r="BC38" s="4"/>
    </row>
    <row r="39" spans="2:55">
      <c r="B39" t="s">
        <v>121</v>
      </c>
      <c r="S39">
        <v>150</v>
      </c>
      <c r="AE39">
        <v>957</v>
      </c>
      <c r="AF39">
        <v>683</v>
      </c>
      <c r="AG39">
        <v>160</v>
      </c>
      <c r="AO39">
        <v>0</v>
      </c>
      <c r="AP39">
        <v>8</v>
      </c>
      <c r="AQ39">
        <v>152</v>
      </c>
      <c r="AR39">
        <v>179</v>
      </c>
      <c r="AU39">
        <v>312</v>
      </c>
      <c r="BA39" s="4"/>
      <c r="BB39" s="4"/>
      <c r="BC39" s="4">
        <v>1563</v>
      </c>
    </row>
    <row r="40" spans="2:55">
      <c r="B40" t="s">
        <v>30</v>
      </c>
      <c r="S40">
        <v>1248575</v>
      </c>
      <c r="T40">
        <v>1247529</v>
      </c>
      <c r="U40">
        <v>1398984</v>
      </c>
      <c r="V40">
        <v>1805515</v>
      </c>
      <c r="W40">
        <v>2121909</v>
      </c>
      <c r="AD40">
        <v>1546166</v>
      </c>
      <c r="AE40">
        <v>1449477</v>
      </c>
      <c r="AF40">
        <v>1447199</v>
      </c>
      <c r="AG40">
        <v>1498142</v>
      </c>
      <c r="AH40">
        <v>1271802</v>
      </c>
      <c r="AI40">
        <v>1014436</v>
      </c>
      <c r="AJ40">
        <v>688283</v>
      </c>
      <c r="AK40">
        <v>562163</v>
      </c>
      <c r="AL40" s="1">
        <v>617930</v>
      </c>
      <c r="AM40">
        <v>648418</v>
      </c>
      <c r="AN40">
        <v>1160180</v>
      </c>
      <c r="AO40">
        <v>701979</v>
      </c>
      <c r="AP40">
        <v>780901</v>
      </c>
      <c r="AQ40">
        <v>784756</v>
      </c>
      <c r="AR40">
        <v>782062</v>
      </c>
      <c r="AS40">
        <v>861631</v>
      </c>
      <c r="AT40">
        <v>916075</v>
      </c>
      <c r="AU40">
        <v>410305</v>
      </c>
      <c r="AV40">
        <v>1363</v>
      </c>
      <c r="AY40">
        <v>162924</v>
      </c>
      <c r="AZ40">
        <v>982035</v>
      </c>
      <c r="BA40" s="4">
        <v>1865590</v>
      </c>
      <c r="BB40" s="4">
        <v>2989265</v>
      </c>
      <c r="BC40" s="4">
        <v>2203020</v>
      </c>
    </row>
    <row r="41" spans="2:55">
      <c r="B41" t="s">
        <v>31</v>
      </c>
      <c r="S41">
        <v>949</v>
      </c>
      <c r="T41">
        <v>480</v>
      </c>
      <c r="U41">
        <v>988</v>
      </c>
      <c r="V41">
        <v>774</v>
      </c>
      <c r="W41">
        <v>611</v>
      </c>
      <c r="AD41">
        <v>221</v>
      </c>
      <c r="AE41">
        <v>999</v>
      </c>
      <c r="AF41">
        <v>753</v>
      </c>
      <c r="AG41">
        <v>2680</v>
      </c>
      <c r="AH41">
        <v>1578</v>
      </c>
      <c r="AI41">
        <v>4346</v>
      </c>
      <c r="AJ41">
        <v>1116</v>
      </c>
      <c r="AK41">
        <v>400</v>
      </c>
      <c r="AL41" s="1">
        <v>160</v>
      </c>
      <c r="AM41" s="1">
        <v>46</v>
      </c>
      <c r="AN41">
        <v>992</v>
      </c>
      <c r="AO41">
        <v>552</v>
      </c>
      <c r="AP41">
        <v>453</v>
      </c>
      <c r="AQ41">
        <v>1755</v>
      </c>
      <c r="AR41">
        <v>5758</v>
      </c>
      <c r="AS41">
        <v>6484</v>
      </c>
      <c r="AU41">
        <v>31907</v>
      </c>
      <c r="AV41">
        <v>9503</v>
      </c>
      <c r="AW41">
        <v>2522</v>
      </c>
      <c r="AX41">
        <v>21340</v>
      </c>
      <c r="AY41">
        <v>56188</v>
      </c>
      <c r="AZ41">
        <v>12458</v>
      </c>
      <c r="BA41" s="4">
        <v>5093</v>
      </c>
      <c r="BB41" s="4">
        <v>21608</v>
      </c>
      <c r="BC41" s="4">
        <v>20264</v>
      </c>
    </row>
    <row r="42" spans="2:55">
      <c r="B42" t="s">
        <v>32</v>
      </c>
      <c r="S42">
        <v>1242800</v>
      </c>
      <c r="T42">
        <v>1576615</v>
      </c>
      <c r="U42">
        <v>2146958</v>
      </c>
      <c r="V42">
        <v>2947527</v>
      </c>
      <c r="W42">
        <v>3098834</v>
      </c>
      <c r="AD42">
        <v>1615132</v>
      </c>
      <c r="AE42">
        <v>1939112</v>
      </c>
      <c r="AF42">
        <v>2116000</v>
      </c>
      <c r="AG42">
        <v>2406476</v>
      </c>
      <c r="AH42">
        <v>2484900</v>
      </c>
      <c r="AI42">
        <v>2572505</v>
      </c>
      <c r="AJ42">
        <v>1560547</v>
      </c>
      <c r="AK42">
        <v>576435</v>
      </c>
      <c r="AL42" s="1">
        <v>626086</v>
      </c>
      <c r="AM42">
        <v>1421622</v>
      </c>
      <c r="AN42">
        <v>2135742</v>
      </c>
      <c r="AO42">
        <v>2144532</v>
      </c>
      <c r="AP42">
        <v>2510575</v>
      </c>
      <c r="AQ42">
        <v>2194196</v>
      </c>
      <c r="AR42">
        <v>1955307</v>
      </c>
      <c r="AS42">
        <v>3075036</v>
      </c>
      <c r="AT42">
        <v>4272689</v>
      </c>
      <c r="AU42">
        <v>5115771</v>
      </c>
      <c r="AV42">
        <v>7175546</v>
      </c>
      <c r="AW42">
        <v>9306436</v>
      </c>
      <c r="AX42">
        <v>16599575</v>
      </c>
      <c r="AY42">
        <v>9268151</v>
      </c>
      <c r="AZ42">
        <v>9426513</v>
      </c>
      <c r="BA42" s="4">
        <v>11091116</v>
      </c>
      <c r="BB42" s="4">
        <v>917604</v>
      </c>
      <c r="BC42" s="4"/>
    </row>
    <row r="43" spans="2:55">
      <c r="B43" t="s">
        <v>33</v>
      </c>
      <c r="S43">
        <v>412205</v>
      </c>
      <c r="T43">
        <v>1062752</v>
      </c>
      <c r="U43">
        <v>762113</v>
      </c>
      <c r="V43">
        <v>2356665</v>
      </c>
      <c r="W43">
        <v>4963446</v>
      </c>
      <c r="AD43">
        <v>3042054</v>
      </c>
      <c r="AE43">
        <v>5778281</v>
      </c>
      <c r="AF43">
        <v>6566382</v>
      </c>
      <c r="AG43">
        <v>3922265</v>
      </c>
      <c r="AH43">
        <v>3519123</v>
      </c>
      <c r="AI43">
        <v>4740934</v>
      </c>
      <c r="AJ43">
        <v>6259919</v>
      </c>
      <c r="AK43">
        <v>5845187</v>
      </c>
      <c r="AL43" s="1">
        <v>5079778</v>
      </c>
      <c r="AM43">
        <v>6330704</v>
      </c>
      <c r="AN43">
        <v>7395885</v>
      </c>
      <c r="AO43">
        <v>8871119</v>
      </c>
      <c r="AP43">
        <v>12061259</v>
      </c>
      <c r="AQ43">
        <v>9043630</v>
      </c>
      <c r="AR43">
        <v>11268594</v>
      </c>
      <c r="AS43">
        <v>16570676</v>
      </c>
      <c r="AT43">
        <v>19235081</v>
      </c>
      <c r="AU43">
        <v>12889201</v>
      </c>
      <c r="AV43">
        <v>11452951</v>
      </c>
      <c r="AW43">
        <v>12539796</v>
      </c>
      <c r="AX43">
        <v>17179660</v>
      </c>
      <c r="AY43">
        <v>19753939</v>
      </c>
      <c r="AZ43">
        <v>14222472</v>
      </c>
      <c r="BA43" s="4">
        <v>27414677</v>
      </c>
      <c r="BB43" s="4">
        <v>27428529</v>
      </c>
      <c r="BC43" s="4">
        <v>32802935</v>
      </c>
    </row>
    <row r="44" spans="2:55">
      <c r="B44" t="s">
        <v>34</v>
      </c>
      <c r="S44">
        <v>1780368</v>
      </c>
      <c r="T44">
        <v>1262718</v>
      </c>
      <c r="U44">
        <v>831890</v>
      </c>
      <c r="V44">
        <v>1151369</v>
      </c>
      <c r="W44">
        <v>525804</v>
      </c>
      <c r="AD44">
        <v>2567204</v>
      </c>
      <c r="AE44">
        <v>1775686</v>
      </c>
      <c r="AF44">
        <v>3321007</v>
      </c>
      <c r="AG44">
        <v>5949910</v>
      </c>
      <c r="AH44">
        <v>3386087</v>
      </c>
      <c r="AI44">
        <v>3043169</v>
      </c>
      <c r="AJ44">
        <v>2977949</v>
      </c>
      <c r="AK44">
        <v>1998190</v>
      </c>
      <c r="AL44" s="1">
        <v>1932686</v>
      </c>
      <c r="AM44">
        <v>1880314</v>
      </c>
      <c r="AN44">
        <v>1714286</v>
      </c>
      <c r="AO44">
        <v>2370408</v>
      </c>
      <c r="AP44">
        <v>2449651</v>
      </c>
      <c r="AQ44">
        <v>2393918</v>
      </c>
      <c r="AR44">
        <v>2777401</v>
      </c>
      <c r="AS44">
        <v>3099664</v>
      </c>
      <c r="AT44">
        <v>3849075</v>
      </c>
      <c r="AU44">
        <v>3091474</v>
      </c>
      <c r="AV44">
        <v>2300963</v>
      </c>
      <c r="AW44">
        <v>3627732</v>
      </c>
      <c r="AX44">
        <v>1607300</v>
      </c>
      <c r="AY44">
        <v>3122569</v>
      </c>
      <c r="AZ44">
        <v>4177863</v>
      </c>
      <c r="BA44" s="4">
        <v>8275231</v>
      </c>
      <c r="BB44" s="4">
        <v>7997221</v>
      </c>
      <c r="BC44" s="4">
        <v>10194394</v>
      </c>
    </row>
    <row r="45" spans="2:55">
      <c r="B45" t="s">
        <v>35</v>
      </c>
      <c r="S45">
        <v>3908616</v>
      </c>
      <c r="T45">
        <v>3310334</v>
      </c>
      <c r="U45">
        <v>2242515</v>
      </c>
      <c r="V45">
        <v>3735559</v>
      </c>
      <c r="W45">
        <v>7855436</v>
      </c>
      <c r="AD45">
        <v>2725235</v>
      </c>
      <c r="AE45">
        <v>3943310</v>
      </c>
      <c r="AF45">
        <v>6324371</v>
      </c>
      <c r="AG45">
        <v>9461639</v>
      </c>
      <c r="AH45">
        <v>14987302</v>
      </c>
      <c r="AI45">
        <v>14675920</v>
      </c>
      <c r="AJ45">
        <v>1508822</v>
      </c>
      <c r="AK45">
        <v>855723</v>
      </c>
      <c r="AL45" s="1">
        <v>2013392</v>
      </c>
      <c r="AM45">
        <v>2936251</v>
      </c>
      <c r="AN45">
        <v>2786739</v>
      </c>
      <c r="AO45">
        <v>4574078</v>
      </c>
      <c r="AP45">
        <v>7579052</v>
      </c>
      <c r="AQ45">
        <v>4561824</v>
      </c>
      <c r="AR45">
        <v>4266131</v>
      </c>
      <c r="AS45">
        <v>5737817</v>
      </c>
      <c r="AT45">
        <v>13552398</v>
      </c>
      <c r="AU45">
        <v>19891750</v>
      </c>
      <c r="AV45">
        <v>24776024</v>
      </c>
      <c r="AW45">
        <v>8744370</v>
      </c>
      <c r="AX45">
        <v>9275764</v>
      </c>
      <c r="AY45">
        <v>11955536</v>
      </c>
      <c r="AZ45">
        <v>10831369</v>
      </c>
      <c r="BA45" s="4">
        <v>11603042</v>
      </c>
      <c r="BB45" s="4">
        <v>8910160</v>
      </c>
      <c r="BC45" s="4">
        <v>11855123</v>
      </c>
    </row>
    <row r="46" spans="2:55">
      <c r="B46" t="s">
        <v>36</v>
      </c>
      <c r="S46">
        <v>9424</v>
      </c>
      <c r="T46">
        <v>544</v>
      </c>
      <c r="U46">
        <v>961</v>
      </c>
      <c r="V46">
        <v>831</v>
      </c>
      <c r="AD46">
        <v>1141</v>
      </c>
      <c r="AO46">
        <v>475</v>
      </c>
      <c r="AQ46">
        <v>16285</v>
      </c>
      <c r="AU46">
        <v>281639</v>
      </c>
      <c r="AV46">
        <v>6037</v>
      </c>
      <c r="AW46">
        <v>228957</v>
      </c>
      <c r="AX46">
        <v>409374</v>
      </c>
      <c r="AY46">
        <v>420074</v>
      </c>
      <c r="BA46" s="4"/>
      <c r="BB46" s="4"/>
      <c r="BC46" s="4"/>
    </row>
    <row r="47" spans="2:55">
      <c r="B47" t="s">
        <v>40</v>
      </c>
      <c r="C47" t="s">
        <v>164</v>
      </c>
      <c r="AD47">
        <v>6861</v>
      </c>
      <c r="AE47">
        <v>8223</v>
      </c>
      <c r="AF47">
        <v>3642</v>
      </c>
      <c r="AG47">
        <v>31351</v>
      </c>
      <c r="AH47">
        <v>26964</v>
      </c>
      <c r="AI47">
        <v>19628</v>
      </c>
      <c r="AJ47">
        <v>15509</v>
      </c>
      <c r="AK47">
        <v>54164</v>
      </c>
      <c r="AL47" s="1">
        <v>95139</v>
      </c>
      <c r="AM47">
        <v>112114</v>
      </c>
      <c r="AN47">
        <v>99214</v>
      </c>
      <c r="AO47">
        <v>46610</v>
      </c>
      <c r="AP47">
        <v>21334</v>
      </c>
      <c r="AQ47">
        <v>131353</v>
      </c>
      <c r="AR47">
        <v>42677</v>
      </c>
      <c r="AS47">
        <v>11930</v>
      </c>
      <c r="AT47">
        <v>70039</v>
      </c>
      <c r="AU47">
        <v>327197</v>
      </c>
      <c r="AV47">
        <v>444016</v>
      </c>
      <c r="AW47">
        <v>604782</v>
      </c>
      <c r="AX47">
        <v>414710</v>
      </c>
      <c r="AY47">
        <v>499557</v>
      </c>
      <c r="AZ47">
        <v>31381</v>
      </c>
      <c r="BA47" s="4">
        <v>48858</v>
      </c>
      <c r="BB47" s="4">
        <v>504447</v>
      </c>
      <c r="BC47" s="4">
        <v>489925</v>
      </c>
    </row>
    <row r="48" spans="2:55">
      <c r="B48" t="s">
        <v>131</v>
      </c>
      <c r="BA48" s="4"/>
      <c r="BB48" s="4"/>
      <c r="BC48" s="4"/>
    </row>
    <row r="49" spans="2:55">
      <c r="S49">
        <f t="shared" ref="S49:AH49" si="0">SUM(S4:S48)</f>
        <v>115373188</v>
      </c>
      <c r="T49">
        <f t="shared" si="0"/>
        <v>105236489</v>
      </c>
      <c r="U49">
        <f t="shared" si="0"/>
        <v>144132919</v>
      </c>
      <c r="V49">
        <f t="shared" si="0"/>
        <v>128055371</v>
      </c>
      <c r="W49">
        <f t="shared" si="0"/>
        <v>123671540</v>
      </c>
      <c r="X49">
        <f t="shared" si="0"/>
        <v>0</v>
      </c>
      <c r="Y49">
        <f t="shared" si="0"/>
        <v>0</v>
      </c>
      <c r="Z49">
        <f t="shared" si="0"/>
        <v>0</v>
      </c>
      <c r="AA49">
        <f t="shared" si="0"/>
        <v>0</v>
      </c>
      <c r="AB49">
        <f t="shared" si="0"/>
        <v>0</v>
      </c>
      <c r="AC49">
        <f t="shared" si="0"/>
        <v>0</v>
      </c>
      <c r="AD49">
        <f t="shared" si="0"/>
        <v>208809322</v>
      </c>
      <c r="AE49">
        <f t="shared" si="0"/>
        <v>214611446</v>
      </c>
      <c r="AF49">
        <f t="shared" si="0"/>
        <v>240953042</v>
      </c>
      <c r="AG49">
        <f t="shared" si="0"/>
        <v>254090091</v>
      </c>
      <c r="AH49">
        <f t="shared" si="0"/>
        <v>257064584</v>
      </c>
      <c r="AI49">
        <f t="shared" ref="AI49:AK49" si="1">SUM(AI4:AI48)</f>
        <v>227815606</v>
      </c>
      <c r="AJ49">
        <f t="shared" si="1"/>
        <v>151999922</v>
      </c>
      <c r="AK49">
        <f t="shared" si="1"/>
        <v>128057615</v>
      </c>
      <c r="AL49" s="1">
        <f>SUM(AL4:AL48)</f>
        <v>132684637</v>
      </c>
      <c r="AM49">
        <f>SUM(AM4:AM48)</f>
        <v>157066710</v>
      </c>
      <c r="AN49">
        <f>SUM(AN4:AN48)</f>
        <v>173888810</v>
      </c>
      <c r="AO49">
        <f t="shared" ref="AO49:AT49" si="2">SUM(AO4:AO47)</f>
        <v>189319021</v>
      </c>
      <c r="AP49">
        <f t="shared" si="2"/>
        <v>236595838</v>
      </c>
      <c r="AQ49">
        <f t="shared" si="2"/>
        <v>186098604</v>
      </c>
      <c r="AR49">
        <f t="shared" si="2"/>
        <v>188900276</v>
      </c>
      <c r="AS49">
        <f t="shared" si="2"/>
        <v>267383135</v>
      </c>
      <c r="AT49">
        <f t="shared" si="2"/>
        <v>359942070</v>
      </c>
      <c r="AU49">
        <f>SUM(AU4:AU47)</f>
        <v>273776546</v>
      </c>
      <c r="AV49">
        <f t="shared" ref="AV49:BC49" si="3">SUM(AV4:AV47)</f>
        <v>238631372</v>
      </c>
      <c r="AW49">
        <f t="shared" si="3"/>
        <v>220353906</v>
      </c>
      <c r="AX49">
        <f t="shared" si="3"/>
        <v>271668462</v>
      </c>
      <c r="AY49">
        <f t="shared" si="3"/>
        <v>340500712</v>
      </c>
      <c r="AZ49">
        <f t="shared" si="3"/>
        <v>354393855</v>
      </c>
      <c r="BA49" s="4">
        <f t="shared" si="3"/>
        <v>504119880</v>
      </c>
      <c r="BB49" s="4">
        <f t="shared" si="3"/>
        <v>494765603</v>
      </c>
      <c r="BC49" s="4">
        <f t="shared" si="3"/>
        <v>646262061</v>
      </c>
    </row>
    <row r="50" spans="2:55">
      <c r="B50" t="s">
        <v>41</v>
      </c>
      <c r="U50">
        <v>6054</v>
      </c>
      <c r="AD50">
        <v>14224</v>
      </c>
      <c r="AE50">
        <v>11605</v>
      </c>
      <c r="AF50">
        <v>36420</v>
      </c>
      <c r="AG50">
        <v>26109</v>
      </c>
      <c r="AH50">
        <v>45600</v>
      </c>
      <c r="AI50">
        <v>28580</v>
      </c>
      <c r="AJ50" s="1">
        <v>27302</v>
      </c>
      <c r="AK50">
        <v>11997</v>
      </c>
      <c r="AL50" s="1">
        <v>11280</v>
      </c>
      <c r="AM50" s="1">
        <v>13264</v>
      </c>
      <c r="AN50">
        <v>7996</v>
      </c>
      <c r="AO50">
        <v>6860</v>
      </c>
      <c r="AP50">
        <v>3790</v>
      </c>
      <c r="AQ50">
        <v>2180</v>
      </c>
      <c r="AR50">
        <v>2020</v>
      </c>
      <c r="AS50">
        <v>203</v>
      </c>
      <c r="AX50">
        <v>1789</v>
      </c>
      <c r="AY50">
        <v>1105</v>
      </c>
      <c r="AZ50">
        <v>8998</v>
      </c>
      <c r="BA50" s="4">
        <v>38128</v>
      </c>
      <c r="BB50" s="4">
        <v>48930</v>
      </c>
      <c r="BC50" s="4">
        <v>31468</v>
      </c>
    </row>
    <row r="51" spans="2:55">
      <c r="B51" t="s">
        <v>42</v>
      </c>
      <c r="AJ51" s="1"/>
      <c r="AN51">
        <v>3723</v>
      </c>
      <c r="AO51">
        <v>0</v>
      </c>
      <c r="AU51" s="3">
        <v>7041</v>
      </c>
      <c r="AV51">
        <v>929</v>
      </c>
      <c r="AW51">
        <v>57863</v>
      </c>
      <c r="AX51">
        <v>2078855</v>
      </c>
      <c r="AY51">
        <v>1586743</v>
      </c>
      <c r="BA51" s="4"/>
      <c r="BB51" s="4">
        <v>2569</v>
      </c>
      <c r="BC51" s="4">
        <v>108771</v>
      </c>
    </row>
    <row r="52" spans="2:55">
      <c r="B52" t="s">
        <v>128</v>
      </c>
      <c r="AH52">
        <v>1500</v>
      </c>
      <c r="AJ52" s="1"/>
      <c r="AO52">
        <v>621</v>
      </c>
      <c r="AQ52">
        <v>2153</v>
      </c>
      <c r="AU52" s="3"/>
      <c r="BA52" s="4"/>
      <c r="BB52" s="4"/>
      <c r="BC52" s="4"/>
    </row>
    <row r="53" spans="2:55">
      <c r="B53" t="s">
        <v>161</v>
      </c>
      <c r="AJ53" s="1"/>
      <c r="AU53" s="3"/>
      <c r="BA53" s="4"/>
      <c r="BB53" s="4">
        <v>12126624</v>
      </c>
      <c r="BC53" s="4">
        <v>28115143</v>
      </c>
    </row>
    <row r="54" spans="2:55">
      <c r="B54" t="s">
        <v>43</v>
      </c>
      <c r="S54">
        <v>3364787</v>
      </c>
      <c r="T54">
        <v>3971271</v>
      </c>
      <c r="U54">
        <v>2702071</v>
      </c>
      <c r="V54">
        <v>984955</v>
      </c>
      <c r="W54">
        <v>1139267</v>
      </c>
      <c r="AD54">
        <v>3454108</v>
      </c>
      <c r="AE54">
        <v>5386008</v>
      </c>
      <c r="AF54">
        <v>9246214</v>
      </c>
      <c r="AG54">
        <v>8409737</v>
      </c>
      <c r="AH54">
        <v>9137820</v>
      </c>
      <c r="AI54">
        <v>7641000</v>
      </c>
      <c r="AJ54" s="1">
        <v>3205430</v>
      </c>
      <c r="AK54">
        <v>992323</v>
      </c>
      <c r="AL54" s="1">
        <v>1584598</v>
      </c>
      <c r="AM54">
        <v>3082522</v>
      </c>
      <c r="AN54">
        <v>3286791</v>
      </c>
      <c r="AO54">
        <v>10787360</v>
      </c>
      <c r="AP54">
        <v>6242263</v>
      </c>
      <c r="AQ54">
        <v>2149160</v>
      </c>
      <c r="AR54">
        <v>4406456</v>
      </c>
      <c r="AS54">
        <v>6541862</v>
      </c>
      <c r="AT54">
        <v>4763752</v>
      </c>
      <c r="AU54" s="3">
        <v>9738479</v>
      </c>
      <c r="AV54">
        <v>10198617</v>
      </c>
      <c r="AW54">
        <v>9563674</v>
      </c>
      <c r="AX54">
        <v>7333108</v>
      </c>
      <c r="AY54">
        <v>14372213</v>
      </c>
      <c r="AZ54">
        <v>17961099</v>
      </c>
      <c r="BA54" s="4">
        <v>5745803</v>
      </c>
      <c r="BB54" s="4">
        <v>3323646</v>
      </c>
      <c r="BC54" s="4">
        <v>10912638</v>
      </c>
    </row>
    <row r="55" spans="2:55">
      <c r="B55" t="s">
        <v>158</v>
      </c>
      <c r="AJ55" s="1"/>
      <c r="AU55" s="3"/>
      <c r="BA55" s="4"/>
      <c r="BB55" s="4"/>
      <c r="BC55" s="4"/>
    </row>
    <row r="56" spans="2:55">
      <c r="B56" t="s">
        <v>147</v>
      </c>
      <c r="S56">
        <v>642182</v>
      </c>
      <c r="T56">
        <v>3156</v>
      </c>
      <c r="U56">
        <v>1390</v>
      </c>
      <c r="V56">
        <v>75</v>
      </c>
      <c r="AJ56" s="1"/>
      <c r="AU56" s="3"/>
      <c r="BA56" s="4"/>
      <c r="BB56" s="4"/>
      <c r="BC56" s="4"/>
    </row>
    <row r="57" spans="2:55">
      <c r="B57" t="s">
        <v>44</v>
      </c>
      <c r="AD57">
        <v>196033</v>
      </c>
      <c r="AE57">
        <v>384532</v>
      </c>
      <c r="AF57">
        <v>611008</v>
      </c>
      <c r="AG57">
        <v>659937</v>
      </c>
      <c r="AH57">
        <v>817899</v>
      </c>
      <c r="AI57">
        <v>629167</v>
      </c>
      <c r="AJ57" s="1">
        <v>365867</v>
      </c>
      <c r="AK57">
        <v>184671</v>
      </c>
      <c r="AL57" s="1">
        <v>187354</v>
      </c>
      <c r="AM57">
        <v>278383</v>
      </c>
      <c r="AN57">
        <v>335436</v>
      </c>
      <c r="AO57">
        <v>378015</v>
      </c>
      <c r="AP57">
        <v>429069</v>
      </c>
      <c r="AQ57">
        <v>83108</v>
      </c>
      <c r="AU57" s="3"/>
      <c r="AZ57">
        <v>89153</v>
      </c>
      <c r="BA57" s="4">
        <v>280858</v>
      </c>
      <c r="BB57" s="4">
        <v>381922</v>
      </c>
      <c r="BC57" s="4">
        <v>964229</v>
      </c>
    </row>
    <row r="58" spans="2:55">
      <c r="B58" t="s">
        <v>45</v>
      </c>
      <c r="S58">
        <v>1875963</v>
      </c>
      <c r="T58">
        <v>59315</v>
      </c>
      <c r="U58">
        <v>14896</v>
      </c>
      <c r="V58">
        <v>12973</v>
      </c>
      <c r="W58">
        <v>6270</v>
      </c>
      <c r="AD58">
        <v>6953173</v>
      </c>
      <c r="AE58">
        <v>8961874</v>
      </c>
      <c r="AF58">
        <v>10184103</v>
      </c>
      <c r="AG58">
        <v>11786031</v>
      </c>
      <c r="AH58">
        <v>13057185</v>
      </c>
      <c r="AI58">
        <v>9349791</v>
      </c>
      <c r="AJ58" s="1">
        <v>5457883</v>
      </c>
      <c r="AK58">
        <v>4047005</v>
      </c>
      <c r="AL58" s="1">
        <v>3075889</v>
      </c>
      <c r="AM58">
        <v>3469616</v>
      </c>
      <c r="AN58">
        <v>4678296</v>
      </c>
      <c r="AO58">
        <v>6137830</v>
      </c>
      <c r="AP58">
        <v>7866267</v>
      </c>
      <c r="AQ58">
        <v>6180793</v>
      </c>
      <c r="AR58">
        <v>6778343</v>
      </c>
      <c r="AS58">
        <v>3392958</v>
      </c>
      <c r="AT58">
        <v>75826</v>
      </c>
      <c r="AU58" s="3">
        <v>5499</v>
      </c>
      <c r="AV58">
        <v>894</v>
      </c>
      <c r="AX58">
        <v>379851</v>
      </c>
      <c r="AY58">
        <v>4428864</v>
      </c>
      <c r="AZ58">
        <v>10120449</v>
      </c>
      <c r="BA58" s="4">
        <v>13661341</v>
      </c>
      <c r="BB58" s="4">
        <v>19021599</v>
      </c>
      <c r="BC58" s="4">
        <v>22794903</v>
      </c>
    </row>
    <row r="59" spans="2:55">
      <c r="B59" t="s">
        <v>46</v>
      </c>
      <c r="S59">
        <v>12952</v>
      </c>
      <c r="U59">
        <v>75</v>
      </c>
      <c r="V59">
        <v>16795</v>
      </c>
      <c r="W59">
        <v>17517</v>
      </c>
      <c r="AJ59" s="1">
        <v>2920</v>
      </c>
      <c r="AL59" s="1">
        <v>1200</v>
      </c>
      <c r="AN59">
        <v>8454</v>
      </c>
      <c r="AO59">
        <v>8692</v>
      </c>
      <c r="AP59">
        <v>5834</v>
      </c>
      <c r="AQ59">
        <v>1427</v>
      </c>
      <c r="AR59">
        <v>469</v>
      </c>
      <c r="AS59">
        <v>2561</v>
      </c>
      <c r="AT59">
        <v>305949</v>
      </c>
      <c r="AU59" s="3">
        <v>504376</v>
      </c>
      <c r="AV59">
        <v>1735884</v>
      </c>
      <c r="AW59">
        <v>791700</v>
      </c>
      <c r="AX59">
        <v>333313</v>
      </c>
      <c r="AY59">
        <v>663735</v>
      </c>
      <c r="AZ59">
        <v>815279</v>
      </c>
      <c r="BA59" s="4">
        <v>1643813</v>
      </c>
      <c r="BB59" s="4">
        <v>702515</v>
      </c>
      <c r="BC59" s="4">
        <v>1481236</v>
      </c>
    </row>
    <row r="60" spans="2:55">
      <c r="B60" t="s">
        <v>47</v>
      </c>
      <c r="T60">
        <v>250</v>
      </c>
      <c r="AD60">
        <v>1031</v>
      </c>
      <c r="AF60">
        <v>1968</v>
      </c>
      <c r="AJ60" s="1"/>
      <c r="AL60" s="1">
        <v>55</v>
      </c>
      <c r="AM60">
        <v>325</v>
      </c>
      <c r="AN60">
        <v>21750</v>
      </c>
      <c r="AO60">
        <v>40519</v>
      </c>
      <c r="AP60">
        <v>58495</v>
      </c>
      <c r="AQ60">
        <v>8360</v>
      </c>
      <c r="AR60">
        <v>2510</v>
      </c>
      <c r="AS60">
        <v>34415</v>
      </c>
      <c r="AT60">
        <v>9848</v>
      </c>
      <c r="AU60" s="3">
        <v>25729</v>
      </c>
      <c r="AW60">
        <v>13884</v>
      </c>
      <c r="AX60">
        <v>25428</v>
      </c>
      <c r="AY60">
        <v>32197</v>
      </c>
      <c r="AZ60">
        <v>7867</v>
      </c>
      <c r="BA60" s="4"/>
      <c r="BB60" s="4">
        <v>2048876</v>
      </c>
      <c r="BC60" s="4">
        <v>2442097</v>
      </c>
    </row>
    <row r="61" spans="2:55">
      <c r="B61" t="s">
        <v>48</v>
      </c>
      <c r="S61">
        <v>1149551</v>
      </c>
      <c r="T61">
        <v>883832</v>
      </c>
      <c r="U61">
        <v>1062485</v>
      </c>
      <c r="V61">
        <v>990777</v>
      </c>
      <c r="W61">
        <v>1156332</v>
      </c>
      <c r="AD61">
        <v>1848758</v>
      </c>
      <c r="AE61">
        <v>2071587</v>
      </c>
      <c r="AF61">
        <v>2054805</v>
      </c>
      <c r="AG61">
        <v>1825940</v>
      </c>
      <c r="AH61">
        <v>1734518</v>
      </c>
      <c r="AI61">
        <v>1391111</v>
      </c>
      <c r="AJ61" s="1">
        <v>1038860</v>
      </c>
      <c r="AK61">
        <v>754227</v>
      </c>
      <c r="AL61" s="1">
        <v>543090</v>
      </c>
      <c r="AM61" s="1">
        <v>806548</v>
      </c>
      <c r="AN61">
        <v>996339</v>
      </c>
      <c r="AO61">
        <v>874613</v>
      </c>
      <c r="AP61">
        <v>847805</v>
      </c>
      <c r="AQ61">
        <v>768915</v>
      </c>
      <c r="AR61">
        <v>1111291</v>
      </c>
      <c r="AS61">
        <v>6243342</v>
      </c>
      <c r="AT61">
        <v>19443946</v>
      </c>
      <c r="AU61" s="3">
        <v>11165826</v>
      </c>
      <c r="AV61">
        <v>4800253</v>
      </c>
      <c r="AW61">
        <v>7223879</v>
      </c>
      <c r="AX61">
        <v>7600758</v>
      </c>
      <c r="AY61">
        <v>14018295</v>
      </c>
      <c r="AZ61">
        <v>13887719</v>
      </c>
      <c r="BA61" s="4">
        <v>20559391</v>
      </c>
      <c r="BB61" s="4">
        <v>21162743</v>
      </c>
      <c r="BC61" s="4">
        <v>28178279</v>
      </c>
    </row>
    <row r="62" spans="2:55">
      <c r="B62" t="s">
        <v>122</v>
      </c>
      <c r="S62">
        <v>1725</v>
      </c>
      <c r="T62">
        <v>5875</v>
      </c>
      <c r="AD62">
        <v>6240</v>
      </c>
      <c r="AE62">
        <v>7309</v>
      </c>
      <c r="AF62">
        <v>10951</v>
      </c>
      <c r="AG62">
        <v>900</v>
      </c>
      <c r="AH62">
        <v>14412</v>
      </c>
      <c r="AI62">
        <v>1003</v>
      </c>
      <c r="AJ62" s="1">
        <v>11365</v>
      </c>
      <c r="AK62">
        <v>3893</v>
      </c>
      <c r="AL62" s="1">
        <v>409</v>
      </c>
      <c r="AM62" s="1">
        <v>175</v>
      </c>
      <c r="AN62">
        <v>922</v>
      </c>
      <c r="AO62">
        <v>2325</v>
      </c>
      <c r="AP62">
        <v>15156</v>
      </c>
      <c r="AQ62">
        <v>353</v>
      </c>
      <c r="AR62">
        <v>2669</v>
      </c>
      <c r="AS62">
        <v>3816</v>
      </c>
      <c r="AT62">
        <v>70</v>
      </c>
      <c r="AU62" s="3"/>
      <c r="BA62" s="4">
        <v>125</v>
      </c>
      <c r="BB62" s="4">
        <v>500</v>
      </c>
      <c r="BC62" s="4">
        <v>4021</v>
      </c>
    </row>
    <row r="63" spans="2:55">
      <c r="B63" t="s">
        <v>49</v>
      </c>
      <c r="S63">
        <v>190</v>
      </c>
      <c r="T63">
        <v>169284</v>
      </c>
      <c r="U63">
        <v>198357</v>
      </c>
      <c r="V63">
        <v>478378</v>
      </c>
      <c r="W63">
        <v>1059557</v>
      </c>
      <c r="AD63">
        <v>670145</v>
      </c>
      <c r="AE63">
        <v>731512</v>
      </c>
      <c r="AF63">
        <v>474001</v>
      </c>
      <c r="AG63">
        <v>370177</v>
      </c>
      <c r="AH63">
        <v>607752</v>
      </c>
      <c r="AI63">
        <v>546994</v>
      </c>
      <c r="AJ63" s="1">
        <v>108733</v>
      </c>
      <c r="AK63">
        <v>24476</v>
      </c>
      <c r="AL63" s="1">
        <v>5877</v>
      </c>
      <c r="AM63" s="1">
        <v>26283</v>
      </c>
      <c r="AN63">
        <v>53953</v>
      </c>
      <c r="AO63">
        <v>97314</v>
      </c>
      <c r="AP63">
        <v>67744</v>
      </c>
      <c r="AQ63">
        <v>178522</v>
      </c>
      <c r="AR63">
        <v>226158</v>
      </c>
      <c r="AS63">
        <v>174688</v>
      </c>
      <c r="AT63">
        <v>233471</v>
      </c>
      <c r="AU63" s="3">
        <v>791794</v>
      </c>
      <c r="AV63">
        <v>595975</v>
      </c>
      <c r="AW63">
        <v>723000</v>
      </c>
      <c r="AX63">
        <v>561563</v>
      </c>
      <c r="AY63">
        <v>424265</v>
      </c>
      <c r="AZ63">
        <v>338791</v>
      </c>
      <c r="BA63" s="4">
        <v>332380</v>
      </c>
      <c r="BB63" s="4">
        <v>598421</v>
      </c>
      <c r="BC63" s="4">
        <v>1352925</v>
      </c>
    </row>
    <row r="64" spans="2:55">
      <c r="B64" t="s">
        <v>50</v>
      </c>
      <c r="S64">
        <v>1042383</v>
      </c>
      <c r="T64">
        <v>918610</v>
      </c>
      <c r="U64">
        <v>1128342</v>
      </c>
      <c r="V64">
        <v>1336890</v>
      </c>
      <c r="W64">
        <v>1954466</v>
      </c>
      <c r="AD64">
        <v>2547995</v>
      </c>
      <c r="AE64">
        <v>4797477</v>
      </c>
      <c r="AF64">
        <v>2738621</v>
      </c>
      <c r="AG64">
        <v>3016094</v>
      </c>
      <c r="AH64">
        <v>2908259</v>
      </c>
      <c r="AI64">
        <v>4642297</v>
      </c>
      <c r="AJ64" s="1">
        <v>3918609</v>
      </c>
      <c r="AK64">
        <v>1767284</v>
      </c>
      <c r="AL64" s="1">
        <v>2167199</v>
      </c>
      <c r="AM64" s="1">
        <v>2332429</v>
      </c>
      <c r="AN64">
        <v>3295218</v>
      </c>
      <c r="AO64">
        <v>3733062</v>
      </c>
      <c r="AP64">
        <v>4451608</v>
      </c>
      <c r="AQ64">
        <v>2466186</v>
      </c>
      <c r="AR64">
        <v>2775861</v>
      </c>
      <c r="AS64">
        <v>4524113</v>
      </c>
      <c r="AT64">
        <v>2548954</v>
      </c>
      <c r="AU64" s="3">
        <v>117006</v>
      </c>
      <c r="AV64">
        <v>21567</v>
      </c>
      <c r="AW64">
        <v>1892</v>
      </c>
      <c r="AX64">
        <v>239</v>
      </c>
      <c r="AY64">
        <v>2321239</v>
      </c>
      <c r="AZ64">
        <v>2303781</v>
      </c>
      <c r="BA64" s="4">
        <v>3912080</v>
      </c>
      <c r="BB64" s="4">
        <v>3346790</v>
      </c>
      <c r="BC64" s="4">
        <v>5298549</v>
      </c>
    </row>
    <row r="65" spans="2:55">
      <c r="B65" t="s">
        <v>51</v>
      </c>
      <c r="S65">
        <v>182082</v>
      </c>
      <c r="T65">
        <v>137470</v>
      </c>
      <c r="U65">
        <v>184957</v>
      </c>
      <c r="V65">
        <v>187306</v>
      </c>
      <c r="W65">
        <v>158202</v>
      </c>
      <c r="AD65">
        <v>693058</v>
      </c>
      <c r="AE65">
        <v>1040408</v>
      </c>
      <c r="AF65">
        <v>6705658</v>
      </c>
      <c r="AG65">
        <v>7339794</v>
      </c>
      <c r="AH65">
        <v>6988710</v>
      </c>
      <c r="AI65">
        <v>5691726</v>
      </c>
      <c r="AJ65" s="1">
        <v>5051350</v>
      </c>
      <c r="AK65">
        <v>3421644</v>
      </c>
      <c r="AL65" s="1">
        <v>3097292</v>
      </c>
      <c r="AM65" s="1">
        <v>5044205</v>
      </c>
      <c r="AN65">
        <v>3893929</v>
      </c>
      <c r="AO65">
        <v>4669526</v>
      </c>
      <c r="AP65">
        <v>4790298</v>
      </c>
      <c r="AQ65">
        <v>6903426</v>
      </c>
      <c r="AR65">
        <v>5437078</v>
      </c>
      <c r="AS65">
        <v>9850734</v>
      </c>
      <c r="AT65">
        <v>12912526</v>
      </c>
      <c r="AU65" s="3">
        <v>1996535</v>
      </c>
      <c r="AV65">
        <v>5021004</v>
      </c>
      <c r="AW65">
        <v>13782108</v>
      </c>
      <c r="AX65">
        <v>11678076</v>
      </c>
      <c r="AY65">
        <v>9708416</v>
      </c>
      <c r="AZ65">
        <v>9196741</v>
      </c>
      <c r="BA65" s="4">
        <v>8667804</v>
      </c>
      <c r="BB65" s="4">
        <v>12588191</v>
      </c>
      <c r="BC65" s="4">
        <v>13342312</v>
      </c>
    </row>
    <row r="66" spans="2:55">
      <c r="B66" t="s">
        <v>52</v>
      </c>
      <c r="S66">
        <v>15479</v>
      </c>
      <c r="T66">
        <v>48709</v>
      </c>
      <c r="U66">
        <v>55566</v>
      </c>
      <c r="V66">
        <v>91304</v>
      </c>
      <c r="W66">
        <v>56810</v>
      </c>
      <c r="AD66">
        <v>77065</v>
      </c>
      <c r="AE66">
        <v>53036</v>
      </c>
      <c r="AF66">
        <v>45744</v>
      </c>
      <c r="AG66">
        <v>61936</v>
      </c>
      <c r="AH66">
        <v>120269</v>
      </c>
      <c r="AI66">
        <v>129856</v>
      </c>
      <c r="AJ66" s="1">
        <v>21805</v>
      </c>
      <c r="AK66">
        <v>38007</v>
      </c>
      <c r="AL66" s="1">
        <v>34474</v>
      </c>
      <c r="AM66" s="1">
        <v>53954</v>
      </c>
      <c r="AN66">
        <v>53178</v>
      </c>
      <c r="AO66">
        <v>55334</v>
      </c>
      <c r="AP66">
        <v>77691</v>
      </c>
      <c r="AQ66">
        <v>76131</v>
      </c>
      <c r="AR66">
        <v>124471</v>
      </c>
      <c r="AS66">
        <v>112587</v>
      </c>
      <c r="AT66">
        <v>546095</v>
      </c>
      <c r="AU66" s="3">
        <v>1492991</v>
      </c>
      <c r="AV66">
        <v>1529521</v>
      </c>
      <c r="AW66">
        <v>1360831</v>
      </c>
      <c r="AX66">
        <v>593755</v>
      </c>
      <c r="AY66">
        <v>1546452</v>
      </c>
      <c r="AZ66">
        <v>727201</v>
      </c>
      <c r="BA66" s="4">
        <v>3109428</v>
      </c>
      <c r="BB66" s="4">
        <v>2118813</v>
      </c>
      <c r="BC66" s="4">
        <v>3378245</v>
      </c>
    </row>
    <row r="67" spans="2:55">
      <c r="B67" t="s">
        <v>53</v>
      </c>
      <c r="S67">
        <v>1617291</v>
      </c>
      <c r="T67">
        <v>1540519</v>
      </c>
      <c r="U67">
        <v>610807</v>
      </c>
      <c r="V67">
        <v>1085547</v>
      </c>
      <c r="W67">
        <v>3040953</v>
      </c>
      <c r="AD67">
        <v>11063284</v>
      </c>
      <c r="AE67">
        <v>7634990</v>
      </c>
      <c r="AF67">
        <v>6156610</v>
      </c>
      <c r="AG67">
        <v>5043314</v>
      </c>
      <c r="AH67">
        <v>3564752</v>
      </c>
      <c r="AI67">
        <v>2768286</v>
      </c>
      <c r="AJ67" s="1">
        <v>1041332</v>
      </c>
      <c r="AK67">
        <v>741664</v>
      </c>
      <c r="AL67" s="1">
        <v>989157</v>
      </c>
      <c r="AM67" s="1">
        <v>996718</v>
      </c>
      <c r="AN67">
        <v>457335</v>
      </c>
      <c r="AO67">
        <v>452357</v>
      </c>
      <c r="AP67">
        <v>835274</v>
      </c>
      <c r="AQ67">
        <v>439924</v>
      </c>
      <c r="AR67">
        <v>888649</v>
      </c>
      <c r="AS67">
        <v>1430735</v>
      </c>
      <c r="AT67">
        <v>4329619</v>
      </c>
      <c r="AU67" s="3">
        <v>5912717</v>
      </c>
      <c r="AV67">
        <v>8551838</v>
      </c>
      <c r="AW67">
        <v>4229398</v>
      </c>
      <c r="AX67">
        <v>7511912</v>
      </c>
      <c r="AY67">
        <v>13227720</v>
      </c>
      <c r="AZ67">
        <v>23751450</v>
      </c>
      <c r="BA67" s="4">
        <v>22606489</v>
      </c>
      <c r="BB67" s="4">
        <v>6562471</v>
      </c>
      <c r="BC67" s="4">
        <v>4133915</v>
      </c>
    </row>
    <row r="68" spans="2:55">
      <c r="B68" t="s">
        <v>54</v>
      </c>
      <c r="AD68">
        <v>1272045</v>
      </c>
      <c r="AE68">
        <v>1636249</v>
      </c>
      <c r="AF68">
        <v>2147686</v>
      </c>
      <c r="AG68">
        <v>3131598</v>
      </c>
      <c r="AH68">
        <v>3741496</v>
      </c>
      <c r="AI68">
        <v>3519659</v>
      </c>
      <c r="AJ68" s="1">
        <v>2719028</v>
      </c>
      <c r="AK68">
        <v>2066670</v>
      </c>
      <c r="AL68" s="1">
        <v>1305100</v>
      </c>
      <c r="AM68" s="1">
        <v>2153331</v>
      </c>
      <c r="AN68">
        <v>2048027</v>
      </c>
      <c r="AO68">
        <v>2247011</v>
      </c>
      <c r="AP68">
        <v>2882224</v>
      </c>
      <c r="AQ68">
        <v>2528353</v>
      </c>
      <c r="AR68">
        <v>191291</v>
      </c>
      <c r="AU68" s="3"/>
      <c r="AY68">
        <v>964115</v>
      </c>
      <c r="AZ68">
        <v>3644843</v>
      </c>
      <c r="BA68" s="4">
        <v>4808712</v>
      </c>
      <c r="BB68" s="4">
        <v>6400934</v>
      </c>
      <c r="BC68" s="4">
        <v>6035598</v>
      </c>
    </row>
    <row r="69" spans="2:55">
      <c r="B69" t="s">
        <v>55</v>
      </c>
      <c r="S69">
        <v>44344</v>
      </c>
      <c r="T69">
        <v>45849</v>
      </c>
      <c r="U69">
        <v>30460</v>
      </c>
      <c r="V69">
        <v>14388</v>
      </c>
      <c r="W69">
        <v>41252</v>
      </c>
      <c r="AD69">
        <v>137466</v>
      </c>
      <c r="AE69">
        <v>153323</v>
      </c>
      <c r="AF69">
        <v>142817</v>
      </c>
      <c r="AG69">
        <v>149496</v>
      </c>
      <c r="AH69">
        <v>190633</v>
      </c>
      <c r="AI69">
        <v>257175</v>
      </c>
      <c r="AJ69" s="1">
        <v>101494</v>
      </c>
      <c r="AK69">
        <v>117985</v>
      </c>
      <c r="AL69" s="1">
        <v>308737</v>
      </c>
      <c r="AM69" s="1">
        <v>99087</v>
      </c>
      <c r="AN69">
        <v>121269</v>
      </c>
      <c r="AO69">
        <v>152077</v>
      </c>
      <c r="AP69">
        <v>181461</v>
      </c>
      <c r="AQ69">
        <v>173787</v>
      </c>
      <c r="AR69">
        <v>197169</v>
      </c>
      <c r="AS69">
        <v>67776</v>
      </c>
      <c r="AT69">
        <v>4342</v>
      </c>
      <c r="AU69" s="3">
        <v>461</v>
      </c>
      <c r="AX69">
        <v>5940</v>
      </c>
      <c r="AY69">
        <v>156635</v>
      </c>
      <c r="AZ69">
        <v>1454771</v>
      </c>
      <c r="BA69" s="4">
        <v>9584656</v>
      </c>
      <c r="BB69" s="4">
        <v>1893367</v>
      </c>
      <c r="BC69" s="4">
        <v>1405572</v>
      </c>
    </row>
    <row r="70" spans="2:55">
      <c r="B70" t="s">
        <v>148</v>
      </c>
      <c r="S70">
        <v>115469</v>
      </c>
      <c r="T70">
        <v>58351</v>
      </c>
      <c r="U70">
        <v>107</v>
      </c>
      <c r="AJ70" s="1"/>
      <c r="AU70" s="3"/>
      <c r="BA70" s="4"/>
      <c r="BB70" s="4"/>
      <c r="BC70" s="4"/>
    </row>
    <row r="71" spans="2:55">
      <c r="B71" t="s">
        <v>149</v>
      </c>
      <c r="S71">
        <v>208</v>
      </c>
      <c r="T71">
        <v>430</v>
      </c>
      <c r="U71">
        <v>564</v>
      </c>
      <c r="V71">
        <v>3433</v>
      </c>
      <c r="W71">
        <v>988</v>
      </c>
      <c r="AJ71" s="1"/>
      <c r="AU71" s="3"/>
      <c r="BA71" s="4"/>
      <c r="BB71" s="4"/>
      <c r="BC71" s="4"/>
    </row>
    <row r="72" spans="2:55">
      <c r="B72" t="s">
        <v>56</v>
      </c>
      <c r="AG72">
        <v>214276</v>
      </c>
      <c r="AH72">
        <v>168376</v>
      </c>
      <c r="AI72">
        <v>179200</v>
      </c>
      <c r="AJ72" s="1">
        <v>170200</v>
      </c>
      <c r="AK72">
        <v>1918</v>
      </c>
      <c r="AL72" s="1">
        <v>183259</v>
      </c>
      <c r="AO72">
        <v>229010</v>
      </c>
      <c r="AP72">
        <v>557043</v>
      </c>
      <c r="AQ72">
        <v>511601</v>
      </c>
      <c r="AR72">
        <v>255350</v>
      </c>
      <c r="AS72">
        <v>1415300</v>
      </c>
      <c r="AT72">
        <v>477209</v>
      </c>
      <c r="AU72" s="3">
        <v>1471411</v>
      </c>
      <c r="AV72">
        <v>1253719</v>
      </c>
      <c r="AW72">
        <v>127996</v>
      </c>
      <c r="AX72">
        <v>270915</v>
      </c>
      <c r="AY72">
        <v>271141</v>
      </c>
      <c r="BA72" s="4"/>
      <c r="BB72" s="4"/>
      <c r="BC72" s="4"/>
    </row>
    <row r="73" spans="2:55">
      <c r="B73" t="s">
        <v>57</v>
      </c>
      <c r="S73">
        <v>3193796</v>
      </c>
      <c r="T73">
        <v>4020491</v>
      </c>
      <c r="U73">
        <v>3888807</v>
      </c>
      <c r="V73">
        <v>6615961</v>
      </c>
      <c r="W73">
        <v>4728732</v>
      </c>
      <c r="AD73">
        <v>6791339</v>
      </c>
      <c r="AE73">
        <v>5718458</v>
      </c>
      <c r="AF73">
        <v>4306086</v>
      </c>
      <c r="AG73">
        <v>1361360</v>
      </c>
      <c r="AH73">
        <v>1802666</v>
      </c>
      <c r="AI73">
        <v>369139</v>
      </c>
      <c r="AJ73" s="1">
        <v>525188</v>
      </c>
      <c r="AK73">
        <v>147690</v>
      </c>
      <c r="AL73" s="1">
        <v>87398</v>
      </c>
      <c r="AM73" s="1">
        <v>1414797</v>
      </c>
      <c r="AN73">
        <v>1876</v>
      </c>
      <c r="AO73">
        <v>0</v>
      </c>
      <c r="AP73">
        <v>32</v>
      </c>
      <c r="AQ73">
        <v>341</v>
      </c>
      <c r="AR73">
        <v>16011</v>
      </c>
      <c r="AS73">
        <v>3791690</v>
      </c>
      <c r="AT73">
        <v>4831663</v>
      </c>
      <c r="AU73" s="3">
        <v>612453</v>
      </c>
      <c r="AV73">
        <v>169509</v>
      </c>
      <c r="AW73">
        <v>4961660</v>
      </c>
      <c r="AX73">
        <v>6200829</v>
      </c>
      <c r="AY73">
        <v>7126682</v>
      </c>
      <c r="AZ73">
        <v>8185682</v>
      </c>
      <c r="BA73" s="4">
        <v>17270035</v>
      </c>
      <c r="BB73" s="4">
        <v>3822365</v>
      </c>
      <c r="BC73" s="4">
        <v>1179848</v>
      </c>
    </row>
    <row r="74" spans="2:55">
      <c r="B74" t="s">
        <v>58</v>
      </c>
      <c r="S74">
        <v>1155</v>
      </c>
      <c r="T74">
        <v>1225</v>
      </c>
      <c r="U74">
        <v>4532</v>
      </c>
      <c r="V74">
        <v>2835</v>
      </c>
      <c r="W74">
        <v>284</v>
      </c>
      <c r="AF74">
        <v>507560</v>
      </c>
      <c r="AG74">
        <v>111004</v>
      </c>
      <c r="AJ74" s="1">
        <v>399</v>
      </c>
      <c r="AK74">
        <v>3071</v>
      </c>
      <c r="AL74" s="1">
        <v>12697</v>
      </c>
      <c r="AM74" s="1">
        <v>21788</v>
      </c>
      <c r="AN74">
        <v>65119</v>
      </c>
      <c r="AO74">
        <v>54982</v>
      </c>
      <c r="AP74">
        <v>36955</v>
      </c>
      <c r="AQ74">
        <v>27715</v>
      </c>
      <c r="AR74">
        <v>17891</v>
      </c>
      <c r="AS74">
        <v>25676</v>
      </c>
      <c r="AT74">
        <v>169713</v>
      </c>
      <c r="AU74" s="3">
        <v>47477</v>
      </c>
      <c r="AV74">
        <v>260510</v>
      </c>
      <c r="AW74">
        <v>565513</v>
      </c>
      <c r="AX74">
        <v>1964479</v>
      </c>
      <c r="AY74">
        <v>157499</v>
      </c>
      <c r="AZ74">
        <v>207098</v>
      </c>
      <c r="BA74" s="4">
        <v>888743</v>
      </c>
      <c r="BB74" s="4">
        <v>1136958</v>
      </c>
      <c r="BC74" s="4">
        <v>1473361</v>
      </c>
    </row>
    <row r="75" spans="2:55">
      <c r="B75" t="s">
        <v>59</v>
      </c>
      <c r="AD75">
        <v>77858</v>
      </c>
      <c r="AE75">
        <v>136336</v>
      </c>
      <c r="AF75">
        <v>159122</v>
      </c>
      <c r="AG75">
        <v>193719</v>
      </c>
      <c r="AH75">
        <v>151657</v>
      </c>
      <c r="AI75">
        <v>76949</v>
      </c>
      <c r="AJ75" s="1">
        <v>242148</v>
      </c>
      <c r="AK75">
        <v>317817</v>
      </c>
      <c r="AL75" s="1">
        <v>472955</v>
      </c>
      <c r="AM75" s="1">
        <v>1082159</v>
      </c>
      <c r="AN75">
        <v>848552</v>
      </c>
      <c r="AO75">
        <v>598227</v>
      </c>
      <c r="AP75">
        <v>617309</v>
      </c>
      <c r="AQ75">
        <v>546825</v>
      </c>
      <c r="AR75">
        <v>1030102</v>
      </c>
      <c r="AS75">
        <v>980664</v>
      </c>
      <c r="AT75">
        <v>2658266</v>
      </c>
      <c r="AU75" s="3">
        <v>1061096</v>
      </c>
      <c r="AV75">
        <v>57206</v>
      </c>
      <c r="AW75">
        <v>179356</v>
      </c>
      <c r="AX75">
        <v>213394</v>
      </c>
      <c r="AY75">
        <v>251578</v>
      </c>
      <c r="AZ75">
        <v>204749</v>
      </c>
      <c r="BA75" s="4">
        <v>1489744</v>
      </c>
      <c r="BB75" s="4">
        <v>155085</v>
      </c>
      <c r="BC75" s="4">
        <v>659028</v>
      </c>
    </row>
    <row r="76" spans="2:55">
      <c r="B76" t="s">
        <v>60</v>
      </c>
      <c r="S76">
        <v>10389</v>
      </c>
      <c r="T76">
        <v>13611</v>
      </c>
      <c r="U76">
        <v>12464</v>
      </c>
      <c r="V76">
        <v>32900</v>
      </c>
      <c r="W76">
        <v>53964</v>
      </c>
      <c r="AD76">
        <v>54623</v>
      </c>
      <c r="AE76">
        <v>78092</v>
      </c>
      <c r="AF76">
        <v>23084</v>
      </c>
      <c r="AG76">
        <v>5762</v>
      </c>
      <c r="AH76">
        <v>14032</v>
      </c>
      <c r="AI76">
        <v>1498</v>
      </c>
      <c r="AJ76" s="1">
        <v>1088</v>
      </c>
      <c r="AN76">
        <v>2238</v>
      </c>
      <c r="AO76">
        <v>30122</v>
      </c>
      <c r="AQ76">
        <v>16528</v>
      </c>
      <c r="AR76">
        <v>44945</v>
      </c>
      <c r="AS76">
        <v>44420</v>
      </c>
      <c r="AT76">
        <v>431152</v>
      </c>
      <c r="AU76" s="3">
        <v>794437</v>
      </c>
      <c r="AV76">
        <v>1208412</v>
      </c>
      <c r="AW76">
        <v>2561457</v>
      </c>
      <c r="AX76">
        <v>1502191</v>
      </c>
      <c r="AY76">
        <v>2427782</v>
      </c>
      <c r="AZ76">
        <v>1341873</v>
      </c>
      <c r="BA76" s="4">
        <v>1165792</v>
      </c>
      <c r="BB76" s="4">
        <v>1053850</v>
      </c>
      <c r="BC76" s="4">
        <v>847815</v>
      </c>
    </row>
    <row r="77" spans="2:55">
      <c r="B77" t="s">
        <v>61</v>
      </c>
      <c r="AF77">
        <v>3498</v>
      </c>
      <c r="AG77">
        <v>168</v>
      </c>
      <c r="AI77">
        <v>1256</v>
      </c>
      <c r="AJ77" s="1">
        <v>197</v>
      </c>
      <c r="AK77">
        <v>183</v>
      </c>
      <c r="AL77" s="1">
        <v>11506</v>
      </c>
      <c r="AM77" s="1">
        <v>16757</v>
      </c>
      <c r="AN77">
        <v>24244</v>
      </c>
      <c r="AO77">
        <v>23933</v>
      </c>
      <c r="AP77">
        <v>27054</v>
      </c>
      <c r="AQ77">
        <v>20106</v>
      </c>
      <c r="AR77">
        <v>20287</v>
      </c>
      <c r="AS77">
        <v>820</v>
      </c>
      <c r="AU77" s="3"/>
      <c r="BA77" s="4">
        <v>4184</v>
      </c>
      <c r="BB77" s="4">
        <v>11310</v>
      </c>
      <c r="BC77" s="4">
        <v>29882</v>
      </c>
    </row>
    <row r="78" spans="2:55">
      <c r="B78" t="s">
        <v>62</v>
      </c>
      <c r="AD78">
        <v>43586</v>
      </c>
      <c r="AE78">
        <v>81600</v>
      </c>
      <c r="AF78">
        <v>104811</v>
      </c>
      <c r="AG78">
        <v>96178</v>
      </c>
      <c r="AH78">
        <v>86106</v>
      </c>
      <c r="AI78">
        <v>77082</v>
      </c>
      <c r="AJ78" s="1">
        <v>76598</v>
      </c>
      <c r="AK78">
        <v>48496</v>
      </c>
      <c r="AL78" s="1">
        <v>48007</v>
      </c>
      <c r="AM78" s="1">
        <v>36096</v>
      </c>
      <c r="AN78">
        <v>43318</v>
      </c>
      <c r="AO78">
        <v>54967</v>
      </c>
      <c r="AP78">
        <v>94462</v>
      </c>
      <c r="AQ78">
        <v>68481</v>
      </c>
      <c r="AR78">
        <v>87707</v>
      </c>
      <c r="AS78">
        <v>11445</v>
      </c>
      <c r="AT78">
        <v>11</v>
      </c>
      <c r="AU78" s="3">
        <v>60</v>
      </c>
      <c r="AY78">
        <v>22755</v>
      </c>
      <c r="AZ78">
        <v>29861</v>
      </c>
      <c r="BA78" s="4">
        <v>39011</v>
      </c>
      <c r="BB78" s="4">
        <v>44837</v>
      </c>
      <c r="BC78" s="4">
        <v>217211</v>
      </c>
    </row>
    <row r="79" spans="2:55">
      <c r="B79" t="s">
        <v>63</v>
      </c>
      <c r="S79">
        <v>8449186</v>
      </c>
      <c r="T79">
        <v>5949385</v>
      </c>
      <c r="U79">
        <v>6480476</v>
      </c>
      <c r="V79">
        <v>5274064</v>
      </c>
      <c r="W79">
        <v>3632900</v>
      </c>
      <c r="AD79">
        <v>19151699</v>
      </c>
      <c r="AE79">
        <v>22503565</v>
      </c>
      <c r="AF79">
        <v>26552814</v>
      </c>
      <c r="AG79">
        <v>26938657</v>
      </c>
      <c r="AH79">
        <v>25306560</v>
      </c>
      <c r="AI79">
        <v>21285389</v>
      </c>
      <c r="AJ79" s="1">
        <v>14155421</v>
      </c>
      <c r="AK79">
        <v>9514215</v>
      </c>
      <c r="AL79" s="1">
        <v>6700984</v>
      </c>
      <c r="AM79" s="1">
        <v>6298245</v>
      </c>
      <c r="AN79">
        <v>6630771</v>
      </c>
      <c r="AO79">
        <v>6451025</v>
      </c>
      <c r="AP79">
        <v>6695112</v>
      </c>
      <c r="AQ79">
        <v>6104841</v>
      </c>
      <c r="AR79">
        <v>6027204</v>
      </c>
      <c r="AS79">
        <v>4698843</v>
      </c>
      <c r="AT79">
        <v>334674</v>
      </c>
      <c r="AU79" s="3">
        <v>20473</v>
      </c>
      <c r="AV79">
        <v>5630</v>
      </c>
      <c r="AW79">
        <v>8971</v>
      </c>
      <c r="AX79">
        <v>273190</v>
      </c>
      <c r="AY79">
        <v>4609849</v>
      </c>
      <c r="AZ79">
        <v>8755394</v>
      </c>
      <c r="BA79" s="4">
        <v>12648491</v>
      </c>
      <c r="BB79" s="4">
        <v>13309236</v>
      </c>
      <c r="BC79" s="4">
        <v>14668544</v>
      </c>
    </row>
    <row r="80" spans="2:55">
      <c r="B80" t="s">
        <v>64</v>
      </c>
      <c r="S80">
        <v>8361</v>
      </c>
      <c r="T80">
        <v>474</v>
      </c>
      <c r="U80">
        <v>140</v>
      </c>
      <c r="V80">
        <v>997</v>
      </c>
      <c r="AD80">
        <v>8501</v>
      </c>
      <c r="AE80">
        <v>8884</v>
      </c>
      <c r="AF80">
        <v>137030</v>
      </c>
      <c r="AG80">
        <v>115550</v>
      </c>
      <c r="AH80">
        <v>133928</v>
      </c>
      <c r="AI80">
        <v>124402</v>
      </c>
      <c r="AJ80" s="1">
        <v>128395</v>
      </c>
      <c r="AK80">
        <v>54363</v>
      </c>
      <c r="AL80" s="1">
        <v>89872</v>
      </c>
      <c r="AM80" s="1">
        <v>28594</v>
      </c>
      <c r="AN80">
        <v>65401</v>
      </c>
      <c r="AO80">
        <v>54511</v>
      </c>
      <c r="AP80">
        <v>55439</v>
      </c>
      <c r="AQ80">
        <v>64692</v>
      </c>
      <c r="AR80">
        <v>67203</v>
      </c>
      <c r="AS80">
        <v>30888</v>
      </c>
      <c r="AT80">
        <v>3102</v>
      </c>
      <c r="AU80" s="3"/>
      <c r="AV80">
        <v>75685</v>
      </c>
      <c r="AW80">
        <v>31627</v>
      </c>
      <c r="AX80">
        <v>308279</v>
      </c>
      <c r="AY80">
        <v>353231</v>
      </c>
      <c r="AZ80">
        <v>251862</v>
      </c>
      <c r="BA80" s="4">
        <v>112102</v>
      </c>
      <c r="BB80" s="4">
        <v>16662</v>
      </c>
      <c r="BC80" s="4">
        <v>542918</v>
      </c>
    </row>
    <row r="81" spans="2:55">
      <c r="B81" t="s">
        <v>65</v>
      </c>
      <c r="AD81">
        <v>17487</v>
      </c>
      <c r="AF81">
        <v>62727</v>
      </c>
      <c r="AG81">
        <v>749</v>
      </c>
      <c r="AH81">
        <v>8651</v>
      </c>
      <c r="AI81">
        <v>25990</v>
      </c>
      <c r="AJ81" s="1">
        <v>32391</v>
      </c>
      <c r="AK81">
        <v>3405</v>
      </c>
      <c r="AL81" s="1">
        <v>3823</v>
      </c>
      <c r="AM81" s="1">
        <v>22672</v>
      </c>
      <c r="AN81">
        <v>72840</v>
      </c>
      <c r="AO81">
        <v>77063</v>
      </c>
      <c r="AP81">
        <v>72772</v>
      </c>
      <c r="AQ81">
        <v>217532</v>
      </c>
      <c r="AR81">
        <v>189649</v>
      </c>
      <c r="AS81">
        <v>44189</v>
      </c>
      <c r="AT81">
        <v>8154</v>
      </c>
      <c r="AU81" s="3"/>
      <c r="AW81">
        <v>3780</v>
      </c>
      <c r="AZ81">
        <v>1195</v>
      </c>
      <c r="BA81" s="4">
        <v>9197</v>
      </c>
      <c r="BB81" s="4"/>
      <c r="BC81" s="4"/>
    </row>
    <row r="82" spans="2:55">
      <c r="B82" t="s">
        <v>129</v>
      </c>
      <c r="V82">
        <v>1598</v>
      </c>
      <c r="W82">
        <v>4186</v>
      </c>
      <c r="AE82">
        <v>116</v>
      </c>
      <c r="AJ82" s="1"/>
      <c r="AL82" s="1">
        <v>252</v>
      </c>
      <c r="AM82">
        <v>571</v>
      </c>
      <c r="AN82">
        <v>556</v>
      </c>
      <c r="AO82">
        <v>0</v>
      </c>
      <c r="AP82">
        <v>960</v>
      </c>
      <c r="AR82">
        <v>1424</v>
      </c>
      <c r="AU82" s="3"/>
      <c r="AY82">
        <v>287</v>
      </c>
      <c r="AZ82">
        <v>90</v>
      </c>
      <c r="BA82" s="4"/>
      <c r="BB82" s="4"/>
      <c r="BC82" s="4"/>
    </row>
    <row r="83" spans="2:55">
      <c r="B83" t="s">
        <v>66</v>
      </c>
      <c r="AJ83" s="1"/>
      <c r="AK83">
        <v>180</v>
      </c>
      <c r="AL83" s="1">
        <v>2552</v>
      </c>
      <c r="AO83">
        <v>2246</v>
      </c>
      <c r="AP83">
        <v>3693</v>
      </c>
      <c r="AQ83">
        <v>905</v>
      </c>
      <c r="AR83">
        <v>7631</v>
      </c>
      <c r="AS83">
        <v>4053</v>
      </c>
      <c r="AT83">
        <v>177447</v>
      </c>
      <c r="AU83" s="3">
        <v>47025</v>
      </c>
      <c r="AV83">
        <v>215816</v>
      </c>
      <c r="AW83">
        <v>8157</v>
      </c>
      <c r="AX83">
        <v>43519</v>
      </c>
      <c r="AY83">
        <v>21836</v>
      </c>
      <c r="AZ83">
        <v>18377</v>
      </c>
      <c r="BA83" s="4"/>
      <c r="BB83" s="4">
        <v>416847</v>
      </c>
      <c r="BC83" s="4">
        <v>476334</v>
      </c>
    </row>
    <row r="84" spans="2:55">
      <c r="B84" t="s">
        <v>67</v>
      </c>
      <c r="V84">
        <v>187</v>
      </c>
      <c r="AD84">
        <v>1169</v>
      </c>
      <c r="AE84">
        <v>3634</v>
      </c>
      <c r="AF84">
        <v>69</v>
      </c>
      <c r="AG84">
        <v>1719</v>
      </c>
      <c r="AH84">
        <v>390</v>
      </c>
      <c r="AI84">
        <v>208</v>
      </c>
      <c r="AJ84" s="1">
        <v>22</v>
      </c>
      <c r="AK84">
        <v>222</v>
      </c>
      <c r="AL84" s="1">
        <v>668</v>
      </c>
      <c r="AN84">
        <v>223</v>
      </c>
      <c r="AO84">
        <v>496</v>
      </c>
      <c r="AP84">
        <v>1647</v>
      </c>
      <c r="AQ84">
        <v>617</v>
      </c>
      <c r="AS84">
        <v>5833</v>
      </c>
      <c r="AU84" s="3">
        <v>1998</v>
      </c>
      <c r="AW84">
        <v>87452</v>
      </c>
      <c r="AX84">
        <v>94067</v>
      </c>
      <c r="AY84">
        <v>3262</v>
      </c>
      <c r="AZ84">
        <v>19495</v>
      </c>
      <c r="BA84" s="4">
        <v>56794</v>
      </c>
      <c r="BB84" s="4">
        <v>122986</v>
      </c>
      <c r="BC84" s="4">
        <v>90</v>
      </c>
    </row>
    <row r="85" spans="2:55">
      <c r="B85" t="s">
        <v>68</v>
      </c>
      <c r="S85">
        <v>4325</v>
      </c>
      <c r="AD85">
        <v>13850</v>
      </c>
      <c r="AE85">
        <v>8768</v>
      </c>
      <c r="AF85">
        <v>62671</v>
      </c>
      <c r="AG85">
        <v>1865</v>
      </c>
      <c r="AH85">
        <v>19218</v>
      </c>
      <c r="AI85">
        <v>5498</v>
      </c>
      <c r="AJ85" s="1">
        <v>7612</v>
      </c>
      <c r="AK85">
        <v>1586</v>
      </c>
      <c r="AL85" s="1">
        <v>5613</v>
      </c>
      <c r="AM85" s="1">
        <v>9093</v>
      </c>
      <c r="AN85">
        <v>6246</v>
      </c>
      <c r="AO85">
        <v>47643</v>
      </c>
      <c r="AP85">
        <v>29378</v>
      </c>
      <c r="AQ85">
        <v>36138</v>
      </c>
      <c r="AR85">
        <v>36115</v>
      </c>
      <c r="AS85">
        <v>6365</v>
      </c>
      <c r="AU85" s="3">
        <v>69927</v>
      </c>
      <c r="AV85">
        <v>51587</v>
      </c>
      <c r="AW85">
        <v>79510</v>
      </c>
      <c r="AX85">
        <v>119217</v>
      </c>
      <c r="AY85">
        <v>123464</v>
      </c>
      <c r="AZ85">
        <v>17977</v>
      </c>
      <c r="BA85" s="4">
        <v>27549</v>
      </c>
      <c r="BB85" s="4">
        <v>9112</v>
      </c>
      <c r="BC85" s="4">
        <v>8452</v>
      </c>
    </row>
    <row r="86" spans="2:55">
      <c r="B86" t="s">
        <v>69</v>
      </c>
      <c r="S86">
        <v>4244</v>
      </c>
      <c r="T86">
        <v>4932</v>
      </c>
      <c r="U86">
        <v>5362</v>
      </c>
      <c r="V86">
        <v>3809</v>
      </c>
      <c r="W86">
        <v>7092</v>
      </c>
      <c r="AD86">
        <v>36442</v>
      </c>
      <c r="AE86">
        <v>50206</v>
      </c>
      <c r="AF86">
        <v>107669</v>
      </c>
      <c r="AG86">
        <v>43466</v>
      </c>
      <c r="AH86">
        <v>65921</v>
      </c>
      <c r="AI86">
        <v>635700</v>
      </c>
      <c r="AJ86" s="1">
        <v>84698</v>
      </c>
      <c r="AK86">
        <v>108456</v>
      </c>
      <c r="AL86" s="1">
        <v>119321</v>
      </c>
      <c r="AM86" s="1">
        <v>340325</v>
      </c>
      <c r="AN86">
        <v>75720</v>
      </c>
      <c r="AO86">
        <v>17143</v>
      </c>
      <c r="AP86">
        <v>22373</v>
      </c>
      <c r="AQ86">
        <v>10353</v>
      </c>
      <c r="AR86">
        <v>5338</v>
      </c>
      <c r="AS86">
        <v>7956</v>
      </c>
      <c r="AT86">
        <v>8811</v>
      </c>
      <c r="AU86" s="3">
        <v>16841</v>
      </c>
      <c r="AV86">
        <v>23695</v>
      </c>
      <c r="AW86">
        <v>12936</v>
      </c>
      <c r="AX86">
        <v>10580</v>
      </c>
      <c r="AY86">
        <v>7416</v>
      </c>
      <c r="AZ86">
        <v>15053</v>
      </c>
      <c r="BA86" s="4">
        <v>10592</v>
      </c>
      <c r="BB86" s="4">
        <v>12121</v>
      </c>
      <c r="BC86" s="4">
        <v>17496</v>
      </c>
    </row>
    <row r="87" spans="2:55">
      <c r="B87" t="s">
        <v>70</v>
      </c>
      <c r="S87">
        <v>5086986</v>
      </c>
      <c r="T87">
        <v>86304</v>
      </c>
      <c r="U87">
        <v>14132</v>
      </c>
      <c r="V87">
        <v>27181</v>
      </c>
      <c r="W87">
        <v>75</v>
      </c>
      <c r="AD87">
        <v>9986763</v>
      </c>
      <c r="AE87">
        <v>14002633</v>
      </c>
      <c r="AF87">
        <v>16803210</v>
      </c>
      <c r="AG87">
        <v>19886635</v>
      </c>
      <c r="AH87">
        <v>22071607</v>
      </c>
      <c r="AI87">
        <v>17678477</v>
      </c>
      <c r="AJ87" s="1">
        <v>12031567</v>
      </c>
      <c r="AK87">
        <v>9786339</v>
      </c>
      <c r="AL87" s="1">
        <v>9300802</v>
      </c>
      <c r="AM87" s="1">
        <v>10279482</v>
      </c>
      <c r="AN87">
        <v>9769159</v>
      </c>
      <c r="AO87">
        <v>11188646</v>
      </c>
      <c r="AP87">
        <v>11982695</v>
      </c>
      <c r="AQ87">
        <v>9930456</v>
      </c>
      <c r="AR87">
        <v>8947155</v>
      </c>
      <c r="AS87">
        <v>349037</v>
      </c>
      <c r="AT87">
        <v>10617</v>
      </c>
      <c r="AU87" s="3">
        <v>2064</v>
      </c>
      <c r="AX87">
        <v>2105</v>
      </c>
      <c r="AY87">
        <v>11264</v>
      </c>
      <c r="AZ87">
        <v>498035</v>
      </c>
      <c r="BA87" s="4">
        <v>1729457</v>
      </c>
      <c r="BB87" s="4">
        <v>7134030</v>
      </c>
      <c r="BC87" s="4">
        <v>11025627</v>
      </c>
    </row>
    <row r="88" spans="2:55">
      <c r="B88" t="s">
        <v>150</v>
      </c>
      <c r="S88">
        <v>113305</v>
      </c>
      <c r="AJ88" s="1"/>
      <c r="AU88" s="3"/>
      <c r="BA88" s="4"/>
      <c r="BB88" s="4"/>
      <c r="BC88" s="4"/>
    </row>
    <row r="89" spans="2:55">
      <c r="B89" t="s">
        <v>151</v>
      </c>
      <c r="AJ89" s="1"/>
      <c r="AU89" s="3"/>
      <c r="BA89" s="4"/>
      <c r="BB89" s="4"/>
      <c r="BC89" s="4"/>
    </row>
    <row r="90" spans="2:55">
      <c r="B90" t="s">
        <v>71</v>
      </c>
      <c r="S90">
        <v>417911</v>
      </c>
      <c r="T90">
        <v>338836</v>
      </c>
      <c r="U90">
        <v>160472</v>
      </c>
      <c r="V90">
        <v>20296</v>
      </c>
      <c r="W90">
        <v>33</v>
      </c>
      <c r="AD90">
        <v>334909</v>
      </c>
      <c r="AE90">
        <v>325165</v>
      </c>
      <c r="AF90">
        <v>239324</v>
      </c>
      <c r="AG90">
        <v>355784</v>
      </c>
      <c r="AH90">
        <v>353794</v>
      </c>
      <c r="AI90">
        <v>235583</v>
      </c>
      <c r="AJ90" s="1">
        <v>154195</v>
      </c>
      <c r="AK90">
        <v>73942</v>
      </c>
      <c r="AL90" s="1">
        <v>53882</v>
      </c>
      <c r="AM90" s="1">
        <v>39351</v>
      </c>
      <c r="AN90">
        <v>41490</v>
      </c>
      <c r="AO90">
        <v>66903</v>
      </c>
      <c r="AP90">
        <v>59156</v>
      </c>
      <c r="AQ90">
        <v>29472</v>
      </c>
      <c r="AR90">
        <v>39676</v>
      </c>
      <c r="AS90">
        <v>120026</v>
      </c>
      <c r="AT90">
        <v>28679</v>
      </c>
      <c r="AU90" s="3">
        <v>13114</v>
      </c>
      <c r="AV90">
        <v>1402</v>
      </c>
      <c r="AX90">
        <v>2369</v>
      </c>
      <c r="AY90">
        <v>63913</v>
      </c>
      <c r="AZ90">
        <v>95309</v>
      </c>
      <c r="BA90" s="4">
        <v>144091</v>
      </c>
      <c r="BB90" s="4">
        <v>135056</v>
      </c>
      <c r="BC90" s="4">
        <v>202508</v>
      </c>
    </row>
    <row r="91" spans="2:55">
      <c r="B91" t="s">
        <v>72</v>
      </c>
      <c r="S91">
        <v>92149</v>
      </c>
      <c r="T91">
        <v>70447</v>
      </c>
      <c r="U91">
        <v>189977</v>
      </c>
      <c r="V91">
        <v>172883</v>
      </c>
      <c r="W91">
        <v>216101</v>
      </c>
      <c r="AD91">
        <v>256523</v>
      </c>
      <c r="AE91">
        <v>207307</v>
      </c>
      <c r="AF91">
        <v>119343</v>
      </c>
      <c r="AG91">
        <v>25524</v>
      </c>
      <c r="AH91">
        <v>31164</v>
      </c>
      <c r="AI91">
        <v>35501</v>
      </c>
      <c r="AJ91" s="1">
        <v>20096</v>
      </c>
      <c r="AK91">
        <v>10981</v>
      </c>
      <c r="AL91" s="1">
        <v>11727</v>
      </c>
      <c r="AM91" s="1">
        <v>3525</v>
      </c>
      <c r="AN91">
        <v>12738</v>
      </c>
      <c r="AO91">
        <v>23106</v>
      </c>
      <c r="AP91">
        <v>52270</v>
      </c>
      <c r="AQ91">
        <v>84862</v>
      </c>
      <c r="AR91">
        <v>163698</v>
      </c>
      <c r="AS91">
        <v>59011</v>
      </c>
      <c r="AT91">
        <v>607840</v>
      </c>
      <c r="AU91" s="3">
        <v>1098308</v>
      </c>
      <c r="AV91">
        <v>1070047</v>
      </c>
      <c r="AW91">
        <v>2692928</v>
      </c>
      <c r="AX91">
        <v>1778955</v>
      </c>
      <c r="AY91">
        <v>2927588</v>
      </c>
      <c r="AZ91">
        <v>9488000</v>
      </c>
      <c r="BA91" s="4">
        <v>8208728</v>
      </c>
      <c r="BB91" s="4">
        <v>5742676</v>
      </c>
      <c r="BC91" s="4">
        <v>5780546</v>
      </c>
    </row>
    <row r="92" spans="2:55">
      <c r="B92" t="s">
        <v>73</v>
      </c>
      <c r="W92">
        <v>90766</v>
      </c>
      <c r="AD92">
        <v>130162</v>
      </c>
      <c r="AE92">
        <v>163757</v>
      </c>
      <c r="AF92">
        <v>313214</v>
      </c>
      <c r="AG92">
        <v>345012</v>
      </c>
      <c r="AH92">
        <v>71808</v>
      </c>
      <c r="AI92">
        <v>174</v>
      </c>
      <c r="AJ92" s="1"/>
      <c r="AK92">
        <v>325</v>
      </c>
      <c r="AL92" s="1">
        <v>1085</v>
      </c>
      <c r="AM92" s="1">
        <v>51737</v>
      </c>
      <c r="AN92">
        <v>41793</v>
      </c>
      <c r="AO92">
        <v>99458</v>
      </c>
      <c r="AP92">
        <v>58983</v>
      </c>
      <c r="AQ92">
        <v>62011</v>
      </c>
      <c r="AR92">
        <v>51579</v>
      </c>
      <c r="AS92">
        <v>227441</v>
      </c>
      <c r="AT92">
        <v>330744</v>
      </c>
      <c r="AU92" s="3">
        <v>221191</v>
      </c>
      <c r="AV92">
        <v>685677</v>
      </c>
      <c r="AW92">
        <v>2097021</v>
      </c>
      <c r="AX92">
        <v>513722</v>
      </c>
      <c r="AY92">
        <v>777950</v>
      </c>
      <c r="AZ92">
        <v>227374</v>
      </c>
      <c r="BA92" s="4">
        <v>176001</v>
      </c>
      <c r="BB92" s="4">
        <v>1026093</v>
      </c>
      <c r="BC92" s="4">
        <v>1768650</v>
      </c>
    </row>
    <row r="93" spans="2:55">
      <c r="B93" t="s">
        <v>74</v>
      </c>
      <c r="AD93">
        <v>582153</v>
      </c>
      <c r="AE93">
        <v>927108</v>
      </c>
      <c r="AF93">
        <v>582157</v>
      </c>
      <c r="AG93">
        <v>40142</v>
      </c>
      <c r="AH93">
        <v>338834</v>
      </c>
      <c r="AI93">
        <v>18251</v>
      </c>
      <c r="AJ93" s="1">
        <v>290</v>
      </c>
      <c r="AK93">
        <v>1256</v>
      </c>
      <c r="AL93" s="1">
        <v>13137</v>
      </c>
      <c r="AM93" s="1">
        <v>57937</v>
      </c>
      <c r="AN93">
        <v>82606</v>
      </c>
      <c r="AO93">
        <v>41008</v>
      </c>
      <c r="AP93">
        <v>66712</v>
      </c>
      <c r="AQ93">
        <v>37896</v>
      </c>
      <c r="AR93">
        <v>16502</v>
      </c>
      <c r="AS93">
        <v>45976</v>
      </c>
      <c r="AT93">
        <v>78461</v>
      </c>
      <c r="AU93" s="3">
        <v>167862</v>
      </c>
      <c r="AV93">
        <v>192855</v>
      </c>
      <c r="AW93">
        <v>1348800</v>
      </c>
      <c r="AX93">
        <v>8016664</v>
      </c>
      <c r="AY93">
        <v>15572523</v>
      </c>
      <c r="AZ93">
        <v>6998987</v>
      </c>
      <c r="BA93" s="4">
        <v>6182457</v>
      </c>
      <c r="BB93" s="4">
        <v>6986349</v>
      </c>
      <c r="BC93" s="4">
        <v>5620680</v>
      </c>
    </row>
    <row r="94" spans="2:55">
      <c r="B94" t="s">
        <v>75</v>
      </c>
      <c r="AD94">
        <v>5665</v>
      </c>
      <c r="AE94">
        <v>19434</v>
      </c>
      <c r="AF94">
        <v>105976</v>
      </c>
      <c r="AG94">
        <v>23849</v>
      </c>
      <c r="AH94">
        <v>43465</v>
      </c>
      <c r="AI94">
        <v>67112</v>
      </c>
      <c r="AJ94" s="1">
        <v>23219</v>
      </c>
      <c r="AK94">
        <v>23684</v>
      </c>
      <c r="AL94" s="1">
        <v>36358</v>
      </c>
      <c r="AM94" s="1">
        <v>45885</v>
      </c>
      <c r="AN94">
        <v>76807</v>
      </c>
      <c r="AO94">
        <v>95087</v>
      </c>
      <c r="AP94">
        <v>163636</v>
      </c>
      <c r="AQ94">
        <v>161373</v>
      </c>
      <c r="AR94">
        <v>154552</v>
      </c>
      <c r="AS94">
        <v>96961</v>
      </c>
      <c r="AU94" s="3"/>
      <c r="AZ94">
        <v>50228</v>
      </c>
      <c r="BA94" s="4">
        <v>103495</v>
      </c>
      <c r="BB94" s="4">
        <v>75596</v>
      </c>
      <c r="BC94" s="4">
        <v>36108</v>
      </c>
    </row>
    <row r="95" spans="2:55">
      <c r="B95" t="s">
        <v>76</v>
      </c>
      <c r="AD95">
        <v>222</v>
      </c>
      <c r="AE95">
        <v>1226</v>
      </c>
      <c r="AF95">
        <v>1016</v>
      </c>
      <c r="AG95">
        <v>1149</v>
      </c>
      <c r="AH95">
        <v>479</v>
      </c>
      <c r="AI95">
        <v>332</v>
      </c>
      <c r="AJ95" s="1">
        <v>692</v>
      </c>
      <c r="AK95">
        <v>71</v>
      </c>
      <c r="AL95" s="1">
        <v>584</v>
      </c>
      <c r="AM95" s="1"/>
      <c r="AN95">
        <v>46</v>
      </c>
      <c r="AO95">
        <v>552</v>
      </c>
      <c r="AP95">
        <v>403</v>
      </c>
      <c r="AQ95">
        <v>3403</v>
      </c>
      <c r="AR95">
        <v>9132</v>
      </c>
      <c r="AS95">
        <v>25549</v>
      </c>
      <c r="AT95">
        <v>64539</v>
      </c>
      <c r="AU95" s="3">
        <v>101843</v>
      </c>
      <c r="AV95">
        <v>595</v>
      </c>
      <c r="AW95">
        <v>23675</v>
      </c>
      <c r="AX95">
        <v>30602</v>
      </c>
      <c r="AY95">
        <v>8684</v>
      </c>
      <c r="AZ95">
        <v>29889</v>
      </c>
      <c r="BA95" s="4">
        <v>75762</v>
      </c>
      <c r="BB95" s="4">
        <v>52398</v>
      </c>
      <c r="BC95" s="4">
        <v>232782</v>
      </c>
    </row>
    <row r="96" spans="2:55">
      <c r="B96" t="s">
        <v>77</v>
      </c>
      <c r="C96" t="s">
        <v>78</v>
      </c>
      <c r="AD96">
        <v>10806</v>
      </c>
      <c r="AE96">
        <v>2970</v>
      </c>
      <c r="AF96">
        <v>21976</v>
      </c>
      <c r="AG96">
        <v>67892</v>
      </c>
      <c r="AH96">
        <v>34266</v>
      </c>
      <c r="AI96">
        <v>35970</v>
      </c>
      <c r="AJ96" s="1">
        <v>100039</v>
      </c>
      <c r="AK96">
        <v>142754</v>
      </c>
      <c r="AL96" s="1">
        <v>171970</v>
      </c>
      <c r="AM96" s="1">
        <v>252337</v>
      </c>
      <c r="AN96">
        <v>337929</v>
      </c>
      <c r="AO96">
        <v>374788</v>
      </c>
      <c r="AP96">
        <v>287153</v>
      </c>
      <c r="AQ96">
        <v>303244</v>
      </c>
      <c r="AR96">
        <v>479398</v>
      </c>
      <c r="AS96">
        <v>515221</v>
      </c>
      <c r="AT96">
        <v>253732</v>
      </c>
      <c r="AU96" s="3">
        <v>17697</v>
      </c>
      <c r="AX96">
        <v>973619</v>
      </c>
      <c r="AY96">
        <v>1489206</v>
      </c>
      <c r="AZ96">
        <v>1501572</v>
      </c>
      <c r="BA96" s="4">
        <v>799045</v>
      </c>
      <c r="BB96" s="4">
        <v>1417950</v>
      </c>
      <c r="BC96" s="4">
        <v>1200743</v>
      </c>
    </row>
    <row r="97" spans="2:55">
      <c r="B97" t="s">
        <v>79</v>
      </c>
      <c r="S97">
        <v>1472799</v>
      </c>
      <c r="T97">
        <v>920271</v>
      </c>
      <c r="U97">
        <v>1227007</v>
      </c>
      <c r="V97">
        <v>771187</v>
      </c>
      <c r="W97">
        <v>555112</v>
      </c>
      <c r="AD97">
        <v>2597759</v>
      </c>
      <c r="AE97">
        <v>3246834</v>
      </c>
      <c r="AF97">
        <v>3937998</v>
      </c>
      <c r="AG97">
        <v>4317889</v>
      </c>
      <c r="AH97">
        <v>4808615</v>
      </c>
      <c r="AI97">
        <v>5463129</v>
      </c>
      <c r="AJ97" s="1">
        <v>4014484</v>
      </c>
      <c r="AK97">
        <v>3281308</v>
      </c>
      <c r="AL97" s="1">
        <v>2665704</v>
      </c>
      <c r="AM97" s="1">
        <v>2643781</v>
      </c>
      <c r="AN97">
        <v>2419084</v>
      </c>
      <c r="AO97">
        <v>1184105</v>
      </c>
      <c r="AP97">
        <v>3425772</v>
      </c>
      <c r="AQ97">
        <v>2631434</v>
      </c>
      <c r="AR97">
        <v>2354135</v>
      </c>
      <c r="AS97">
        <v>1342971</v>
      </c>
      <c r="AT97">
        <v>43718</v>
      </c>
      <c r="AU97" s="3">
        <v>1338</v>
      </c>
      <c r="AV97">
        <v>2600</v>
      </c>
      <c r="AW97">
        <v>282</v>
      </c>
      <c r="AX97">
        <v>533</v>
      </c>
      <c r="AY97">
        <v>2704224</v>
      </c>
      <c r="AZ97">
        <v>3872256</v>
      </c>
      <c r="BA97" s="4">
        <v>6980650</v>
      </c>
      <c r="BB97" s="4">
        <v>9048005</v>
      </c>
      <c r="BC97" s="4">
        <v>9372810</v>
      </c>
    </row>
    <row r="98" spans="2:55">
      <c r="B98" t="s">
        <v>123</v>
      </c>
      <c r="AJ98" s="1"/>
      <c r="AO98">
        <v>0</v>
      </c>
      <c r="AP98">
        <v>384</v>
      </c>
      <c r="AQ98">
        <v>344</v>
      </c>
      <c r="AR98">
        <v>549</v>
      </c>
      <c r="AS98">
        <v>340</v>
      </c>
      <c r="AU98" s="3"/>
      <c r="BA98" s="4"/>
      <c r="BB98" s="4"/>
      <c r="BC98" s="4"/>
    </row>
    <row r="99" spans="2:55">
      <c r="B99" t="s">
        <v>80</v>
      </c>
      <c r="AJ99" s="1"/>
      <c r="AO99">
        <v>0</v>
      </c>
      <c r="AR99">
        <v>31</v>
      </c>
      <c r="AU99" s="3"/>
      <c r="AX99">
        <v>663</v>
      </c>
      <c r="AY99">
        <v>4420</v>
      </c>
      <c r="AZ99">
        <v>2773</v>
      </c>
      <c r="BA99" s="4"/>
      <c r="BB99" s="4"/>
      <c r="BC99" s="4">
        <v>2210</v>
      </c>
    </row>
    <row r="100" spans="2:55">
      <c r="B100" t="s">
        <v>81</v>
      </c>
      <c r="S100">
        <v>2783465</v>
      </c>
      <c r="T100">
        <v>4015125</v>
      </c>
      <c r="U100">
        <v>8122735</v>
      </c>
      <c r="V100">
        <v>12255319</v>
      </c>
      <c r="W100">
        <v>13618122</v>
      </c>
      <c r="AD100">
        <v>9564074</v>
      </c>
      <c r="AE100">
        <v>11239604</v>
      </c>
      <c r="AF100">
        <v>11840416</v>
      </c>
      <c r="AG100">
        <v>12817869</v>
      </c>
      <c r="AH100">
        <v>13324161</v>
      </c>
      <c r="AI100">
        <v>10171852</v>
      </c>
      <c r="AJ100" s="1">
        <v>6821561</v>
      </c>
      <c r="AK100">
        <v>4551059</v>
      </c>
      <c r="AL100" s="1">
        <v>3128876</v>
      </c>
      <c r="AM100" s="1">
        <v>4424721</v>
      </c>
      <c r="AN100">
        <v>3565026</v>
      </c>
      <c r="AO100">
        <v>4296558</v>
      </c>
      <c r="AP100">
        <v>5874940</v>
      </c>
      <c r="AQ100">
        <v>4642762</v>
      </c>
      <c r="AR100">
        <v>4864090</v>
      </c>
      <c r="AS100">
        <v>5887330</v>
      </c>
      <c r="AT100">
        <v>2338473</v>
      </c>
      <c r="AU100" s="3">
        <v>1045014</v>
      </c>
      <c r="AV100">
        <v>6774</v>
      </c>
      <c r="AY100">
        <v>3004</v>
      </c>
      <c r="AZ100">
        <v>349566</v>
      </c>
      <c r="BA100" s="4">
        <v>3143995</v>
      </c>
      <c r="BB100" s="4">
        <v>5551302</v>
      </c>
      <c r="BC100" s="4">
        <v>12086627</v>
      </c>
    </row>
    <row r="101" spans="2:55">
      <c r="B101" t="s">
        <v>124</v>
      </c>
      <c r="S101">
        <v>75</v>
      </c>
      <c r="T101">
        <v>45</v>
      </c>
      <c r="AD101">
        <v>270</v>
      </c>
      <c r="AE101">
        <v>40</v>
      </c>
      <c r="AF101">
        <v>1930</v>
      </c>
      <c r="AG101">
        <v>2489</v>
      </c>
      <c r="AH101">
        <v>1988</v>
      </c>
      <c r="AI101">
        <v>565</v>
      </c>
      <c r="AJ101" s="1">
        <v>185</v>
      </c>
      <c r="AL101" s="1">
        <v>232</v>
      </c>
      <c r="AM101" s="1">
        <v>645</v>
      </c>
      <c r="AN101">
        <v>80</v>
      </c>
      <c r="AO101">
        <v>500</v>
      </c>
      <c r="AP101">
        <v>534</v>
      </c>
      <c r="AQ101">
        <v>1311</v>
      </c>
      <c r="AR101">
        <v>1291</v>
      </c>
      <c r="AT101">
        <v>125</v>
      </c>
      <c r="AU101" s="3"/>
      <c r="BA101" s="4"/>
      <c r="BB101" s="4">
        <v>1000</v>
      </c>
      <c r="BC101" s="4">
        <v>34683</v>
      </c>
    </row>
    <row r="102" spans="2:55">
      <c r="B102" t="s">
        <v>82</v>
      </c>
      <c r="AD102">
        <v>400</v>
      </c>
      <c r="AF102">
        <v>6276</v>
      </c>
      <c r="AG102">
        <v>53809</v>
      </c>
      <c r="AH102">
        <v>5593</v>
      </c>
      <c r="AI102">
        <v>2199</v>
      </c>
      <c r="AJ102" s="1">
        <v>5353</v>
      </c>
      <c r="AK102">
        <v>4606</v>
      </c>
      <c r="AL102" s="1">
        <v>12041</v>
      </c>
      <c r="AM102" s="1">
        <v>3128</v>
      </c>
      <c r="AN102">
        <v>8686</v>
      </c>
      <c r="AO102">
        <v>10942</v>
      </c>
      <c r="AP102">
        <v>8807</v>
      </c>
      <c r="AQ102">
        <v>15422</v>
      </c>
      <c r="AR102">
        <v>9571</v>
      </c>
      <c r="AS102">
        <v>15946</v>
      </c>
      <c r="AU102" s="3">
        <v>1235</v>
      </c>
      <c r="BA102" s="4">
        <v>1210</v>
      </c>
      <c r="BB102" s="4">
        <v>3761</v>
      </c>
      <c r="BC102" s="4">
        <v>2573</v>
      </c>
    </row>
    <row r="103" spans="2:55">
      <c r="B103" t="s">
        <v>83</v>
      </c>
      <c r="AG103">
        <v>151</v>
      </c>
      <c r="AJ103" s="1"/>
      <c r="AO103">
        <v>0</v>
      </c>
      <c r="AQ103">
        <v>38346</v>
      </c>
      <c r="AR103">
        <v>32348</v>
      </c>
      <c r="AT103">
        <v>500</v>
      </c>
      <c r="AU103" s="3">
        <v>933</v>
      </c>
      <c r="AW103">
        <v>8177</v>
      </c>
      <c r="AX103">
        <v>12366</v>
      </c>
      <c r="AY103">
        <v>59972</v>
      </c>
      <c r="AZ103">
        <v>25061</v>
      </c>
      <c r="BA103" s="4">
        <v>6956</v>
      </c>
      <c r="BB103" s="4">
        <v>6890</v>
      </c>
      <c r="BC103" s="4"/>
    </row>
    <row r="104" spans="2:55">
      <c r="B104" t="s">
        <v>84</v>
      </c>
      <c r="AD104">
        <v>300</v>
      </c>
      <c r="AE104">
        <v>2375</v>
      </c>
      <c r="AF104">
        <v>1732</v>
      </c>
      <c r="AG104">
        <v>14981</v>
      </c>
      <c r="AH104">
        <v>1261</v>
      </c>
      <c r="AI104">
        <v>5239</v>
      </c>
      <c r="AJ104" s="1">
        <v>362</v>
      </c>
      <c r="AK104">
        <v>1427</v>
      </c>
      <c r="AL104" s="1">
        <v>6160</v>
      </c>
      <c r="AM104" s="1">
        <v>10</v>
      </c>
      <c r="AN104">
        <v>4339</v>
      </c>
      <c r="AO104">
        <v>9989</v>
      </c>
      <c r="AP104">
        <v>1715</v>
      </c>
      <c r="AQ104">
        <v>384</v>
      </c>
      <c r="AR104">
        <v>5496</v>
      </c>
      <c r="AU104" s="3"/>
      <c r="BA104" s="4">
        <v>1545</v>
      </c>
      <c r="BB104" s="4">
        <v>2380</v>
      </c>
      <c r="BC104" s="4"/>
    </row>
    <row r="105" spans="2:55">
      <c r="B105" t="s">
        <v>85</v>
      </c>
      <c r="S105">
        <v>1229977</v>
      </c>
      <c r="T105">
        <v>623281</v>
      </c>
      <c r="U105">
        <v>677551</v>
      </c>
      <c r="V105">
        <v>664790</v>
      </c>
      <c r="W105">
        <v>584047</v>
      </c>
      <c r="AD105">
        <v>3684460</v>
      </c>
      <c r="AE105">
        <v>2375294</v>
      </c>
      <c r="AF105">
        <v>1306101</v>
      </c>
      <c r="AG105">
        <v>1097712</v>
      </c>
      <c r="AH105">
        <v>828625</v>
      </c>
      <c r="AI105">
        <v>753134</v>
      </c>
      <c r="AJ105" s="1">
        <v>836475</v>
      </c>
      <c r="AK105">
        <v>1043882</v>
      </c>
      <c r="AL105" s="1">
        <v>390029</v>
      </c>
      <c r="AM105" s="1">
        <v>437521</v>
      </c>
      <c r="AN105">
        <v>706466</v>
      </c>
      <c r="AO105">
        <v>948925</v>
      </c>
      <c r="AP105">
        <v>623806</v>
      </c>
      <c r="AQ105">
        <v>576393</v>
      </c>
      <c r="AR105">
        <v>479150</v>
      </c>
      <c r="AS105">
        <v>733797</v>
      </c>
      <c r="AT105">
        <v>1896412</v>
      </c>
      <c r="AU105" s="3">
        <v>4970432</v>
      </c>
      <c r="AV105">
        <v>12503263</v>
      </c>
      <c r="AW105">
        <v>13119399</v>
      </c>
      <c r="AX105">
        <v>13508165</v>
      </c>
      <c r="AY105">
        <v>14609938</v>
      </c>
      <c r="AZ105">
        <v>16979524</v>
      </c>
      <c r="BA105" s="4">
        <v>27257860</v>
      </c>
      <c r="BB105" s="4">
        <v>25494259</v>
      </c>
      <c r="BC105" s="4">
        <v>32973793</v>
      </c>
    </row>
    <row r="106" spans="2:55">
      <c r="B106" t="s">
        <v>86</v>
      </c>
      <c r="S106">
        <v>89</v>
      </c>
      <c r="T106">
        <v>1699</v>
      </c>
      <c r="U106">
        <v>2647</v>
      </c>
      <c r="V106">
        <v>548</v>
      </c>
      <c r="AD106">
        <v>7260</v>
      </c>
      <c r="AE106">
        <v>10425</v>
      </c>
      <c r="AF106">
        <v>14847</v>
      </c>
      <c r="AG106">
        <v>29354</v>
      </c>
      <c r="AH106">
        <v>45575</v>
      </c>
      <c r="AI106">
        <v>39120</v>
      </c>
      <c r="AJ106" s="1">
        <v>44144</v>
      </c>
      <c r="AK106">
        <v>88852</v>
      </c>
      <c r="AL106" s="1">
        <v>15742</v>
      </c>
      <c r="AM106" s="1">
        <v>23440</v>
      </c>
      <c r="AN106">
        <v>15974</v>
      </c>
      <c r="AO106">
        <v>24096</v>
      </c>
      <c r="AP106">
        <v>13549</v>
      </c>
      <c r="AQ106">
        <v>69209</v>
      </c>
      <c r="AR106">
        <v>38087</v>
      </c>
      <c r="AS106">
        <v>39613</v>
      </c>
      <c r="AU106" s="3"/>
      <c r="AX106">
        <v>110826</v>
      </c>
      <c r="AY106">
        <v>18217</v>
      </c>
      <c r="AZ106">
        <v>35632</v>
      </c>
      <c r="BA106" s="4">
        <v>346222</v>
      </c>
      <c r="BB106" s="4">
        <v>142007</v>
      </c>
      <c r="BC106" s="4">
        <v>703812</v>
      </c>
    </row>
    <row r="107" spans="2:55">
      <c r="B107" t="s">
        <v>87</v>
      </c>
      <c r="S107">
        <v>1769256</v>
      </c>
      <c r="T107">
        <v>1057733</v>
      </c>
      <c r="U107">
        <v>1234993</v>
      </c>
      <c r="V107">
        <v>1054176</v>
      </c>
      <c r="W107">
        <v>495409</v>
      </c>
      <c r="AD107">
        <v>6864563</v>
      </c>
      <c r="AE107">
        <v>7744746</v>
      </c>
      <c r="AF107">
        <v>8408681</v>
      </c>
      <c r="AG107">
        <v>8982262</v>
      </c>
      <c r="AH107">
        <v>9792401</v>
      </c>
      <c r="AI107">
        <v>7526303</v>
      </c>
      <c r="AJ107" s="1">
        <v>5873850</v>
      </c>
      <c r="AK107">
        <v>4307015</v>
      </c>
      <c r="AL107" s="1">
        <v>3233588</v>
      </c>
      <c r="AM107" s="1">
        <v>3748655</v>
      </c>
      <c r="AN107">
        <v>4547477</v>
      </c>
      <c r="AO107">
        <v>4463685</v>
      </c>
      <c r="AP107">
        <v>3359469</v>
      </c>
      <c r="AQ107">
        <v>3755896</v>
      </c>
      <c r="AR107">
        <v>3795085</v>
      </c>
      <c r="AS107">
        <v>1170442</v>
      </c>
      <c r="AT107">
        <v>135388</v>
      </c>
      <c r="AU107" s="3">
        <v>36132</v>
      </c>
      <c r="AV107">
        <v>47341</v>
      </c>
      <c r="AW107">
        <v>51021</v>
      </c>
      <c r="AX107">
        <v>401232</v>
      </c>
      <c r="AY107">
        <v>2496988</v>
      </c>
      <c r="AZ107">
        <v>3529508</v>
      </c>
      <c r="BA107" s="4">
        <v>5831426</v>
      </c>
      <c r="BB107" s="4">
        <v>6687602</v>
      </c>
      <c r="BC107" s="4">
        <v>8896031</v>
      </c>
    </row>
    <row r="108" spans="2:55">
      <c r="B108" t="s">
        <v>88</v>
      </c>
      <c r="AE108">
        <v>1252931</v>
      </c>
      <c r="AF108">
        <v>1039851</v>
      </c>
      <c r="AG108">
        <v>900983</v>
      </c>
      <c r="AH108">
        <v>661227</v>
      </c>
      <c r="AI108">
        <v>476530</v>
      </c>
      <c r="AJ108" s="1">
        <v>358736</v>
      </c>
      <c r="AK108">
        <v>233105</v>
      </c>
      <c r="AL108" s="1">
        <v>503997</v>
      </c>
      <c r="AM108" s="1">
        <v>423879</v>
      </c>
      <c r="AN108" s="1">
        <v>622302</v>
      </c>
      <c r="AO108">
        <v>915743</v>
      </c>
      <c r="AP108">
        <v>902295</v>
      </c>
      <c r="AQ108">
        <v>785719</v>
      </c>
      <c r="AR108">
        <v>775388</v>
      </c>
      <c r="AS108">
        <v>1811233</v>
      </c>
      <c r="AT108">
        <v>4595693</v>
      </c>
      <c r="AU108" s="3">
        <v>1141150</v>
      </c>
      <c r="AV108">
        <v>122726</v>
      </c>
      <c r="AW108">
        <v>21828</v>
      </c>
      <c r="AX108">
        <v>17818</v>
      </c>
      <c r="AY108">
        <v>57292</v>
      </c>
      <c r="AZ108">
        <v>199967</v>
      </c>
      <c r="BA108" s="4">
        <v>2260719</v>
      </c>
      <c r="BB108" s="4">
        <v>1454114</v>
      </c>
      <c r="BC108" s="4">
        <v>728239</v>
      </c>
    </row>
    <row r="109" spans="2:55">
      <c r="B109" t="s">
        <v>152</v>
      </c>
      <c r="S109">
        <v>197742</v>
      </c>
      <c r="T109">
        <v>169169</v>
      </c>
      <c r="U109">
        <v>620188</v>
      </c>
      <c r="V109">
        <v>2831642</v>
      </c>
      <c r="W109">
        <v>3334746</v>
      </c>
      <c r="AD109">
        <v>1729283</v>
      </c>
      <c r="AJ109" s="1"/>
      <c r="AM109" s="1"/>
      <c r="AU109" s="3"/>
      <c r="BA109" s="4"/>
      <c r="BB109" s="4"/>
      <c r="BC109" s="4"/>
    </row>
    <row r="110" spans="2:55">
      <c r="B110" t="s">
        <v>89</v>
      </c>
      <c r="C110" t="s">
        <v>162</v>
      </c>
      <c r="S110">
        <v>186376</v>
      </c>
      <c r="T110">
        <v>372248</v>
      </c>
      <c r="U110">
        <v>4549</v>
      </c>
      <c r="V110">
        <v>203473</v>
      </c>
      <c r="W110">
        <v>117732</v>
      </c>
      <c r="AD110">
        <v>7442</v>
      </c>
      <c r="AE110">
        <v>7442</v>
      </c>
      <c r="AF110">
        <v>13409</v>
      </c>
      <c r="AG110">
        <v>52592</v>
      </c>
      <c r="AH110">
        <v>28135</v>
      </c>
      <c r="AJ110" s="1"/>
      <c r="AM110">
        <v>32565</v>
      </c>
      <c r="AO110">
        <v>0</v>
      </c>
      <c r="AP110">
        <v>0</v>
      </c>
      <c r="AQ110">
        <v>0</v>
      </c>
      <c r="AR110">
        <v>596</v>
      </c>
      <c r="AS110">
        <v>77732</v>
      </c>
      <c r="AT110">
        <v>635651</v>
      </c>
      <c r="AU110" s="3">
        <v>1920369</v>
      </c>
      <c r="AV110">
        <v>6998223</v>
      </c>
      <c r="AW110">
        <v>1109282</v>
      </c>
      <c r="AY110">
        <v>58528</v>
      </c>
      <c r="AZ110">
        <v>518578</v>
      </c>
      <c r="BA110" s="4">
        <v>872605</v>
      </c>
      <c r="BB110" s="4">
        <v>326398</v>
      </c>
      <c r="BC110" s="4">
        <v>227617</v>
      </c>
    </row>
    <row r="111" spans="2:55">
      <c r="B111" t="s">
        <v>153</v>
      </c>
      <c r="AJ111" s="1"/>
      <c r="AU111" s="3"/>
      <c r="BA111" s="4"/>
      <c r="BB111" s="4"/>
      <c r="BC111" s="4"/>
    </row>
    <row r="112" spans="2:55">
      <c r="B112" t="s">
        <v>90</v>
      </c>
      <c r="AE112">
        <v>124642</v>
      </c>
      <c r="AF112">
        <v>549790</v>
      </c>
      <c r="AG112">
        <v>174232</v>
      </c>
      <c r="AH112">
        <v>420151</v>
      </c>
      <c r="AI112">
        <v>1847264</v>
      </c>
      <c r="AJ112" s="1">
        <v>1446539</v>
      </c>
      <c r="AK112">
        <v>1599098</v>
      </c>
      <c r="AL112" s="1">
        <v>892038</v>
      </c>
      <c r="AN112">
        <v>273019</v>
      </c>
      <c r="AO112">
        <v>207918</v>
      </c>
      <c r="AP112">
        <v>49</v>
      </c>
      <c r="AQ112">
        <v>69</v>
      </c>
      <c r="AR112">
        <v>269533</v>
      </c>
      <c r="AS112">
        <v>851576</v>
      </c>
      <c r="AT112">
        <v>911601</v>
      </c>
      <c r="AU112" s="3">
        <v>877329</v>
      </c>
      <c r="AV112">
        <v>975779</v>
      </c>
      <c r="AW112">
        <v>508016</v>
      </c>
      <c r="AX112">
        <v>830350</v>
      </c>
      <c r="AY112">
        <v>3185596</v>
      </c>
      <c r="AZ112">
        <v>8647594</v>
      </c>
      <c r="BA112" s="4">
        <v>7285923</v>
      </c>
      <c r="BB112" s="4">
        <v>3712849</v>
      </c>
      <c r="BC112" s="4">
        <v>17336415</v>
      </c>
    </row>
    <row r="113" spans="2:55">
      <c r="B113" t="s">
        <v>91</v>
      </c>
      <c r="T113">
        <v>439</v>
      </c>
      <c r="U113">
        <v>93343</v>
      </c>
      <c r="V113">
        <v>101287</v>
      </c>
      <c r="W113">
        <v>66602</v>
      </c>
      <c r="AD113">
        <v>78665</v>
      </c>
      <c r="AE113">
        <v>87525</v>
      </c>
      <c r="AF113">
        <v>893</v>
      </c>
      <c r="AG113">
        <v>5005</v>
      </c>
      <c r="AH113">
        <v>26599</v>
      </c>
      <c r="AI113">
        <v>24820</v>
      </c>
      <c r="AJ113" s="1">
        <v>9217</v>
      </c>
      <c r="AK113">
        <v>1545</v>
      </c>
      <c r="AL113" s="1">
        <v>47</v>
      </c>
      <c r="AM113" s="1">
        <v>668</v>
      </c>
      <c r="AO113">
        <v>140</v>
      </c>
      <c r="AP113">
        <v>1151</v>
      </c>
      <c r="AR113">
        <v>315</v>
      </c>
      <c r="AS113">
        <v>1805</v>
      </c>
      <c r="AT113">
        <v>664</v>
      </c>
      <c r="AU113" s="3">
        <v>10248</v>
      </c>
      <c r="AV113">
        <v>218383</v>
      </c>
      <c r="AW113">
        <v>1303</v>
      </c>
      <c r="AX113">
        <v>610</v>
      </c>
      <c r="AY113">
        <v>29125</v>
      </c>
      <c r="AZ113">
        <v>87035</v>
      </c>
      <c r="BA113" s="4">
        <v>171820</v>
      </c>
      <c r="BB113" s="4">
        <v>179393</v>
      </c>
      <c r="BC113" s="4">
        <v>339405</v>
      </c>
    </row>
    <row r="114" spans="2:55">
      <c r="B114" t="s">
        <v>92</v>
      </c>
      <c r="S114">
        <v>385647</v>
      </c>
      <c r="T114">
        <v>279091</v>
      </c>
      <c r="U114">
        <v>325239</v>
      </c>
      <c r="V114">
        <v>141058</v>
      </c>
      <c r="W114">
        <v>25785</v>
      </c>
      <c r="AD114">
        <v>630781</v>
      </c>
      <c r="AE114">
        <v>863140</v>
      </c>
      <c r="AF114">
        <v>1040150</v>
      </c>
      <c r="AG114">
        <v>1008790</v>
      </c>
      <c r="AH114">
        <v>1125892</v>
      </c>
      <c r="AI114">
        <v>859573</v>
      </c>
      <c r="AJ114" s="1">
        <v>577787</v>
      </c>
      <c r="AK114">
        <v>504047</v>
      </c>
      <c r="AL114" s="1">
        <v>489049</v>
      </c>
      <c r="AM114" s="1">
        <v>704172</v>
      </c>
      <c r="AN114">
        <v>858829</v>
      </c>
      <c r="AO114">
        <v>685634</v>
      </c>
      <c r="AP114">
        <v>750309</v>
      </c>
      <c r="AQ114">
        <v>733179</v>
      </c>
      <c r="AR114">
        <v>680345</v>
      </c>
      <c r="AS114">
        <v>268241</v>
      </c>
      <c r="AT114">
        <v>3177</v>
      </c>
      <c r="AU114" s="3"/>
      <c r="AX114">
        <v>640975</v>
      </c>
      <c r="AY114">
        <v>835595</v>
      </c>
      <c r="AZ114">
        <v>4998641</v>
      </c>
      <c r="BA114" s="4">
        <v>1103127</v>
      </c>
      <c r="BB114" s="4">
        <v>1212241</v>
      </c>
      <c r="BC114" s="4">
        <v>1404606</v>
      </c>
    </row>
    <row r="115" spans="2:55">
      <c r="B115" t="s">
        <v>93</v>
      </c>
      <c r="AD115">
        <v>4410</v>
      </c>
      <c r="AE115">
        <v>847</v>
      </c>
      <c r="AF115">
        <v>3230</v>
      </c>
      <c r="AJ115" s="1">
        <v>3441</v>
      </c>
      <c r="AK115">
        <v>3207</v>
      </c>
      <c r="AL115" s="1">
        <v>3084</v>
      </c>
      <c r="AM115" s="1">
        <v>82531</v>
      </c>
      <c r="AN115">
        <v>58318</v>
      </c>
      <c r="AO115">
        <v>8613</v>
      </c>
      <c r="AP115">
        <v>5295</v>
      </c>
      <c r="AQ115">
        <v>16170</v>
      </c>
      <c r="AR115">
        <v>72660</v>
      </c>
      <c r="AS115">
        <v>23322</v>
      </c>
      <c r="AT115">
        <v>387902</v>
      </c>
      <c r="AU115" s="3">
        <v>155677</v>
      </c>
      <c r="AV115">
        <v>78144</v>
      </c>
      <c r="AW115">
        <v>5671</v>
      </c>
      <c r="AX115">
        <v>33698</v>
      </c>
      <c r="AY115">
        <v>38048</v>
      </c>
      <c r="AZ115">
        <v>2107220</v>
      </c>
      <c r="BA115" s="4">
        <v>1226414</v>
      </c>
      <c r="BB115" s="4">
        <v>2571560</v>
      </c>
      <c r="BC115" s="4">
        <v>5477962</v>
      </c>
    </row>
    <row r="116" spans="2:55">
      <c r="B116" t="s">
        <v>94</v>
      </c>
      <c r="AD116">
        <v>47735</v>
      </c>
      <c r="AE116">
        <v>7829</v>
      </c>
      <c r="AF116">
        <v>106888</v>
      </c>
      <c r="AG116">
        <v>35325</v>
      </c>
      <c r="AI116">
        <v>12424</v>
      </c>
      <c r="AJ116" s="1">
        <v>22228</v>
      </c>
      <c r="AK116" s="1">
        <v>13634</v>
      </c>
      <c r="AL116" s="1">
        <v>15</v>
      </c>
      <c r="AM116" s="1">
        <v>1707</v>
      </c>
      <c r="AN116">
        <v>19325</v>
      </c>
      <c r="AO116">
        <v>94123</v>
      </c>
      <c r="AP116">
        <v>37495</v>
      </c>
      <c r="AQ116">
        <v>58821</v>
      </c>
      <c r="AR116">
        <v>100170</v>
      </c>
      <c r="AS116">
        <v>63843</v>
      </c>
      <c r="AT116">
        <v>105708</v>
      </c>
      <c r="AU116" s="3">
        <v>558816</v>
      </c>
      <c r="AV116">
        <v>559719</v>
      </c>
      <c r="AW116">
        <v>208133</v>
      </c>
      <c r="AX116">
        <v>241148</v>
      </c>
      <c r="AY116">
        <v>263536</v>
      </c>
      <c r="AZ116">
        <v>231877</v>
      </c>
      <c r="BA116" s="4">
        <v>229710</v>
      </c>
      <c r="BB116" s="4">
        <v>374157</v>
      </c>
      <c r="BC116" s="4">
        <v>350475</v>
      </c>
    </row>
    <row r="117" spans="2:55">
      <c r="B117" t="s">
        <v>95</v>
      </c>
      <c r="C117" t="s">
        <v>96</v>
      </c>
      <c r="S117">
        <v>6524</v>
      </c>
      <c r="T117">
        <v>3789</v>
      </c>
      <c r="U117">
        <v>33617</v>
      </c>
      <c r="V117">
        <v>36963</v>
      </c>
      <c r="W117">
        <v>8949</v>
      </c>
      <c r="AD117">
        <v>152980</v>
      </c>
      <c r="AE117">
        <v>142929</v>
      </c>
      <c r="AF117">
        <v>104115</v>
      </c>
      <c r="AG117">
        <v>348088</v>
      </c>
      <c r="AH117">
        <v>232296</v>
      </c>
      <c r="AI117">
        <v>145480</v>
      </c>
      <c r="AJ117" s="1">
        <v>42397</v>
      </c>
      <c r="AK117">
        <v>45904</v>
      </c>
      <c r="AL117" s="1">
        <v>124720</v>
      </c>
      <c r="AM117" s="1">
        <v>142205</v>
      </c>
      <c r="AN117">
        <v>138867</v>
      </c>
      <c r="AO117">
        <v>163160</v>
      </c>
      <c r="AP117">
        <v>173124</v>
      </c>
      <c r="AQ117">
        <v>84259</v>
      </c>
      <c r="AR117">
        <v>71471</v>
      </c>
      <c r="AS117">
        <v>83937</v>
      </c>
      <c r="AT117">
        <v>176074</v>
      </c>
      <c r="AU117" s="3">
        <v>70731</v>
      </c>
      <c r="AV117">
        <v>10029</v>
      </c>
      <c r="AW117">
        <v>26876</v>
      </c>
      <c r="AX117">
        <v>405511</v>
      </c>
      <c r="AY117">
        <v>274446</v>
      </c>
      <c r="AZ117">
        <v>299433</v>
      </c>
      <c r="BA117" s="4">
        <v>958619</v>
      </c>
      <c r="BB117" s="4">
        <v>288418</v>
      </c>
      <c r="BC117" s="4">
        <v>192141</v>
      </c>
    </row>
    <row r="118" spans="2:55">
      <c r="B118" t="s">
        <v>97</v>
      </c>
      <c r="S118">
        <v>1494046</v>
      </c>
      <c r="T118">
        <v>1162403</v>
      </c>
      <c r="U118">
        <v>1653290</v>
      </c>
      <c r="V118">
        <v>2362243</v>
      </c>
      <c r="W118">
        <v>2580813</v>
      </c>
      <c r="AD118">
        <v>5700109</v>
      </c>
      <c r="AE118">
        <v>5828776</v>
      </c>
      <c r="AF118">
        <v>4706080</v>
      </c>
      <c r="AG118">
        <v>4793786</v>
      </c>
      <c r="AH118">
        <v>7497601</v>
      </c>
      <c r="AI118">
        <v>4527217</v>
      </c>
      <c r="AJ118" s="1">
        <v>2976418</v>
      </c>
      <c r="AK118">
        <v>3772350</v>
      </c>
      <c r="AL118" s="1">
        <v>2840183</v>
      </c>
      <c r="AM118" s="1">
        <v>3595961</v>
      </c>
      <c r="AN118">
        <v>4059037</v>
      </c>
      <c r="AO118">
        <v>5517807</v>
      </c>
      <c r="AP118">
        <v>4585772</v>
      </c>
      <c r="AQ118">
        <v>3004743</v>
      </c>
      <c r="AR118">
        <v>601224</v>
      </c>
      <c r="AS118">
        <v>712418</v>
      </c>
      <c r="AT118">
        <v>2833002</v>
      </c>
      <c r="AU118" s="3">
        <v>936159</v>
      </c>
      <c r="AV118">
        <v>691940</v>
      </c>
      <c r="AW118">
        <v>94549</v>
      </c>
      <c r="AX118">
        <v>148588</v>
      </c>
      <c r="AY118">
        <v>847308</v>
      </c>
      <c r="AZ118">
        <v>406966</v>
      </c>
      <c r="BA118" s="4">
        <v>1988907</v>
      </c>
      <c r="BB118" s="4">
        <v>2464533</v>
      </c>
      <c r="BC118" s="4">
        <v>3961113</v>
      </c>
    </row>
    <row r="119" spans="2:55">
      <c r="B119" t="s">
        <v>98</v>
      </c>
      <c r="S119">
        <v>6204</v>
      </c>
      <c r="T119">
        <v>12359</v>
      </c>
      <c r="U119">
        <v>40324</v>
      </c>
      <c r="V119">
        <v>23329</v>
      </c>
      <c r="W119">
        <v>169896</v>
      </c>
      <c r="AD119">
        <v>74253</v>
      </c>
      <c r="AE119">
        <v>139517</v>
      </c>
      <c r="AF119">
        <v>166605</v>
      </c>
      <c r="AG119">
        <v>180244</v>
      </c>
      <c r="AH119">
        <v>198799</v>
      </c>
      <c r="AI119">
        <v>162274</v>
      </c>
      <c r="AJ119" s="1">
        <v>97525</v>
      </c>
      <c r="AK119">
        <v>206559</v>
      </c>
      <c r="AL119" s="1">
        <v>280135</v>
      </c>
      <c r="AM119" s="1">
        <v>485648</v>
      </c>
      <c r="AN119">
        <v>382228</v>
      </c>
      <c r="AO119">
        <v>923144</v>
      </c>
      <c r="AP119">
        <v>671956</v>
      </c>
      <c r="AQ119">
        <v>385911</v>
      </c>
      <c r="AR119">
        <v>450867</v>
      </c>
      <c r="AS119">
        <v>690523</v>
      </c>
      <c r="AT119">
        <v>761059</v>
      </c>
      <c r="AU119" s="3">
        <v>105950</v>
      </c>
      <c r="AX119">
        <v>25</v>
      </c>
      <c r="AY119">
        <v>2058151</v>
      </c>
      <c r="AZ119">
        <v>8063154</v>
      </c>
      <c r="BA119" s="4">
        <v>6442342</v>
      </c>
      <c r="BB119" s="4">
        <v>4203194</v>
      </c>
      <c r="BC119" s="4">
        <v>6425161</v>
      </c>
    </row>
    <row r="120" spans="2:55">
      <c r="B120" t="s">
        <v>99</v>
      </c>
      <c r="AD120">
        <v>35566</v>
      </c>
      <c r="AE120">
        <v>39799</v>
      </c>
      <c r="AF120">
        <v>73256</v>
      </c>
      <c r="AG120">
        <v>144128</v>
      </c>
      <c r="AH120">
        <v>137588</v>
      </c>
      <c r="AI120">
        <v>139876</v>
      </c>
      <c r="AJ120" s="1">
        <v>84255</v>
      </c>
      <c r="AK120">
        <v>82569</v>
      </c>
      <c r="AL120" s="1">
        <v>61705</v>
      </c>
      <c r="AM120" s="1">
        <v>128271</v>
      </c>
      <c r="AN120">
        <v>130061</v>
      </c>
      <c r="AO120">
        <v>121323</v>
      </c>
      <c r="AP120">
        <v>230770</v>
      </c>
      <c r="AQ120">
        <v>261382</v>
      </c>
      <c r="AR120">
        <v>178978</v>
      </c>
      <c r="AS120">
        <v>3466</v>
      </c>
      <c r="AT120">
        <v>236</v>
      </c>
      <c r="AU120" s="3">
        <v>299</v>
      </c>
      <c r="AY120">
        <v>523</v>
      </c>
      <c r="AZ120">
        <v>2732</v>
      </c>
      <c r="BA120" s="4">
        <v>21809</v>
      </c>
      <c r="BB120" s="4">
        <v>182502</v>
      </c>
      <c r="BC120" s="4">
        <v>357144</v>
      </c>
    </row>
    <row r="121" spans="2:55">
      <c r="B121" t="s">
        <v>100</v>
      </c>
      <c r="S121">
        <v>215608</v>
      </c>
      <c r="T121">
        <v>207634</v>
      </c>
      <c r="U121">
        <v>260094</v>
      </c>
      <c r="V121">
        <v>238420</v>
      </c>
      <c r="W121">
        <v>111689</v>
      </c>
      <c r="AD121">
        <v>348817</v>
      </c>
      <c r="AE121">
        <v>462212</v>
      </c>
      <c r="AF121">
        <v>681372</v>
      </c>
      <c r="AG121">
        <v>701105</v>
      </c>
      <c r="AH121">
        <v>695215</v>
      </c>
      <c r="AI121">
        <v>567970</v>
      </c>
      <c r="AJ121" s="1">
        <v>387357</v>
      </c>
      <c r="AK121">
        <v>195717</v>
      </c>
      <c r="AL121" s="1">
        <v>135465</v>
      </c>
      <c r="AM121" s="1">
        <v>195977</v>
      </c>
      <c r="AN121">
        <v>158499</v>
      </c>
      <c r="AO121">
        <v>252232</v>
      </c>
      <c r="AP121">
        <v>369772</v>
      </c>
      <c r="AQ121">
        <v>272140</v>
      </c>
      <c r="AR121">
        <v>274726</v>
      </c>
      <c r="AS121">
        <v>581304</v>
      </c>
      <c r="AT121">
        <v>569592</v>
      </c>
      <c r="AU121" s="3">
        <v>450013</v>
      </c>
      <c r="AV121">
        <v>556739</v>
      </c>
      <c r="AW121">
        <v>1308014</v>
      </c>
      <c r="AX121">
        <v>1657586</v>
      </c>
      <c r="AY121">
        <v>2188043</v>
      </c>
      <c r="AZ121">
        <v>1409252</v>
      </c>
      <c r="BA121" s="4">
        <v>1177174</v>
      </c>
      <c r="BB121" s="4">
        <v>1351132</v>
      </c>
      <c r="BC121" s="4">
        <v>1698088</v>
      </c>
    </row>
    <row r="122" spans="2:55">
      <c r="B122" t="s">
        <v>101</v>
      </c>
      <c r="S122">
        <v>1865</v>
      </c>
      <c r="T122">
        <v>4303</v>
      </c>
      <c r="U122">
        <v>20452</v>
      </c>
      <c r="V122">
        <v>10628</v>
      </c>
      <c r="W122">
        <v>7828</v>
      </c>
      <c r="AD122">
        <v>69946</v>
      </c>
      <c r="AE122">
        <v>88642</v>
      </c>
      <c r="AF122">
        <v>115820</v>
      </c>
      <c r="AG122">
        <v>86147</v>
      </c>
      <c r="AH122">
        <v>138232</v>
      </c>
      <c r="AI122">
        <v>146448</v>
      </c>
      <c r="AJ122" s="1">
        <v>148489</v>
      </c>
      <c r="AK122">
        <v>137796</v>
      </c>
      <c r="AL122" s="1">
        <v>83920</v>
      </c>
      <c r="AM122" s="1">
        <v>118904</v>
      </c>
      <c r="AN122">
        <v>160108</v>
      </c>
      <c r="AO122">
        <v>143526</v>
      </c>
      <c r="AP122">
        <v>151284</v>
      </c>
      <c r="AQ122">
        <v>179280</v>
      </c>
      <c r="AR122">
        <v>152926</v>
      </c>
      <c r="AS122">
        <v>207115</v>
      </c>
      <c r="AT122">
        <v>155089</v>
      </c>
      <c r="AU122" s="3">
        <v>105433</v>
      </c>
      <c r="AV122">
        <v>89080</v>
      </c>
      <c r="AW122">
        <v>46499</v>
      </c>
      <c r="AX122">
        <v>63025</v>
      </c>
      <c r="AY122">
        <v>241123</v>
      </c>
      <c r="AZ122">
        <v>654709</v>
      </c>
      <c r="BA122" s="4">
        <v>364165</v>
      </c>
      <c r="BB122" s="4">
        <v>553879</v>
      </c>
      <c r="BC122" s="4">
        <v>387069</v>
      </c>
    </row>
    <row r="123" spans="2:55">
      <c r="B123" t="s">
        <v>102</v>
      </c>
      <c r="AD123">
        <v>20770</v>
      </c>
      <c r="AE123">
        <v>20770</v>
      </c>
      <c r="AI123">
        <v>5512</v>
      </c>
      <c r="AJ123" s="1">
        <v>3450</v>
      </c>
      <c r="AK123">
        <v>591</v>
      </c>
      <c r="AM123" s="1">
        <v>5869</v>
      </c>
      <c r="AN123">
        <v>45037</v>
      </c>
      <c r="AO123">
        <v>0</v>
      </c>
      <c r="AP123">
        <v>23862</v>
      </c>
      <c r="AQ123">
        <v>676</v>
      </c>
      <c r="AR123">
        <v>2845</v>
      </c>
      <c r="AS123">
        <v>51308</v>
      </c>
      <c r="AT123">
        <v>187615</v>
      </c>
      <c r="AU123" s="3">
        <v>355479</v>
      </c>
      <c r="AV123">
        <v>91183</v>
      </c>
      <c r="AW123">
        <v>128451</v>
      </c>
      <c r="AX123">
        <v>306307</v>
      </c>
      <c r="AY123">
        <v>510192</v>
      </c>
      <c r="AZ123">
        <v>392338</v>
      </c>
      <c r="BA123" s="4">
        <v>76937</v>
      </c>
      <c r="BB123" s="4">
        <v>211994</v>
      </c>
      <c r="BC123" s="4">
        <v>108502</v>
      </c>
    </row>
    <row r="124" spans="2:55">
      <c r="B124" t="s">
        <v>125</v>
      </c>
      <c r="AJ124" s="1"/>
      <c r="AO124">
        <v>0</v>
      </c>
      <c r="AQ124">
        <v>1567</v>
      </c>
      <c r="AR124">
        <v>1737</v>
      </c>
      <c r="AS124">
        <v>43</v>
      </c>
      <c r="AU124" s="3"/>
      <c r="BA124" s="4"/>
      <c r="BB124" s="4"/>
      <c r="BC124" s="4"/>
    </row>
    <row r="125" spans="2:55">
      <c r="B125" t="s">
        <v>103</v>
      </c>
      <c r="S125">
        <v>7145</v>
      </c>
      <c r="AD125">
        <v>2363</v>
      </c>
      <c r="AE125">
        <v>15315</v>
      </c>
      <c r="AF125">
        <v>68483</v>
      </c>
      <c r="AG125">
        <v>29340</v>
      </c>
      <c r="AH125">
        <v>30332</v>
      </c>
      <c r="AI125">
        <v>86411</v>
      </c>
      <c r="AJ125" s="1">
        <v>24877</v>
      </c>
      <c r="AK125">
        <v>8887</v>
      </c>
      <c r="AL125" s="1">
        <v>5678</v>
      </c>
      <c r="AM125" s="1">
        <v>5917</v>
      </c>
      <c r="AN125">
        <v>144443</v>
      </c>
      <c r="AO125">
        <v>162058</v>
      </c>
      <c r="AP125">
        <v>97313</v>
      </c>
      <c r="AQ125">
        <v>43675</v>
      </c>
      <c r="AR125">
        <v>30498</v>
      </c>
      <c r="AS125">
        <v>10626</v>
      </c>
      <c r="AU125" s="3"/>
      <c r="AY125">
        <v>850</v>
      </c>
      <c r="AZ125">
        <v>600</v>
      </c>
      <c r="BA125" s="4">
        <v>18827</v>
      </c>
      <c r="BB125" s="4">
        <v>3150</v>
      </c>
      <c r="BC125" s="4">
        <v>18533</v>
      </c>
    </row>
    <row r="126" spans="2:55">
      <c r="B126" t="s">
        <v>154</v>
      </c>
      <c r="S126">
        <v>140</v>
      </c>
      <c r="AJ126" s="1"/>
      <c r="AU126" s="3"/>
      <c r="BA126" s="4"/>
      <c r="BB126" s="4"/>
      <c r="BC126" s="4"/>
    </row>
    <row r="127" spans="2:55">
      <c r="B127" t="s">
        <v>104</v>
      </c>
      <c r="S127">
        <v>977448</v>
      </c>
      <c r="T127">
        <v>617025</v>
      </c>
      <c r="U127">
        <v>909546</v>
      </c>
      <c r="V127">
        <v>808807</v>
      </c>
      <c r="W127">
        <v>697643</v>
      </c>
      <c r="AD127">
        <v>2085850</v>
      </c>
      <c r="AE127">
        <v>2294947</v>
      </c>
      <c r="AF127">
        <v>2500308</v>
      </c>
      <c r="AG127">
        <v>2726923</v>
      </c>
      <c r="AH127">
        <v>2715027</v>
      </c>
      <c r="AI127">
        <v>2286265</v>
      </c>
      <c r="AJ127" s="1">
        <v>1414361</v>
      </c>
      <c r="AK127">
        <v>1298663</v>
      </c>
      <c r="AL127" s="1">
        <v>1053168</v>
      </c>
      <c r="AM127" s="1">
        <v>1332194</v>
      </c>
      <c r="AN127">
        <v>1421523</v>
      </c>
      <c r="AO127">
        <v>1129315</v>
      </c>
      <c r="AP127">
        <v>939555</v>
      </c>
      <c r="AQ127">
        <v>793307</v>
      </c>
      <c r="AR127">
        <v>662516</v>
      </c>
      <c r="AS127">
        <v>1110777</v>
      </c>
      <c r="AT127">
        <v>519766</v>
      </c>
      <c r="AU127" s="3">
        <v>406270</v>
      </c>
      <c r="AV127">
        <v>907708</v>
      </c>
      <c r="AW127">
        <v>3024203</v>
      </c>
      <c r="AX127">
        <v>4353475</v>
      </c>
      <c r="AY127">
        <v>4484445</v>
      </c>
      <c r="AZ127">
        <v>3002836</v>
      </c>
      <c r="BA127" s="4">
        <v>2586163</v>
      </c>
      <c r="BB127" s="4">
        <v>2426617</v>
      </c>
      <c r="BC127" s="4">
        <v>3558015</v>
      </c>
    </row>
    <row r="128" spans="2:55">
      <c r="B128" t="s">
        <v>105</v>
      </c>
      <c r="AD128">
        <v>916</v>
      </c>
      <c r="AF128">
        <v>1920</v>
      </c>
      <c r="AG128">
        <v>6371</v>
      </c>
      <c r="AH128">
        <v>4110</v>
      </c>
      <c r="AI128">
        <v>6154</v>
      </c>
      <c r="AJ128" s="1">
        <v>4460</v>
      </c>
      <c r="AK128">
        <v>10061</v>
      </c>
      <c r="AL128" s="1">
        <v>4936</v>
      </c>
      <c r="AM128" s="1">
        <v>659</v>
      </c>
      <c r="AN128">
        <v>14444</v>
      </c>
      <c r="AO128">
        <v>10258</v>
      </c>
      <c r="AP128">
        <v>4152</v>
      </c>
      <c r="AQ128">
        <v>14272</v>
      </c>
      <c r="AR128">
        <v>8718</v>
      </c>
      <c r="AS128">
        <v>11872</v>
      </c>
      <c r="AT128">
        <v>5574</v>
      </c>
      <c r="AU128" s="3">
        <v>1122</v>
      </c>
      <c r="AZ128">
        <v>1812</v>
      </c>
      <c r="BA128" s="4">
        <v>7426</v>
      </c>
      <c r="BB128" s="4">
        <v>10965</v>
      </c>
      <c r="BC128" s="4">
        <v>6438</v>
      </c>
    </row>
    <row r="129" spans="2:55">
      <c r="B129" t="s">
        <v>159</v>
      </c>
      <c r="AG129">
        <v>15</v>
      </c>
      <c r="AJ129" s="1"/>
      <c r="AU129" s="3"/>
      <c r="AY129">
        <v>157</v>
      </c>
      <c r="BA129" s="4"/>
      <c r="BB129" s="4"/>
      <c r="BC129" s="4"/>
    </row>
    <row r="130" spans="2:55">
      <c r="B130" t="s">
        <v>106</v>
      </c>
      <c r="S130">
        <v>545835</v>
      </c>
      <c r="T130">
        <v>162671</v>
      </c>
      <c r="U130">
        <v>99838</v>
      </c>
      <c r="V130">
        <v>110172</v>
      </c>
      <c r="W130">
        <v>178855</v>
      </c>
      <c r="AD130">
        <v>1134644</v>
      </c>
      <c r="AE130">
        <v>1568221</v>
      </c>
      <c r="AF130">
        <v>1763225</v>
      </c>
      <c r="AG130">
        <v>2295287</v>
      </c>
      <c r="AH130">
        <v>2159489</v>
      </c>
      <c r="AI130">
        <v>2157880</v>
      </c>
      <c r="AJ130" s="1">
        <v>972044</v>
      </c>
      <c r="AK130">
        <v>748135</v>
      </c>
      <c r="AL130" s="1">
        <v>981475</v>
      </c>
      <c r="AM130" s="1">
        <v>1753929</v>
      </c>
      <c r="AN130">
        <v>1672671</v>
      </c>
      <c r="AO130">
        <v>1716601</v>
      </c>
      <c r="AP130">
        <v>2427178</v>
      </c>
      <c r="AQ130">
        <v>2114030</v>
      </c>
      <c r="AR130">
        <v>2289220</v>
      </c>
      <c r="AS130">
        <v>1586823</v>
      </c>
      <c r="AT130">
        <v>669945</v>
      </c>
      <c r="AU130" s="3">
        <v>78943</v>
      </c>
      <c r="AV130">
        <v>1851</v>
      </c>
      <c r="AW130">
        <v>24414</v>
      </c>
      <c r="AX130">
        <v>1092519</v>
      </c>
      <c r="AY130">
        <v>3681277</v>
      </c>
      <c r="AZ130">
        <v>3184486</v>
      </c>
      <c r="BA130" s="4">
        <v>2762558</v>
      </c>
      <c r="BB130" s="4">
        <v>3473888</v>
      </c>
      <c r="BC130" s="4">
        <v>5145163</v>
      </c>
    </row>
    <row r="131" spans="2:55">
      <c r="B131" t="s">
        <v>107</v>
      </c>
      <c r="S131">
        <v>3979256</v>
      </c>
      <c r="T131">
        <v>3525117</v>
      </c>
      <c r="U131">
        <v>4499321</v>
      </c>
      <c r="V131">
        <v>3146482</v>
      </c>
      <c r="W131">
        <v>1780812</v>
      </c>
      <c r="AD131">
        <v>7462608</v>
      </c>
      <c r="AE131">
        <v>9170599</v>
      </c>
      <c r="AF131">
        <v>8775896</v>
      </c>
      <c r="AG131">
        <v>8190682</v>
      </c>
      <c r="AH131">
        <v>7538951</v>
      </c>
      <c r="AI131">
        <v>6097007</v>
      </c>
      <c r="AJ131" s="1">
        <v>3944918</v>
      </c>
      <c r="AK131">
        <v>2812701</v>
      </c>
      <c r="AL131" s="1">
        <v>2686928</v>
      </c>
      <c r="AM131" s="1">
        <v>2380659</v>
      </c>
      <c r="AN131">
        <v>2576333</v>
      </c>
      <c r="AO131">
        <v>2582497</v>
      </c>
      <c r="AP131">
        <v>3445841</v>
      </c>
      <c r="AQ131">
        <v>3488186</v>
      </c>
      <c r="AR131">
        <v>3459279</v>
      </c>
      <c r="AS131">
        <v>3547119</v>
      </c>
      <c r="AT131">
        <v>4003867</v>
      </c>
      <c r="AU131" s="3">
        <v>3898103</v>
      </c>
      <c r="AV131">
        <v>3752070</v>
      </c>
      <c r="AW131">
        <v>4766023</v>
      </c>
      <c r="AX131">
        <v>7862889</v>
      </c>
      <c r="AY131">
        <v>11148980</v>
      </c>
      <c r="AZ131">
        <v>11940788</v>
      </c>
      <c r="BA131" s="4">
        <v>7444233</v>
      </c>
      <c r="BB131" s="4">
        <v>10901729</v>
      </c>
      <c r="BC131" s="4">
        <v>14463841</v>
      </c>
    </row>
    <row r="132" spans="2:55">
      <c r="B132" t="s">
        <v>108</v>
      </c>
      <c r="AD132">
        <v>3940</v>
      </c>
      <c r="AE132">
        <v>8455</v>
      </c>
      <c r="AF132">
        <v>20284</v>
      </c>
      <c r="AG132">
        <v>16148</v>
      </c>
      <c r="AH132">
        <v>14784</v>
      </c>
      <c r="AI132">
        <v>17328</v>
      </c>
      <c r="AJ132" s="1">
        <v>18776</v>
      </c>
      <c r="AK132">
        <v>10763</v>
      </c>
      <c r="AL132" s="1">
        <v>3223</v>
      </c>
      <c r="AM132" s="1">
        <v>4686</v>
      </c>
      <c r="AN132">
        <v>4208</v>
      </c>
      <c r="AO132">
        <v>2588</v>
      </c>
      <c r="AP132">
        <v>6591</v>
      </c>
      <c r="AQ132">
        <v>12602</v>
      </c>
      <c r="AR132">
        <v>3074</v>
      </c>
      <c r="AS132">
        <v>3397</v>
      </c>
      <c r="AT132">
        <v>7575</v>
      </c>
      <c r="AU132" s="3">
        <v>5708</v>
      </c>
      <c r="AV132">
        <v>14697</v>
      </c>
      <c r="AW132">
        <v>29680</v>
      </c>
      <c r="AX132">
        <v>19381</v>
      </c>
      <c r="AY132">
        <v>70566</v>
      </c>
      <c r="AZ132">
        <v>29750</v>
      </c>
      <c r="BA132" s="4">
        <v>28195</v>
      </c>
      <c r="BB132" s="4">
        <v>429123</v>
      </c>
      <c r="BC132" s="4">
        <v>62134</v>
      </c>
    </row>
    <row r="133" spans="2:55">
      <c r="B133" t="s">
        <v>109</v>
      </c>
      <c r="S133">
        <v>12672</v>
      </c>
      <c r="T133">
        <v>30651</v>
      </c>
      <c r="U133">
        <v>17764</v>
      </c>
      <c r="V133">
        <v>64594</v>
      </c>
      <c r="W133">
        <v>52493</v>
      </c>
      <c r="AD133">
        <v>95731</v>
      </c>
      <c r="AE133">
        <v>21387</v>
      </c>
      <c r="AF133">
        <v>59217</v>
      </c>
      <c r="AG133">
        <v>1319</v>
      </c>
      <c r="AH133">
        <v>14064</v>
      </c>
      <c r="AI133">
        <v>46401</v>
      </c>
      <c r="AJ133" s="1"/>
      <c r="AL133" s="1">
        <v>18266</v>
      </c>
      <c r="AM133">
        <v>55931</v>
      </c>
      <c r="AN133">
        <v>156879</v>
      </c>
      <c r="AO133">
        <v>160071</v>
      </c>
      <c r="AP133">
        <v>53020</v>
      </c>
      <c r="AQ133">
        <v>9962</v>
      </c>
      <c r="AR133">
        <v>41640</v>
      </c>
      <c r="AS133">
        <v>57204</v>
      </c>
      <c r="AT133">
        <v>30489</v>
      </c>
      <c r="AU133" s="3">
        <v>2495</v>
      </c>
      <c r="AY133">
        <v>12490</v>
      </c>
      <c r="AZ133">
        <v>28287</v>
      </c>
      <c r="BA133" s="4">
        <v>79054</v>
      </c>
      <c r="BB133" s="4">
        <v>72499</v>
      </c>
      <c r="BC133" s="4">
        <v>1180746</v>
      </c>
    </row>
    <row r="134" spans="2:55">
      <c r="B134" t="s">
        <v>110</v>
      </c>
      <c r="S134">
        <v>323227</v>
      </c>
      <c r="T134">
        <v>42248</v>
      </c>
      <c r="U134">
        <v>243</v>
      </c>
      <c r="AD134">
        <v>344268</v>
      </c>
      <c r="AE134">
        <v>385870</v>
      </c>
      <c r="AF134">
        <v>479241</v>
      </c>
      <c r="AG134">
        <v>572351</v>
      </c>
      <c r="AH134">
        <v>577135</v>
      </c>
      <c r="AI134">
        <v>387914</v>
      </c>
      <c r="AJ134" s="1">
        <v>304353</v>
      </c>
      <c r="AK134">
        <v>165386</v>
      </c>
      <c r="AL134" s="1">
        <v>172819</v>
      </c>
      <c r="AM134" s="1">
        <v>212354</v>
      </c>
      <c r="AN134">
        <v>267570</v>
      </c>
      <c r="AO134">
        <v>226617</v>
      </c>
      <c r="AP134">
        <v>313378</v>
      </c>
      <c r="AQ134">
        <v>250987</v>
      </c>
      <c r="AR134">
        <v>404938</v>
      </c>
      <c r="AS134">
        <v>175084</v>
      </c>
      <c r="AT134">
        <v>42459</v>
      </c>
      <c r="AU134" s="3">
        <v>40130</v>
      </c>
      <c r="AV134">
        <v>13942</v>
      </c>
      <c r="AW134">
        <v>2330</v>
      </c>
      <c r="AX134">
        <v>276993</v>
      </c>
      <c r="AY134">
        <v>1880499</v>
      </c>
      <c r="AZ134">
        <v>2671771</v>
      </c>
      <c r="BA134" s="4">
        <v>1063551</v>
      </c>
      <c r="BB134" s="4">
        <v>1206656</v>
      </c>
      <c r="BC134" s="4">
        <v>1280087</v>
      </c>
    </row>
    <row r="135" spans="2:55">
      <c r="B135" t="s">
        <v>111</v>
      </c>
      <c r="S135">
        <v>105455</v>
      </c>
      <c r="T135">
        <v>123904</v>
      </c>
      <c r="U135">
        <v>24140</v>
      </c>
      <c r="V135">
        <v>8477</v>
      </c>
      <c r="W135">
        <v>83888</v>
      </c>
      <c r="AD135">
        <v>7207</v>
      </c>
      <c r="AE135">
        <v>19138</v>
      </c>
      <c r="AF135">
        <v>79225</v>
      </c>
      <c r="AG135">
        <v>186903</v>
      </c>
      <c r="AH135">
        <v>909620</v>
      </c>
      <c r="AI135">
        <v>1964059</v>
      </c>
      <c r="AJ135" s="1">
        <v>13013</v>
      </c>
      <c r="AK135">
        <v>381391</v>
      </c>
      <c r="AL135" s="1">
        <v>273200</v>
      </c>
      <c r="AM135" s="1">
        <v>260880</v>
      </c>
      <c r="AN135">
        <v>265401</v>
      </c>
      <c r="AO135">
        <v>80068</v>
      </c>
      <c r="AP135">
        <v>661322</v>
      </c>
      <c r="AQ135">
        <v>256284</v>
      </c>
      <c r="AR135">
        <v>442948</v>
      </c>
      <c r="AS135">
        <v>98779</v>
      </c>
      <c r="AT135">
        <v>78038</v>
      </c>
      <c r="AU135" s="3">
        <v>108</v>
      </c>
      <c r="AV135">
        <v>2533</v>
      </c>
      <c r="AW135">
        <v>16188</v>
      </c>
      <c r="AX135">
        <v>1747448</v>
      </c>
      <c r="AY135">
        <v>1519421</v>
      </c>
      <c r="AZ135">
        <v>181120</v>
      </c>
      <c r="BA135" s="4">
        <v>4025</v>
      </c>
      <c r="BB135" s="4">
        <v>10673</v>
      </c>
      <c r="BC135" s="4">
        <v>80390</v>
      </c>
    </row>
    <row r="136" spans="2:55">
      <c r="B136" t="s">
        <v>112</v>
      </c>
      <c r="S136">
        <v>296632506</v>
      </c>
      <c r="T136">
        <v>370496574</v>
      </c>
      <c r="U136">
        <v>664219653</v>
      </c>
      <c r="V136">
        <v>791906125</v>
      </c>
      <c r="W136">
        <v>746920654</v>
      </c>
      <c r="AD136">
        <v>608618542</v>
      </c>
      <c r="AE136">
        <v>668747247</v>
      </c>
      <c r="AF136">
        <v>706683861</v>
      </c>
      <c r="AG136">
        <v>825651549</v>
      </c>
      <c r="AH136">
        <v>893585482</v>
      </c>
      <c r="AI136">
        <v>653676496</v>
      </c>
      <c r="AJ136" s="1">
        <v>393775289</v>
      </c>
      <c r="AK136">
        <v>263549346</v>
      </c>
      <c r="AL136" s="1">
        <v>217291498</v>
      </c>
      <c r="AM136" s="1">
        <v>293779813</v>
      </c>
      <c r="AN136">
        <v>312416604</v>
      </c>
      <c r="AO136">
        <v>369141513</v>
      </c>
      <c r="AP136">
        <v>490504978</v>
      </c>
      <c r="AQ136">
        <v>424730567</v>
      </c>
      <c r="AR136">
        <v>496898466</v>
      </c>
      <c r="AS136">
        <v>744231156</v>
      </c>
      <c r="AT136">
        <v>1004498152</v>
      </c>
      <c r="AU136" s="3">
        <v>1304679665</v>
      </c>
      <c r="AV136">
        <v>1423672486</v>
      </c>
      <c r="AW136">
        <v>1447225915</v>
      </c>
      <c r="AX136">
        <v>1202417634</v>
      </c>
      <c r="AY136">
        <v>1405296699</v>
      </c>
      <c r="AZ136">
        <v>1974679178</v>
      </c>
      <c r="BA136" s="4">
        <v>1805762785</v>
      </c>
      <c r="BB136" s="4">
        <v>1951860065</v>
      </c>
      <c r="BC136" s="4">
        <v>2130475929</v>
      </c>
    </row>
    <row r="137" spans="2:55">
      <c r="B137" t="s">
        <v>113</v>
      </c>
      <c r="S137">
        <v>38292</v>
      </c>
      <c r="T137">
        <v>6360</v>
      </c>
      <c r="U137">
        <v>19572</v>
      </c>
      <c r="V137">
        <v>10374</v>
      </c>
      <c r="W137">
        <v>52787</v>
      </c>
      <c r="AD137">
        <v>191715</v>
      </c>
      <c r="AE137">
        <v>146258</v>
      </c>
      <c r="AF137">
        <v>227303</v>
      </c>
      <c r="AG137">
        <v>86077</v>
      </c>
      <c r="AH137">
        <v>179653</v>
      </c>
      <c r="AI137">
        <v>134085</v>
      </c>
      <c r="AJ137" s="1">
        <v>91391</v>
      </c>
      <c r="AK137">
        <v>47253</v>
      </c>
      <c r="AL137" s="1">
        <v>25263</v>
      </c>
      <c r="AM137" s="1">
        <v>100727</v>
      </c>
      <c r="AN137">
        <v>67699</v>
      </c>
      <c r="AO137">
        <v>86784</v>
      </c>
      <c r="AP137">
        <v>55139</v>
      </c>
      <c r="AQ137">
        <v>101570</v>
      </c>
      <c r="AR137">
        <v>153560</v>
      </c>
      <c r="AS137">
        <v>143163</v>
      </c>
      <c r="AT137">
        <v>285116</v>
      </c>
      <c r="AU137" s="3">
        <v>461579</v>
      </c>
      <c r="AV137">
        <v>824800</v>
      </c>
      <c r="AW137">
        <v>135930</v>
      </c>
      <c r="AX137">
        <v>113319</v>
      </c>
      <c r="AY137">
        <v>388696</v>
      </c>
      <c r="AZ137">
        <v>743667</v>
      </c>
      <c r="BA137" s="4">
        <v>1323385</v>
      </c>
      <c r="BB137" s="4">
        <v>1217818</v>
      </c>
      <c r="BC137" s="4">
        <v>976439</v>
      </c>
    </row>
    <row r="138" spans="2:55">
      <c r="B138" t="s">
        <v>114</v>
      </c>
      <c r="C138" t="s">
        <v>155</v>
      </c>
      <c r="AD138">
        <v>50</v>
      </c>
      <c r="AE138">
        <v>25</v>
      </c>
      <c r="AI138">
        <v>21</v>
      </c>
      <c r="AJ138" s="1">
        <v>13</v>
      </c>
      <c r="AO138">
        <v>0</v>
      </c>
      <c r="AR138">
        <v>52</v>
      </c>
      <c r="AU138" s="3"/>
      <c r="AY138">
        <v>31579</v>
      </c>
      <c r="AZ138">
        <v>15654</v>
      </c>
      <c r="BA138" s="4">
        <v>45891</v>
      </c>
      <c r="BB138" s="4">
        <v>13954</v>
      </c>
      <c r="BC138" s="4">
        <v>12180</v>
      </c>
    </row>
    <row r="139" spans="2:55">
      <c r="B139" t="s">
        <v>115</v>
      </c>
      <c r="AJ139" s="1"/>
      <c r="AO139">
        <v>0</v>
      </c>
      <c r="AP139">
        <v>42</v>
      </c>
      <c r="AU139" s="3"/>
      <c r="AY139">
        <v>49998</v>
      </c>
      <c r="BA139" s="4"/>
      <c r="BB139" s="4"/>
      <c r="BC139" s="4"/>
    </row>
    <row r="140" spans="2:55">
      <c r="B140" t="s">
        <v>116</v>
      </c>
      <c r="S140">
        <v>32655</v>
      </c>
      <c r="T140">
        <v>22107</v>
      </c>
      <c r="U140">
        <v>55697</v>
      </c>
      <c r="V140">
        <v>30840</v>
      </c>
      <c r="W140">
        <v>3467856</v>
      </c>
      <c r="AD140">
        <v>251253</v>
      </c>
      <c r="AE140">
        <v>246752</v>
      </c>
      <c r="AF140">
        <v>290280</v>
      </c>
      <c r="AG140">
        <v>342353</v>
      </c>
      <c r="AH140">
        <v>305100</v>
      </c>
      <c r="AI140">
        <v>263936</v>
      </c>
      <c r="AJ140" s="1">
        <v>194656</v>
      </c>
      <c r="AK140">
        <v>66224</v>
      </c>
      <c r="AL140" s="1">
        <v>39176</v>
      </c>
      <c r="AM140" s="1">
        <v>74989</v>
      </c>
      <c r="AN140">
        <v>108517</v>
      </c>
      <c r="AO140">
        <v>170726</v>
      </c>
      <c r="AP140">
        <v>218831</v>
      </c>
      <c r="AQ140">
        <v>145191</v>
      </c>
      <c r="AR140">
        <v>287770</v>
      </c>
      <c r="AS140">
        <v>389366</v>
      </c>
      <c r="AT140">
        <v>82668</v>
      </c>
      <c r="AU140" s="3">
        <v>4290</v>
      </c>
      <c r="AV140">
        <v>2692</v>
      </c>
      <c r="AW140">
        <v>1345</v>
      </c>
      <c r="AX140">
        <v>6507</v>
      </c>
      <c r="AY140">
        <v>345880</v>
      </c>
      <c r="AZ140">
        <v>709215</v>
      </c>
      <c r="BA140" s="4">
        <v>796358</v>
      </c>
      <c r="BB140" s="4">
        <v>360998</v>
      </c>
      <c r="BC140" s="4">
        <v>494690</v>
      </c>
    </row>
    <row r="141" spans="2:55">
      <c r="B141" t="s">
        <v>117</v>
      </c>
      <c r="T141">
        <v>3</v>
      </c>
      <c r="U141">
        <v>5388</v>
      </c>
      <c r="V141">
        <v>136</v>
      </c>
      <c r="W141">
        <v>2488</v>
      </c>
      <c r="AD141">
        <v>2372</v>
      </c>
      <c r="AE141">
        <v>14855</v>
      </c>
      <c r="AF141">
        <v>3120</v>
      </c>
      <c r="AG141">
        <v>2278</v>
      </c>
      <c r="AH141">
        <v>4908</v>
      </c>
      <c r="AI141">
        <v>4692</v>
      </c>
      <c r="AJ141" s="1">
        <v>684</v>
      </c>
      <c r="AK141">
        <v>1876</v>
      </c>
      <c r="AL141" s="1">
        <v>588</v>
      </c>
      <c r="AM141" s="1">
        <v>772</v>
      </c>
      <c r="AN141">
        <v>9760</v>
      </c>
      <c r="AO141">
        <v>36837</v>
      </c>
      <c r="AP141">
        <v>7578</v>
      </c>
      <c r="AQ141">
        <v>5621</v>
      </c>
      <c r="AR141">
        <v>6547</v>
      </c>
      <c r="AS141">
        <v>84918</v>
      </c>
      <c r="AT141">
        <v>1401</v>
      </c>
      <c r="AU141" s="3">
        <v>24422</v>
      </c>
      <c r="AV141">
        <v>17357</v>
      </c>
      <c r="AW141">
        <v>66985</v>
      </c>
      <c r="AX141">
        <v>51143</v>
      </c>
      <c r="AY141">
        <v>197735</v>
      </c>
      <c r="AZ141">
        <v>269509</v>
      </c>
      <c r="BA141" s="4">
        <v>1582823</v>
      </c>
      <c r="BB141" s="4">
        <v>523282</v>
      </c>
      <c r="BC141" s="4">
        <v>931342</v>
      </c>
    </row>
    <row r="142" spans="2:55">
      <c r="B142" t="s">
        <v>163</v>
      </c>
      <c r="AJ142" s="1"/>
      <c r="AM142" s="1"/>
      <c r="AU142" s="3"/>
      <c r="BA142" s="4"/>
      <c r="BB142" s="4">
        <v>84718</v>
      </c>
      <c r="BC142" s="4">
        <v>114644</v>
      </c>
    </row>
    <row r="143" spans="2:55">
      <c r="B143" t="s">
        <v>118</v>
      </c>
      <c r="S143">
        <v>12781</v>
      </c>
      <c r="T143">
        <v>280437</v>
      </c>
      <c r="U143">
        <v>146619</v>
      </c>
      <c r="V143">
        <v>50481</v>
      </c>
      <c r="W143">
        <v>328687</v>
      </c>
      <c r="AD143">
        <v>69558</v>
      </c>
      <c r="AE143">
        <v>88134</v>
      </c>
      <c r="AF143">
        <v>83524</v>
      </c>
      <c r="AG143">
        <v>8584</v>
      </c>
      <c r="AH143">
        <v>32070</v>
      </c>
      <c r="AI143">
        <v>187039</v>
      </c>
      <c r="AJ143" s="1">
        <v>111025</v>
      </c>
      <c r="AK143">
        <v>25335</v>
      </c>
      <c r="AL143" s="1">
        <v>19140</v>
      </c>
      <c r="AM143" s="1">
        <v>154715</v>
      </c>
      <c r="AN143">
        <v>157351</v>
      </c>
      <c r="AO143">
        <v>116535</v>
      </c>
      <c r="AP143">
        <v>184093</v>
      </c>
      <c r="AQ143">
        <v>136530</v>
      </c>
      <c r="AR143">
        <v>307711</v>
      </c>
      <c r="AS143">
        <v>431157</v>
      </c>
      <c r="AT143">
        <v>688378</v>
      </c>
      <c r="AU143" s="3">
        <v>1322340</v>
      </c>
      <c r="AV143">
        <v>550806</v>
      </c>
      <c r="AW143">
        <v>248468</v>
      </c>
      <c r="AX143">
        <v>95360</v>
      </c>
      <c r="AY143">
        <v>617552</v>
      </c>
      <c r="AZ143">
        <v>321020</v>
      </c>
      <c r="BA143" s="4">
        <v>714218</v>
      </c>
      <c r="BB143" s="4">
        <v>1069002</v>
      </c>
      <c r="BC143" s="4">
        <v>2769880</v>
      </c>
    </row>
    <row r="144" spans="2:55">
      <c r="B144" t="s">
        <v>119</v>
      </c>
      <c r="S144">
        <v>209626</v>
      </c>
      <c r="T144">
        <v>115358</v>
      </c>
      <c r="U144">
        <v>157084</v>
      </c>
      <c r="V144">
        <v>301292</v>
      </c>
      <c r="W144">
        <v>149155</v>
      </c>
      <c r="AD144">
        <v>188761</v>
      </c>
      <c r="AE144">
        <v>200893</v>
      </c>
      <c r="AF144">
        <v>228533</v>
      </c>
      <c r="AG144">
        <v>686577</v>
      </c>
      <c r="AH144">
        <v>228366</v>
      </c>
      <c r="AI144">
        <v>2947881</v>
      </c>
      <c r="AJ144" s="1">
        <v>634662</v>
      </c>
      <c r="AK144">
        <v>934837</v>
      </c>
      <c r="AL144" s="1">
        <v>434356</v>
      </c>
      <c r="AM144" s="1">
        <v>628079</v>
      </c>
      <c r="AN144">
        <v>1409456</v>
      </c>
      <c r="AO144">
        <v>1022339</v>
      </c>
      <c r="AP144">
        <v>2467185</v>
      </c>
      <c r="AQ144">
        <v>1468752</v>
      </c>
      <c r="AR144">
        <v>1943103</v>
      </c>
      <c r="AS144">
        <v>3118309</v>
      </c>
      <c r="AT144">
        <v>6526784</v>
      </c>
      <c r="AU144" s="3">
        <v>9273744</v>
      </c>
      <c r="AV144">
        <v>6003826</v>
      </c>
      <c r="AW144">
        <v>13826241</v>
      </c>
      <c r="AX144">
        <v>17267303</v>
      </c>
      <c r="AY144">
        <v>26885874</v>
      </c>
      <c r="AZ144">
        <v>46687971</v>
      </c>
      <c r="BA144" s="4">
        <v>94758279</v>
      </c>
      <c r="BB144" s="4">
        <v>91697470</v>
      </c>
      <c r="BC144" s="4">
        <v>87264077</v>
      </c>
    </row>
    <row r="145" spans="2:55">
      <c r="B145" t="s">
        <v>120</v>
      </c>
      <c r="AD145">
        <v>1407</v>
      </c>
      <c r="AE145">
        <v>6881</v>
      </c>
      <c r="AF145">
        <v>11065</v>
      </c>
      <c r="AG145">
        <v>26604</v>
      </c>
      <c r="AH145">
        <v>25336</v>
      </c>
      <c r="AI145">
        <v>73019</v>
      </c>
      <c r="AJ145" s="1">
        <v>13256</v>
      </c>
      <c r="AK145">
        <v>8713</v>
      </c>
      <c r="AL145" s="1">
        <v>13067</v>
      </c>
      <c r="AM145" s="1">
        <v>98034</v>
      </c>
      <c r="AN145">
        <v>97832</v>
      </c>
      <c r="AO145">
        <v>80421</v>
      </c>
      <c r="AP145">
        <v>61965</v>
      </c>
      <c r="AQ145">
        <v>63627</v>
      </c>
      <c r="AR145">
        <v>188620</v>
      </c>
      <c r="AS145">
        <v>62375</v>
      </c>
      <c r="AT145">
        <v>22477</v>
      </c>
      <c r="AU145" s="3"/>
      <c r="AY145">
        <v>1819</v>
      </c>
      <c r="AZ145">
        <v>22548</v>
      </c>
      <c r="BA145" s="4">
        <v>5288</v>
      </c>
      <c r="BB145" s="4">
        <v>45033</v>
      </c>
      <c r="BC145" s="4">
        <v>121549</v>
      </c>
    </row>
    <row r="146" spans="2:55">
      <c r="B146" t="s">
        <v>156</v>
      </c>
      <c r="AU146" s="3"/>
    </row>
    <row r="148" spans="2:55">
      <c r="S148">
        <f t="shared" ref="S148:AT148" si="4">SUM(S50:S145)</f>
        <v>340073124</v>
      </c>
      <c r="T148">
        <f t="shared" si="4"/>
        <v>402580670</v>
      </c>
      <c r="U148">
        <f t="shared" si="4"/>
        <v>701223387</v>
      </c>
      <c r="V148">
        <f t="shared" si="4"/>
        <v>834488375</v>
      </c>
      <c r="W148">
        <f t="shared" si="4"/>
        <v>792757795</v>
      </c>
      <c r="X148">
        <f t="shared" si="4"/>
        <v>0</v>
      </c>
      <c r="Y148">
        <f t="shared" si="4"/>
        <v>0</v>
      </c>
      <c r="Z148">
        <f t="shared" si="4"/>
        <v>0</v>
      </c>
      <c r="AA148">
        <f t="shared" si="4"/>
        <v>0</v>
      </c>
      <c r="AB148">
        <f t="shared" si="4"/>
        <v>0</v>
      </c>
      <c r="AC148">
        <f t="shared" si="4"/>
        <v>0</v>
      </c>
      <c r="AD148">
        <f t="shared" si="4"/>
        <v>718519410</v>
      </c>
      <c r="AE148">
        <f t="shared" si="4"/>
        <v>793730465</v>
      </c>
      <c r="AF148">
        <f t="shared" si="4"/>
        <v>846164888</v>
      </c>
      <c r="AG148">
        <f t="shared" si="4"/>
        <v>968227825</v>
      </c>
      <c r="AH148">
        <f t="shared" si="4"/>
        <v>1041928108</v>
      </c>
      <c r="AI148">
        <f t="shared" si="4"/>
        <v>780663873</v>
      </c>
      <c r="AJ148">
        <f t="shared" si="4"/>
        <v>476098464</v>
      </c>
      <c r="AK148">
        <f t="shared" si="4"/>
        <v>324556642</v>
      </c>
      <c r="AL148" s="1">
        <f t="shared" si="4"/>
        <v>268529674</v>
      </c>
      <c r="AM148">
        <f t="shared" si="4"/>
        <v>356402787</v>
      </c>
      <c r="AN148">
        <f t="shared" si="4"/>
        <v>376425741</v>
      </c>
      <c r="AO148">
        <f t="shared" si="4"/>
        <v>445871823</v>
      </c>
      <c r="AP148">
        <f t="shared" si="4"/>
        <v>572300487</v>
      </c>
      <c r="AQ148">
        <f t="shared" si="4"/>
        <v>491352750</v>
      </c>
      <c r="AR148">
        <f t="shared" si="4"/>
        <v>562155258</v>
      </c>
      <c r="AS148">
        <f t="shared" si="4"/>
        <v>814567584</v>
      </c>
      <c r="AT148">
        <f t="shared" si="4"/>
        <v>1088849580</v>
      </c>
      <c r="AU148">
        <f>SUM(AU50:AU145)</f>
        <v>1370465387</v>
      </c>
      <c r="AV148" s="1">
        <f t="shared" ref="AV148:BC148" si="5">SUM(AV50:AV145)</f>
        <v>1496445518</v>
      </c>
      <c r="AW148">
        <f t="shared" si="5"/>
        <v>1538544291</v>
      </c>
      <c r="AX148">
        <f t="shared" si="5"/>
        <v>1314106680</v>
      </c>
      <c r="AY148">
        <f t="shared" si="5"/>
        <v>1586778690</v>
      </c>
      <c r="AZ148" s="1">
        <f t="shared" si="5"/>
        <v>2219550270</v>
      </c>
      <c r="BA148" s="1">
        <f t="shared" si="5"/>
        <v>2132825472</v>
      </c>
      <c r="BB148" s="1">
        <f t="shared" si="5"/>
        <v>2266441638</v>
      </c>
      <c r="BC148" s="2">
        <f t="shared" si="5"/>
        <v>2527991077</v>
      </c>
    </row>
    <row r="150" spans="2:55">
      <c r="AP150">
        <f>572300487-AP148</f>
        <v>0</v>
      </c>
      <c r="AQ150">
        <f>491352750-AQ148</f>
        <v>0</v>
      </c>
      <c r="AR150">
        <f>562155258-AR148</f>
        <v>0</v>
      </c>
      <c r="AS150">
        <f>814567584-AS148</f>
        <v>0</v>
      </c>
      <c r="AT150">
        <f>1088849580-AT148</f>
        <v>0</v>
      </c>
      <c r="AU150">
        <f>1370465387-AU148</f>
        <v>0</v>
      </c>
      <c r="AV150">
        <f>1496445518-AV148</f>
        <v>0</v>
      </c>
      <c r="AW150">
        <f>1538544291-AW148</f>
        <v>0</v>
      </c>
      <c r="AX150">
        <f>1314106680-AX148</f>
        <v>0</v>
      </c>
    </row>
    <row r="152" spans="2:55">
      <c r="B152" t="s">
        <v>191</v>
      </c>
      <c r="S152">
        <f t="shared" ref="S152:BC152" si="6">+S148+S49</f>
        <v>455446312</v>
      </c>
      <c r="T152">
        <f t="shared" si="6"/>
        <v>507817159</v>
      </c>
      <c r="U152">
        <f t="shared" si="6"/>
        <v>845356306</v>
      </c>
      <c r="V152">
        <f t="shared" si="6"/>
        <v>962543746</v>
      </c>
      <c r="W152">
        <f t="shared" si="6"/>
        <v>916429335</v>
      </c>
      <c r="X152">
        <f t="shared" si="6"/>
        <v>0</v>
      </c>
      <c r="Y152">
        <f t="shared" si="6"/>
        <v>0</v>
      </c>
      <c r="Z152">
        <f t="shared" si="6"/>
        <v>0</v>
      </c>
      <c r="AA152">
        <f t="shared" si="6"/>
        <v>0</v>
      </c>
      <c r="AB152">
        <f t="shared" si="6"/>
        <v>0</v>
      </c>
      <c r="AC152">
        <f t="shared" si="6"/>
        <v>0</v>
      </c>
      <c r="AD152">
        <f t="shared" si="6"/>
        <v>927328732</v>
      </c>
      <c r="AE152">
        <f t="shared" si="6"/>
        <v>1008341911</v>
      </c>
      <c r="AF152">
        <f t="shared" si="6"/>
        <v>1087117930</v>
      </c>
      <c r="AG152">
        <f t="shared" si="6"/>
        <v>1222317916</v>
      </c>
      <c r="AH152">
        <f t="shared" si="6"/>
        <v>1298992692</v>
      </c>
      <c r="AI152">
        <f t="shared" si="6"/>
        <v>1008479479</v>
      </c>
      <c r="AJ152">
        <f t="shared" si="6"/>
        <v>628098386</v>
      </c>
      <c r="AK152">
        <f t="shared" si="6"/>
        <v>452614257</v>
      </c>
      <c r="AL152" s="1">
        <f t="shared" si="6"/>
        <v>401214311</v>
      </c>
      <c r="AM152">
        <f t="shared" si="6"/>
        <v>513469497</v>
      </c>
      <c r="AN152">
        <f t="shared" si="6"/>
        <v>550314551</v>
      </c>
      <c r="AO152">
        <f t="shared" si="6"/>
        <v>635190844</v>
      </c>
      <c r="AP152">
        <f t="shared" si="6"/>
        <v>808896325</v>
      </c>
      <c r="AQ152">
        <f t="shared" si="6"/>
        <v>677451354</v>
      </c>
      <c r="AR152">
        <f t="shared" si="6"/>
        <v>751055534</v>
      </c>
      <c r="AS152">
        <f t="shared" si="6"/>
        <v>1081950719</v>
      </c>
      <c r="AT152">
        <f t="shared" si="6"/>
        <v>1448791650</v>
      </c>
      <c r="AU152">
        <f t="shared" si="6"/>
        <v>1644241933</v>
      </c>
      <c r="AV152">
        <f t="shared" si="6"/>
        <v>1735076890</v>
      </c>
      <c r="AW152">
        <f t="shared" si="6"/>
        <v>1758898197</v>
      </c>
      <c r="AX152">
        <f t="shared" si="6"/>
        <v>1585775142</v>
      </c>
      <c r="AY152">
        <f t="shared" si="6"/>
        <v>1927279402</v>
      </c>
      <c r="AZ152">
        <f t="shared" si="6"/>
        <v>2573944125</v>
      </c>
      <c r="BA152">
        <f t="shared" si="6"/>
        <v>2636945352</v>
      </c>
      <c r="BB152">
        <f t="shared" si="6"/>
        <v>2761207241</v>
      </c>
      <c r="BC152">
        <f t="shared" si="6"/>
        <v>3174253138</v>
      </c>
    </row>
    <row r="154" spans="2:55">
      <c r="S154">
        <f>455446312-S152</f>
        <v>0</v>
      </c>
      <c r="T154">
        <f>507817159-T152</f>
        <v>0</v>
      </c>
      <c r="U154">
        <f>845356306-U152</f>
        <v>0</v>
      </c>
      <c r="V154">
        <f>962543746-V152</f>
        <v>0</v>
      </c>
      <c r="W154">
        <f>916429335-W152</f>
        <v>0</v>
      </c>
      <c r="AD154">
        <f>927328732-AD152</f>
        <v>0</v>
      </c>
      <c r="AE154">
        <f>+AE158-AE152</f>
        <v>0</v>
      </c>
      <c r="AF154">
        <f t="shared" ref="AF154:AN154" si="7">+AF158-AF152</f>
        <v>0</v>
      </c>
      <c r="AG154">
        <f t="shared" si="7"/>
        <v>0</v>
      </c>
      <c r="AH154">
        <f t="shared" si="7"/>
        <v>0</v>
      </c>
      <c r="AI154">
        <f t="shared" si="7"/>
        <v>0</v>
      </c>
      <c r="AJ154">
        <f t="shared" si="7"/>
        <v>0</v>
      </c>
      <c r="AK154">
        <f t="shared" si="7"/>
        <v>0</v>
      </c>
      <c r="AL154">
        <f t="shared" si="7"/>
        <v>0</v>
      </c>
      <c r="AM154">
        <f t="shared" si="7"/>
        <v>0</v>
      </c>
      <c r="AN154">
        <f t="shared" si="7"/>
        <v>0</v>
      </c>
      <c r="AO154">
        <f>+AO158-AO152</f>
        <v>0</v>
      </c>
      <c r="AP154">
        <f>808896325-AP152</f>
        <v>0</v>
      </c>
      <c r="AQ154">
        <f>677451354-AQ152</f>
        <v>0</v>
      </c>
      <c r="AR154">
        <f>751055534-AR152</f>
        <v>0</v>
      </c>
      <c r="AS154">
        <f>1081950719-AS152</f>
        <v>0</v>
      </c>
      <c r="AT154">
        <f>359942070+1088849580-AT152</f>
        <v>0</v>
      </c>
      <c r="AU154">
        <f>273776546+1370465387-AU152</f>
        <v>0</v>
      </c>
      <c r="AV154">
        <f>238631372+1496445518-AV152</f>
        <v>0</v>
      </c>
      <c r="AW154">
        <f>220353906+1538544291-AW152</f>
        <v>0</v>
      </c>
      <c r="AX154">
        <f>271668462+1314106680-AX152</f>
        <v>0</v>
      </c>
      <c r="AY154">
        <f>340500712+1586778690-AY152</f>
        <v>0</v>
      </c>
      <c r="AZ154">
        <f>354393855+2219550270-AZ152</f>
        <v>0</v>
      </c>
      <c r="BA154">
        <f>2636945352-BA152</f>
        <v>0</v>
      </c>
      <c r="BB154">
        <f>2761207241-BB152</f>
        <v>0</v>
      </c>
      <c r="BC154">
        <f>3174253138-BC152</f>
        <v>0</v>
      </c>
    </row>
    <row r="155" spans="2:55">
      <c r="AE155" t="s">
        <v>166</v>
      </c>
      <c r="AF155" t="s">
        <v>167</v>
      </c>
      <c r="AG155" t="s">
        <v>168</v>
      </c>
      <c r="AH155" t="s">
        <v>169</v>
      </c>
      <c r="AI155" t="s">
        <v>170</v>
      </c>
      <c r="AJ155" t="s">
        <v>171</v>
      </c>
      <c r="AK155" t="s">
        <v>172</v>
      </c>
      <c r="AL155" t="s">
        <v>173</v>
      </c>
      <c r="AM155" t="s">
        <v>174</v>
      </c>
      <c r="AN155" t="s">
        <v>175</v>
      </c>
      <c r="AO155" t="s">
        <v>176</v>
      </c>
      <c r="AP155" t="s">
        <v>177</v>
      </c>
      <c r="AQ155" t="s">
        <v>178</v>
      </c>
      <c r="AR155" t="s">
        <v>179</v>
      </c>
      <c r="AS155" t="s">
        <v>180</v>
      </c>
      <c r="AT155" t="s">
        <v>181</v>
      </c>
      <c r="AU155" t="s">
        <v>182</v>
      </c>
      <c r="AV155" t="s">
        <v>183</v>
      </c>
      <c r="AW155" t="s">
        <v>184</v>
      </c>
      <c r="AX155" t="s">
        <v>185</v>
      </c>
      <c r="AY155" t="s">
        <v>186</v>
      </c>
      <c r="AZ155" t="s">
        <v>187</v>
      </c>
      <c r="BA155" t="s">
        <v>165</v>
      </c>
      <c r="BB155" t="s">
        <v>188</v>
      </c>
      <c r="BC155" t="s">
        <v>165</v>
      </c>
    </row>
    <row r="156" spans="2:55">
      <c r="S156" t="s">
        <v>132</v>
      </c>
      <c r="T156" t="s">
        <v>133</v>
      </c>
      <c r="U156" t="s">
        <v>134</v>
      </c>
      <c r="V156" t="s">
        <v>135</v>
      </c>
      <c r="W156" t="s">
        <v>136</v>
      </c>
      <c r="X156" t="s">
        <v>137</v>
      </c>
      <c r="Y156" t="s">
        <v>138</v>
      </c>
      <c r="Z156" t="s">
        <v>139</v>
      </c>
      <c r="AA156" t="s">
        <v>140</v>
      </c>
      <c r="AB156" t="s">
        <v>141</v>
      </c>
      <c r="AC156" t="s">
        <v>142</v>
      </c>
      <c r="AD156" t="s">
        <v>143</v>
      </c>
      <c r="AE156" t="s">
        <v>130</v>
      </c>
      <c r="AF156" t="s">
        <v>130</v>
      </c>
      <c r="AG156" t="s">
        <v>130</v>
      </c>
      <c r="AH156" t="s">
        <v>130</v>
      </c>
      <c r="AI156" t="s">
        <v>130</v>
      </c>
      <c r="AJ156" t="s">
        <v>130</v>
      </c>
      <c r="AK156" t="s">
        <v>130</v>
      </c>
      <c r="AL156" t="s">
        <v>130</v>
      </c>
      <c r="AM156" t="s">
        <v>130</v>
      </c>
      <c r="AN156" t="s">
        <v>130</v>
      </c>
      <c r="AO156" t="s">
        <v>130</v>
      </c>
      <c r="AP156" t="s">
        <v>130</v>
      </c>
      <c r="AQ156" t="s">
        <v>130</v>
      </c>
      <c r="AR156" t="s">
        <v>130</v>
      </c>
      <c r="AS156" t="s">
        <v>130</v>
      </c>
      <c r="AT156" t="s">
        <v>130</v>
      </c>
    </row>
    <row r="158" spans="2:55">
      <c r="X158">
        <v>941013613</v>
      </c>
      <c r="Y158">
        <v>1336921021</v>
      </c>
      <c r="Z158">
        <v>799478483</v>
      </c>
      <c r="AA158">
        <v>762409309</v>
      </c>
      <c r="AB158">
        <v>903030515</v>
      </c>
      <c r="AC158">
        <v>808144573</v>
      </c>
      <c r="AD158">
        <v>890193348</v>
      </c>
      <c r="AE158">
        <v>1008341911</v>
      </c>
      <c r="AF158">
        <v>1087117930</v>
      </c>
      <c r="AG158">
        <v>1222317916</v>
      </c>
      <c r="AH158">
        <v>1298992692</v>
      </c>
      <c r="AI158">
        <v>1008479479</v>
      </c>
      <c r="AJ158">
        <v>628098386</v>
      </c>
      <c r="AK158">
        <v>452614257</v>
      </c>
      <c r="AL158" s="1">
        <v>401214311</v>
      </c>
      <c r="AM158">
        <v>513469497</v>
      </c>
      <c r="AN158">
        <v>550314551</v>
      </c>
      <c r="AO158">
        <v>635190844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imports_old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2008-12-18T19:36:33Z</dcterms:created>
  <dcterms:modified xsi:type="dcterms:W3CDTF">2012-01-23T16:28:49Z</dcterms:modified>
</cp:coreProperties>
</file>