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5480" windowHeight="9120"/>
  </bookViews>
  <sheets>
    <sheet name="exports" sheetId="1" r:id="rId1"/>
    <sheet name="imports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M114" i="2"/>
  <c r="AM116"/>
  <c r="S102" i="1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N102"/>
  <c r="AN104"/>
  <c r="AO102"/>
  <c r="AO104"/>
  <c r="AP102"/>
  <c r="AQ102"/>
  <c r="AR102"/>
  <c r="AS102"/>
  <c r="AT102"/>
  <c r="AU102"/>
  <c r="AV102"/>
  <c r="AW102"/>
  <c r="AX102"/>
  <c r="AY102"/>
  <c r="AZ102"/>
  <c r="BA102"/>
  <c r="AM102"/>
  <c r="AQ116" i="2"/>
  <c r="AK116"/>
  <c r="AJ116"/>
  <c r="AG116"/>
  <c r="AH116"/>
  <c r="AI116"/>
  <c r="Q116"/>
  <c r="P116"/>
  <c r="K114"/>
  <c r="L114"/>
  <c r="M114"/>
  <c r="N114"/>
  <c r="O114"/>
  <c r="O90"/>
  <c r="N90"/>
  <c r="AN114"/>
  <c r="AP104" i="1"/>
  <c r="X114" i="2"/>
  <c r="AA11" i="1"/>
  <c r="Z114" i="2"/>
  <c r="AL114"/>
  <c r="AS104" i="1"/>
  <c r="BB114" i="2"/>
  <c r="BB116"/>
  <c r="BC114"/>
  <c r="AS114"/>
  <c r="AS116"/>
  <c r="AT114"/>
  <c r="AT116"/>
  <c r="AU114"/>
  <c r="AU116"/>
  <c r="AV114"/>
  <c r="AV116"/>
  <c r="AW114"/>
  <c r="AW116"/>
  <c r="AX114"/>
  <c r="AX116"/>
  <c r="AY114"/>
  <c r="AY116"/>
  <c r="AZ114"/>
  <c r="BA114"/>
  <c r="BA116"/>
  <c r="AK114"/>
  <c r="AI114"/>
  <c r="U105" i="1"/>
  <c r="V105"/>
  <c r="W105"/>
  <c r="AG104"/>
  <c r="AH104"/>
  <c r="AI104"/>
  <c r="AJ104"/>
  <c r="AK104"/>
  <c r="AL104"/>
  <c r="AM104"/>
  <c r="AQ104"/>
  <c r="AR104"/>
  <c r="U114" i="2"/>
  <c r="U116"/>
  <c r="V114"/>
  <c r="W114"/>
  <c r="Y114"/>
  <c r="AA114"/>
  <c r="AB114"/>
  <c r="AC114"/>
  <c r="AD114"/>
  <c r="AE114"/>
  <c r="AF114"/>
  <c r="AG114"/>
  <c r="AH114"/>
  <c r="AJ114"/>
  <c r="AL116"/>
  <c r="AN116"/>
  <c r="AP114"/>
  <c r="AQ114"/>
  <c r="AR114"/>
  <c r="AR116"/>
  <c r="P102" i="1"/>
  <c r="P105"/>
  <c r="Q102"/>
  <c r="Q105"/>
  <c r="R102"/>
  <c r="P114" i="2"/>
  <c r="Q114"/>
  <c r="R114"/>
  <c r="T105" i="1"/>
  <c r="T114" i="2"/>
  <c r="S114"/>
  <c r="AO114"/>
  <c r="AO116"/>
</calcChain>
</file>

<file path=xl/sharedStrings.xml><?xml version="1.0" encoding="utf-8"?>
<sst xmlns="http://schemas.openxmlformats.org/spreadsheetml/2006/main" count="355" uniqueCount="157">
  <si>
    <t>notes</t>
  </si>
  <si>
    <t>unit</t>
  </si>
  <si>
    <t>Gran Bretana</t>
  </si>
  <si>
    <t>Peru</t>
  </si>
  <si>
    <t>Alemania</t>
  </si>
  <si>
    <t>India</t>
  </si>
  <si>
    <t>Argentina</t>
  </si>
  <si>
    <t>Italia</t>
  </si>
  <si>
    <t>Francia</t>
  </si>
  <si>
    <t>Australia</t>
  </si>
  <si>
    <t>Brasil</t>
  </si>
  <si>
    <t>Espana</t>
  </si>
  <si>
    <t>Suecia</t>
  </si>
  <si>
    <t>Dinamarca</t>
  </si>
  <si>
    <t>Ecuador</t>
  </si>
  <si>
    <t>Belgica</t>
  </si>
  <si>
    <t>Japon</t>
  </si>
  <si>
    <t>Noruega</t>
  </si>
  <si>
    <t>Uruguay</t>
  </si>
  <si>
    <t>Mejico</t>
  </si>
  <si>
    <t>Cuba</t>
  </si>
  <si>
    <t>Holanda</t>
  </si>
  <si>
    <t>Bolivia</t>
  </si>
  <si>
    <t>Suiza</t>
  </si>
  <si>
    <t>China</t>
  </si>
  <si>
    <t>Portugal</t>
  </si>
  <si>
    <t>Panama</t>
  </si>
  <si>
    <t>Siam</t>
  </si>
  <si>
    <t>Escocia</t>
  </si>
  <si>
    <t>Costa Rica</t>
  </si>
  <si>
    <t>Austria Hungria</t>
  </si>
  <si>
    <t>Ceylan</t>
  </si>
  <si>
    <t>Guatemala</t>
  </si>
  <si>
    <t>San Salvador</t>
  </si>
  <si>
    <t>Indo-China</t>
  </si>
  <si>
    <t>Egipto</t>
  </si>
  <si>
    <t>Paraguay</t>
  </si>
  <si>
    <t>Java</t>
  </si>
  <si>
    <t>Jamaica</t>
  </si>
  <si>
    <t>Turquia</t>
  </si>
  <si>
    <t>Canada</t>
  </si>
  <si>
    <t>Irlanda</t>
  </si>
  <si>
    <t>Rusia</t>
  </si>
  <si>
    <t>Venezuela</t>
  </si>
  <si>
    <t>De las pesca</t>
  </si>
  <si>
    <t>Argelia</t>
  </si>
  <si>
    <t>Grecia</t>
  </si>
  <si>
    <t>Otros paises</t>
  </si>
  <si>
    <t>TOTAL</t>
  </si>
  <si>
    <t>Polinesia</t>
  </si>
  <si>
    <t>Colonia del Cabo</t>
  </si>
  <si>
    <t>Sud Africa</t>
  </si>
  <si>
    <t>Islas Malvinas</t>
  </si>
  <si>
    <t>Nueva Zelanda</t>
  </si>
  <si>
    <t>Colombia</t>
  </si>
  <si>
    <t>Filipinas</t>
  </si>
  <si>
    <t>Austria</t>
  </si>
  <si>
    <t>Azores</t>
  </si>
  <si>
    <t>Curacao</t>
  </si>
  <si>
    <t>Checoeslovaquia</t>
  </si>
  <si>
    <t>Estados Unidos</t>
  </si>
  <si>
    <t>Estonia</t>
  </si>
  <si>
    <t>Finlandia</t>
  </si>
  <si>
    <t>Guayana Francesca</t>
  </si>
  <si>
    <t>Guayana Holandesa</t>
  </si>
  <si>
    <t>Guayana Inglesa</t>
  </si>
  <si>
    <t>Hawaii</t>
  </si>
  <si>
    <t>Honduras</t>
  </si>
  <si>
    <t>Hungria</t>
  </si>
  <si>
    <t>Letonia</t>
  </si>
  <si>
    <t>Luxemburgo</t>
  </si>
  <si>
    <t>Malta</t>
  </si>
  <si>
    <t>Malvinas</t>
  </si>
  <si>
    <t>Nicaragua</t>
  </si>
  <si>
    <t>Palestina</t>
  </si>
  <si>
    <t>Persia</t>
  </si>
  <si>
    <t>Polonia</t>
  </si>
  <si>
    <t>Puerto Rico</t>
  </si>
  <si>
    <t>Santo Domingo</t>
  </si>
  <si>
    <t>Siria</t>
  </si>
  <si>
    <t>Sud-Africa</t>
  </si>
  <si>
    <t>Sumatra</t>
  </si>
  <si>
    <t>Trinidad</t>
  </si>
  <si>
    <t>Yugoslavia</t>
  </si>
  <si>
    <t>Nueva Zelandia</t>
  </si>
  <si>
    <t>Mauirico</t>
  </si>
  <si>
    <t>Islas Holandesas</t>
  </si>
  <si>
    <t>Marruecos</t>
  </si>
  <si>
    <t>Sudan</t>
  </si>
  <si>
    <t>Borneo</t>
  </si>
  <si>
    <t>Haiti</t>
  </si>
  <si>
    <t>Islas Canarias</t>
  </si>
  <si>
    <t>Lituania</t>
  </si>
  <si>
    <t>Madagascar</t>
  </si>
  <si>
    <t>Rumania</t>
  </si>
  <si>
    <t>Servia</t>
  </si>
  <si>
    <t>Tahiti</t>
  </si>
  <si>
    <t>Tripoli</t>
  </si>
  <si>
    <t>Bermuda</t>
  </si>
  <si>
    <t>Guadeloupe</t>
  </si>
  <si>
    <t>Martinica</t>
  </si>
  <si>
    <t>Bulgaria</t>
  </si>
  <si>
    <t>Libano</t>
  </si>
  <si>
    <t>Albania</t>
  </si>
  <si>
    <t>De Naufragios</t>
  </si>
  <si>
    <t>A la orden</t>
  </si>
  <si>
    <t>$ oro de 6d</t>
  </si>
  <si>
    <t>Also Anuario Estadistico (http://www.ine.cl/canales/publicaciones/biblioteca/libros_pdf/anuarios_pdf/Anuario%20Estadistico%20-%201932.pdf)</t>
  </si>
  <si>
    <t>$ 6 d</t>
  </si>
  <si>
    <t>Includes Division A + B + C</t>
  </si>
  <si>
    <t>Bermudas</t>
  </si>
  <si>
    <t>Honduras Britanica</t>
  </si>
  <si>
    <t xml:space="preserve">Hungria </t>
  </si>
  <si>
    <t>Anuario Estadistico</t>
  </si>
  <si>
    <t>(Also has commodity breakdown)</t>
  </si>
  <si>
    <t>Mauricios</t>
  </si>
  <si>
    <t>Antillas Holland</t>
  </si>
  <si>
    <t>Monaco</t>
  </si>
  <si>
    <t>Mozambique</t>
  </si>
  <si>
    <t>$ oro de 6 d.</t>
  </si>
  <si>
    <t>$ de 18d</t>
  </si>
  <si>
    <t>Antillas Inglesas</t>
  </si>
  <si>
    <t>Colonia Britanica</t>
  </si>
  <si>
    <t>Includes Ceylan from 1916-1921</t>
  </si>
  <si>
    <t>Includes Escocia and Irlanda after 1915</t>
  </si>
  <si>
    <t>Honduras C.I. De A.</t>
  </si>
  <si>
    <t>Manchukuo</t>
  </si>
  <si>
    <t>Salitre y yodo</t>
  </si>
  <si>
    <t>$6 d oro</t>
  </si>
  <si>
    <t>Transvaal</t>
  </si>
  <si>
    <t>Saar</t>
  </si>
  <si>
    <t>Includes gold and silver</t>
  </si>
  <si>
    <t>Liechtenstein</t>
  </si>
  <si>
    <t>$ de 18 d</t>
  </si>
  <si>
    <t>Burma</t>
  </si>
  <si>
    <t>Chile</t>
  </si>
  <si>
    <t>pais de procedencia</t>
  </si>
  <si>
    <t>Estadistica Comercial de 1912 (HF165.A2)</t>
  </si>
  <si>
    <t>Countries of origin</t>
  </si>
  <si>
    <t>Estadistica Anual Vol VII: Comercio Exterior</t>
  </si>
  <si>
    <t>Includes gold and silver: 1867 US, 218562 Germany, 422 Belgium, 13260 France, 23441 UK</t>
  </si>
  <si>
    <t>Includes gold and silver: 8131750 US, 3800 Germany</t>
  </si>
  <si>
    <t>pais de destino</t>
  </si>
  <si>
    <t>$ de 6 d.</t>
  </si>
  <si>
    <t>Comercio Exterior (HA991.A37)</t>
  </si>
  <si>
    <t>Includes gold and silver: 10908965 US</t>
  </si>
  <si>
    <t>Includes gold and silver: 269631 US, 12042 Germany, 24115 France, 1300 UK</t>
  </si>
  <si>
    <t>Countries of origin (pais de procedencia)</t>
  </si>
  <si>
    <t>Includes gold and silver: 1193986 US, 480 Germany, 175 Suecia, 1380 Suiza</t>
  </si>
  <si>
    <t>Includes gold and silver: 17246237 US</t>
  </si>
  <si>
    <t>Includes gold and silver: 192412 US, 1800 Argentina, 1016774  Peru</t>
  </si>
  <si>
    <t>http://www.ine.cl/canales/publicaciones/biblioteca/libros_pdf/anuarios_pdf/Anuario%20Estadistico%20-%201942.pdf</t>
  </si>
  <si>
    <t>Includes gold and silver: 357937 US</t>
  </si>
  <si>
    <t>Honduras (Colonia Inglesa de America)</t>
  </si>
  <si>
    <t>de naufragios</t>
  </si>
  <si>
    <t>Israel</t>
  </si>
  <si>
    <t>De Contrabondo</t>
  </si>
</sst>
</file>

<file path=xl/styles.xml><?xml version="1.0" encoding="utf-8"?>
<styleSheet xmlns="http://schemas.openxmlformats.org/spreadsheetml/2006/main">
  <numFmts count="1">
    <numFmt numFmtId="164" formatCode="###\ ###\ 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1" fillId="0" borderId="0" xfId="0" applyNumberFormat="1" applyFont="1"/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09"/>
  <sheetViews>
    <sheetView tabSelected="1" zoomScale="85" zoomScaleNormal="85"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E2" sqref="E2:BB2"/>
    </sheetView>
  </sheetViews>
  <sheetFormatPr defaultRowHeight="15"/>
  <cols>
    <col min="2" max="2" width="15.7109375" customWidth="1"/>
    <col min="3" max="3" width="5.7109375" customWidth="1"/>
    <col min="4" max="15" width="5.42578125" customWidth="1"/>
    <col min="16" max="17" width="10" bestFit="1" customWidth="1"/>
    <col min="19" max="24" width="10" bestFit="1" customWidth="1"/>
    <col min="25" max="25" width="11" bestFit="1" customWidth="1"/>
    <col min="26" max="26" width="11.42578125" customWidth="1"/>
    <col min="27" max="27" width="10" bestFit="1" customWidth="1"/>
    <col min="28" max="28" width="11.140625" customWidth="1"/>
    <col min="29" max="29" width="11.28515625" customWidth="1"/>
    <col min="30" max="30" width="13.5703125" customWidth="1"/>
    <col min="31" max="31" width="12" customWidth="1"/>
    <col min="32" max="32" width="12.85546875" customWidth="1"/>
    <col min="33" max="33" width="12.7109375" customWidth="1"/>
    <col min="34" max="34" width="13.140625" customWidth="1"/>
    <col min="35" max="35" width="12" customWidth="1"/>
    <col min="36" max="37" width="12.28515625" customWidth="1"/>
    <col min="38" max="40" width="10.28515625" bestFit="1" customWidth="1"/>
    <col min="41" max="41" width="10.28515625" customWidth="1"/>
    <col min="42" max="42" width="10" bestFit="1" customWidth="1"/>
    <col min="43" max="45" width="10.28515625" bestFit="1" customWidth="1"/>
    <col min="51" max="51" width="12.7109375" customWidth="1"/>
    <col min="52" max="52" width="11.85546875" customWidth="1"/>
    <col min="53" max="53" width="12.710937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 s="1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>
      <c r="P3" t="s">
        <v>133</v>
      </c>
      <c r="Q3" t="s">
        <v>133</v>
      </c>
      <c r="T3" t="s">
        <v>120</v>
      </c>
      <c r="U3" t="s">
        <v>120</v>
      </c>
      <c r="V3" t="s">
        <v>120</v>
      </c>
      <c r="W3" t="s">
        <v>120</v>
      </c>
      <c r="AA3" s="1"/>
      <c r="AC3" s="1"/>
      <c r="AE3" t="s">
        <v>119</v>
      </c>
      <c r="AG3" t="s">
        <v>119</v>
      </c>
      <c r="AH3" t="s">
        <v>119</v>
      </c>
      <c r="AI3" t="s">
        <v>119</v>
      </c>
      <c r="AJ3" t="s">
        <v>119</v>
      </c>
      <c r="AK3" t="s">
        <v>119</v>
      </c>
      <c r="AL3" t="s">
        <v>119</v>
      </c>
      <c r="AM3" t="s">
        <v>119</v>
      </c>
      <c r="AN3" t="s">
        <v>119</v>
      </c>
      <c r="AO3" t="s">
        <v>119</v>
      </c>
      <c r="AQ3" t="s">
        <v>143</v>
      </c>
      <c r="AR3" t="s">
        <v>143</v>
      </c>
      <c r="AS3" t="s">
        <v>143</v>
      </c>
      <c r="AZ3" t="s">
        <v>108</v>
      </c>
      <c r="BA3" t="s">
        <v>108</v>
      </c>
      <c r="BB3" t="s">
        <v>108</v>
      </c>
    </row>
    <row r="4" spans="1:55">
      <c r="A4" t="s">
        <v>135</v>
      </c>
      <c r="B4" t="s">
        <v>105</v>
      </c>
      <c r="T4">
        <v>5512108</v>
      </c>
      <c r="U4">
        <v>11109508</v>
      </c>
      <c r="V4">
        <v>5196932</v>
      </c>
      <c r="W4">
        <v>707677</v>
      </c>
      <c r="X4">
        <v>1449261</v>
      </c>
      <c r="Y4">
        <v>242627763</v>
      </c>
      <c r="Z4">
        <v>548244603</v>
      </c>
      <c r="AA4">
        <v>220679319</v>
      </c>
      <c r="AH4">
        <v>757990396</v>
      </c>
      <c r="AI4">
        <v>393127600</v>
      </c>
      <c r="AJ4">
        <v>8403899</v>
      </c>
      <c r="AK4">
        <v>1424971</v>
      </c>
      <c r="AL4">
        <v>74188933</v>
      </c>
      <c r="AM4">
        <v>20483312</v>
      </c>
      <c r="AN4">
        <v>16418365</v>
      </c>
      <c r="AO4">
        <v>13621001</v>
      </c>
      <c r="AP4">
        <v>29610793</v>
      </c>
      <c r="AQ4">
        <v>17266622</v>
      </c>
      <c r="AR4">
        <v>8875015</v>
      </c>
    </row>
    <row r="5" spans="1:55">
      <c r="B5" t="s">
        <v>103</v>
      </c>
      <c r="AQ5">
        <v>3455</v>
      </c>
    </row>
    <row r="6" spans="1:55">
      <c r="B6" t="s">
        <v>4</v>
      </c>
      <c r="P6">
        <v>71780194</v>
      </c>
      <c r="Q6">
        <v>76878617</v>
      </c>
      <c r="S6">
        <v>49531468</v>
      </c>
      <c r="X6">
        <v>310920</v>
      </c>
      <c r="Y6">
        <v>21973758</v>
      </c>
      <c r="Z6">
        <v>45153801</v>
      </c>
      <c r="AA6">
        <v>65705853</v>
      </c>
      <c r="AB6">
        <v>73671078</v>
      </c>
      <c r="AC6">
        <v>111167625</v>
      </c>
      <c r="AD6">
        <v>123091974</v>
      </c>
      <c r="AE6">
        <v>98963079</v>
      </c>
      <c r="AF6">
        <v>184497539</v>
      </c>
      <c r="AG6">
        <v>184037379</v>
      </c>
      <c r="AH6">
        <v>197711363</v>
      </c>
      <c r="AI6">
        <v>104352987</v>
      </c>
      <c r="AJ6">
        <v>74442588</v>
      </c>
      <c r="AK6">
        <v>39935120</v>
      </c>
      <c r="AL6">
        <v>22331624</v>
      </c>
      <c r="AM6">
        <v>20037396</v>
      </c>
      <c r="AN6">
        <v>33693101</v>
      </c>
      <c r="AO6">
        <v>54365193</v>
      </c>
      <c r="AP6">
        <v>90124763</v>
      </c>
      <c r="AQ6">
        <v>68402482</v>
      </c>
      <c r="AR6">
        <v>56624859</v>
      </c>
      <c r="AS6">
        <v>98088</v>
      </c>
      <c r="AY6">
        <v>316922</v>
      </c>
      <c r="AZ6">
        <v>5547979</v>
      </c>
      <c r="BA6">
        <v>5109685</v>
      </c>
    </row>
    <row r="7" spans="1:55">
      <c r="B7" t="s">
        <v>121</v>
      </c>
      <c r="W7">
        <v>366505</v>
      </c>
    </row>
    <row r="8" spans="1:55">
      <c r="B8" t="s">
        <v>45</v>
      </c>
      <c r="AI8">
        <v>360</v>
      </c>
      <c r="AQ8">
        <v>1160</v>
      </c>
      <c r="AZ8">
        <v>3467756</v>
      </c>
    </row>
    <row r="9" spans="1:55">
      <c r="B9" t="s">
        <v>6</v>
      </c>
      <c r="P9">
        <v>3284006</v>
      </c>
      <c r="Q9">
        <v>3093317</v>
      </c>
      <c r="S9">
        <v>4141118</v>
      </c>
      <c r="T9">
        <v>11101831</v>
      </c>
      <c r="U9">
        <v>14017977</v>
      </c>
      <c r="V9">
        <v>23335559</v>
      </c>
      <c r="W9">
        <v>26345476</v>
      </c>
      <c r="X9">
        <v>41133291</v>
      </c>
      <c r="Y9">
        <v>42795441</v>
      </c>
      <c r="Z9">
        <v>20479809</v>
      </c>
      <c r="AA9">
        <v>21364332</v>
      </c>
      <c r="AB9">
        <v>23623482</v>
      </c>
      <c r="AC9">
        <v>28257069</v>
      </c>
      <c r="AD9">
        <v>28453641</v>
      </c>
      <c r="AE9">
        <v>20521318</v>
      </c>
      <c r="AF9">
        <v>32131120</v>
      </c>
      <c r="AG9">
        <v>36995018</v>
      </c>
      <c r="AH9">
        <v>38642088</v>
      </c>
      <c r="AI9">
        <v>30313922</v>
      </c>
      <c r="AJ9">
        <v>13484094</v>
      </c>
      <c r="AK9">
        <v>8044355</v>
      </c>
      <c r="AL9">
        <v>10701178</v>
      </c>
      <c r="AM9">
        <v>8427248</v>
      </c>
      <c r="AN9">
        <v>6644700</v>
      </c>
      <c r="AO9">
        <v>10088142</v>
      </c>
      <c r="AP9">
        <v>11211820</v>
      </c>
      <c r="AQ9">
        <v>10068464</v>
      </c>
      <c r="AR9">
        <v>12493680</v>
      </c>
      <c r="AS9">
        <v>18649974</v>
      </c>
      <c r="AY9">
        <v>85449411</v>
      </c>
      <c r="AZ9">
        <v>104913528</v>
      </c>
      <c r="BA9">
        <v>67026217</v>
      </c>
    </row>
    <row r="10" spans="1:55">
      <c r="B10" t="s">
        <v>9</v>
      </c>
      <c r="P10">
        <v>63000</v>
      </c>
      <c r="Q10">
        <v>350922</v>
      </c>
      <c r="S10">
        <v>424050</v>
      </c>
      <c r="T10">
        <v>5401560</v>
      </c>
      <c r="U10">
        <v>3226812</v>
      </c>
      <c r="V10">
        <v>3653123</v>
      </c>
      <c r="W10">
        <v>1792362</v>
      </c>
      <c r="X10">
        <v>1603812</v>
      </c>
      <c r="Y10">
        <v>13180011</v>
      </c>
      <c r="Z10">
        <v>2374974</v>
      </c>
      <c r="AA10">
        <v>1954101</v>
      </c>
      <c r="AB10">
        <v>4825830</v>
      </c>
      <c r="AC10">
        <v>3780096</v>
      </c>
      <c r="AD10">
        <v>3711678</v>
      </c>
      <c r="AE10">
        <v>4649512</v>
      </c>
      <c r="AF10">
        <v>5182340</v>
      </c>
      <c r="AG10">
        <v>2894515</v>
      </c>
      <c r="AH10">
        <v>2038096</v>
      </c>
      <c r="AI10">
        <v>2682235</v>
      </c>
      <c r="AN10">
        <v>25424</v>
      </c>
      <c r="AO10">
        <v>80470</v>
      </c>
      <c r="AP10">
        <v>59081</v>
      </c>
      <c r="AQ10">
        <v>120194</v>
      </c>
      <c r="AR10">
        <v>56351</v>
      </c>
      <c r="AS10">
        <v>137450</v>
      </c>
      <c r="AY10">
        <v>611329</v>
      </c>
      <c r="AZ10">
        <v>569438</v>
      </c>
      <c r="BA10">
        <v>1319538</v>
      </c>
    </row>
    <row r="11" spans="1:55">
      <c r="B11" t="s">
        <v>30</v>
      </c>
      <c r="S11">
        <v>19945</v>
      </c>
      <c r="AA11">
        <f>7121444*3</f>
        <v>21364332</v>
      </c>
    </row>
    <row r="12" spans="1:55">
      <c r="B12" t="s">
        <v>56</v>
      </c>
      <c r="Y12">
        <v>5415</v>
      </c>
      <c r="AH12">
        <v>8214</v>
      </c>
      <c r="AK12">
        <v>4041</v>
      </c>
      <c r="AN12">
        <v>4347</v>
      </c>
      <c r="AO12">
        <v>73779</v>
      </c>
      <c r="AP12">
        <v>84376</v>
      </c>
      <c r="AQ12">
        <v>5451758</v>
      </c>
      <c r="AY12">
        <v>17835</v>
      </c>
      <c r="AZ12">
        <v>72047</v>
      </c>
      <c r="BA12">
        <v>382</v>
      </c>
    </row>
    <row r="13" spans="1:55">
      <c r="B13" t="s">
        <v>57</v>
      </c>
      <c r="AB13">
        <v>7722150</v>
      </c>
      <c r="AE13">
        <v>1785620</v>
      </c>
      <c r="AI13">
        <v>696694</v>
      </c>
      <c r="AM13">
        <v>637964</v>
      </c>
      <c r="AP13">
        <v>7657</v>
      </c>
      <c r="AQ13">
        <v>28043</v>
      </c>
      <c r="AZ13">
        <v>5124890</v>
      </c>
      <c r="BA13">
        <v>536758</v>
      </c>
    </row>
    <row r="14" spans="1:55">
      <c r="B14" t="s">
        <v>15</v>
      </c>
      <c r="P14">
        <v>9531591</v>
      </c>
      <c r="Q14">
        <v>12632767</v>
      </c>
      <c r="S14">
        <v>9437146</v>
      </c>
      <c r="X14">
        <v>4179939</v>
      </c>
      <c r="Y14">
        <v>29094189</v>
      </c>
      <c r="Z14">
        <v>9923394</v>
      </c>
      <c r="AA14">
        <v>19502223</v>
      </c>
      <c r="AB14">
        <v>19287084</v>
      </c>
      <c r="AC14">
        <v>20288301</v>
      </c>
      <c r="AD14">
        <v>17457441</v>
      </c>
      <c r="AE14">
        <v>26622549</v>
      </c>
      <c r="AF14">
        <v>32098428</v>
      </c>
      <c r="AG14">
        <v>55939771</v>
      </c>
      <c r="AH14">
        <v>68201633</v>
      </c>
      <c r="AI14">
        <v>21168337</v>
      </c>
      <c r="AJ14">
        <v>61570292</v>
      </c>
      <c r="AK14">
        <v>7521676</v>
      </c>
      <c r="AL14">
        <v>11764360</v>
      </c>
      <c r="AM14">
        <v>12995915</v>
      </c>
      <c r="AN14">
        <v>8838571</v>
      </c>
      <c r="AO14">
        <v>11487794</v>
      </c>
      <c r="AP14">
        <v>56817142</v>
      </c>
      <c r="AQ14">
        <v>53212800</v>
      </c>
      <c r="AR14">
        <v>30325131</v>
      </c>
      <c r="AS14">
        <v>1516003</v>
      </c>
      <c r="AY14">
        <v>9355061</v>
      </c>
      <c r="AZ14">
        <v>22400577</v>
      </c>
      <c r="BA14">
        <v>28068977</v>
      </c>
    </row>
    <row r="15" spans="1:55">
      <c r="B15" t="s">
        <v>98</v>
      </c>
      <c r="AI15">
        <v>18000</v>
      </c>
      <c r="AJ15">
        <v>25500</v>
      </c>
      <c r="AM15">
        <v>2354</v>
      </c>
      <c r="AN15">
        <v>1765</v>
      </c>
    </row>
    <row r="16" spans="1:55">
      <c r="B16" t="s">
        <v>22</v>
      </c>
      <c r="P16">
        <v>1826140</v>
      </c>
      <c r="Q16">
        <v>1606308</v>
      </c>
      <c r="S16">
        <v>793739</v>
      </c>
      <c r="T16">
        <v>2099574</v>
      </c>
      <c r="U16">
        <v>5265741</v>
      </c>
      <c r="V16">
        <v>8593458</v>
      </c>
      <c r="W16">
        <v>7959266</v>
      </c>
      <c r="X16">
        <v>24015228</v>
      </c>
      <c r="Y16">
        <v>17942559</v>
      </c>
      <c r="Z16">
        <v>14487354</v>
      </c>
      <c r="AA16">
        <v>11523006</v>
      </c>
      <c r="AB16">
        <v>12651606</v>
      </c>
      <c r="AC16">
        <v>13342215</v>
      </c>
      <c r="AD16">
        <v>15009525</v>
      </c>
      <c r="AE16">
        <v>13251077</v>
      </c>
      <c r="AF16">
        <v>12491419</v>
      </c>
      <c r="AG16">
        <v>11965188</v>
      </c>
      <c r="AH16">
        <v>11882674</v>
      </c>
      <c r="AI16">
        <v>11109250</v>
      </c>
      <c r="AJ16">
        <v>3577981</v>
      </c>
      <c r="AK16">
        <v>2443493</v>
      </c>
      <c r="AL16">
        <v>1674997</v>
      </c>
      <c r="AM16">
        <v>2429682</v>
      </c>
      <c r="AN16">
        <v>2580777</v>
      </c>
      <c r="AO16">
        <v>2947834</v>
      </c>
      <c r="AP16">
        <v>3277222</v>
      </c>
      <c r="AQ16">
        <v>3837247</v>
      </c>
      <c r="AR16">
        <v>3577410</v>
      </c>
      <c r="AS16">
        <v>4893667</v>
      </c>
      <c r="AY16">
        <v>25334020</v>
      </c>
      <c r="AZ16">
        <v>11239387</v>
      </c>
      <c r="BA16">
        <v>12017683</v>
      </c>
    </row>
    <row r="17" spans="2:53">
      <c r="B17" t="s">
        <v>10</v>
      </c>
      <c r="P17">
        <v>428248</v>
      </c>
      <c r="Q17">
        <v>4742403</v>
      </c>
      <c r="S17">
        <v>415970</v>
      </c>
      <c r="T17">
        <v>29839</v>
      </c>
      <c r="U17">
        <v>79090</v>
      </c>
      <c r="V17">
        <v>1318449</v>
      </c>
      <c r="W17">
        <v>2444075</v>
      </c>
      <c r="X17">
        <v>905319</v>
      </c>
      <c r="Y17">
        <v>258027</v>
      </c>
      <c r="Z17">
        <v>73713</v>
      </c>
      <c r="AA17">
        <v>303123</v>
      </c>
      <c r="AB17">
        <v>148176</v>
      </c>
      <c r="AC17">
        <v>691713</v>
      </c>
      <c r="AD17">
        <v>3082158</v>
      </c>
      <c r="AE17">
        <v>372329</v>
      </c>
      <c r="AF17">
        <v>1262872</v>
      </c>
      <c r="AG17">
        <v>2009820</v>
      </c>
      <c r="AH17">
        <v>2159628</v>
      </c>
      <c r="AI17">
        <v>3565858</v>
      </c>
      <c r="AJ17">
        <v>1349416</v>
      </c>
      <c r="AK17">
        <v>1033216</v>
      </c>
      <c r="AL17">
        <v>1413899</v>
      </c>
      <c r="AM17">
        <v>2611480</v>
      </c>
      <c r="AN17">
        <v>1722936</v>
      </c>
      <c r="AO17">
        <v>2324598</v>
      </c>
      <c r="AP17">
        <v>3103525</v>
      </c>
      <c r="AQ17">
        <v>3202635</v>
      </c>
      <c r="AR17">
        <v>2667559</v>
      </c>
      <c r="AS17">
        <v>3672425</v>
      </c>
      <c r="AY17">
        <v>44747534</v>
      </c>
      <c r="AZ17">
        <v>36990174</v>
      </c>
      <c r="BA17">
        <v>35917580</v>
      </c>
    </row>
    <row r="18" spans="2:53">
      <c r="B18" t="s">
        <v>40</v>
      </c>
      <c r="P18">
        <v>400608</v>
      </c>
      <c r="Q18">
        <v>760734</v>
      </c>
      <c r="S18">
        <v>290942</v>
      </c>
      <c r="T18">
        <v>127902</v>
      </c>
      <c r="U18">
        <v>1018530</v>
      </c>
      <c r="V18">
        <v>545680</v>
      </c>
      <c r="W18">
        <v>238229</v>
      </c>
      <c r="Y18">
        <v>670107</v>
      </c>
      <c r="Z18">
        <v>117735</v>
      </c>
      <c r="AA18">
        <v>161958</v>
      </c>
      <c r="AB18">
        <v>806466</v>
      </c>
      <c r="AD18">
        <v>1126014</v>
      </c>
      <c r="AE18">
        <v>464820</v>
      </c>
      <c r="AF18">
        <v>3093963</v>
      </c>
      <c r="AG18">
        <v>1325047</v>
      </c>
      <c r="AH18">
        <v>592237</v>
      </c>
      <c r="AI18">
        <v>50010</v>
      </c>
      <c r="AJ18">
        <v>429050</v>
      </c>
      <c r="AK18">
        <v>28538</v>
      </c>
      <c r="AL18">
        <v>11413</v>
      </c>
      <c r="AM18">
        <v>136575</v>
      </c>
      <c r="AN18">
        <v>11730</v>
      </c>
      <c r="AO18">
        <v>76229</v>
      </c>
      <c r="AP18">
        <v>43213</v>
      </c>
      <c r="AQ18">
        <v>52217</v>
      </c>
      <c r="AR18">
        <v>9037</v>
      </c>
      <c r="AS18">
        <v>105064</v>
      </c>
      <c r="AY18">
        <v>290053</v>
      </c>
      <c r="AZ18">
        <v>190554</v>
      </c>
      <c r="BA18">
        <v>717033</v>
      </c>
    </row>
    <row r="19" spans="2:53">
      <c r="B19" t="s">
        <v>31</v>
      </c>
      <c r="AI19">
        <v>794512</v>
      </c>
      <c r="AR19">
        <v>3267</v>
      </c>
      <c r="AS19">
        <v>1752</v>
      </c>
    </row>
    <row r="20" spans="2:53">
      <c r="B20" t="s">
        <v>59</v>
      </c>
      <c r="AH20">
        <v>2121</v>
      </c>
      <c r="AJ20">
        <v>300</v>
      </c>
      <c r="AL20">
        <v>899416</v>
      </c>
      <c r="AN20">
        <v>23783</v>
      </c>
      <c r="AO20">
        <v>79485</v>
      </c>
      <c r="AP20">
        <v>309777</v>
      </c>
      <c r="AQ20">
        <v>1794267</v>
      </c>
      <c r="AR20">
        <v>243162</v>
      </c>
      <c r="AY20">
        <v>4944485</v>
      </c>
      <c r="AZ20">
        <v>21392949</v>
      </c>
      <c r="BA20">
        <v>27204363</v>
      </c>
    </row>
    <row r="21" spans="2:53">
      <c r="B21" t="s">
        <v>24</v>
      </c>
      <c r="P21">
        <v>800</v>
      </c>
      <c r="T21">
        <v>75</v>
      </c>
      <c r="Z21">
        <v>614910</v>
      </c>
      <c r="AA21">
        <v>296496</v>
      </c>
      <c r="AB21">
        <v>1824</v>
      </c>
      <c r="AC21">
        <v>1782</v>
      </c>
      <c r="AD21">
        <v>4093608</v>
      </c>
      <c r="AE21">
        <v>6300</v>
      </c>
      <c r="AF21">
        <v>244010</v>
      </c>
      <c r="AG21">
        <v>364837</v>
      </c>
      <c r="AH21">
        <v>100684</v>
      </c>
      <c r="AI21">
        <v>17012</v>
      </c>
      <c r="AJ21">
        <v>499953</v>
      </c>
      <c r="AL21">
        <v>3736</v>
      </c>
      <c r="AM21">
        <v>36379</v>
      </c>
      <c r="AN21">
        <v>31678</v>
      </c>
      <c r="AO21">
        <v>56189</v>
      </c>
      <c r="AP21">
        <v>3829</v>
      </c>
      <c r="AQ21">
        <v>57767</v>
      </c>
      <c r="AR21">
        <v>44748</v>
      </c>
      <c r="AS21">
        <v>16572</v>
      </c>
      <c r="AY21">
        <v>304237</v>
      </c>
      <c r="AZ21">
        <v>2393493</v>
      </c>
      <c r="BA21">
        <v>1790651</v>
      </c>
    </row>
    <row r="22" spans="2:53">
      <c r="B22" t="s">
        <v>122</v>
      </c>
      <c r="V22">
        <v>223073</v>
      </c>
      <c r="W22">
        <v>1051364</v>
      </c>
    </row>
    <row r="23" spans="2:53">
      <c r="B23" t="s">
        <v>54</v>
      </c>
      <c r="S23">
        <v>5568</v>
      </c>
      <c r="T23">
        <v>4038</v>
      </c>
      <c r="W23">
        <v>974</v>
      </c>
      <c r="X23">
        <v>214938</v>
      </c>
      <c r="Y23">
        <v>235608</v>
      </c>
      <c r="Z23">
        <v>49119</v>
      </c>
      <c r="AA23">
        <v>27408</v>
      </c>
      <c r="AB23">
        <v>29337</v>
      </c>
      <c r="AC23">
        <v>136872</v>
      </c>
      <c r="AD23">
        <v>411612</v>
      </c>
      <c r="AE23">
        <v>929815</v>
      </c>
      <c r="AF23">
        <v>2068768</v>
      </c>
      <c r="AG23">
        <v>3962827</v>
      </c>
      <c r="AH23">
        <v>739834</v>
      </c>
      <c r="AI23">
        <v>713655</v>
      </c>
      <c r="AJ23">
        <v>694494</v>
      </c>
      <c r="AK23">
        <v>123451</v>
      </c>
      <c r="AL23">
        <v>250658</v>
      </c>
      <c r="AM23">
        <v>649983</v>
      </c>
      <c r="AN23">
        <v>532356</v>
      </c>
      <c r="AO23">
        <v>583620</v>
      </c>
      <c r="AP23">
        <v>885580</v>
      </c>
      <c r="AQ23">
        <v>695240</v>
      </c>
      <c r="AR23">
        <v>1100508</v>
      </c>
      <c r="AS23">
        <v>1484526</v>
      </c>
      <c r="AY23">
        <v>11341312</v>
      </c>
      <c r="AZ23">
        <v>8154848</v>
      </c>
      <c r="BA23">
        <v>4448374</v>
      </c>
    </row>
    <row r="24" spans="2:53">
      <c r="B24" t="s">
        <v>50</v>
      </c>
      <c r="T24">
        <v>1435551</v>
      </c>
      <c r="V24">
        <v>1281801</v>
      </c>
      <c r="W24">
        <v>481112</v>
      </c>
      <c r="X24">
        <v>10519323</v>
      </c>
      <c r="Y24">
        <v>9654093</v>
      </c>
      <c r="Z24">
        <v>7826367</v>
      </c>
      <c r="AE24">
        <v>4568477</v>
      </c>
    </row>
    <row r="25" spans="2:53">
      <c r="B25" t="s">
        <v>29</v>
      </c>
      <c r="Q25">
        <v>1778</v>
      </c>
      <c r="T25">
        <v>189</v>
      </c>
      <c r="W25">
        <v>17334</v>
      </c>
      <c r="X25">
        <v>51249</v>
      </c>
      <c r="Y25">
        <v>9426</v>
      </c>
      <c r="Z25">
        <v>7605</v>
      </c>
      <c r="AB25">
        <v>12</v>
      </c>
      <c r="AD25">
        <v>61572</v>
      </c>
      <c r="AE25">
        <v>1320</v>
      </c>
      <c r="AF25">
        <v>3200</v>
      </c>
      <c r="AG25">
        <v>37026</v>
      </c>
      <c r="AH25">
        <v>21015</v>
      </c>
      <c r="AI25">
        <v>30869</v>
      </c>
      <c r="AJ25">
        <v>153504</v>
      </c>
      <c r="AK25">
        <v>50836</v>
      </c>
      <c r="AL25">
        <v>14495</v>
      </c>
      <c r="AM25">
        <v>52710</v>
      </c>
      <c r="AN25">
        <v>58339</v>
      </c>
      <c r="AO25">
        <v>69089</v>
      </c>
      <c r="AP25">
        <v>112637</v>
      </c>
      <c r="AQ25">
        <v>66307</v>
      </c>
      <c r="AR25">
        <v>221369</v>
      </c>
      <c r="AS25">
        <v>116984</v>
      </c>
      <c r="AY25">
        <v>632895</v>
      </c>
      <c r="AZ25">
        <v>915366</v>
      </c>
      <c r="BA25">
        <v>1186180</v>
      </c>
    </row>
    <row r="26" spans="2:53">
      <c r="B26" t="s">
        <v>20</v>
      </c>
      <c r="Q26">
        <v>142085</v>
      </c>
      <c r="S26">
        <v>10395</v>
      </c>
      <c r="U26">
        <v>2880</v>
      </c>
      <c r="V26">
        <v>864102</v>
      </c>
      <c r="W26">
        <v>1370138</v>
      </c>
      <c r="X26">
        <v>3147483</v>
      </c>
      <c r="Y26">
        <v>1182279</v>
      </c>
      <c r="Z26">
        <v>40002</v>
      </c>
      <c r="AA26">
        <v>1171284</v>
      </c>
      <c r="AB26">
        <v>2491830</v>
      </c>
      <c r="AC26">
        <v>5606634</v>
      </c>
      <c r="AD26">
        <v>1828131</v>
      </c>
      <c r="AE26">
        <v>2663460</v>
      </c>
      <c r="AF26">
        <v>2956346</v>
      </c>
      <c r="AG26">
        <v>3708173</v>
      </c>
      <c r="AH26">
        <v>8024594</v>
      </c>
      <c r="AI26">
        <v>10621424</v>
      </c>
      <c r="AJ26">
        <v>3985501</v>
      </c>
      <c r="AK26">
        <v>1645769</v>
      </c>
      <c r="AL26">
        <v>2146056</v>
      </c>
      <c r="AM26">
        <v>2716434</v>
      </c>
      <c r="AN26">
        <v>4209264</v>
      </c>
      <c r="AO26">
        <v>4944579</v>
      </c>
      <c r="AP26">
        <v>6705278</v>
      </c>
      <c r="AQ26">
        <v>5059730</v>
      </c>
      <c r="AR26">
        <v>3141947</v>
      </c>
      <c r="AS26">
        <v>3724340</v>
      </c>
      <c r="AY26">
        <v>29844064</v>
      </c>
      <c r="AZ26">
        <v>21317887</v>
      </c>
      <c r="BA26">
        <v>22721379</v>
      </c>
    </row>
    <row r="27" spans="2:53">
      <c r="B27" t="s">
        <v>58</v>
      </c>
      <c r="AH27">
        <v>14470</v>
      </c>
      <c r="AI27">
        <v>38380</v>
      </c>
      <c r="AJ27">
        <v>23934</v>
      </c>
      <c r="AK27">
        <v>3986</v>
      </c>
      <c r="AM27">
        <v>17124</v>
      </c>
      <c r="AN27">
        <v>57681</v>
      </c>
      <c r="AO27">
        <v>38605</v>
      </c>
      <c r="AP27">
        <v>25632</v>
      </c>
      <c r="AQ27">
        <v>25421</v>
      </c>
      <c r="AR27">
        <v>24778</v>
      </c>
      <c r="AS27">
        <v>34459</v>
      </c>
      <c r="AY27">
        <v>566676</v>
      </c>
      <c r="AZ27">
        <v>214353</v>
      </c>
      <c r="BA27">
        <v>10896</v>
      </c>
    </row>
    <row r="28" spans="2:53">
      <c r="B28" t="s">
        <v>44</v>
      </c>
    </row>
    <row r="29" spans="2:53">
      <c r="B29" t="s">
        <v>13</v>
      </c>
      <c r="S29">
        <v>1393540</v>
      </c>
      <c r="T29">
        <v>4161757</v>
      </c>
      <c r="U29">
        <v>3888476</v>
      </c>
      <c r="V29">
        <v>1807670</v>
      </c>
      <c r="X29">
        <v>4981560</v>
      </c>
      <c r="Y29">
        <v>18833205</v>
      </c>
      <c r="Z29">
        <v>1766040</v>
      </c>
      <c r="AA29">
        <v>108084</v>
      </c>
      <c r="AB29">
        <v>1850049</v>
      </c>
      <c r="AC29">
        <v>2148726</v>
      </c>
      <c r="AD29">
        <v>225147</v>
      </c>
      <c r="AE29">
        <v>125361</v>
      </c>
      <c r="AF29">
        <v>182983</v>
      </c>
      <c r="AG29">
        <v>3087619</v>
      </c>
      <c r="AH29">
        <v>881753</v>
      </c>
      <c r="AI29">
        <v>709974</v>
      </c>
      <c r="AJ29">
        <v>784738</v>
      </c>
      <c r="AK29">
        <v>810822</v>
      </c>
      <c r="AL29">
        <v>669543</v>
      </c>
      <c r="AM29">
        <v>950892</v>
      </c>
      <c r="AN29">
        <v>1056128</v>
      </c>
      <c r="AO29">
        <v>821466</v>
      </c>
      <c r="AP29">
        <v>1862680</v>
      </c>
      <c r="AQ29">
        <v>939054</v>
      </c>
      <c r="AR29">
        <v>1734538</v>
      </c>
      <c r="AS29">
        <v>336286</v>
      </c>
      <c r="AY29">
        <v>5442169</v>
      </c>
      <c r="AZ29">
        <v>8284345</v>
      </c>
      <c r="BA29">
        <v>7317322</v>
      </c>
    </row>
    <row r="30" spans="2:53">
      <c r="B30" t="s">
        <v>14</v>
      </c>
      <c r="P30">
        <v>68416</v>
      </c>
      <c r="Q30">
        <v>103488</v>
      </c>
      <c r="S30">
        <v>104917</v>
      </c>
      <c r="T30">
        <v>189881</v>
      </c>
      <c r="U30">
        <v>198952</v>
      </c>
      <c r="V30">
        <v>340175</v>
      </c>
      <c r="W30">
        <v>952574</v>
      </c>
      <c r="X30">
        <v>2949207</v>
      </c>
      <c r="Y30">
        <v>2646918</v>
      </c>
      <c r="Z30">
        <v>1656828</v>
      </c>
      <c r="AA30">
        <v>376569</v>
      </c>
      <c r="AB30">
        <v>628323</v>
      </c>
      <c r="AC30">
        <v>1068066</v>
      </c>
      <c r="AD30">
        <v>1287648</v>
      </c>
      <c r="AE30">
        <v>1065738</v>
      </c>
      <c r="AF30">
        <v>1501222</v>
      </c>
      <c r="AG30">
        <v>1118387</v>
      </c>
      <c r="AH30">
        <v>886691</v>
      </c>
      <c r="AI30">
        <v>491437</v>
      </c>
      <c r="AJ30">
        <v>515744</v>
      </c>
      <c r="AK30">
        <v>530367</v>
      </c>
      <c r="AL30">
        <v>1259841</v>
      </c>
      <c r="AM30">
        <v>1335040</v>
      </c>
      <c r="AN30">
        <v>1661577</v>
      </c>
      <c r="AO30">
        <v>1196613</v>
      </c>
      <c r="AP30">
        <v>1707095</v>
      </c>
      <c r="AQ30">
        <v>1295618</v>
      </c>
      <c r="AR30">
        <v>894245</v>
      </c>
      <c r="AS30">
        <v>1234678</v>
      </c>
      <c r="AY30">
        <v>5254609</v>
      </c>
      <c r="AZ30">
        <v>5477033</v>
      </c>
      <c r="BA30">
        <v>4227259</v>
      </c>
    </row>
    <row r="31" spans="2:53">
      <c r="B31" t="s">
        <v>35</v>
      </c>
      <c r="P31">
        <v>2023370</v>
      </c>
      <c r="Q31">
        <v>2782494</v>
      </c>
      <c r="S31">
        <v>2853984</v>
      </c>
      <c r="T31">
        <v>6543107</v>
      </c>
      <c r="U31">
        <v>903841</v>
      </c>
      <c r="V31">
        <v>3373717</v>
      </c>
      <c r="W31">
        <v>2636742</v>
      </c>
      <c r="X31">
        <v>2926476</v>
      </c>
      <c r="Y31">
        <v>32614437</v>
      </c>
      <c r="Z31">
        <v>5783235</v>
      </c>
      <c r="AA31">
        <v>17135196</v>
      </c>
      <c r="AB31">
        <v>24284988</v>
      </c>
      <c r="AC31">
        <v>33751467</v>
      </c>
      <c r="AD31">
        <v>29356893</v>
      </c>
      <c r="AE31">
        <v>49837859</v>
      </c>
      <c r="AF31">
        <v>35940968</v>
      </c>
      <c r="AG31">
        <v>32769141</v>
      </c>
      <c r="AH31">
        <v>29761386</v>
      </c>
      <c r="AI31">
        <v>32314913</v>
      </c>
      <c r="AJ31">
        <v>21830470</v>
      </c>
      <c r="AK31">
        <v>6223884</v>
      </c>
      <c r="AL31">
        <v>1442233</v>
      </c>
      <c r="AM31">
        <v>811235</v>
      </c>
      <c r="AN31">
        <v>11700</v>
      </c>
      <c r="AO31">
        <v>344192</v>
      </c>
      <c r="AP31">
        <v>400</v>
      </c>
      <c r="AQ31">
        <v>500</v>
      </c>
      <c r="AR31">
        <v>7441</v>
      </c>
      <c r="AS31">
        <v>471</v>
      </c>
      <c r="AY31">
        <v>31052867</v>
      </c>
      <c r="AZ31">
        <v>27366143</v>
      </c>
      <c r="BA31">
        <v>57533982</v>
      </c>
    </row>
    <row r="32" spans="2:53">
      <c r="B32" t="s">
        <v>60</v>
      </c>
      <c r="P32">
        <v>53566939</v>
      </c>
      <c r="Q32">
        <v>67163193</v>
      </c>
      <c r="S32">
        <v>86121208</v>
      </c>
      <c r="T32">
        <v>137873414</v>
      </c>
      <c r="U32">
        <v>252473569</v>
      </c>
      <c r="V32">
        <v>424674255</v>
      </c>
      <c r="W32">
        <v>488994749</v>
      </c>
      <c r="X32">
        <v>391420497</v>
      </c>
      <c r="Y32">
        <v>1033452411</v>
      </c>
      <c r="Z32">
        <v>223387956</v>
      </c>
      <c r="AA32">
        <v>360139395</v>
      </c>
      <c r="AB32">
        <v>740708397</v>
      </c>
      <c r="AC32">
        <v>752114349</v>
      </c>
      <c r="AD32">
        <v>732057990</v>
      </c>
      <c r="AE32">
        <v>796487731</v>
      </c>
      <c r="AF32">
        <v>523896033</v>
      </c>
      <c r="AG32">
        <v>666897849</v>
      </c>
      <c r="AH32">
        <v>582469996</v>
      </c>
      <c r="AI32">
        <v>337780886</v>
      </c>
      <c r="AJ32">
        <v>275815208</v>
      </c>
      <c r="AK32">
        <v>76809942</v>
      </c>
      <c r="AL32">
        <v>68611262</v>
      </c>
      <c r="AM32">
        <v>89426186</v>
      </c>
      <c r="AN32">
        <v>108861771</v>
      </c>
      <c r="AO32">
        <v>109450050</v>
      </c>
      <c r="AP32">
        <v>213089038</v>
      </c>
      <c r="AQ32">
        <v>107333906</v>
      </c>
      <c r="AR32">
        <v>204779475</v>
      </c>
      <c r="AS32">
        <v>406082594</v>
      </c>
      <c r="AY32">
        <v>407516878</v>
      </c>
      <c r="AZ32">
        <v>603264170</v>
      </c>
      <c r="BA32">
        <v>845003810</v>
      </c>
    </row>
    <row r="33" spans="2:53">
      <c r="B33" t="s">
        <v>28</v>
      </c>
    </row>
    <row r="34" spans="2:53">
      <c r="B34" t="s">
        <v>11</v>
      </c>
      <c r="P34">
        <v>5511370</v>
      </c>
      <c r="Q34">
        <v>5025805</v>
      </c>
      <c r="S34">
        <v>9250</v>
      </c>
      <c r="T34">
        <v>4483148</v>
      </c>
      <c r="U34">
        <v>4307247</v>
      </c>
      <c r="V34">
        <v>4301526</v>
      </c>
      <c r="W34">
        <v>2113594</v>
      </c>
      <c r="X34">
        <v>25669848</v>
      </c>
      <c r="Y34">
        <v>50558943</v>
      </c>
      <c r="Z34">
        <v>7676019</v>
      </c>
      <c r="AA34">
        <v>15788259</v>
      </c>
      <c r="AB34">
        <v>15114558</v>
      </c>
      <c r="AC34">
        <v>14167155</v>
      </c>
      <c r="AD34">
        <v>13384590</v>
      </c>
      <c r="AE34">
        <v>7236865</v>
      </c>
      <c r="AF34">
        <v>19063602</v>
      </c>
      <c r="AG34">
        <v>4308965</v>
      </c>
      <c r="AH34">
        <v>1528312</v>
      </c>
      <c r="AI34">
        <v>405488</v>
      </c>
      <c r="AJ34">
        <v>21632386</v>
      </c>
      <c r="AK34">
        <v>5411902</v>
      </c>
      <c r="AL34">
        <v>578614</v>
      </c>
      <c r="AM34">
        <v>613071</v>
      </c>
      <c r="AN34">
        <v>767527</v>
      </c>
      <c r="AO34">
        <v>296013</v>
      </c>
      <c r="AP34">
        <v>24375</v>
      </c>
      <c r="AQ34">
        <v>87381</v>
      </c>
      <c r="AR34">
        <v>211889</v>
      </c>
      <c r="AS34">
        <v>49034</v>
      </c>
      <c r="AY34">
        <v>12727640</v>
      </c>
      <c r="AZ34">
        <v>9358848</v>
      </c>
      <c r="BA34">
        <v>14784281</v>
      </c>
    </row>
    <row r="35" spans="2:53">
      <c r="B35" t="s">
        <v>61</v>
      </c>
      <c r="AP35">
        <v>16384</v>
      </c>
    </row>
    <row r="36" spans="2:53">
      <c r="B36" t="s">
        <v>55</v>
      </c>
      <c r="AA36">
        <v>30</v>
      </c>
      <c r="AF36">
        <v>73152</v>
      </c>
      <c r="AL36">
        <v>4410</v>
      </c>
      <c r="AO36">
        <v>1352</v>
      </c>
      <c r="AQ36">
        <v>2403</v>
      </c>
      <c r="AR36">
        <v>1048</v>
      </c>
      <c r="AS36">
        <v>2412</v>
      </c>
      <c r="AY36">
        <v>2247731</v>
      </c>
      <c r="AZ36">
        <v>14487</v>
      </c>
      <c r="BA36">
        <v>963</v>
      </c>
    </row>
    <row r="37" spans="2:53">
      <c r="B37" t="s">
        <v>62</v>
      </c>
      <c r="AD37">
        <v>90855</v>
      </c>
      <c r="AE37">
        <v>23472</v>
      </c>
      <c r="AH37">
        <v>1500</v>
      </c>
      <c r="AI37">
        <v>408</v>
      </c>
      <c r="AL37">
        <v>30387</v>
      </c>
      <c r="AM37">
        <v>367496</v>
      </c>
      <c r="AO37">
        <v>2892</v>
      </c>
      <c r="AP37">
        <v>398824</v>
      </c>
      <c r="AQ37">
        <v>31274</v>
      </c>
      <c r="AR37">
        <v>79927</v>
      </c>
      <c r="AY37">
        <v>6739</v>
      </c>
      <c r="AZ37">
        <v>2183383</v>
      </c>
      <c r="BA37">
        <v>3758785</v>
      </c>
    </row>
    <row r="38" spans="2:53">
      <c r="B38" t="s">
        <v>8</v>
      </c>
      <c r="P38">
        <v>16068983</v>
      </c>
      <c r="Q38">
        <v>21009780</v>
      </c>
      <c r="S38">
        <v>11630488</v>
      </c>
      <c r="T38">
        <v>9753243</v>
      </c>
      <c r="U38">
        <v>38659770</v>
      </c>
      <c r="V38">
        <v>31938503</v>
      </c>
      <c r="W38">
        <v>4241265</v>
      </c>
      <c r="X38">
        <v>47324007</v>
      </c>
      <c r="Y38">
        <v>94877067</v>
      </c>
      <c r="Z38">
        <v>65602026</v>
      </c>
      <c r="AA38">
        <v>35315919</v>
      </c>
      <c r="AB38">
        <v>66148329</v>
      </c>
      <c r="AC38">
        <v>85639044</v>
      </c>
      <c r="AD38">
        <v>106663812</v>
      </c>
      <c r="AE38">
        <v>62420033</v>
      </c>
      <c r="AF38">
        <v>55776492</v>
      </c>
      <c r="AG38">
        <v>108326807</v>
      </c>
      <c r="AH38">
        <v>140591459</v>
      </c>
      <c r="AI38">
        <v>79729731</v>
      </c>
      <c r="AJ38">
        <v>96395427</v>
      </c>
      <c r="AK38">
        <v>13486353</v>
      </c>
      <c r="AL38">
        <v>6936535</v>
      </c>
      <c r="AM38">
        <v>7637023</v>
      </c>
      <c r="AN38">
        <v>13353368</v>
      </c>
      <c r="AO38">
        <v>33720465</v>
      </c>
      <c r="AP38">
        <v>46709081</v>
      </c>
      <c r="AQ38">
        <v>30743711</v>
      </c>
      <c r="AR38">
        <v>31666043</v>
      </c>
      <c r="AS38">
        <v>6406263</v>
      </c>
      <c r="AY38">
        <v>85946657</v>
      </c>
      <c r="AZ38">
        <v>119669332</v>
      </c>
      <c r="BA38">
        <v>130774371</v>
      </c>
    </row>
    <row r="39" spans="2:53">
      <c r="B39" t="s">
        <v>2</v>
      </c>
      <c r="P39">
        <v>145913102</v>
      </c>
      <c r="Q39">
        <v>150966163</v>
      </c>
      <c r="S39">
        <v>109702210</v>
      </c>
      <c r="T39">
        <v>112465614</v>
      </c>
      <c r="U39">
        <v>133075538</v>
      </c>
      <c r="V39">
        <v>151749781</v>
      </c>
      <c r="W39">
        <v>182124854</v>
      </c>
      <c r="X39">
        <v>213570477</v>
      </c>
      <c r="Y39">
        <v>491691906</v>
      </c>
      <c r="Z39">
        <v>202573647</v>
      </c>
      <c r="AA39">
        <v>117083460</v>
      </c>
      <c r="AB39">
        <v>465038739</v>
      </c>
      <c r="AC39">
        <v>567181299</v>
      </c>
      <c r="AD39">
        <v>646218372</v>
      </c>
      <c r="AE39">
        <v>428542330</v>
      </c>
      <c r="AF39">
        <v>602758568</v>
      </c>
      <c r="AG39">
        <v>674552076</v>
      </c>
      <c r="AH39">
        <v>306464111</v>
      </c>
      <c r="AI39">
        <v>195205153</v>
      </c>
      <c r="AJ39">
        <v>134455459</v>
      </c>
      <c r="AK39">
        <v>91419988</v>
      </c>
      <c r="AL39">
        <v>83548481</v>
      </c>
      <c r="AM39">
        <v>103893311</v>
      </c>
      <c r="AN39">
        <v>82944747</v>
      </c>
      <c r="AO39">
        <v>91973060</v>
      </c>
      <c r="AP39">
        <v>185232902</v>
      </c>
      <c r="AQ39">
        <v>148741924</v>
      </c>
      <c r="AR39">
        <v>82499507</v>
      </c>
      <c r="AS39">
        <v>40362814</v>
      </c>
      <c r="AY39">
        <v>138314515</v>
      </c>
      <c r="AZ39">
        <v>143122439</v>
      </c>
      <c r="BA39">
        <v>124967315</v>
      </c>
    </row>
    <row r="40" spans="2:53">
      <c r="B40" t="s">
        <v>46</v>
      </c>
      <c r="AC40">
        <v>51957</v>
      </c>
      <c r="AD40">
        <v>3975</v>
      </c>
      <c r="AE40">
        <v>6690</v>
      </c>
      <c r="AF40">
        <v>99740</v>
      </c>
      <c r="AG40">
        <v>237984</v>
      </c>
      <c r="AH40">
        <v>84808</v>
      </c>
      <c r="AI40">
        <v>244702</v>
      </c>
      <c r="AJ40">
        <v>119400</v>
      </c>
      <c r="AK40">
        <v>13110</v>
      </c>
      <c r="AL40">
        <v>22891</v>
      </c>
      <c r="AM40">
        <v>21600</v>
      </c>
      <c r="AN40">
        <v>120246</v>
      </c>
      <c r="AO40">
        <v>292744</v>
      </c>
      <c r="AP40">
        <v>77328</v>
      </c>
      <c r="AQ40">
        <v>119220</v>
      </c>
      <c r="AR40">
        <v>108417</v>
      </c>
      <c r="AS40">
        <v>150015</v>
      </c>
      <c r="AY40">
        <v>18295715</v>
      </c>
      <c r="AZ40">
        <v>4417406</v>
      </c>
      <c r="BA40">
        <v>8487688</v>
      </c>
    </row>
    <row r="41" spans="2:53">
      <c r="B41" t="s">
        <v>99</v>
      </c>
      <c r="AI41">
        <v>38794</v>
      </c>
      <c r="AL41">
        <v>1090</v>
      </c>
      <c r="AM41">
        <v>19522</v>
      </c>
      <c r="AN41">
        <v>31631</v>
      </c>
      <c r="AO41">
        <v>8550</v>
      </c>
      <c r="AP41">
        <v>10213</v>
      </c>
      <c r="AQ41">
        <v>27238</v>
      </c>
      <c r="AR41">
        <v>27946</v>
      </c>
      <c r="AS41">
        <v>17409</v>
      </c>
      <c r="AY41">
        <v>769017</v>
      </c>
      <c r="AZ41">
        <v>408730</v>
      </c>
      <c r="BA41">
        <v>110167</v>
      </c>
    </row>
    <row r="42" spans="2:53">
      <c r="B42" t="s">
        <v>32</v>
      </c>
      <c r="P42">
        <v>600</v>
      </c>
      <c r="U42">
        <v>1125</v>
      </c>
      <c r="W42">
        <v>363060</v>
      </c>
      <c r="X42">
        <v>76806</v>
      </c>
      <c r="Y42">
        <v>22230</v>
      </c>
      <c r="Z42">
        <v>900</v>
      </c>
      <c r="AE42">
        <v>1000</v>
      </c>
      <c r="AF42">
        <v>3100</v>
      </c>
      <c r="AG42">
        <v>62191</v>
      </c>
      <c r="AH42">
        <v>7587</v>
      </c>
      <c r="AI42">
        <v>14031</v>
      </c>
      <c r="AK42">
        <v>1763</v>
      </c>
      <c r="AL42">
        <v>24505</v>
      </c>
      <c r="AM42">
        <v>787</v>
      </c>
      <c r="AN42">
        <v>8503</v>
      </c>
      <c r="AO42">
        <v>7319</v>
      </c>
      <c r="AP42">
        <v>36034</v>
      </c>
      <c r="AQ42">
        <v>25345</v>
      </c>
      <c r="AR42">
        <v>8368</v>
      </c>
      <c r="AS42">
        <v>37156</v>
      </c>
      <c r="AY42">
        <v>701868</v>
      </c>
      <c r="AZ42">
        <v>1000878</v>
      </c>
      <c r="BA42">
        <v>743096</v>
      </c>
    </row>
    <row r="43" spans="2:53">
      <c r="B43" t="s">
        <v>63</v>
      </c>
      <c r="AN43">
        <v>1732</v>
      </c>
      <c r="AY43">
        <v>587699</v>
      </c>
      <c r="AZ43">
        <v>29310</v>
      </c>
      <c r="BA43">
        <v>35840</v>
      </c>
    </row>
    <row r="44" spans="2:53">
      <c r="B44" t="s">
        <v>64</v>
      </c>
      <c r="AF44">
        <v>22518</v>
      </c>
      <c r="AG44">
        <v>173697</v>
      </c>
      <c r="AJ44">
        <v>2400</v>
      </c>
      <c r="AM44">
        <v>145</v>
      </c>
      <c r="AN44">
        <v>544</v>
      </c>
      <c r="AP44">
        <v>3226</v>
      </c>
      <c r="AQ44">
        <v>763</v>
      </c>
      <c r="AS44">
        <v>511</v>
      </c>
      <c r="AY44">
        <v>456065</v>
      </c>
      <c r="AZ44">
        <v>20426</v>
      </c>
      <c r="BA44">
        <v>63214</v>
      </c>
    </row>
    <row r="45" spans="2:53">
      <c r="B45" t="s">
        <v>65</v>
      </c>
      <c r="AM45">
        <v>5577</v>
      </c>
      <c r="AN45">
        <v>6875</v>
      </c>
      <c r="AO45">
        <v>7376</v>
      </c>
      <c r="AP45">
        <v>10689</v>
      </c>
      <c r="AQ45">
        <v>257</v>
      </c>
      <c r="AS45">
        <v>13842</v>
      </c>
    </row>
    <row r="46" spans="2:53">
      <c r="B46" t="s">
        <v>90</v>
      </c>
      <c r="AB46">
        <v>600</v>
      </c>
      <c r="AD46">
        <v>2400</v>
      </c>
      <c r="AJ46">
        <v>1100</v>
      </c>
      <c r="AK46">
        <v>20374</v>
      </c>
      <c r="AL46">
        <v>85659</v>
      </c>
      <c r="AM46">
        <v>6645</v>
      </c>
      <c r="AN46">
        <v>11579</v>
      </c>
      <c r="AO46">
        <v>13418</v>
      </c>
      <c r="AP46">
        <v>20354</v>
      </c>
      <c r="AQ46">
        <v>18739</v>
      </c>
      <c r="AR46">
        <v>22895</v>
      </c>
      <c r="AS46">
        <v>21784</v>
      </c>
      <c r="AY46">
        <v>27821</v>
      </c>
      <c r="AZ46">
        <v>43604</v>
      </c>
      <c r="BA46">
        <v>7648</v>
      </c>
    </row>
    <row r="47" spans="2:53">
      <c r="B47" t="s">
        <v>66</v>
      </c>
      <c r="C47" t="s">
        <v>49</v>
      </c>
      <c r="P47">
        <v>1327121</v>
      </c>
      <c r="Q47">
        <v>2041042</v>
      </c>
      <c r="T47">
        <v>2538902</v>
      </c>
      <c r="U47">
        <v>3817388</v>
      </c>
      <c r="V47">
        <v>4648206</v>
      </c>
      <c r="W47">
        <v>2382150</v>
      </c>
      <c r="X47">
        <v>7755249</v>
      </c>
      <c r="Y47">
        <v>21264210</v>
      </c>
      <c r="Z47">
        <v>14032491</v>
      </c>
      <c r="AA47">
        <v>10625445</v>
      </c>
      <c r="AB47">
        <v>16213110</v>
      </c>
      <c r="AC47">
        <v>22225413</v>
      </c>
      <c r="AD47">
        <v>23172402</v>
      </c>
      <c r="AE47">
        <v>24476961</v>
      </c>
      <c r="AF47">
        <v>18599070</v>
      </c>
      <c r="AG47">
        <v>19011568</v>
      </c>
      <c r="AH47">
        <v>5764980</v>
      </c>
      <c r="AI47">
        <v>4894158</v>
      </c>
      <c r="AJ47">
        <v>5987460</v>
      </c>
      <c r="AK47">
        <v>257368</v>
      </c>
      <c r="AL47">
        <v>495036</v>
      </c>
    </row>
    <row r="48" spans="2:53">
      <c r="B48" t="s">
        <v>21</v>
      </c>
      <c r="P48">
        <v>9429511</v>
      </c>
      <c r="Q48">
        <v>11604240</v>
      </c>
      <c r="S48">
        <v>9016426</v>
      </c>
      <c r="T48">
        <v>3955144</v>
      </c>
      <c r="U48">
        <v>6617075</v>
      </c>
      <c r="V48">
        <v>7573919</v>
      </c>
      <c r="X48">
        <v>27874731</v>
      </c>
      <c r="Y48">
        <v>62485149</v>
      </c>
      <c r="Z48">
        <v>47166414</v>
      </c>
      <c r="AA48">
        <v>24433365</v>
      </c>
      <c r="AB48">
        <v>24078756</v>
      </c>
      <c r="AC48">
        <v>15680412</v>
      </c>
      <c r="AD48">
        <v>17858859</v>
      </c>
      <c r="AE48">
        <v>8593194</v>
      </c>
      <c r="AF48">
        <v>29548434</v>
      </c>
      <c r="AG48">
        <v>36569794</v>
      </c>
      <c r="AH48">
        <v>24341427</v>
      </c>
      <c r="AI48">
        <v>7375460</v>
      </c>
      <c r="AJ48">
        <v>18883394</v>
      </c>
      <c r="AK48">
        <v>10171013</v>
      </c>
      <c r="AL48">
        <v>6449786</v>
      </c>
      <c r="AM48">
        <v>2841501</v>
      </c>
      <c r="AN48">
        <v>6534002</v>
      </c>
      <c r="AO48">
        <v>2997204</v>
      </c>
      <c r="AP48">
        <v>808879</v>
      </c>
      <c r="AQ48">
        <v>451083</v>
      </c>
      <c r="AR48">
        <v>218237</v>
      </c>
      <c r="AS48">
        <v>435827</v>
      </c>
      <c r="AY48">
        <v>20113725</v>
      </c>
      <c r="AZ48">
        <v>18886819</v>
      </c>
      <c r="BA48">
        <v>23789869</v>
      </c>
    </row>
    <row r="49" spans="2:53">
      <c r="B49" t="s">
        <v>67</v>
      </c>
      <c r="AG49">
        <v>6220</v>
      </c>
      <c r="AK49">
        <v>1890</v>
      </c>
      <c r="AL49">
        <v>7903</v>
      </c>
      <c r="AM49">
        <v>25064</v>
      </c>
      <c r="AN49">
        <v>1308</v>
      </c>
      <c r="AO49">
        <v>62984</v>
      </c>
      <c r="AP49">
        <v>213</v>
      </c>
      <c r="AQ49">
        <v>17675</v>
      </c>
      <c r="AR49">
        <v>3356</v>
      </c>
      <c r="AS49">
        <v>24561</v>
      </c>
      <c r="AY49">
        <v>234639</v>
      </c>
      <c r="AZ49">
        <v>319223</v>
      </c>
      <c r="BA49">
        <v>756197</v>
      </c>
    </row>
    <row r="50" spans="2:53">
      <c r="B50" t="s">
        <v>111</v>
      </c>
      <c r="AS50">
        <v>76568</v>
      </c>
      <c r="BA50">
        <v>120565</v>
      </c>
    </row>
    <row r="51" spans="2:53">
      <c r="B51" t="s">
        <v>153</v>
      </c>
      <c r="AL51">
        <v>41270</v>
      </c>
      <c r="AM51">
        <v>16004</v>
      </c>
      <c r="AN51">
        <v>42408</v>
      </c>
      <c r="AP51">
        <v>90676</v>
      </c>
      <c r="AQ51">
        <v>65486</v>
      </c>
      <c r="AR51">
        <v>97783</v>
      </c>
      <c r="AZ51">
        <v>510118</v>
      </c>
    </row>
    <row r="52" spans="2:53">
      <c r="B52" t="s">
        <v>112</v>
      </c>
      <c r="AN52">
        <v>6256</v>
      </c>
      <c r="AP52">
        <v>930</v>
      </c>
      <c r="AQ52">
        <v>191951</v>
      </c>
      <c r="AR52">
        <v>74085</v>
      </c>
      <c r="AY52">
        <v>9000</v>
      </c>
      <c r="AZ52">
        <v>10173</v>
      </c>
      <c r="BA52">
        <v>11027</v>
      </c>
    </row>
    <row r="53" spans="2:53">
      <c r="B53" t="s">
        <v>5</v>
      </c>
      <c r="V53">
        <v>16000</v>
      </c>
      <c r="W53">
        <v>341441</v>
      </c>
      <c r="X53">
        <v>3460473</v>
      </c>
      <c r="Y53">
        <v>1260645</v>
      </c>
      <c r="AD53">
        <v>1130319</v>
      </c>
      <c r="AE53">
        <v>2302256</v>
      </c>
      <c r="AF53">
        <v>3569019</v>
      </c>
      <c r="AG53">
        <v>3283747</v>
      </c>
      <c r="AH53">
        <v>2988056</v>
      </c>
      <c r="AI53">
        <v>1714398</v>
      </c>
      <c r="AJ53">
        <v>7627</v>
      </c>
      <c r="AK53">
        <v>12669</v>
      </c>
      <c r="AL53">
        <v>22085</v>
      </c>
      <c r="AO53">
        <v>13255</v>
      </c>
      <c r="AP53">
        <v>101987</v>
      </c>
      <c r="AQ53">
        <v>280</v>
      </c>
      <c r="AY53">
        <v>7407484</v>
      </c>
      <c r="AZ53">
        <v>4705449</v>
      </c>
      <c r="BA53">
        <v>25945706</v>
      </c>
    </row>
    <row r="54" spans="2:53">
      <c r="B54" t="s">
        <v>34</v>
      </c>
      <c r="AG54">
        <v>44431028</v>
      </c>
      <c r="AK54">
        <v>61999</v>
      </c>
      <c r="BA54">
        <v>111700</v>
      </c>
    </row>
    <row r="55" spans="2:53">
      <c r="B55" t="s">
        <v>41</v>
      </c>
    </row>
    <row r="56" spans="2:53">
      <c r="B56" t="s">
        <v>86</v>
      </c>
      <c r="AM56">
        <v>2530</v>
      </c>
      <c r="AN56">
        <v>2672</v>
      </c>
    </row>
    <row r="57" spans="2:53">
      <c r="B57" t="s">
        <v>52</v>
      </c>
      <c r="P57">
        <v>34540</v>
      </c>
      <c r="Q57">
        <v>19709</v>
      </c>
      <c r="S57">
        <v>7948</v>
      </c>
    </row>
    <row r="58" spans="2:53">
      <c r="B58" t="s">
        <v>7</v>
      </c>
      <c r="P58">
        <v>979371</v>
      </c>
      <c r="Q58">
        <v>1088983</v>
      </c>
      <c r="S58">
        <v>2256160</v>
      </c>
      <c r="T58">
        <v>4690502</v>
      </c>
      <c r="U58">
        <v>5205310</v>
      </c>
      <c r="V58">
        <v>13148188</v>
      </c>
      <c r="W58">
        <v>1301172</v>
      </c>
      <c r="X58">
        <v>8743929</v>
      </c>
      <c r="Y58">
        <v>28545762</v>
      </c>
      <c r="Z58">
        <v>27090558</v>
      </c>
      <c r="AA58">
        <v>28341939</v>
      </c>
      <c r="AB58">
        <v>42733272</v>
      </c>
      <c r="AC58">
        <v>44075337</v>
      </c>
      <c r="AD58">
        <v>45771798</v>
      </c>
      <c r="AE58">
        <v>32949742</v>
      </c>
      <c r="AF58">
        <v>45095316</v>
      </c>
      <c r="AH58">
        <v>40958985</v>
      </c>
      <c r="AI58">
        <v>19261327</v>
      </c>
      <c r="AJ58">
        <v>45345185</v>
      </c>
      <c r="AK58">
        <v>12236249</v>
      </c>
      <c r="AL58">
        <v>24689694</v>
      </c>
      <c r="AM58">
        <v>16630469</v>
      </c>
      <c r="AN58">
        <v>7707536</v>
      </c>
      <c r="AO58">
        <v>24509720</v>
      </c>
      <c r="AP58">
        <v>43240788</v>
      </c>
      <c r="AQ58">
        <v>27560055</v>
      </c>
      <c r="AR58">
        <v>25056036</v>
      </c>
      <c r="AS58">
        <v>20740386</v>
      </c>
      <c r="AY58">
        <v>52540933</v>
      </c>
      <c r="AZ58">
        <v>58892115</v>
      </c>
      <c r="BA58">
        <v>67665096</v>
      </c>
    </row>
    <row r="59" spans="2:53">
      <c r="B59" t="s">
        <v>38</v>
      </c>
      <c r="T59">
        <v>108770</v>
      </c>
      <c r="AI59">
        <v>2246</v>
      </c>
      <c r="AK59">
        <v>3195</v>
      </c>
      <c r="AL59">
        <v>133888</v>
      </c>
      <c r="AM59">
        <v>217208</v>
      </c>
      <c r="AN59">
        <v>145651</v>
      </c>
      <c r="AO59">
        <v>4825</v>
      </c>
      <c r="AP59">
        <v>185916</v>
      </c>
      <c r="AQ59">
        <v>234551</v>
      </c>
      <c r="AR59">
        <v>294924</v>
      </c>
      <c r="AS59">
        <v>116478</v>
      </c>
      <c r="AY59">
        <v>210381</v>
      </c>
      <c r="AZ59">
        <v>270471</v>
      </c>
      <c r="BA59">
        <v>292837</v>
      </c>
    </row>
    <row r="60" spans="2:53">
      <c r="B60" t="s">
        <v>16</v>
      </c>
      <c r="P60">
        <v>2793583</v>
      </c>
      <c r="Q60">
        <v>2622588</v>
      </c>
      <c r="S60">
        <v>2023267</v>
      </c>
      <c r="T60">
        <v>4875796</v>
      </c>
      <c r="U60">
        <v>3860433</v>
      </c>
      <c r="V60">
        <v>9986575</v>
      </c>
      <c r="W60">
        <v>8270783</v>
      </c>
      <c r="X60">
        <v>25397385</v>
      </c>
      <c r="Y60">
        <v>44883558</v>
      </c>
      <c r="Z60">
        <v>15997836</v>
      </c>
      <c r="AA60">
        <v>23150694</v>
      </c>
      <c r="AB60">
        <v>30972201</v>
      </c>
      <c r="AC60">
        <v>20530665</v>
      </c>
      <c r="AD60">
        <v>19054113</v>
      </c>
      <c r="AE60">
        <v>28128641</v>
      </c>
      <c r="AF60">
        <v>20628346</v>
      </c>
      <c r="AG60">
        <v>24456620</v>
      </c>
      <c r="AH60">
        <v>11946474</v>
      </c>
      <c r="AI60">
        <v>7884057</v>
      </c>
      <c r="AJ60">
        <v>11280455</v>
      </c>
      <c r="AK60">
        <v>253495</v>
      </c>
      <c r="AL60">
        <v>4355328</v>
      </c>
      <c r="AM60">
        <v>1262076</v>
      </c>
      <c r="AN60">
        <v>3782927</v>
      </c>
      <c r="AO60">
        <v>8419616</v>
      </c>
      <c r="AP60">
        <v>14948075</v>
      </c>
      <c r="AQ60">
        <v>10591336</v>
      </c>
      <c r="AR60">
        <v>11884609</v>
      </c>
      <c r="AS60">
        <v>31185879</v>
      </c>
      <c r="AZ60">
        <v>15625</v>
      </c>
      <c r="BA60">
        <v>1064170</v>
      </c>
    </row>
    <row r="61" spans="2:53">
      <c r="B61" t="s">
        <v>37</v>
      </c>
      <c r="V61">
        <v>7068986</v>
      </c>
      <c r="W61">
        <v>1510082</v>
      </c>
      <c r="Y61">
        <v>8364351</v>
      </c>
      <c r="AI61">
        <v>3235</v>
      </c>
      <c r="AJ61">
        <v>777</v>
      </c>
      <c r="AM61">
        <v>515</v>
      </c>
      <c r="AP61">
        <v>221</v>
      </c>
      <c r="AS61">
        <v>5776</v>
      </c>
    </row>
    <row r="62" spans="2:53">
      <c r="B62" t="s">
        <v>102</v>
      </c>
      <c r="BA62">
        <v>108570</v>
      </c>
    </row>
    <row r="63" spans="2:53">
      <c r="B63" t="s">
        <v>69</v>
      </c>
      <c r="AD63">
        <v>600</v>
      </c>
      <c r="AI63">
        <v>20000</v>
      </c>
      <c r="AP63">
        <v>132</v>
      </c>
      <c r="AR63">
        <v>5000</v>
      </c>
      <c r="AS63">
        <v>17905</v>
      </c>
    </row>
    <row r="64" spans="2:53">
      <c r="B64" t="s">
        <v>92</v>
      </c>
      <c r="AS64">
        <v>10253</v>
      </c>
    </row>
    <row r="65" spans="2:53">
      <c r="B65" t="s">
        <v>70</v>
      </c>
      <c r="BA65">
        <v>282234</v>
      </c>
    </row>
    <row r="66" spans="2:53">
      <c r="B66" t="s">
        <v>71</v>
      </c>
      <c r="AZ66">
        <v>163934</v>
      </c>
    </row>
    <row r="67" spans="2:53">
      <c r="B67" t="s">
        <v>72</v>
      </c>
      <c r="T67">
        <v>1544</v>
      </c>
      <c r="U67">
        <v>24026</v>
      </c>
      <c r="V67">
        <v>601826</v>
      </c>
      <c r="W67">
        <v>34292</v>
      </c>
      <c r="X67">
        <v>156288</v>
      </c>
      <c r="Y67">
        <v>70407</v>
      </c>
      <c r="Z67">
        <v>110973</v>
      </c>
      <c r="AA67">
        <v>112110</v>
      </c>
      <c r="AB67">
        <v>191139</v>
      </c>
      <c r="AC67">
        <v>140667</v>
      </c>
      <c r="AD67">
        <v>132600</v>
      </c>
      <c r="AE67">
        <v>299378</v>
      </c>
      <c r="AF67">
        <v>159942</v>
      </c>
      <c r="AG67">
        <v>151078</v>
      </c>
      <c r="AH67">
        <v>272001</v>
      </c>
      <c r="AI67">
        <v>164959</v>
      </c>
      <c r="AJ67">
        <v>133870</v>
      </c>
      <c r="AK67">
        <v>45283</v>
      </c>
      <c r="AL67">
        <v>28586</v>
      </c>
      <c r="AM67">
        <v>38010</v>
      </c>
      <c r="AN67">
        <v>79207</v>
      </c>
      <c r="AO67">
        <v>97287</v>
      </c>
      <c r="AP67">
        <v>109437</v>
      </c>
      <c r="AQ67">
        <v>71514</v>
      </c>
      <c r="AR67">
        <v>59484</v>
      </c>
      <c r="AS67">
        <v>63246</v>
      </c>
      <c r="AY67">
        <v>121048</v>
      </c>
    </row>
    <row r="68" spans="2:53">
      <c r="B68" t="s">
        <v>126</v>
      </c>
      <c r="AQ68">
        <v>9480</v>
      </c>
    </row>
    <row r="69" spans="2:53">
      <c r="B69" t="s">
        <v>100</v>
      </c>
      <c r="V69">
        <v>829211</v>
      </c>
      <c r="X69">
        <v>940731</v>
      </c>
      <c r="Y69">
        <v>3906000</v>
      </c>
      <c r="AE69">
        <v>463647</v>
      </c>
      <c r="AF69">
        <v>315011</v>
      </c>
      <c r="AI69">
        <v>35394</v>
      </c>
      <c r="AJ69">
        <v>633036</v>
      </c>
      <c r="AK69">
        <v>160719</v>
      </c>
      <c r="AL69">
        <v>209780</v>
      </c>
      <c r="AM69">
        <v>56042</v>
      </c>
      <c r="AN69">
        <v>43730</v>
      </c>
      <c r="AO69">
        <v>26136</v>
      </c>
      <c r="AP69">
        <v>4959</v>
      </c>
      <c r="AQ69">
        <v>35582</v>
      </c>
      <c r="AR69">
        <v>6697</v>
      </c>
      <c r="AY69">
        <v>1519264</v>
      </c>
      <c r="AZ69">
        <v>254471</v>
      </c>
      <c r="BA69">
        <v>73200</v>
      </c>
    </row>
    <row r="70" spans="2:53">
      <c r="B70" t="s">
        <v>87</v>
      </c>
      <c r="AR70">
        <v>585</v>
      </c>
      <c r="AY70">
        <v>3289160</v>
      </c>
    </row>
    <row r="71" spans="2:53">
      <c r="B71" t="s">
        <v>85</v>
      </c>
      <c r="AD71">
        <v>729825</v>
      </c>
      <c r="AE71">
        <v>627888</v>
      </c>
      <c r="AF71">
        <v>1137539</v>
      </c>
      <c r="AH71">
        <v>690880</v>
      </c>
      <c r="AJ71">
        <v>572470</v>
      </c>
      <c r="AY71">
        <v>438581</v>
      </c>
      <c r="AZ71">
        <v>737720</v>
      </c>
      <c r="BA71">
        <v>1521328</v>
      </c>
    </row>
    <row r="72" spans="2:53">
      <c r="B72" t="s">
        <v>19</v>
      </c>
      <c r="P72">
        <v>232725</v>
      </c>
      <c r="Q72">
        <v>811830</v>
      </c>
      <c r="S72">
        <v>62458</v>
      </c>
      <c r="W72">
        <v>1668757</v>
      </c>
      <c r="X72">
        <v>33000</v>
      </c>
      <c r="Y72">
        <v>29880</v>
      </c>
      <c r="Z72" s="1">
        <v>289677</v>
      </c>
      <c r="AA72">
        <v>20799</v>
      </c>
      <c r="AB72">
        <v>10800</v>
      </c>
      <c r="AD72">
        <v>180000</v>
      </c>
      <c r="AE72">
        <v>142145</v>
      </c>
      <c r="AF72">
        <v>101598</v>
      </c>
      <c r="AG72">
        <v>83632</v>
      </c>
      <c r="AH72">
        <v>13900</v>
      </c>
      <c r="AI72">
        <v>749070</v>
      </c>
      <c r="AJ72">
        <v>506767</v>
      </c>
      <c r="AK72">
        <v>1166</v>
      </c>
      <c r="AL72">
        <v>56630</v>
      </c>
      <c r="AM72">
        <v>29338</v>
      </c>
      <c r="AN72">
        <v>2315</v>
      </c>
      <c r="AO72">
        <v>7024</v>
      </c>
      <c r="AP72">
        <v>5855</v>
      </c>
      <c r="AQ72">
        <v>1115</v>
      </c>
      <c r="AR72">
        <v>379453</v>
      </c>
      <c r="AS72">
        <v>52149</v>
      </c>
      <c r="AY72">
        <v>1509214</v>
      </c>
      <c r="AZ72">
        <v>1918375</v>
      </c>
      <c r="BA72">
        <v>1312968</v>
      </c>
    </row>
    <row r="73" spans="2:53">
      <c r="B73" t="s">
        <v>73</v>
      </c>
      <c r="W73">
        <v>203235</v>
      </c>
      <c r="Z73">
        <v>1209</v>
      </c>
      <c r="AA73">
        <v>7155</v>
      </c>
      <c r="AD73">
        <v>50142</v>
      </c>
      <c r="AJ73">
        <v>16010</v>
      </c>
      <c r="AK73">
        <v>10026</v>
      </c>
      <c r="AL73">
        <v>8638</v>
      </c>
      <c r="AM73">
        <v>4646</v>
      </c>
      <c r="AN73">
        <v>2886</v>
      </c>
      <c r="AO73">
        <v>1203</v>
      </c>
      <c r="AP73">
        <v>6919</v>
      </c>
      <c r="AQ73">
        <v>18882</v>
      </c>
      <c r="AR73">
        <v>3018</v>
      </c>
      <c r="AS73">
        <v>6838</v>
      </c>
      <c r="AY73">
        <v>68580</v>
      </c>
      <c r="AZ73">
        <v>20095</v>
      </c>
      <c r="BA73">
        <v>16556</v>
      </c>
    </row>
    <row r="74" spans="2:53">
      <c r="B74" t="s">
        <v>17</v>
      </c>
      <c r="T74">
        <v>351410</v>
      </c>
      <c r="X74">
        <v>1479</v>
      </c>
      <c r="Y74">
        <v>25125</v>
      </c>
      <c r="Z74">
        <v>2060382</v>
      </c>
      <c r="AA74">
        <v>625362</v>
      </c>
      <c r="AB74">
        <v>9357</v>
      </c>
      <c r="AC74">
        <v>24411</v>
      </c>
      <c r="AD74">
        <v>12960</v>
      </c>
      <c r="AE74">
        <v>265665</v>
      </c>
      <c r="AF74">
        <v>166654</v>
      </c>
      <c r="AG74">
        <v>583772</v>
      </c>
      <c r="AH74">
        <v>255590</v>
      </c>
      <c r="AI74">
        <v>250484</v>
      </c>
      <c r="AJ74">
        <v>353534</v>
      </c>
      <c r="AK74">
        <v>146820</v>
      </c>
      <c r="AL74">
        <v>48056</v>
      </c>
      <c r="AM74">
        <v>254642</v>
      </c>
      <c r="AN74">
        <v>711333</v>
      </c>
      <c r="AO74">
        <v>1537939</v>
      </c>
      <c r="AP74">
        <v>1041983</v>
      </c>
      <c r="AQ74">
        <v>675710</v>
      </c>
      <c r="AR74">
        <v>374473</v>
      </c>
      <c r="AS74">
        <v>631704</v>
      </c>
      <c r="AY74">
        <v>750933</v>
      </c>
      <c r="AZ74">
        <v>3477917</v>
      </c>
      <c r="BA74">
        <v>612849</v>
      </c>
    </row>
    <row r="75" spans="2:53">
      <c r="B75" t="s">
        <v>84</v>
      </c>
      <c r="AC75">
        <v>60</v>
      </c>
      <c r="AD75">
        <v>147966</v>
      </c>
      <c r="AE75">
        <v>317008</v>
      </c>
      <c r="AF75">
        <v>350012</v>
      </c>
      <c r="AG75">
        <v>576377</v>
      </c>
      <c r="AH75">
        <v>1770380</v>
      </c>
      <c r="AP75">
        <v>24</v>
      </c>
      <c r="AQ75">
        <v>4075</v>
      </c>
      <c r="AR75">
        <v>16815</v>
      </c>
      <c r="AS75">
        <v>63896</v>
      </c>
      <c r="AY75">
        <v>394700</v>
      </c>
      <c r="AZ75">
        <v>284724</v>
      </c>
      <c r="BA75">
        <v>439793</v>
      </c>
    </row>
    <row r="76" spans="2:53">
      <c r="B76" t="s">
        <v>74</v>
      </c>
      <c r="AL76">
        <v>750</v>
      </c>
      <c r="AM76">
        <v>8190</v>
      </c>
      <c r="AP76">
        <v>4998</v>
      </c>
      <c r="AS76">
        <v>47</v>
      </c>
      <c r="AZ76">
        <v>5847</v>
      </c>
      <c r="BA76">
        <v>6249</v>
      </c>
    </row>
    <row r="77" spans="2:53">
      <c r="B77" t="s">
        <v>26</v>
      </c>
      <c r="P77">
        <v>132447</v>
      </c>
      <c r="Q77">
        <v>152558</v>
      </c>
      <c r="S77">
        <v>168631</v>
      </c>
      <c r="T77">
        <v>265966</v>
      </c>
      <c r="U77">
        <v>128975</v>
      </c>
      <c r="V77">
        <v>169732</v>
      </c>
      <c r="W77">
        <v>2916997</v>
      </c>
      <c r="X77">
        <v>754254</v>
      </c>
      <c r="Y77">
        <v>4513794</v>
      </c>
      <c r="Z77">
        <v>845592</v>
      </c>
      <c r="AA77">
        <v>1354740</v>
      </c>
      <c r="AB77">
        <v>870393</v>
      </c>
      <c r="AC77">
        <v>1252344</v>
      </c>
      <c r="AD77">
        <v>1737927</v>
      </c>
      <c r="AE77">
        <v>637120</v>
      </c>
      <c r="AF77">
        <v>815351</v>
      </c>
      <c r="AG77">
        <v>1615055</v>
      </c>
      <c r="AH77">
        <v>1276924</v>
      </c>
      <c r="AI77">
        <v>2143617</v>
      </c>
      <c r="AJ77">
        <v>740006</v>
      </c>
      <c r="AK77">
        <v>438624</v>
      </c>
      <c r="AL77">
        <v>454216</v>
      </c>
      <c r="AM77">
        <v>354183</v>
      </c>
      <c r="AN77">
        <v>405858</v>
      </c>
      <c r="AO77">
        <v>559357</v>
      </c>
      <c r="AP77">
        <v>587797</v>
      </c>
      <c r="AQ77">
        <v>488029</v>
      </c>
      <c r="AR77">
        <v>465393</v>
      </c>
      <c r="AS77">
        <v>628751</v>
      </c>
      <c r="AY77">
        <v>5823856</v>
      </c>
      <c r="AZ77">
        <v>3134850</v>
      </c>
      <c r="BA77">
        <v>2702321</v>
      </c>
    </row>
    <row r="78" spans="2:53">
      <c r="B78" t="s">
        <v>36</v>
      </c>
      <c r="V78">
        <v>6948</v>
      </c>
      <c r="Z78">
        <v>13200</v>
      </c>
      <c r="AB78">
        <v>25500</v>
      </c>
      <c r="AF78">
        <v>80325</v>
      </c>
      <c r="AG78">
        <v>294431</v>
      </c>
      <c r="AH78">
        <v>236529</v>
      </c>
      <c r="AI78">
        <v>507224</v>
      </c>
      <c r="AJ78">
        <v>69996</v>
      </c>
      <c r="AK78">
        <v>11566</v>
      </c>
      <c r="AL78">
        <v>3486</v>
      </c>
      <c r="AM78">
        <v>25712</v>
      </c>
      <c r="AN78">
        <v>11633</v>
      </c>
      <c r="AO78">
        <v>9980</v>
      </c>
      <c r="AP78">
        <v>36215</v>
      </c>
      <c r="AQ78">
        <v>18399</v>
      </c>
      <c r="AR78">
        <v>58223</v>
      </c>
      <c r="AS78">
        <v>130642</v>
      </c>
      <c r="AY78">
        <v>84129</v>
      </c>
      <c r="AZ78">
        <v>80912</v>
      </c>
      <c r="BA78">
        <v>1192154</v>
      </c>
    </row>
    <row r="79" spans="2:53">
      <c r="B79" t="s">
        <v>75</v>
      </c>
      <c r="AM79">
        <v>5000</v>
      </c>
      <c r="AO79">
        <v>88</v>
      </c>
      <c r="AY79">
        <v>75</v>
      </c>
    </row>
    <row r="80" spans="2:53">
      <c r="B80" t="s">
        <v>3</v>
      </c>
      <c r="P80">
        <v>1074477</v>
      </c>
      <c r="Q80">
        <v>2501892</v>
      </c>
      <c r="S80">
        <v>977758</v>
      </c>
      <c r="T80">
        <v>1009477</v>
      </c>
      <c r="U80">
        <v>3624134</v>
      </c>
      <c r="V80">
        <v>4275349</v>
      </c>
      <c r="W80">
        <v>18170322</v>
      </c>
      <c r="X80">
        <v>42887688</v>
      </c>
      <c r="Y80">
        <v>39288984</v>
      </c>
      <c r="Z80">
        <v>27696873</v>
      </c>
      <c r="AA80">
        <v>10547085</v>
      </c>
      <c r="AB80">
        <v>14877357</v>
      </c>
      <c r="AC80">
        <v>32226864</v>
      </c>
      <c r="AD80">
        <v>16006038</v>
      </c>
      <c r="AE80">
        <v>12630865</v>
      </c>
      <c r="AF80">
        <v>7022959</v>
      </c>
      <c r="AG80">
        <v>9903257</v>
      </c>
      <c r="AH80">
        <v>6466999</v>
      </c>
      <c r="AI80">
        <v>7266505</v>
      </c>
      <c r="AJ80">
        <v>3465879</v>
      </c>
      <c r="AK80">
        <v>3863841</v>
      </c>
      <c r="AL80">
        <v>5118591</v>
      </c>
      <c r="AM80">
        <v>7685247</v>
      </c>
      <c r="AN80">
        <v>4484704</v>
      </c>
      <c r="AO80">
        <v>5058283</v>
      </c>
      <c r="AP80">
        <v>4801013</v>
      </c>
      <c r="AQ80">
        <v>4987378</v>
      </c>
      <c r="AR80">
        <v>3817100</v>
      </c>
      <c r="AS80">
        <v>4857500</v>
      </c>
      <c r="AY80">
        <v>20778293</v>
      </c>
      <c r="AZ80">
        <v>17257572</v>
      </c>
      <c r="BA80">
        <v>14831031</v>
      </c>
    </row>
    <row r="81" spans="2:53">
      <c r="B81" t="s">
        <v>76</v>
      </c>
      <c r="AH81">
        <v>1000</v>
      </c>
      <c r="AI81">
        <v>1500</v>
      </c>
      <c r="AJ81">
        <v>450758</v>
      </c>
      <c r="AK81">
        <v>204924</v>
      </c>
      <c r="AL81">
        <v>835867</v>
      </c>
      <c r="AM81">
        <v>1093042</v>
      </c>
      <c r="AN81">
        <v>4643041</v>
      </c>
      <c r="AO81">
        <v>5028614</v>
      </c>
      <c r="AP81">
        <v>520805</v>
      </c>
      <c r="AQ81">
        <v>1293954</v>
      </c>
      <c r="AR81">
        <v>1501934</v>
      </c>
      <c r="AY81">
        <v>4069289</v>
      </c>
      <c r="AZ81">
        <v>841</v>
      </c>
      <c r="BA81">
        <v>7783750</v>
      </c>
    </row>
    <row r="82" spans="2:53">
      <c r="B82" t="s">
        <v>25</v>
      </c>
      <c r="P82">
        <v>801859</v>
      </c>
      <c r="Q82">
        <v>1556135</v>
      </c>
      <c r="T82">
        <v>1920318</v>
      </c>
      <c r="U82">
        <v>526032</v>
      </c>
      <c r="Y82">
        <v>4522503</v>
      </c>
      <c r="Z82">
        <v>2758362</v>
      </c>
      <c r="AB82">
        <v>7990791</v>
      </c>
      <c r="AC82">
        <v>15833499</v>
      </c>
      <c r="AD82">
        <v>1876689</v>
      </c>
      <c r="AE82">
        <v>3459876</v>
      </c>
      <c r="AJ82">
        <v>16000</v>
      </c>
      <c r="AK82">
        <v>184167</v>
      </c>
      <c r="AM82">
        <v>15681</v>
      </c>
      <c r="AO82">
        <v>9080</v>
      </c>
      <c r="AP82">
        <v>18681</v>
      </c>
      <c r="AQ82">
        <v>86158</v>
      </c>
      <c r="AR82">
        <v>18509</v>
      </c>
      <c r="AS82">
        <v>94429</v>
      </c>
      <c r="AY82">
        <v>6560827</v>
      </c>
      <c r="AZ82">
        <v>3690783</v>
      </c>
      <c r="BA82">
        <v>6862792</v>
      </c>
    </row>
    <row r="83" spans="2:53">
      <c r="B83" t="s">
        <v>77</v>
      </c>
      <c r="V83">
        <v>305907</v>
      </c>
      <c r="Y83">
        <v>3574923</v>
      </c>
      <c r="Z83">
        <v>1177362</v>
      </c>
      <c r="AA83">
        <v>487104</v>
      </c>
      <c r="AB83">
        <v>671535</v>
      </c>
      <c r="AC83">
        <v>662244</v>
      </c>
      <c r="AE83">
        <v>419710</v>
      </c>
      <c r="AG83">
        <v>343708</v>
      </c>
      <c r="AH83">
        <v>185500</v>
      </c>
      <c r="AI83">
        <v>468100</v>
      </c>
      <c r="AJ83">
        <v>489522</v>
      </c>
      <c r="AK83">
        <v>200820</v>
      </c>
      <c r="AL83">
        <v>28334</v>
      </c>
      <c r="AM83">
        <v>61188</v>
      </c>
      <c r="AN83">
        <v>471397</v>
      </c>
      <c r="AO83">
        <v>450559</v>
      </c>
      <c r="AP83">
        <v>534871</v>
      </c>
      <c r="AQ83">
        <v>155021</v>
      </c>
      <c r="AR83">
        <v>130925</v>
      </c>
      <c r="AS83">
        <v>358073</v>
      </c>
      <c r="AY83">
        <v>2683616</v>
      </c>
      <c r="AZ83">
        <v>184043</v>
      </c>
      <c r="BA83">
        <v>19259</v>
      </c>
    </row>
    <row r="84" spans="2:53">
      <c r="B84" t="s">
        <v>94</v>
      </c>
      <c r="AI84">
        <v>850</v>
      </c>
      <c r="AK84">
        <v>6068</v>
      </c>
      <c r="AP84">
        <v>160</v>
      </c>
      <c r="AQ84">
        <v>5200</v>
      </c>
      <c r="AS84">
        <v>16747</v>
      </c>
      <c r="AY84">
        <v>60</v>
      </c>
      <c r="AZ84">
        <v>8937</v>
      </c>
    </row>
    <row r="85" spans="2:53">
      <c r="B85" t="s">
        <v>42</v>
      </c>
      <c r="T85">
        <v>5006645</v>
      </c>
      <c r="U85">
        <v>19100533</v>
      </c>
      <c r="AF85">
        <v>14059061</v>
      </c>
      <c r="AG85">
        <v>7222547</v>
      </c>
      <c r="AH85">
        <v>3117852</v>
      </c>
      <c r="AI85">
        <v>24645455</v>
      </c>
      <c r="AJ85">
        <v>937503</v>
      </c>
      <c r="AN85">
        <v>149497</v>
      </c>
      <c r="AO85">
        <v>246339</v>
      </c>
      <c r="AP85">
        <v>69272</v>
      </c>
      <c r="AR85">
        <v>200</v>
      </c>
      <c r="AY85">
        <v>874996</v>
      </c>
      <c r="AZ85">
        <v>6421084</v>
      </c>
    </row>
    <row r="86" spans="2:53">
      <c r="B86" t="s">
        <v>33</v>
      </c>
      <c r="X86">
        <v>645</v>
      </c>
      <c r="Y86">
        <v>142704</v>
      </c>
      <c r="Z86">
        <v>5802</v>
      </c>
      <c r="AA86">
        <v>55800</v>
      </c>
      <c r="AB86">
        <v>1989</v>
      </c>
      <c r="AD86">
        <v>1998</v>
      </c>
      <c r="AG86">
        <v>152748</v>
      </c>
      <c r="AH86">
        <v>6285</v>
      </c>
      <c r="AI86">
        <v>25174</v>
      </c>
      <c r="AJ86">
        <v>19305</v>
      </c>
      <c r="AK86">
        <v>148847</v>
      </c>
      <c r="AL86">
        <v>79230</v>
      </c>
      <c r="AM86">
        <v>22871</v>
      </c>
      <c r="AN86">
        <v>9566</v>
      </c>
      <c r="AO86">
        <v>5462</v>
      </c>
      <c r="AP86">
        <v>378</v>
      </c>
      <c r="AQ86">
        <v>941</v>
      </c>
      <c r="AR86">
        <v>8796</v>
      </c>
      <c r="AS86">
        <v>2652</v>
      </c>
      <c r="AY86">
        <v>166361</v>
      </c>
      <c r="AZ86">
        <v>519571</v>
      </c>
      <c r="BA86">
        <v>155771</v>
      </c>
    </row>
    <row r="87" spans="2:53">
      <c r="B87" t="s">
        <v>78</v>
      </c>
      <c r="AJ87">
        <v>12500</v>
      </c>
      <c r="AK87">
        <v>11250</v>
      </c>
      <c r="AL87">
        <v>450</v>
      </c>
      <c r="AM87">
        <v>41188</v>
      </c>
      <c r="AN87">
        <v>35096</v>
      </c>
      <c r="AO87">
        <v>48163</v>
      </c>
      <c r="AQ87">
        <v>16233</v>
      </c>
      <c r="AR87">
        <v>25781</v>
      </c>
      <c r="AS87">
        <v>669</v>
      </c>
      <c r="AY87">
        <v>14380</v>
      </c>
      <c r="AZ87">
        <v>138821</v>
      </c>
      <c r="BA87">
        <v>81925</v>
      </c>
    </row>
    <row r="88" spans="2:53">
      <c r="B88" t="s">
        <v>27</v>
      </c>
    </row>
    <row r="89" spans="2:53">
      <c r="B89" t="s">
        <v>79</v>
      </c>
      <c r="AG89">
        <v>750</v>
      </c>
      <c r="AJ89">
        <v>2000</v>
      </c>
      <c r="AZ89">
        <v>7109</v>
      </c>
      <c r="BA89">
        <v>19395</v>
      </c>
    </row>
    <row r="90" spans="2:53">
      <c r="B90" t="s">
        <v>51</v>
      </c>
      <c r="T90">
        <v>49870</v>
      </c>
      <c r="V90">
        <v>53838</v>
      </c>
      <c r="AA90">
        <v>3303372</v>
      </c>
      <c r="AB90">
        <v>12250206</v>
      </c>
      <c r="AC90">
        <v>10556265</v>
      </c>
      <c r="AD90">
        <v>9644517</v>
      </c>
      <c r="AE90">
        <v>3453384</v>
      </c>
      <c r="AF90">
        <v>9724146</v>
      </c>
      <c r="AG90">
        <v>8498739</v>
      </c>
      <c r="AH90">
        <v>13146168</v>
      </c>
      <c r="AI90">
        <v>5814612</v>
      </c>
      <c r="AJ90">
        <v>1584960</v>
      </c>
      <c r="AL90">
        <v>14108</v>
      </c>
      <c r="AM90">
        <v>632</v>
      </c>
      <c r="AP90">
        <v>50</v>
      </c>
      <c r="AQ90">
        <v>1170</v>
      </c>
      <c r="AY90">
        <v>217735</v>
      </c>
      <c r="AZ90">
        <v>3208976</v>
      </c>
      <c r="BA90">
        <v>1146820</v>
      </c>
    </row>
    <row r="91" spans="2:53">
      <c r="B91" t="s">
        <v>12</v>
      </c>
      <c r="S91">
        <v>2280685</v>
      </c>
      <c r="T91">
        <v>1089478</v>
      </c>
      <c r="U91">
        <v>2358783</v>
      </c>
      <c r="V91">
        <v>30</v>
      </c>
      <c r="W91">
        <v>1664277</v>
      </c>
      <c r="X91">
        <v>8608941</v>
      </c>
      <c r="Y91">
        <v>7451253</v>
      </c>
      <c r="Z91">
        <v>2339802</v>
      </c>
      <c r="AA91">
        <v>1445583</v>
      </c>
      <c r="AB91">
        <v>138</v>
      </c>
      <c r="AC91">
        <v>69834</v>
      </c>
      <c r="AD91">
        <v>2102229</v>
      </c>
      <c r="AE91">
        <v>1029916</v>
      </c>
      <c r="AF91">
        <v>2394807</v>
      </c>
      <c r="AG91">
        <v>10389511</v>
      </c>
      <c r="AH91">
        <v>26618557</v>
      </c>
      <c r="AI91">
        <v>15423719</v>
      </c>
      <c r="AJ91">
        <v>10871616</v>
      </c>
      <c r="AK91">
        <v>3983544</v>
      </c>
      <c r="AL91">
        <v>11018119</v>
      </c>
      <c r="AM91">
        <v>9716093</v>
      </c>
      <c r="AN91">
        <v>10815650</v>
      </c>
      <c r="AO91">
        <v>12072898</v>
      </c>
      <c r="AP91">
        <v>35929841</v>
      </c>
      <c r="AQ91">
        <v>21020935</v>
      </c>
      <c r="AR91">
        <v>30831857</v>
      </c>
      <c r="AS91">
        <v>2765801</v>
      </c>
      <c r="AY91">
        <v>35394970</v>
      </c>
      <c r="AZ91">
        <v>38804581</v>
      </c>
      <c r="BA91">
        <v>7263955</v>
      </c>
    </row>
    <row r="92" spans="2:53">
      <c r="B92" t="s">
        <v>23</v>
      </c>
      <c r="V92">
        <v>88125</v>
      </c>
      <c r="X92">
        <v>295161</v>
      </c>
      <c r="AE92">
        <v>275</v>
      </c>
      <c r="AH92">
        <v>822</v>
      </c>
      <c r="AI92">
        <v>182349</v>
      </c>
      <c r="AJ92">
        <v>200</v>
      </c>
      <c r="AK92">
        <v>4000</v>
      </c>
      <c r="AL92">
        <v>9031</v>
      </c>
      <c r="AM92">
        <v>1606041</v>
      </c>
      <c r="AN92">
        <v>1258661</v>
      </c>
      <c r="AO92">
        <v>2616884</v>
      </c>
      <c r="AP92">
        <v>1186491</v>
      </c>
      <c r="AQ92">
        <v>1939534</v>
      </c>
      <c r="AR92">
        <v>2352374</v>
      </c>
      <c r="AS92">
        <v>3082618</v>
      </c>
      <c r="AY92">
        <v>11820323</v>
      </c>
      <c r="AZ92">
        <v>10478122</v>
      </c>
      <c r="BA92">
        <v>17037757</v>
      </c>
    </row>
    <row r="93" spans="2:53">
      <c r="B93" t="s">
        <v>81</v>
      </c>
      <c r="AF93">
        <v>389044</v>
      </c>
    </row>
    <row r="94" spans="2:53">
      <c r="B94" t="s">
        <v>82</v>
      </c>
      <c r="T94">
        <v>1050</v>
      </c>
      <c r="Y94">
        <v>981876</v>
      </c>
      <c r="AI94">
        <v>12250</v>
      </c>
      <c r="AJ94">
        <v>16496</v>
      </c>
      <c r="AK94">
        <v>44930</v>
      </c>
      <c r="AL94">
        <v>20325</v>
      </c>
      <c r="AM94">
        <v>42665</v>
      </c>
      <c r="AN94">
        <v>20855</v>
      </c>
      <c r="AO94">
        <v>20150</v>
      </c>
      <c r="AP94">
        <v>42569</v>
      </c>
      <c r="AQ94">
        <v>38486</v>
      </c>
      <c r="AR94">
        <v>43202</v>
      </c>
      <c r="AS94">
        <v>43502</v>
      </c>
      <c r="AY94">
        <v>168660</v>
      </c>
      <c r="AZ94">
        <v>129222</v>
      </c>
      <c r="BA94">
        <v>229928</v>
      </c>
    </row>
    <row r="95" spans="2:53">
      <c r="B95" t="s">
        <v>39</v>
      </c>
      <c r="AL95">
        <v>6687</v>
      </c>
      <c r="BA95">
        <v>922</v>
      </c>
    </row>
    <row r="96" spans="2:53">
      <c r="B96" t="s">
        <v>18</v>
      </c>
      <c r="P96">
        <v>3348158</v>
      </c>
      <c r="Q96">
        <v>7445699</v>
      </c>
      <c r="S96">
        <v>642133</v>
      </c>
      <c r="T96">
        <v>431455</v>
      </c>
      <c r="U96">
        <v>92999</v>
      </c>
      <c r="V96">
        <v>318384</v>
      </c>
      <c r="W96">
        <v>856431</v>
      </c>
      <c r="X96">
        <v>1095393</v>
      </c>
      <c r="Y96">
        <v>1018773</v>
      </c>
      <c r="Z96">
        <v>1849317</v>
      </c>
      <c r="AA96">
        <v>1661058</v>
      </c>
      <c r="AB96">
        <v>1700370</v>
      </c>
      <c r="AC96">
        <v>1713633</v>
      </c>
      <c r="AD96">
        <v>1509630</v>
      </c>
      <c r="AE96">
        <v>943286</v>
      </c>
      <c r="AF96">
        <v>1642643</v>
      </c>
      <c r="AG96">
        <v>1843788</v>
      </c>
      <c r="AH96">
        <v>2818832</v>
      </c>
      <c r="AI96">
        <v>2298878</v>
      </c>
      <c r="AJ96">
        <v>2036720</v>
      </c>
      <c r="AK96">
        <v>796243</v>
      </c>
      <c r="AL96">
        <v>731509</v>
      </c>
      <c r="AM96">
        <v>690400</v>
      </c>
      <c r="AN96">
        <v>418611</v>
      </c>
      <c r="AO96">
        <v>807637</v>
      </c>
      <c r="AP96">
        <v>1044657</v>
      </c>
      <c r="AQ96">
        <v>1145192</v>
      </c>
      <c r="AR96">
        <v>921076</v>
      </c>
      <c r="AS96">
        <v>863496</v>
      </c>
      <c r="AY96">
        <v>5434909</v>
      </c>
      <c r="AZ96">
        <v>8529222</v>
      </c>
      <c r="BA96">
        <v>5251635</v>
      </c>
    </row>
    <row r="97" spans="2:53">
      <c r="B97" t="s">
        <v>43</v>
      </c>
      <c r="W97">
        <v>101223</v>
      </c>
      <c r="AA97">
        <v>21159</v>
      </c>
      <c r="AB97">
        <v>1647</v>
      </c>
      <c r="AC97">
        <v>600</v>
      </c>
      <c r="AD97">
        <v>115563</v>
      </c>
      <c r="AE97">
        <v>7563</v>
      </c>
      <c r="AF97">
        <v>44750</v>
      </c>
      <c r="AG97">
        <v>74819</v>
      </c>
      <c r="AH97">
        <v>41347</v>
      </c>
      <c r="AI97">
        <v>271205</v>
      </c>
      <c r="AJ97">
        <v>77782</v>
      </c>
      <c r="AK97">
        <v>65388</v>
      </c>
      <c r="AL97">
        <v>38596</v>
      </c>
      <c r="AM97">
        <v>73010</v>
      </c>
      <c r="AN97">
        <v>51585</v>
      </c>
      <c r="AO97">
        <v>64288</v>
      </c>
      <c r="AP97">
        <v>200049</v>
      </c>
      <c r="AQ97">
        <v>173442</v>
      </c>
      <c r="AR97">
        <v>104135</v>
      </c>
      <c r="AS97">
        <v>223793</v>
      </c>
      <c r="AY97">
        <v>7440270</v>
      </c>
      <c r="AZ97">
        <v>2061489</v>
      </c>
      <c r="BA97">
        <v>2941333</v>
      </c>
    </row>
    <row r="98" spans="2:53">
      <c r="B98" t="s">
        <v>83</v>
      </c>
      <c r="AF98">
        <v>4100</v>
      </c>
      <c r="AG98">
        <v>1600</v>
      </c>
      <c r="AI98">
        <v>470119</v>
      </c>
      <c r="AJ98">
        <v>34294</v>
      </c>
      <c r="AK98">
        <v>179904</v>
      </c>
      <c r="AL98">
        <v>248574</v>
      </c>
      <c r="AM98">
        <v>132785</v>
      </c>
      <c r="AN98">
        <v>240038</v>
      </c>
      <c r="AO98">
        <v>131245</v>
      </c>
      <c r="AP98">
        <v>42472</v>
      </c>
      <c r="AQ98">
        <v>114585</v>
      </c>
      <c r="AR98">
        <v>160199</v>
      </c>
      <c r="AS98">
        <v>45443</v>
      </c>
      <c r="AY98">
        <v>480329</v>
      </c>
      <c r="AZ98">
        <v>1443554</v>
      </c>
      <c r="BA98">
        <v>70796</v>
      </c>
    </row>
    <row r="99" spans="2:53">
      <c r="B99" t="s">
        <v>47</v>
      </c>
    </row>
    <row r="100" spans="2:53">
      <c r="B100" t="s">
        <v>154</v>
      </c>
    </row>
    <row r="101" spans="2:53">
      <c r="B101" t="s">
        <v>127</v>
      </c>
      <c r="AM101">
        <v>150556896</v>
      </c>
      <c r="AN101">
        <v>147316388</v>
      </c>
      <c r="AO101">
        <v>158491020</v>
      </c>
      <c r="AP101">
        <v>190440569</v>
      </c>
      <c r="AQ101">
        <v>152731052</v>
      </c>
      <c r="AR101">
        <v>150989693</v>
      </c>
      <c r="AS101">
        <v>141003867</v>
      </c>
    </row>
    <row r="102" spans="2:53">
      <c r="B102" t="s">
        <v>48</v>
      </c>
      <c r="P102">
        <f>SUM(P4:P99)</f>
        <v>330621159</v>
      </c>
      <c r="Q102">
        <f>SUM(Q4:Q99)</f>
        <v>377104530</v>
      </c>
      <c r="R102">
        <f>SUM(R4:R99)</f>
        <v>0</v>
      </c>
      <c r="S102">
        <f t="shared" ref="S102:AL102" si="0">SUM(S4:S101)</f>
        <v>294321404</v>
      </c>
      <c r="T102">
        <f t="shared" si="0"/>
        <v>327479158</v>
      </c>
      <c r="U102">
        <f t="shared" si="0"/>
        <v>513584744</v>
      </c>
      <c r="V102">
        <f t="shared" si="0"/>
        <v>712289028</v>
      </c>
      <c r="W102">
        <f t="shared" si="0"/>
        <v>763622512</v>
      </c>
      <c r="X102">
        <f t="shared" si="0"/>
        <v>904454988</v>
      </c>
      <c r="Y102">
        <f t="shared" si="0"/>
        <v>2336655690</v>
      </c>
      <c r="Z102">
        <f t="shared" si="0"/>
        <v>1301275887</v>
      </c>
      <c r="AA102">
        <f t="shared" si="0"/>
        <v>1016193117</v>
      </c>
      <c r="AB102">
        <f t="shared" si="0"/>
        <v>1611631419</v>
      </c>
      <c r="AC102">
        <f t="shared" si="0"/>
        <v>1804386618</v>
      </c>
      <c r="AD102">
        <f t="shared" si="0"/>
        <v>1868855211</v>
      </c>
      <c r="AE102">
        <f t="shared" si="0"/>
        <v>1641695275</v>
      </c>
      <c r="AF102">
        <f t="shared" si="0"/>
        <v>1671196510</v>
      </c>
      <c r="AG102">
        <f t="shared" si="0"/>
        <v>1964269106</v>
      </c>
      <c r="AH102">
        <f t="shared" si="0"/>
        <v>2293726138</v>
      </c>
      <c r="AI102">
        <f t="shared" si="0"/>
        <v>1328122967</v>
      </c>
      <c r="AJ102">
        <f t="shared" si="0"/>
        <v>824738960</v>
      </c>
      <c r="AK102">
        <f t="shared" si="0"/>
        <v>290493965</v>
      </c>
      <c r="AL102">
        <f t="shared" si="0"/>
        <v>343770769</v>
      </c>
      <c r="AM102">
        <f>SUM(AM4:AM101)</f>
        <v>469831955</v>
      </c>
      <c r="AN102">
        <f t="shared" ref="AN102:BA102" si="1">SUM(AN4:AN101)</f>
        <v>473087556</v>
      </c>
      <c r="AO102">
        <f t="shared" si="1"/>
        <v>562269357</v>
      </c>
      <c r="AP102">
        <f t="shared" si="1"/>
        <v>947588830</v>
      </c>
      <c r="AQ102">
        <f t="shared" si="1"/>
        <v>682857626</v>
      </c>
      <c r="AR102">
        <f t="shared" si="1"/>
        <v>671354512</v>
      </c>
      <c r="AS102">
        <f t="shared" si="1"/>
        <v>696716069</v>
      </c>
      <c r="AT102">
        <f t="shared" si="1"/>
        <v>0</v>
      </c>
      <c r="AU102">
        <f t="shared" si="1"/>
        <v>0</v>
      </c>
      <c r="AV102">
        <f t="shared" si="1"/>
        <v>0</v>
      </c>
      <c r="AW102">
        <f t="shared" si="1"/>
        <v>0</v>
      </c>
      <c r="AX102">
        <f t="shared" si="1"/>
        <v>0</v>
      </c>
      <c r="AY102">
        <f t="shared" si="1"/>
        <v>1113724544</v>
      </c>
      <c r="AZ102">
        <f t="shared" si="1"/>
        <v>1356138525</v>
      </c>
      <c r="BA102">
        <f t="shared" si="1"/>
        <v>1597613895</v>
      </c>
    </row>
    <row r="104" spans="2:53">
      <c r="AG104">
        <f>1964269106-AG102</f>
        <v>0</v>
      </c>
      <c r="AH104">
        <f>2293726138-AH102</f>
        <v>0</v>
      </c>
      <c r="AI104">
        <f>1328122967-AI102</f>
        <v>0</v>
      </c>
      <c r="AJ104">
        <f>824738960-AJ102</f>
        <v>0</v>
      </c>
      <c r="AK104">
        <f>290493965-AK102</f>
        <v>0</v>
      </c>
      <c r="AL104">
        <f>343770769-AL102</f>
        <v>0</v>
      </c>
      <c r="AM104">
        <f>469831955-AM102</f>
        <v>0</v>
      </c>
      <c r="AN104">
        <f>473087556-AN102</f>
        <v>0</v>
      </c>
      <c r="AO104">
        <f>562269357-AO102</f>
        <v>0</v>
      </c>
      <c r="AP104">
        <f>947588830-AP102</f>
        <v>0</v>
      </c>
      <c r="AQ104">
        <f>682857626-AQ102</f>
        <v>0</v>
      </c>
      <c r="AR104">
        <f>671354512-AR102</f>
        <v>0</v>
      </c>
      <c r="AS104">
        <f>696716069-AS102</f>
        <v>0</v>
      </c>
    </row>
    <row r="105" spans="2:53">
      <c r="P105">
        <f>330621159-P102</f>
        <v>0</v>
      </c>
      <c r="Q105">
        <f>377104530-Q102</f>
        <v>0</v>
      </c>
      <c r="T105">
        <f>327479158-T102</f>
        <v>0</v>
      </c>
      <c r="U105">
        <f>513584744-U102</f>
        <v>0</v>
      </c>
      <c r="V105">
        <f>712289028-V102</f>
        <v>0</v>
      </c>
      <c r="W105">
        <f>763622512-W102</f>
        <v>0</v>
      </c>
      <c r="AQ105" t="s">
        <v>141</v>
      </c>
      <c r="AR105" t="s">
        <v>145</v>
      </c>
      <c r="AS105" t="s">
        <v>149</v>
      </c>
    </row>
    <row r="106" spans="2:53">
      <c r="AG106" t="s">
        <v>139</v>
      </c>
      <c r="AH106" t="s">
        <v>139</v>
      </c>
      <c r="AI106" t="s">
        <v>139</v>
      </c>
      <c r="AJ106" t="s">
        <v>139</v>
      </c>
      <c r="AK106" t="s">
        <v>139</v>
      </c>
      <c r="AL106" t="s">
        <v>139</v>
      </c>
      <c r="AM106" t="s">
        <v>139</v>
      </c>
      <c r="AN106" t="s">
        <v>139</v>
      </c>
    </row>
    <row r="107" spans="2:53">
      <c r="AL107" t="s">
        <v>142</v>
      </c>
      <c r="AM107" t="s">
        <v>142</v>
      </c>
      <c r="AQ107" t="s">
        <v>142</v>
      </c>
      <c r="AR107" t="s">
        <v>142</v>
      </c>
      <c r="AS107" t="s">
        <v>142</v>
      </c>
    </row>
    <row r="108" spans="2:53">
      <c r="P108" t="s">
        <v>137</v>
      </c>
      <c r="Q108" t="s">
        <v>137</v>
      </c>
    </row>
    <row r="109" spans="2:53">
      <c r="AQ109" t="s">
        <v>144</v>
      </c>
      <c r="AR109" t="s">
        <v>144</v>
      </c>
      <c r="AS109" t="s">
        <v>144</v>
      </c>
    </row>
  </sheetData>
  <sortState ref="B2:AG53">
    <sortCondition ref="B2:B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22"/>
  <sheetViews>
    <sheetView zoomScale="85" zoomScaleNormal="85" workbookViewId="0">
      <pane xSplit="3" ySplit="1" topLeftCell="AN2" activePane="bottomRight" state="frozen"/>
      <selection pane="topRight" activeCell="D1" sqref="D1"/>
      <selection pane="bottomLeft" activeCell="A2" sqref="A2"/>
      <selection pane="bottomRight" activeCell="E2" sqref="E2:BB2"/>
    </sheetView>
  </sheetViews>
  <sheetFormatPr defaultRowHeight="15"/>
  <cols>
    <col min="2" max="2" width="14.5703125" customWidth="1"/>
    <col min="3" max="3" width="0" hidden="1" customWidth="1"/>
    <col min="11" max="11" width="9.28515625" bestFit="1" customWidth="1"/>
    <col min="12" max="12" width="10.28515625" bestFit="1" customWidth="1"/>
    <col min="13" max="13" width="9.28515625" bestFit="1" customWidth="1"/>
    <col min="14" max="14" width="10.28515625" bestFit="1" customWidth="1"/>
    <col min="15" max="15" width="9.28515625" bestFit="1" customWidth="1"/>
    <col min="16" max="17" width="10" bestFit="1" customWidth="1"/>
    <col min="19" max="20" width="11.7109375" customWidth="1"/>
    <col min="21" max="21" width="11.5703125" customWidth="1"/>
    <col min="22" max="23" width="10" bestFit="1" customWidth="1"/>
    <col min="24" max="24" width="11" customWidth="1"/>
    <col min="25" max="25" width="11.85546875" customWidth="1"/>
    <col min="26" max="26" width="12.140625" customWidth="1"/>
    <col min="27" max="28" width="10" bestFit="1" customWidth="1"/>
    <col min="29" max="29" width="12" customWidth="1"/>
    <col min="30" max="30" width="11.7109375" customWidth="1"/>
    <col min="31" max="31" width="11" customWidth="1"/>
    <col min="32" max="32" width="12.140625" customWidth="1"/>
    <col min="33" max="33" width="12" customWidth="1"/>
    <col min="34" max="35" width="11.42578125" customWidth="1"/>
    <col min="36" max="36" width="10" bestFit="1" customWidth="1"/>
    <col min="37" max="37" width="12.28515625" customWidth="1"/>
    <col min="38" max="38" width="11.85546875" customWidth="1"/>
    <col min="39" max="39" width="11.5703125" customWidth="1"/>
    <col min="40" max="40" width="11.140625" customWidth="1"/>
    <col min="41" max="41" width="10.42578125" customWidth="1"/>
    <col min="42" max="42" width="10.85546875" bestFit="1" customWidth="1"/>
    <col min="43" max="43" width="10.28515625" bestFit="1" customWidth="1"/>
    <col min="44" max="44" width="11.28515625" bestFit="1" customWidth="1"/>
    <col min="45" max="45" width="11.28515625" style="1" bestFit="1" customWidth="1"/>
    <col min="46" max="47" width="11.28515625" bestFit="1" customWidth="1"/>
    <col min="48" max="50" width="10.28515625" bestFit="1" customWidth="1"/>
    <col min="51" max="51" width="10" bestFit="1" customWidth="1"/>
    <col min="52" max="52" width="12.7109375" customWidth="1"/>
    <col min="53" max="53" width="11.7109375" bestFit="1" customWidth="1"/>
    <col min="54" max="54" width="11.28515625" bestFit="1" customWidth="1"/>
    <col min="55" max="55" width="9.28515625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 s="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 s="1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>
      <c r="K3" t="s">
        <v>133</v>
      </c>
      <c r="L3" t="s">
        <v>133</v>
      </c>
      <c r="M3" t="s">
        <v>133</v>
      </c>
      <c r="N3" t="s">
        <v>133</v>
      </c>
      <c r="O3" t="s">
        <v>133</v>
      </c>
      <c r="P3" t="s">
        <v>133</v>
      </c>
      <c r="Q3" t="s">
        <v>133</v>
      </c>
      <c r="T3" t="s">
        <v>120</v>
      </c>
      <c r="U3" t="s">
        <v>120</v>
      </c>
      <c r="V3" t="s">
        <v>120</v>
      </c>
      <c r="W3" t="s">
        <v>120</v>
      </c>
      <c r="X3" t="s">
        <v>119</v>
      </c>
      <c r="Y3" t="s">
        <v>119</v>
      </c>
      <c r="Z3" t="s">
        <v>119</v>
      </c>
      <c r="AA3" t="s">
        <v>119</v>
      </c>
      <c r="AB3" t="s">
        <v>119</v>
      </c>
      <c r="AC3" t="s">
        <v>119</v>
      </c>
      <c r="AD3" t="s">
        <v>119</v>
      </c>
      <c r="AE3" t="s">
        <v>119</v>
      </c>
      <c r="AF3" t="s">
        <v>119</v>
      </c>
      <c r="AG3" t="s">
        <v>119</v>
      </c>
      <c r="AH3" t="s">
        <v>119</v>
      </c>
      <c r="AI3" t="s">
        <v>119</v>
      </c>
      <c r="AJ3" t="s">
        <v>119</v>
      </c>
      <c r="AK3" t="s">
        <v>106</v>
      </c>
      <c r="AL3" t="s">
        <v>106</v>
      </c>
      <c r="AM3" t="s">
        <v>128</v>
      </c>
      <c r="AQ3" t="s">
        <v>108</v>
      </c>
      <c r="AR3" t="s">
        <v>108</v>
      </c>
      <c r="AS3" t="s">
        <v>108</v>
      </c>
      <c r="AT3" t="s">
        <v>108</v>
      </c>
      <c r="AU3" t="s">
        <v>108</v>
      </c>
      <c r="AV3" t="s">
        <v>108</v>
      </c>
      <c r="AW3" t="s">
        <v>108</v>
      </c>
      <c r="AX3" t="s">
        <v>108</v>
      </c>
      <c r="AY3" t="s">
        <v>108</v>
      </c>
      <c r="AZ3" t="s">
        <v>108</v>
      </c>
      <c r="BA3" t="s">
        <v>108</v>
      </c>
      <c r="BB3" t="s">
        <v>108</v>
      </c>
    </row>
    <row r="4" spans="1:55">
      <c r="A4" t="s">
        <v>135</v>
      </c>
      <c r="B4" t="s">
        <v>103</v>
      </c>
      <c r="Z4">
        <v>45</v>
      </c>
      <c r="AA4" s="1"/>
      <c r="AC4" s="1"/>
      <c r="AE4" s="1"/>
      <c r="AK4">
        <v>120</v>
      </c>
      <c r="AL4">
        <v>55</v>
      </c>
      <c r="AN4" s="4">
        <v>180</v>
      </c>
    </row>
    <row r="5" spans="1:55">
      <c r="B5" t="s">
        <v>4</v>
      </c>
      <c r="K5">
        <v>58195923</v>
      </c>
      <c r="L5">
        <v>74310374</v>
      </c>
      <c r="M5">
        <v>75763197</v>
      </c>
      <c r="N5">
        <v>62045650</v>
      </c>
      <c r="O5">
        <v>72044029</v>
      </c>
      <c r="P5">
        <v>89578552</v>
      </c>
      <c r="Q5">
        <v>90928960</v>
      </c>
      <c r="S5">
        <v>70930879</v>
      </c>
      <c r="T5">
        <v>9818052</v>
      </c>
      <c r="U5" s="3">
        <v>1230498</v>
      </c>
      <c r="V5">
        <v>185007</v>
      </c>
      <c r="W5">
        <v>29502</v>
      </c>
      <c r="X5">
        <v>2099364</v>
      </c>
      <c r="Y5">
        <v>63223164</v>
      </c>
      <c r="Z5">
        <v>99102276</v>
      </c>
      <c r="AA5">
        <v>99282981</v>
      </c>
      <c r="AB5">
        <v>131979057</v>
      </c>
      <c r="AC5">
        <v>153660003</v>
      </c>
      <c r="AD5">
        <v>135586998</v>
      </c>
      <c r="AE5">
        <v>156889082</v>
      </c>
      <c r="AF5">
        <v>134931409</v>
      </c>
      <c r="AG5">
        <v>167189106</v>
      </c>
      <c r="AH5">
        <v>249948898</v>
      </c>
      <c r="AI5">
        <v>236614791</v>
      </c>
      <c r="AJ5">
        <v>116656988</v>
      </c>
      <c r="AK5">
        <v>31540463</v>
      </c>
      <c r="AL5">
        <v>20675581</v>
      </c>
      <c r="AM5">
        <v>24599495</v>
      </c>
      <c r="AN5" s="4">
        <v>60853763</v>
      </c>
      <c r="AO5">
        <v>99662419</v>
      </c>
      <c r="AP5" s="4">
        <v>111665903</v>
      </c>
      <c r="AQ5">
        <v>128803564</v>
      </c>
      <c r="AR5" s="4">
        <v>93358525</v>
      </c>
      <c r="AS5" s="3">
        <v>17863359</v>
      </c>
      <c r="AT5" s="3">
        <v>3922942</v>
      </c>
      <c r="AU5" s="3">
        <v>1333059</v>
      </c>
      <c r="AV5">
        <v>233310</v>
      </c>
      <c r="AW5">
        <v>21436</v>
      </c>
      <c r="AY5">
        <v>325</v>
      </c>
      <c r="AZ5">
        <v>634018</v>
      </c>
      <c r="BA5">
        <v>7534244</v>
      </c>
      <c r="BB5">
        <v>4193935</v>
      </c>
    </row>
    <row r="6" spans="1:55">
      <c r="B6" t="s">
        <v>116</v>
      </c>
      <c r="U6" s="2"/>
      <c r="AL6">
        <v>300</v>
      </c>
      <c r="AN6" s="4"/>
      <c r="AP6" s="4"/>
      <c r="AS6" s="3"/>
    </row>
    <row r="7" spans="1:55">
      <c r="B7" t="s">
        <v>121</v>
      </c>
      <c r="U7" s="3">
        <v>4280</v>
      </c>
      <c r="AN7" s="4"/>
      <c r="AP7" s="4"/>
      <c r="AS7" s="3"/>
    </row>
    <row r="8" spans="1:55">
      <c r="B8" t="s">
        <v>45</v>
      </c>
      <c r="Q8">
        <v>25020</v>
      </c>
      <c r="S8">
        <v>5322</v>
      </c>
      <c r="U8" s="2"/>
      <c r="AD8">
        <v>4566</v>
      </c>
      <c r="AE8">
        <v>4800</v>
      </c>
      <c r="AF8">
        <v>4100</v>
      </c>
      <c r="AG8">
        <v>2</v>
      </c>
      <c r="AI8">
        <v>7485</v>
      </c>
      <c r="AJ8">
        <v>55</v>
      </c>
      <c r="AM8">
        <v>25</v>
      </c>
      <c r="AN8" s="4">
        <v>795</v>
      </c>
      <c r="AO8">
        <v>4750</v>
      </c>
      <c r="AP8" s="4"/>
      <c r="AQ8">
        <v>40</v>
      </c>
      <c r="AS8" s="3"/>
      <c r="AT8">
        <v>255</v>
      </c>
      <c r="AZ8">
        <v>57078</v>
      </c>
      <c r="BA8">
        <v>51858</v>
      </c>
      <c r="BB8">
        <v>20</v>
      </c>
    </row>
    <row r="9" spans="1:55">
      <c r="B9" t="s">
        <v>6</v>
      </c>
      <c r="K9">
        <v>7566168</v>
      </c>
      <c r="L9">
        <v>10015251</v>
      </c>
      <c r="M9">
        <v>10535007</v>
      </c>
      <c r="N9">
        <v>18130263</v>
      </c>
      <c r="O9">
        <v>15007692</v>
      </c>
      <c r="P9">
        <v>21410343</v>
      </c>
      <c r="Q9">
        <v>11238238</v>
      </c>
      <c r="S9">
        <v>5931331</v>
      </c>
      <c r="T9">
        <v>6730634</v>
      </c>
      <c r="U9" s="3">
        <v>6896440</v>
      </c>
      <c r="V9">
        <v>21046867</v>
      </c>
      <c r="W9">
        <v>30977633</v>
      </c>
      <c r="X9">
        <v>31665954</v>
      </c>
      <c r="Y9">
        <v>51159351</v>
      </c>
      <c r="Z9">
        <v>22506432</v>
      </c>
      <c r="AA9">
        <v>25447767</v>
      </c>
      <c r="AB9">
        <v>42891687</v>
      </c>
      <c r="AC9">
        <v>21847944</v>
      </c>
      <c r="AD9">
        <v>36908514</v>
      </c>
      <c r="AE9">
        <v>70278806</v>
      </c>
      <c r="AF9">
        <v>49763229</v>
      </c>
      <c r="AG9">
        <v>51487346</v>
      </c>
      <c r="AH9">
        <v>75090277</v>
      </c>
      <c r="AI9">
        <v>57041496</v>
      </c>
      <c r="AJ9">
        <v>10914820</v>
      </c>
      <c r="AK9">
        <v>7500485</v>
      </c>
      <c r="AL9">
        <v>19091622</v>
      </c>
      <c r="AM9">
        <v>6003671</v>
      </c>
      <c r="AN9" s="4">
        <v>9343564</v>
      </c>
      <c r="AO9">
        <v>9705400</v>
      </c>
      <c r="AP9" s="4">
        <v>18427985</v>
      </c>
      <c r="AQ9">
        <v>21748674</v>
      </c>
      <c r="AR9" s="4">
        <v>18157574</v>
      </c>
      <c r="AS9" s="3">
        <v>34176405</v>
      </c>
      <c r="AT9" s="4">
        <v>38810296</v>
      </c>
      <c r="AU9" s="4">
        <v>74964976</v>
      </c>
      <c r="AV9">
        <v>108935274</v>
      </c>
      <c r="AW9">
        <v>124036133</v>
      </c>
      <c r="AX9">
        <v>155275270</v>
      </c>
      <c r="AY9">
        <v>139097479</v>
      </c>
      <c r="AZ9">
        <v>138320928</v>
      </c>
      <c r="BA9">
        <v>125214689</v>
      </c>
      <c r="BB9">
        <v>64718125</v>
      </c>
    </row>
    <row r="10" spans="1:55">
      <c r="B10" t="s">
        <v>9</v>
      </c>
      <c r="K10">
        <v>9488207</v>
      </c>
      <c r="L10">
        <v>7397112</v>
      </c>
      <c r="M10">
        <v>17168811</v>
      </c>
      <c r="N10">
        <v>8750928</v>
      </c>
      <c r="O10">
        <v>7453853</v>
      </c>
      <c r="P10">
        <v>6056240</v>
      </c>
      <c r="Q10">
        <v>8273280</v>
      </c>
      <c r="S10">
        <v>17176382</v>
      </c>
      <c r="T10">
        <v>3298099</v>
      </c>
      <c r="U10" s="3">
        <v>1244254</v>
      </c>
      <c r="V10" s="1">
        <v>1145375</v>
      </c>
      <c r="W10">
        <v>3681908</v>
      </c>
      <c r="X10">
        <v>395964</v>
      </c>
      <c r="Y10">
        <v>2404446</v>
      </c>
      <c r="Z10">
        <v>3957180</v>
      </c>
      <c r="AA10">
        <v>945024</v>
      </c>
      <c r="AB10">
        <v>3706230</v>
      </c>
      <c r="AC10">
        <v>2861163</v>
      </c>
      <c r="AD10">
        <v>2512587</v>
      </c>
      <c r="AE10">
        <v>162808</v>
      </c>
      <c r="AF10">
        <v>169414</v>
      </c>
      <c r="AG10">
        <v>106945</v>
      </c>
      <c r="AH10">
        <v>17127</v>
      </c>
      <c r="AI10">
        <v>6420</v>
      </c>
      <c r="AJ10">
        <v>482</v>
      </c>
      <c r="AK10">
        <v>6155</v>
      </c>
      <c r="AL10">
        <v>1570</v>
      </c>
      <c r="AM10">
        <v>13668</v>
      </c>
      <c r="AN10" s="4">
        <v>10788</v>
      </c>
      <c r="AO10">
        <v>818</v>
      </c>
      <c r="AP10" s="4">
        <v>1631</v>
      </c>
      <c r="AQ10">
        <v>1698</v>
      </c>
      <c r="AR10" s="4">
        <v>6109</v>
      </c>
      <c r="AS10" s="3">
        <v>50</v>
      </c>
      <c r="AT10" s="3">
        <v>347</v>
      </c>
      <c r="AU10" s="3">
        <v>330</v>
      </c>
      <c r="AV10">
        <v>379179</v>
      </c>
      <c r="AX10">
        <v>25</v>
      </c>
      <c r="AY10">
        <v>13503</v>
      </c>
      <c r="AZ10">
        <v>2523937</v>
      </c>
      <c r="BA10">
        <v>472809</v>
      </c>
      <c r="BB10">
        <v>572672</v>
      </c>
    </row>
    <row r="11" spans="1:55">
      <c r="B11" t="s">
        <v>30</v>
      </c>
      <c r="K11">
        <v>172205</v>
      </c>
      <c r="L11">
        <v>481138</v>
      </c>
      <c r="M11">
        <v>371518</v>
      </c>
      <c r="N11">
        <v>313381</v>
      </c>
      <c r="O11">
        <v>395554</v>
      </c>
      <c r="P11">
        <v>483968</v>
      </c>
      <c r="Q11">
        <v>120554</v>
      </c>
      <c r="S11">
        <v>56402</v>
      </c>
      <c r="T11">
        <v>21142</v>
      </c>
      <c r="U11" s="3">
        <v>1326</v>
      </c>
      <c r="V11">
        <v>6218</v>
      </c>
      <c r="AN11" s="4"/>
      <c r="AP11" s="4"/>
      <c r="AS11" s="3"/>
    </row>
    <row r="12" spans="1:55">
      <c r="B12" t="s">
        <v>56</v>
      </c>
      <c r="U12" s="2"/>
      <c r="Y12">
        <v>24234</v>
      </c>
      <c r="Z12">
        <v>214800</v>
      </c>
      <c r="AA12">
        <v>102618</v>
      </c>
      <c r="AB12">
        <v>102387</v>
      </c>
      <c r="AC12">
        <v>605034</v>
      </c>
      <c r="AD12">
        <v>1143489</v>
      </c>
      <c r="AE12">
        <v>1563336</v>
      </c>
      <c r="AF12">
        <v>963640</v>
      </c>
      <c r="AG12">
        <v>1138663</v>
      </c>
      <c r="AH12">
        <v>936331</v>
      </c>
      <c r="AI12">
        <v>1560139</v>
      </c>
      <c r="AJ12">
        <v>819982</v>
      </c>
      <c r="AK12">
        <v>278536</v>
      </c>
      <c r="AL12">
        <v>185375</v>
      </c>
      <c r="AM12">
        <v>176341</v>
      </c>
      <c r="AN12" s="4">
        <v>165048</v>
      </c>
      <c r="AO12">
        <v>391964</v>
      </c>
      <c r="AP12" s="4">
        <v>120740</v>
      </c>
      <c r="AQ12">
        <v>109370</v>
      </c>
      <c r="AR12" s="4">
        <v>2005</v>
      </c>
      <c r="AS12" s="3"/>
      <c r="AW12">
        <v>10323</v>
      </c>
      <c r="AZ12">
        <v>2745</v>
      </c>
      <c r="BA12">
        <v>342460</v>
      </c>
      <c r="BB12">
        <v>893676</v>
      </c>
    </row>
    <row r="13" spans="1:55">
      <c r="B13" t="s">
        <v>57</v>
      </c>
      <c r="U13" s="2"/>
      <c r="AG13">
        <v>2022</v>
      </c>
      <c r="AH13">
        <v>4785</v>
      </c>
      <c r="AI13">
        <v>2081</v>
      </c>
      <c r="AJ13">
        <v>2257</v>
      </c>
      <c r="AN13" s="4"/>
      <c r="AP13" s="4"/>
      <c r="AQ13">
        <v>5</v>
      </c>
      <c r="AS13" s="3"/>
      <c r="AU13">
        <v>500</v>
      </c>
    </row>
    <row r="14" spans="1:55">
      <c r="B14" t="s">
        <v>15</v>
      </c>
      <c r="K14">
        <v>6505476</v>
      </c>
      <c r="L14">
        <v>10197301</v>
      </c>
      <c r="M14">
        <v>12757385</v>
      </c>
      <c r="N14">
        <v>7536213</v>
      </c>
      <c r="O14">
        <v>6753263</v>
      </c>
      <c r="P14">
        <v>10567088</v>
      </c>
      <c r="Q14">
        <v>8555204</v>
      </c>
      <c r="S14">
        <v>11373623</v>
      </c>
      <c r="T14">
        <v>1111273</v>
      </c>
      <c r="U14" s="3">
        <v>182212</v>
      </c>
      <c r="V14">
        <v>10876</v>
      </c>
      <c r="W14">
        <v>9866</v>
      </c>
      <c r="X14">
        <v>74349</v>
      </c>
      <c r="Y14">
        <v>20546598</v>
      </c>
      <c r="Z14">
        <v>31297209</v>
      </c>
      <c r="AA14">
        <v>22724739</v>
      </c>
      <c r="AB14">
        <v>57745752</v>
      </c>
      <c r="AC14">
        <v>108489441</v>
      </c>
      <c r="AD14">
        <v>75298527</v>
      </c>
      <c r="AE14">
        <v>66283128</v>
      </c>
      <c r="AF14">
        <v>75243463</v>
      </c>
      <c r="AG14">
        <v>63349324</v>
      </c>
      <c r="AH14">
        <v>76388033</v>
      </c>
      <c r="AI14">
        <v>55136647</v>
      </c>
      <c r="AJ14">
        <v>19275565</v>
      </c>
      <c r="AK14">
        <v>5201903</v>
      </c>
      <c r="AL14">
        <v>4802094</v>
      </c>
      <c r="AM14">
        <v>5287214</v>
      </c>
      <c r="AN14" s="4">
        <v>4955082</v>
      </c>
      <c r="AO14">
        <v>7341727</v>
      </c>
      <c r="AP14" s="4">
        <v>8105920</v>
      </c>
      <c r="AQ14">
        <v>7073553</v>
      </c>
      <c r="AR14" s="4">
        <v>6469848</v>
      </c>
      <c r="AS14" s="3">
        <v>5657914</v>
      </c>
      <c r="AT14" s="3">
        <v>465450</v>
      </c>
      <c r="AU14" s="3">
        <v>156169</v>
      </c>
      <c r="AV14">
        <v>10236</v>
      </c>
      <c r="AX14">
        <v>3125</v>
      </c>
      <c r="AY14">
        <v>1644126</v>
      </c>
      <c r="AZ14">
        <v>9304087</v>
      </c>
      <c r="BA14">
        <v>16318302</v>
      </c>
      <c r="BB14">
        <v>26319260</v>
      </c>
    </row>
    <row r="15" spans="1:55">
      <c r="B15" t="s">
        <v>110</v>
      </c>
      <c r="U15" s="2"/>
      <c r="AL15">
        <v>2</v>
      </c>
      <c r="AN15" s="4"/>
      <c r="AP15" s="4"/>
      <c r="AS15" s="3"/>
      <c r="AU15">
        <v>1825</v>
      </c>
      <c r="AW15">
        <v>1355</v>
      </c>
      <c r="BA15">
        <v>30</v>
      </c>
      <c r="BB15">
        <v>13038</v>
      </c>
    </row>
    <row r="16" spans="1:55">
      <c r="B16" t="s">
        <v>22</v>
      </c>
      <c r="K16">
        <v>54592</v>
      </c>
      <c r="L16">
        <v>147975</v>
      </c>
      <c r="M16">
        <v>131557</v>
      </c>
      <c r="N16">
        <v>333449</v>
      </c>
      <c r="O16">
        <v>260452</v>
      </c>
      <c r="P16">
        <v>248282</v>
      </c>
      <c r="Q16">
        <v>266452</v>
      </c>
      <c r="S16">
        <v>339763</v>
      </c>
      <c r="T16">
        <v>279443</v>
      </c>
      <c r="U16" s="3">
        <v>556112</v>
      </c>
      <c r="V16">
        <v>1806749</v>
      </c>
      <c r="W16">
        <v>3634688</v>
      </c>
      <c r="X16">
        <v>11135115</v>
      </c>
      <c r="Y16">
        <v>8797320</v>
      </c>
      <c r="Z16">
        <v>1133658</v>
      </c>
      <c r="AA16">
        <v>852759</v>
      </c>
      <c r="AB16">
        <v>874866</v>
      </c>
      <c r="AC16">
        <v>916995</v>
      </c>
      <c r="AD16">
        <v>674670</v>
      </c>
      <c r="AE16">
        <v>762253</v>
      </c>
      <c r="AF16">
        <v>426208</v>
      </c>
      <c r="AG16">
        <v>773790</v>
      </c>
      <c r="AH16">
        <v>1259131</v>
      </c>
      <c r="AI16">
        <v>765142</v>
      </c>
      <c r="AJ16">
        <v>175793</v>
      </c>
      <c r="AK16">
        <v>688340</v>
      </c>
      <c r="AL16">
        <v>366996</v>
      </c>
      <c r="AM16">
        <v>189981</v>
      </c>
      <c r="AN16" s="4">
        <v>88443</v>
      </c>
      <c r="AO16">
        <v>53544</v>
      </c>
      <c r="AP16" s="4">
        <v>141515</v>
      </c>
      <c r="AQ16">
        <v>49321</v>
      </c>
      <c r="AR16" s="4">
        <v>137773</v>
      </c>
      <c r="AS16" s="3">
        <v>118204</v>
      </c>
      <c r="AT16" s="3">
        <v>74493</v>
      </c>
      <c r="AU16" s="3">
        <v>214764</v>
      </c>
      <c r="AV16">
        <v>940400</v>
      </c>
      <c r="AW16">
        <v>929289</v>
      </c>
      <c r="AX16">
        <v>705429</v>
      </c>
      <c r="AY16">
        <v>860667</v>
      </c>
      <c r="AZ16">
        <v>601986</v>
      </c>
      <c r="BA16">
        <v>1229997</v>
      </c>
      <c r="BB16">
        <v>955766</v>
      </c>
    </row>
    <row r="17" spans="2:54">
      <c r="B17" t="s">
        <v>89</v>
      </c>
      <c r="U17" s="2"/>
      <c r="AI17">
        <v>240000</v>
      </c>
      <c r="AL17">
        <v>1440</v>
      </c>
      <c r="AN17" s="4"/>
      <c r="AP17" s="4"/>
      <c r="AQ17">
        <v>13269</v>
      </c>
      <c r="AS17" s="3"/>
    </row>
    <row r="18" spans="2:54">
      <c r="B18" t="s">
        <v>10</v>
      </c>
      <c r="K18">
        <v>1451648</v>
      </c>
      <c r="L18">
        <v>1626836</v>
      </c>
      <c r="M18">
        <v>685064</v>
      </c>
      <c r="N18">
        <v>1308672</v>
      </c>
      <c r="O18">
        <v>1984237</v>
      </c>
      <c r="P18">
        <v>1709878</v>
      </c>
      <c r="Q18">
        <v>2356488</v>
      </c>
      <c r="S18">
        <v>1988971</v>
      </c>
      <c r="T18">
        <v>3235474</v>
      </c>
      <c r="U18" s="3">
        <v>3114477</v>
      </c>
      <c r="V18">
        <v>2365089</v>
      </c>
      <c r="W18">
        <v>2160576</v>
      </c>
      <c r="X18">
        <v>11810622</v>
      </c>
      <c r="Y18">
        <v>26371197</v>
      </c>
      <c r="Z18">
        <v>6127881</v>
      </c>
      <c r="AA18">
        <v>15377124</v>
      </c>
      <c r="AB18">
        <v>13130076</v>
      </c>
      <c r="AC18">
        <v>11480973</v>
      </c>
      <c r="AD18">
        <v>19965903</v>
      </c>
      <c r="AE18">
        <v>17199978</v>
      </c>
      <c r="AF18">
        <v>18608228</v>
      </c>
      <c r="AG18">
        <v>20275692</v>
      </c>
      <c r="AH18">
        <v>17079528</v>
      </c>
      <c r="AI18">
        <v>13340627</v>
      </c>
      <c r="AJ18">
        <v>7536597</v>
      </c>
      <c r="AK18">
        <v>7517166</v>
      </c>
      <c r="AL18">
        <v>3893594</v>
      </c>
      <c r="AM18">
        <v>3431592</v>
      </c>
      <c r="AN18" s="4">
        <v>3779007</v>
      </c>
      <c r="AO18">
        <v>4617019</v>
      </c>
      <c r="AP18" s="4">
        <v>4346935</v>
      </c>
      <c r="AQ18">
        <v>3088855</v>
      </c>
      <c r="AR18" s="4">
        <v>5288328</v>
      </c>
      <c r="AS18" s="3">
        <v>10219376</v>
      </c>
      <c r="AT18" s="3">
        <v>17086313</v>
      </c>
      <c r="AU18" s="3">
        <v>50810803</v>
      </c>
      <c r="AV18">
        <v>62331946</v>
      </c>
      <c r="AW18">
        <v>68157908</v>
      </c>
      <c r="AX18">
        <v>52899076</v>
      </c>
      <c r="AY18">
        <v>54882346</v>
      </c>
      <c r="AZ18">
        <v>63637586</v>
      </c>
      <c r="BA18">
        <v>58867504</v>
      </c>
      <c r="BB18">
        <v>62949627</v>
      </c>
    </row>
    <row r="19" spans="2:54">
      <c r="B19" t="s">
        <v>101</v>
      </c>
      <c r="U19" s="2"/>
      <c r="AJ19">
        <v>300</v>
      </c>
      <c r="AK19">
        <v>50</v>
      </c>
      <c r="AL19">
        <v>21120</v>
      </c>
      <c r="AN19" s="4">
        <v>1500</v>
      </c>
      <c r="AP19" s="4"/>
      <c r="AS19" s="3"/>
    </row>
    <row r="20" spans="2:54">
      <c r="B20" t="s">
        <v>40</v>
      </c>
      <c r="M20">
        <v>207282</v>
      </c>
      <c r="Q20">
        <v>4448</v>
      </c>
      <c r="S20">
        <v>50</v>
      </c>
      <c r="T20">
        <v>284</v>
      </c>
      <c r="U20" s="3">
        <v>30304</v>
      </c>
      <c r="V20">
        <v>39994</v>
      </c>
      <c r="W20">
        <v>175748</v>
      </c>
      <c r="X20">
        <v>62238</v>
      </c>
      <c r="Y20">
        <v>557154</v>
      </c>
      <c r="Z20">
        <v>69471</v>
      </c>
      <c r="AA20">
        <v>107370</v>
      </c>
      <c r="AB20">
        <v>27249</v>
      </c>
      <c r="AC20">
        <v>317079</v>
      </c>
      <c r="AD20">
        <v>549216</v>
      </c>
      <c r="AE20">
        <v>538998</v>
      </c>
      <c r="AF20">
        <v>233781</v>
      </c>
      <c r="AG20">
        <v>597922</v>
      </c>
      <c r="AH20">
        <v>2607331</v>
      </c>
      <c r="AI20">
        <v>2302213</v>
      </c>
      <c r="AJ20">
        <v>2093273</v>
      </c>
      <c r="AK20">
        <v>2378809</v>
      </c>
      <c r="AL20">
        <v>502693</v>
      </c>
      <c r="AM20">
        <v>1590873</v>
      </c>
      <c r="AN20" s="4">
        <v>2596760</v>
      </c>
      <c r="AO20">
        <v>2363518</v>
      </c>
      <c r="AP20" s="4">
        <v>2633122</v>
      </c>
      <c r="AQ20">
        <v>1524860</v>
      </c>
      <c r="AR20" s="4">
        <v>2620290</v>
      </c>
      <c r="AS20" s="3">
        <v>2057225</v>
      </c>
      <c r="AT20" s="3">
        <v>2313356</v>
      </c>
      <c r="AU20" s="3">
        <v>2846246</v>
      </c>
      <c r="AV20">
        <v>2214074</v>
      </c>
      <c r="AW20">
        <v>5410525</v>
      </c>
      <c r="AX20">
        <v>6144901</v>
      </c>
      <c r="AY20">
        <v>9830617</v>
      </c>
      <c r="AZ20">
        <v>15595242</v>
      </c>
      <c r="BA20">
        <v>17885470</v>
      </c>
      <c r="BB20">
        <v>10191273</v>
      </c>
    </row>
    <row r="21" spans="2:54">
      <c r="B21" t="s">
        <v>31</v>
      </c>
      <c r="T21">
        <v>31752</v>
      </c>
      <c r="U21" s="2"/>
      <c r="AA21">
        <v>3600</v>
      </c>
      <c r="AB21">
        <v>3660</v>
      </c>
      <c r="AC21">
        <v>119625</v>
      </c>
      <c r="AD21">
        <v>236052</v>
      </c>
      <c r="AE21">
        <v>459836</v>
      </c>
      <c r="AF21">
        <v>258482</v>
      </c>
      <c r="AG21">
        <v>609627</v>
      </c>
      <c r="AH21">
        <v>671938</v>
      </c>
      <c r="AI21">
        <v>1006687</v>
      </c>
      <c r="AJ21">
        <v>857518</v>
      </c>
      <c r="AK21">
        <v>285381</v>
      </c>
      <c r="AL21">
        <v>78553</v>
      </c>
      <c r="AM21">
        <v>124735</v>
      </c>
      <c r="AN21" s="4">
        <v>141078</v>
      </c>
      <c r="AO21">
        <v>288595</v>
      </c>
      <c r="AP21" s="4">
        <v>315733</v>
      </c>
      <c r="AQ21">
        <v>348826</v>
      </c>
      <c r="AR21" s="4">
        <v>415392</v>
      </c>
      <c r="AS21" s="3">
        <v>226681</v>
      </c>
      <c r="AT21" s="3">
        <v>21076</v>
      </c>
      <c r="AU21" s="3">
        <v>269102</v>
      </c>
      <c r="AV21">
        <v>883032</v>
      </c>
      <c r="AW21">
        <v>700782</v>
      </c>
      <c r="AX21">
        <v>287072</v>
      </c>
      <c r="AY21">
        <v>1519297</v>
      </c>
      <c r="AZ21">
        <v>845369</v>
      </c>
      <c r="BA21">
        <v>984843</v>
      </c>
      <c r="BB21">
        <v>558683</v>
      </c>
    </row>
    <row r="22" spans="2:54">
      <c r="B22" t="s">
        <v>59</v>
      </c>
      <c r="U22" s="2"/>
      <c r="AA22">
        <v>11133</v>
      </c>
      <c r="AB22">
        <v>147765</v>
      </c>
      <c r="AC22">
        <v>471294</v>
      </c>
      <c r="AD22">
        <v>1120137</v>
      </c>
      <c r="AE22">
        <v>1225124</v>
      </c>
      <c r="AF22">
        <v>939707</v>
      </c>
      <c r="AG22">
        <v>689613</v>
      </c>
      <c r="AH22">
        <v>1817447</v>
      </c>
      <c r="AI22">
        <v>3031051</v>
      </c>
      <c r="AJ22">
        <v>1825103</v>
      </c>
      <c r="AK22">
        <v>306214</v>
      </c>
      <c r="AL22">
        <v>158571</v>
      </c>
      <c r="AM22">
        <v>787985</v>
      </c>
      <c r="AN22" s="4">
        <v>591447</v>
      </c>
      <c r="AO22">
        <v>865388</v>
      </c>
      <c r="AP22" s="4">
        <v>1000237</v>
      </c>
      <c r="AQ22">
        <v>1665704</v>
      </c>
      <c r="AR22" s="4">
        <v>415488</v>
      </c>
      <c r="AS22" s="3">
        <v>17183</v>
      </c>
      <c r="AT22" s="3">
        <v>9863</v>
      </c>
      <c r="AV22">
        <v>1550</v>
      </c>
      <c r="AY22">
        <v>6718</v>
      </c>
      <c r="AZ22">
        <v>444091</v>
      </c>
      <c r="BA22">
        <v>1197882</v>
      </c>
      <c r="BB22">
        <v>530378</v>
      </c>
    </row>
    <row r="23" spans="2:54">
      <c r="B23" t="s">
        <v>24</v>
      </c>
      <c r="K23">
        <v>189666</v>
      </c>
      <c r="L23">
        <v>93059</v>
      </c>
      <c r="M23">
        <v>130934</v>
      </c>
      <c r="N23">
        <v>70985</v>
      </c>
      <c r="O23">
        <v>201884</v>
      </c>
      <c r="P23">
        <v>168267</v>
      </c>
      <c r="Q23">
        <v>172931</v>
      </c>
      <c r="S23">
        <v>182131</v>
      </c>
      <c r="T23">
        <v>174367</v>
      </c>
      <c r="U23" s="3">
        <v>2774112</v>
      </c>
      <c r="V23">
        <v>324806</v>
      </c>
      <c r="W23">
        <v>302088</v>
      </c>
      <c r="X23">
        <v>1004355</v>
      </c>
      <c r="Y23">
        <v>969723</v>
      </c>
      <c r="Z23">
        <v>591450</v>
      </c>
      <c r="AA23">
        <v>472125</v>
      </c>
      <c r="AB23">
        <v>1734144</v>
      </c>
      <c r="AC23">
        <v>1706616</v>
      </c>
      <c r="AD23">
        <v>1544328</v>
      </c>
      <c r="AE23">
        <v>2199975</v>
      </c>
      <c r="AF23">
        <v>1908029</v>
      </c>
      <c r="AG23">
        <v>1814415</v>
      </c>
      <c r="AH23">
        <v>1717856</v>
      </c>
      <c r="AI23">
        <v>1009225</v>
      </c>
      <c r="AJ23">
        <v>616564</v>
      </c>
      <c r="AK23">
        <v>306732</v>
      </c>
      <c r="AL23">
        <v>74742</v>
      </c>
      <c r="AM23">
        <v>1012272</v>
      </c>
      <c r="AN23" s="4">
        <v>275878</v>
      </c>
      <c r="AO23">
        <v>138355</v>
      </c>
      <c r="AP23" s="4">
        <v>186085</v>
      </c>
      <c r="AQ23">
        <v>112157</v>
      </c>
      <c r="AR23" s="4">
        <v>310570</v>
      </c>
      <c r="AS23" s="3">
        <v>839520</v>
      </c>
      <c r="AT23" s="3">
        <v>1041325</v>
      </c>
      <c r="AU23" s="3">
        <v>26392</v>
      </c>
      <c r="AW23">
        <v>9775</v>
      </c>
      <c r="AY23">
        <v>39098</v>
      </c>
      <c r="AZ23">
        <v>694800</v>
      </c>
      <c r="BA23">
        <v>101248</v>
      </c>
      <c r="BB23">
        <v>1111127</v>
      </c>
    </row>
    <row r="24" spans="2:54">
      <c r="B24" t="s">
        <v>54</v>
      </c>
      <c r="N24">
        <v>322</v>
      </c>
      <c r="O24">
        <v>2560</v>
      </c>
      <c r="P24">
        <v>4</v>
      </c>
      <c r="Q24">
        <v>2500</v>
      </c>
      <c r="S24">
        <v>954</v>
      </c>
      <c r="T24">
        <v>783</v>
      </c>
      <c r="U24" s="3">
        <v>1347</v>
      </c>
      <c r="V24">
        <v>2817</v>
      </c>
      <c r="W24">
        <v>5764</v>
      </c>
      <c r="X24">
        <v>1611</v>
      </c>
      <c r="Y24">
        <v>47799</v>
      </c>
      <c r="Z24">
        <v>909</v>
      </c>
      <c r="AA24">
        <v>153990</v>
      </c>
      <c r="AB24">
        <v>1152780</v>
      </c>
      <c r="AC24">
        <v>56100</v>
      </c>
      <c r="AD24">
        <v>51162</v>
      </c>
      <c r="AE24">
        <v>65041</v>
      </c>
      <c r="AF24">
        <v>542995</v>
      </c>
      <c r="AG24">
        <v>220630</v>
      </c>
      <c r="AH24">
        <v>80669</v>
      </c>
      <c r="AI24">
        <v>189160</v>
      </c>
      <c r="AJ24">
        <v>328321</v>
      </c>
      <c r="AK24">
        <v>38145</v>
      </c>
      <c r="AL24">
        <v>1273</v>
      </c>
      <c r="AM24">
        <v>8621</v>
      </c>
      <c r="AN24" s="4">
        <v>21799</v>
      </c>
      <c r="AO24">
        <v>57587</v>
      </c>
      <c r="AP24" s="4">
        <v>71574</v>
      </c>
      <c r="AQ24">
        <v>24309</v>
      </c>
      <c r="AR24" s="4">
        <v>252827</v>
      </c>
      <c r="AS24" s="3">
        <v>286165</v>
      </c>
      <c r="AT24" s="3">
        <v>141415</v>
      </c>
      <c r="AU24" s="3">
        <v>341676</v>
      </c>
      <c r="AV24">
        <v>99047</v>
      </c>
      <c r="AW24">
        <v>157939</v>
      </c>
      <c r="AX24">
        <v>967664</v>
      </c>
      <c r="AY24">
        <v>1464686</v>
      </c>
      <c r="AZ24">
        <v>1629545</v>
      </c>
      <c r="BA24">
        <v>1345093</v>
      </c>
      <c r="BB24">
        <v>625986</v>
      </c>
    </row>
    <row r="25" spans="2:54">
      <c r="B25" t="s">
        <v>50</v>
      </c>
      <c r="U25" s="2"/>
      <c r="AG25">
        <v>5769</v>
      </c>
      <c r="AH25">
        <v>31557</v>
      </c>
      <c r="AN25" s="4"/>
      <c r="AP25" s="4"/>
      <c r="AS25" s="3"/>
    </row>
    <row r="26" spans="2:54">
      <c r="B26" t="s">
        <v>29</v>
      </c>
      <c r="K26">
        <v>21738</v>
      </c>
      <c r="L26">
        <v>80079</v>
      </c>
      <c r="M26">
        <v>34208</v>
      </c>
      <c r="N26">
        <v>18789</v>
      </c>
      <c r="P26">
        <v>52659</v>
      </c>
      <c r="Q26">
        <v>113541</v>
      </c>
      <c r="S26">
        <v>75174</v>
      </c>
      <c r="T26">
        <v>37893</v>
      </c>
      <c r="U26" s="3">
        <v>149136</v>
      </c>
      <c r="V26">
        <v>79671</v>
      </c>
      <c r="W26">
        <v>356667</v>
      </c>
      <c r="X26">
        <v>153810</v>
      </c>
      <c r="Y26">
        <v>459582</v>
      </c>
      <c r="Z26">
        <v>31659</v>
      </c>
      <c r="AA26">
        <v>242370</v>
      </c>
      <c r="AB26">
        <v>206679</v>
      </c>
      <c r="AC26">
        <v>173385</v>
      </c>
      <c r="AD26">
        <v>231219</v>
      </c>
      <c r="AE26">
        <v>220389</v>
      </c>
      <c r="AF26">
        <v>377937</v>
      </c>
      <c r="AG26">
        <v>692103</v>
      </c>
      <c r="AH26">
        <v>493987</v>
      </c>
      <c r="AI26">
        <v>296794</v>
      </c>
      <c r="AJ26">
        <v>168759</v>
      </c>
      <c r="AK26">
        <v>250710</v>
      </c>
      <c r="AL26">
        <v>145602</v>
      </c>
      <c r="AM26">
        <v>136345</v>
      </c>
      <c r="AN26" s="4">
        <v>327814</v>
      </c>
      <c r="AO26">
        <v>67348</v>
      </c>
      <c r="AP26" s="4">
        <v>89119</v>
      </c>
      <c r="AQ26">
        <v>58866</v>
      </c>
      <c r="AR26" s="4">
        <v>163971</v>
      </c>
      <c r="AS26" s="3">
        <v>233255</v>
      </c>
      <c r="AT26" s="3">
        <v>185505</v>
      </c>
      <c r="AU26" s="3">
        <v>114196</v>
      </c>
      <c r="AV26">
        <v>2822</v>
      </c>
      <c r="AW26">
        <v>127659</v>
      </c>
      <c r="AX26">
        <v>81309</v>
      </c>
      <c r="AY26">
        <v>98187</v>
      </c>
      <c r="AZ26">
        <v>1139596</v>
      </c>
      <c r="BA26">
        <v>1130732</v>
      </c>
      <c r="BB26">
        <v>1114432</v>
      </c>
    </row>
    <row r="27" spans="2:54">
      <c r="B27" t="s">
        <v>20</v>
      </c>
      <c r="K27">
        <v>297573</v>
      </c>
      <c r="L27">
        <v>327159</v>
      </c>
      <c r="M27">
        <v>270658</v>
      </c>
      <c r="N27">
        <v>308281</v>
      </c>
      <c r="O27">
        <v>285215</v>
      </c>
      <c r="P27">
        <v>283689</v>
      </c>
      <c r="Q27">
        <v>621474</v>
      </c>
      <c r="S27">
        <v>465264</v>
      </c>
      <c r="T27">
        <v>538711</v>
      </c>
      <c r="U27" s="3">
        <v>898417</v>
      </c>
      <c r="V27">
        <v>1137771</v>
      </c>
      <c r="W27">
        <v>1551917</v>
      </c>
      <c r="X27">
        <v>5247450</v>
      </c>
      <c r="Y27">
        <v>6184326</v>
      </c>
      <c r="Z27">
        <v>4180497</v>
      </c>
      <c r="AA27">
        <v>1383798</v>
      </c>
      <c r="AB27">
        <v>3626799</v>
      </c>
      <c r="AC27">
        <v>2467311</v>
      </c>
      <c r="AD27">
        <v>5267472</v>
      </c>
      <c r="AE27">
        <v>4100183</v>
      </c>
      <c r="AF27">
        <v>2371136</v>
      </c>
      <c r="AG27">
        <v>3650415</v>
      </c>
      <c r="AH27">
        <v>3986427</v>
      </c>
      <c r="AI27">
        <v>4332967</v>
      </c>
      <c r="AJ27">
        <v>1884466</v>
      </c>
      <c r="AK27">
        <v>1684489</v>
      </c>
      <c r="AL27">
        <v>925474</v>
      </c>
      <c r="AM27">
        <v>692698</v>
      </c>
      <c r="AN27" s="4">
        <v>483575</v>
      </c>
      <c r="AO27">
        <v>2557307</v>
      </c>
      <c r="AP27" s="4">
        <v>1021422</v>
      </c>
      <c r="AQ27">
        <v>4453457</v>
      </c>
      <c r="AR27" s="4">
        <v>2543706</v>
      </c>
      <c r="AS27" s="3">
        <v>1175591</v>
      </c>
      <c r="AT27" s="3">
        <v>1143285</v>
      </c>
      <c r="AU27" s="3">
        <v>1590419</v>
      </c>
      <c r="AV27">
        <v>1754796</v>
      </c>
      <c r="AW27">
        <v>546120</v>
      </c>
      <c r="AX27">
        <v>7378056</v>
      </c>
      <c r="AY27">
        <v>31354585</v>
      </c>
      <c r="AZ27">
        <v>20091888</v>
      </c>
      <c r="BA27">
        <v>5049878</v>
      </c>
      <c r="BB27">
        <v>22569882</v>
      </c>
    </row>
    <row r="28" spans="2:54">
      <c r="B28" t="s">
        <v>58</v>
      </c>
      <c r="U28" s="2"/>
      <c r="AG28">
        <v>59966</v>
      </c>
      <c r="AH28">
        <v>635097</v>
      </c>
      <c r="AI28">
        <v>146580</v>
      </c>
      <c r="AJ28">
        <v>1231562</v>
      </c>
      <c r="AK28">
        <v>2251655</v>
      </c>
      <c r="AL28">
        <v>1314594</v>
      </c>
      <c r="AM28">
        <v>621540</v>
      </c>
      <c r="AN28" s="4">
        <v>1545935</v>
      </c>
      <c r="AO28">
        <v>483314</v>
      </c>
      <c r="AP28" s="4">
        <v>3364319</v>
      </c>
      <c r="AQ28">
        <v>6740409</v>
      </c>
      <c r="AR28" s="4">
        <v>5589934</v>
      </c>
      <c r="AS28" s="3">
        <v>11182629</v>
      </c>
      <c r="AT28" s="3">
        <v>9809304</v>
      </c>
      <c r="AU28" s="3">
        <v>4445421</v>
      </c>
      <c r="AV28">
        <v>3076226</v>
      </c>
      <c r="AW28">
        <v>1770208</v>
      </c>
      <c r="AX28">
        <v>11557283</v>
      </c>
      <c r="AY28">
        <v>36803431</v>
      </c>
      <c r="AZ28">
        <v>53693674</v>
      </c>
      <c r="BA28">
        <v>75599285</v>
      </c>
      <c r="BB28">
        <v>38482887</v>
      </c>
    </row>
    <row r="29" spans="2:54">
      <c r="B29" t="s">
        <v>44</v>
      </c>
      <c r="P29">
        <v>367445</v>
      </c>
      <c r="Q29">
        <v>328618</v>
      </c>
      <c r="S29">
        <v>315708</v>
      </c>
      <c r="T29">
        <v>117334</v>
      </c>
      <c r="U29" s="2"/>
      <c r="V29">
        <v>103000</v>
      </c>
      <c r="W29">
        <v>85000</v>
      </c>
      <c r="X29">
        <v>120000</v>
      </c>
      <c r="Y29">
        <v>60000</v>
      </c>
      <c r="Z29">
        <v>55137</v>
      </c>
      <c r="AA29">
        <v>185220</v>
      </c>
      <c r="AN29" s="4"/>
      <c r="AP29" s="4"/>
      <c r="AS29" s="3"/>
    </row>
    <row r="30" spans="2:54">
      <c r="B30" t="s">
        <v>13</v>
      </c>
      <c r="K30">
        <v>5390</v>
      </c>
      <c r="L30">
        <v>2304</v>
      </c>
      <c r="M30">
        <v>1740</v>
      </c>
      <c r="N30">
        <v>7585</v>
      </c>
      <c r="O30">
        <v>4419</v>
      </c>
      <c r="P30">
        <v>16782</v>
      </c>
      <c r="Q30">
        <v>23126</v>
      </c>
      <c r="S30">
        <v>66923</v>
      </c>
      <c r="T30">
        <v>1206430</v>
      </c>
      <c r="U30" s="3">
        <v>1205768</v>
      </c>
      <c r="V30">
        <v>561294</v>
      </c>
      <c r="W30">
        <v>223680</v>
      </c>
      <c r="X30">
        <v>131931</v>
      </c>
      <c r="Y30">
        <v>1061835</v>
      </c>
      <c r="Z30">
        <v>2594670</v>
      </c>
      <c r="AA30">
        <v>1871520</v>
      </c>
      <c r="AB30">
        <v>1265826</v>
      </c>
      <c r="AC30">
        <v>2205855</v>
      </c>
      <c r="AD30">
        <v>2237001</v>
      </c>
      <c r="AE30">
        <v>1413758</v>
      </c>
      <c r="AF30">
        <v>1171567</v>
      </c>
      <c r="AG30">
        <v>2694416</v>
      </c>
      <c r="AH30">
        <v>3649078</v>
      </c>
      <c r="AI30">
        <v>3971988</v>
      </c>
      <c r="AJ30">
        <v>2683010</v>
      </c>
      <c r="AK30">
        <v>699246</v>
      </c>
      <c r="AL30">
        <v>443464</v>
      </c>
      <c r="AM30">
        <v>1317282</v>
      </c>
      <c r="AN30" s="4">
        <v>1110008</v>
      </c>
      <c r="AO30">
        <v>1185823</v>
      </c>
      <c r="AP30" s="4">
        <v>1035520</v>
      </c>
      <c r="AQ30">
        <v>22467341</v>
      </c>
      <c r="AR30" s="4">
        <v>1320954</v>
      </c>
      <c r="AS30" s="3">
        <v>234789</v>
      </c>
      <c r="AT30" s="3">
        <v>2504</v>
      </c>
      <c r="AV30">
        <v>217560</v>
      </c>
      <c r="AY30">
        <v>37655</v>
      </c>
      <c r="AZ30">
        <v>216316</v>
      </c>
      <c r="BA30">
        <v>964934</v>
      </c>
      <c r="BB30">
        <v>3155228</v>
      </c>
    </row>
    <row r="31" spans="2:54">
      <c r="B31" t="s">
        <v>14</v>
      </c>
      <c r="K31">
        <v>987605</v>
      </c>
      <c r="L31">
        <v>721504</v>
      </c>
      <c r="M31">
        <v>659167</v>
      </c>
      <c r="N31">
        <v>1220233</v>
      </c>
      <c r="O31">
        <v>1269844</v>
      </c>
      <c r="P31">
        <v>1234697</v>
      </c>
      <c r="Q31">
        <v>1076268</v>
      </c>
      <c r="S31">
        <v>1231257</v>
      </c>
      <c r="T31">
        <v>1184460</v>
      </c>
      <c r="U31" s="3">
        <v>724637</v>
      </c>
      <c r="V31">
        <v>1700468</v>
      </c>
      <c r="W31">
        <v>1653101</v>
      </c>
      <c r="X31">
        <v>2656743</v>
      </c>
      <c r="Y31">
        <v>1870515</v>
      </c>
      <c r="Z31">
        <v>3350922</v>
      </c>
      <c r="AA31">
        <v>4378815</v>
      </c>
      <c r="AB31">
        <v>6519816</v>
      </c>
      <c r="AC31">
        <v>7567893</v>
      </c>
      <c r="AD31">
        <v>5582583</v>
      </c>
      <c r="AE31">
        <v>8733759</v>
      </c>
      <c r="AF31">
        <v>6198046</v>
      </c>
      <c r="AG31">
        <v>8417821</v>
      </c>
      <c r="AH31">
        <v>11384563</v>
      </c>
      <c r="AI31">
        <v>13205156</v>
      </c>
      <c r="AJ31">
        <v>6527195</v>
      </c>
      <c r="AK31">
        <v>2789639</v>
      </c>
      <c r="AL31">
        <v>2921206</v>
      </c>
      <c r="AM31">
        <v>2360139</v>
      </c>
      <c r="AN31" s="4">
        <v>2737595</v>
      </c>
      <c r="AO31">
        <v>2464234</v>
      </c>
      <c r="AP31" s="4">
        <v>2792620</v>
      </c>
      <c r="AQ31">
        <v>3434390</v>
      </c>
      <c r="AR31" s="4">
        <v>2859324</v>
      </c>
      <c r="AS31" s="3">
        <v>3352247</v>
      </c>
      <c r="AT31" s="3">
        <v>3638534</v>
      </c>
      <c r="AU31" s="3">
        <v>4500994</v>
      </c>
      <c r="AV31">
        <v>4010676</v>
      </c>
      <c r="AW31">
        <v>7194068</v>
      </c>
      <c r="AX31">
        <v>7237359</v>
      </c>
      <c r="AY31">
        <v>8297359</v>
      </c>
      <c r="AZ31">
        <v>9688542</v>
      </c>
      <c r="BA31">
        <v>8718857</v>
      </c>
      <c r="BB31">
        <v>7431211</v>
      </c>
    </row>
    <row r="32" spans="2:54">
      <c r="B32" t="s">
        <v>35</v>
      </c>
      <c r="N32">
        <v>932</v>
      </c>
      <c r="O32">
        <v>444</v>
      </c>
      <c r="P32">
        <v>6938</v>
      </c>
      <c r="Q32">
        <v>7597</v>
      </c>
      <c r="S32">
        <v>15116</v>
      </c>
      <c r="T32">
        <v>12846</v>
      </c>
      <c r="U32" s="3">
        <v>72021</v>
      </c>
      <c r="V32">
        <v>42456</v>
      </c>
      <c r="W32">
        <v>37951</v>
      </c>
      <c r="X32">
        <v>267216</v>
      </c>
      <c r="Y32">
        <v>12996</v>
      </c>
      <c r="Z32">
        <v>124515</v>
      </c>
      <c r="AA32">
        <v>18600</v>
      </c>
      <c r="AB32">
        <v>8049</v>
      </c>
      <c r="AC32">
        <v>18000</v>
      </c>
      <c r="AD32">
        <v>210</v>
      </c>
      <c r="AE32">
        <v>6153</v>
      </c>
      <c r="AF32">
        <v>10501</v>
      </c>
      <c r="AG32">
        <v>18566</v>
      </c>
      <c r="AH32">
        <v>1988</v>
      </c>
      <c r="AI32">
        <v>3963</v>
      </c>
      <c r="AJ32">
        <v>552</v>
      </c>
      <c r="AK32">
        <v>1175</v>
      </c>
      <c r="AL32">
        <v>502</v>
      </c>
      <c r="AM32">
        <v>99835</v>
      </c>
      <c r="AN32" s="4">
        <v>77272</v>
      </c>
      <c r="AO32">
        <v>1169386</v>
      </c>
      <c r="AP32" s="4">
        <v>3107561</v>
      </c>
      <c r="AQ32">
        <v>3651062</v>
      </c>
      <c r="AR32" s="4">
        <v>3989382</v>
      </c>
      <c r="AS32" s="3">
        <v>1033</v>
      </c>
      <c r="AT32" s="3">
        <v>50</v>
      </c>
      <c r="AV32">
        <v>520</v>
      </c>
      <c r="AX32">
        <v>40</v>
      </c>
      <c r="AY32">
        <v>536</v>
      </c>
      <c r="BA32">
        <v>6869</v>
      </c>
      <c r="BB32">
        <v>11945</v>
      </c>
    </row>
    <row r="33" spans="2:54">
      <c r="B33" t="s">
        <v>60</v>
      </c>
      <c r="K33">
        <v>25233410</v>
      </c>
      <c r="L33">
        <v>31124384</v>
      </c>
      <c r="M33">
        <v>24385123</v>
      </c>
      <c r="N33">
        <v>264011022</v>
      </c>
      <c r="O33">
        <v>36629518</v>
      </c>
      <c r="P33">
        <v>43221833</v>
      </c>
      <c r="Q33">
        <v>46044771</v>
      </c>
      <c r="S33">
        <v>55201578</v>
      </c>
      <c r="T33">
        <v>51064260</v>
      </c>
      <c r="U33" s="3">
        <v>94251880</v>
      </c>
      <c r="V33">
        <v>174068041</v>
      </c>
      <c r="W33">
        <v>203451891</v>
      </c>
      <c r="X33">
        <v>575563680</v>
      </c>
      <c r="Y33">
        <v>420811995</v>
      </c>
      <c r="Z33">
        <v>315288312</v>
      </c>
      <c r="AA33">
        <v>190642890</v>
      </c>
      <c r="AB33">
        <v>263498823</v>
      </c>
      <c r="AC33">
        <v>256071081</v>
      </c>
      <c r="AD33">
        <v>339574206</v>
      </c>
      <c r="AE33">
        <v>422357393</v>
      </c>
      <c r="AF33">
        <v>318478538</v>
      </c>
      <c r="AG33">
        <v>368912175</v>
      </c>
      <c r="AH33">
        <v>520523098</v>
      </c>
      <c r="AI33">
        <v>467356358</v>
      </c>
      <c r="AJ33">
        <v>241863814</v>
      </c>
      <c r="AK33">
        <v>49413405</v>
      </c>
      <c r="AL33">
        <v>40748727</v>
      </c>
      <c r="AM33">
        <v>69515442</v>
      </c>
      <c r="AN33" s="4">
        <v>82237087</v>
      </c>
      <c r="AO33">
        <v>87973350</v>
      </c>
      <c r="AP33" s="4">
        <v>124747988</v>
      </c>
      <c r="AQ33">
        <v>138933432</v>
      </c>
      <c r="AR33" s="4">
        <v>127703971</v>
      </c>
      <c r="AS33" s="3">
        <v>242537503</v>
      </c>
      <c r="AT33" s="3">
        <v>296436378</v>
      </c>
      <c r="AU33" s="3">
        <v>281819220</v>
      </c>
      <c r="AV33">
        <v>238171895</v>
      </c>
      <c r="AW33">
        <v>309881786</v>
      </c>
      <c r="AX33">
        <v>318052769</v>
      </c>
      <c r="AY33">
        <v>383907936</v>
      </c>
      <c r="AZ33">
        <v>570668569</v>
      </c>
      <c r="BA33">
        <v>553627588</v>
      </c>
      <c r="BB33">
        <v>800614971</v>
      </c>
    </row>
    <row r="34" spans="2:54">
      <c r="B34" t="s">
        <v>28</v>
      </c>
      <c r="P34">
        <v>26775</v>
      </c>
      <c r="Q34">
        <v>48228</v>
      </c>
      <c r="S34">
        <v>69992</v>
      </c>
      <c r="T34">
        <v>55066</v>
      </c>
      <c r="U34" s="2"/>
      <c r="AN34" s="4"/>
      <c r="AP34" s="4"/>
      <c r="AS34" s="3"/>
    </row>
    <row r="35" spans="2:54">
      <c r="B35" t="s">
        <v>11</v>
      </c>
      <c r="K35">
        <v>1311931</v>
      </c>
      <c r="L35">
        <v>2707171</v>
      </c>
      <c r="M35">
        <v>2186279</v>
      </c>
      <c r="N35">
        <v>2404026</v>
      </c>
      <c r="O35">
        <v>3423835</v>
      </c>
      <c r="P35">
        <v>3599758</v>
      </c>
      <c r="Q35">
        <v>3512705</v>
      </c>
      <c r="S35">
        <v>2481326</v>
      </c>
      <c r="T35">
        <v>2021896</v>
      </c>
      <c r="U35" s="3">
        <v>5568474</v>
      </c>
      <c r="V35">
        <v>8907618</v>
      </c>
      <c r="W35">
        <v>12112024</v>
      </c>
      <c r="X35">
        <v>36889149</v>
      </c>
      <c r="Y35">
        <v>27562086</v>
      </c>
      <c r="Z35">
        <v>20762958</v>
      </c>
      <c r="AA35">
        <v>11461953</v>
      </c>
      <c r="AB35">
        <v>16075014</v>
      </c>
      <c r="AC35">
        <v>16483341</v>
      </c>
      <c r="AD35">
        <v>16463130</v>
      </c>
      <c r="AE35">
        <v>14801181</v>
      </c>
      <c r="AF35">
        <v>11980833</v>
      </c>
      <c r="AG35">
        <v>16455498</v>
      </c>
      <c r="AH35">
        <v>16630244</v>
      </c>
      <c r="AI35">
        <v>17148186</v>
      </c>
      <c r="AJ35">
        <v>10206811</v>
      </c>
      <c r="AK35">
        <v>4516788</v>
      </c>
      <c r="AL35">
        <v>2427516</v>
      </c>
      <c r="AM35">
        <v>3818843</v>
      </c>
      <c r="AN35" s="4">
        <v>4990518</v>
      </c>
      <c r="AO35">
        <v>3312761</v>
      </c>
      <c r="AP35" s="4">
        <v>1343161</v>
      </c>
      <c r="AQ35">
        <v>1961637</v>
      </c>
      <c r="AR35" s="4">
        <v>971860</v>
      </c>
      <c r="AS35" s="3">
        <v>1621579</v>
      </c>
      <c r="AT35" s="3">
        <v>2785687</v>
      </c>
      <c r="AU35" s="3">
        <v>2088604</v>
      </c>
      <c r="AV35">
        <v>1628661</v>
      </c>
      <c r="AW35">
        <v>2839195</v>
      </c>
      <c r="AX35">
        <v>4559316</v>
      </c>
      <c r="AY35">
        <v>4278900</v>
      </c>
      <c r="AZ35">
        <v>27711429</v>
      </c>
      <c r="BA35">
        <v>23437696</v>
      </c>
      <c r="BB35">
        <v>23552654</v>
      </c>
    </row>
    <row r="36" spans="2:54">
      <c r="B36" t="s">
        <v>61</v>
      </c>
      <c r="U36" s="2"/>
      <c r="AF36">
        <v>14367</v>
      </c>
      <c r="AG36">
        <v>80</v>
      </c>
      <c r="AH36">
        <v>26880</v>
      </c>
      <c r="AI36">
        <v>38194</v>
      </c>
      <c r="AJ36">
        <v>5536</v>
      </c>
      <c r="AN36" s="4">
        <v>12</v>
      </c>
      <c r="AO36">
        <v>60</v>
      </c>
      <c r="AP36" s="4">
        <v>75</v>
      </c>
      <c r="AS36" s="3">
        <v>7748</v>
      </c>
    </row>
    <row r="37" spans="2:54">
      <c r="B37" t="s">
        <v>55</v>
      </c>
      <c r="Q37">
        <v>244</v>
      </c>
      <c r="U37" s="2"/>
      <c r="V37">
        <v>159</v>
      </c>
      <c r="W37">
        <v>10</v>
      </c>
      <c r="AD37">
        <v>456</v>
      </c>
      <c r="AG37">
        <v>39045</v>
      </c>
      <c r="AH37">
        <v>32310</v>
      </c>
      <c r="AI37">
        <v>4254</v>
      </c>
      <c r="AJ37">
        <v>9365</v>
      </c>
      <c r="AK37">
        <v>5588</v>
      </c>
      <c r="AM37">
        <v>2654</v>
      </c>
      <c r="AN37" s="4">
        <v>37576</v>
      </c>
      <c r="AO37">
        <v>30802</v>
      </c>
      <c r="AP37" s="4">
        <v>21051</v>
      </c>
      <c r="AQ37">
        <v>245768</v>
      </c>
      <c r="AR37" s="4">
        <v>610108</v>
      </c>
      <c r="AS37" s="3">
        <v>120178</v>
      </c>
      <c r="AT37" s="3">
        <v>322058</v>
      </c>
      <c r="AU37" s="3">
        <v>79329</v>
      </c>
      <c r="AV37">
        <v>16737</v>
      </c>
      <c r="AW37">
        <v>410</v>
      </c>
      <c r="AZ37">
        <v>46723</v>
      </c>
      <c r="BA37">
        <v>714758</v>
      </c>
      <c r="BB37">
        <v>130405</v>
      </c>
    </row>
    <row r="38" spans="2:54">
      <c r="B38" t="s">
        <v>62</v>
      </c>
      <c r="U38" s="2"/>
      <c r="AA38">
        <v>115407</v>
      </c>
      <c r="AB38">
        <v>434217</v>
      </c>
      <c r="AC38">
        <v>157023</v>
      </c>
      <c r="AD38">
        <v>419124</v>
      </c>
      <c r="AE38">
        <v>252612</v>
      </c>
      <c r="AF38">
        <v>102000</v>
      </c>
      <c r="AG38">
        <v>88805</v>
      </c>
      <c r="AH38">
        <v>537931</v>
      </c>
      <c r="AI38">
        <v>1155544</v>
      </c>
      <c r="AJ38">
        <v>336376</v>
      </c>
      <c r="AK38">
        <v>107899</v>
      </c>
      <c r="AL38">
        <v>18555</v>
      </c>
      <c r="AM38">
        <v>7813</v>
      </c>
      <c r="AN38" s="4">
        <v>74406</v>
      </c>
      <c r="AO38">
        <v>248136</v>
      </c>
      <c r="AP38" s="4">
        <v>862972</v>
      </c>
      <c r="AQ38">
        <v>561901</v>
      </c>
      <c r="AR38" s="4">
        <v>396438</v>
      </c>
      <c r="AS38" s="3">
        <v>225853</v>
      </c>
      <c r="AT38" s="3">
        <v>270032</v>
      </c>
      <c r="AY38">
        <v>320776</v>
      </c>
      <c r="AZ38">
        <v>265287</v>
      </c>
      <c r="BA38">
        <v>140866</v>
      </c>
      <c r="BB38">
        <v>271213</v>
      </c>
    </row>
    <row r="39" spans="2:54">
      <c r="B39" t="s">
        <v>8</v>
      </c>
      <c r="K39">
        <v>15370099</v>
      </c>
      <c r="L39">
        <v>16093564</v>
      </c>
      <c r="M39">
        <v>11945367</v>
      </c>
      <c r="N39">
        <v>15510964</v>
      </c>
      <c r="O39">
        <v>19208025</v>
      </c>
      <c r="P39">
        <v>18990996</v>
      </c>
      <c r="Q39">
        <v>19893317</v>
      </c>
      <c r="S39">
        <v>11523582</v>
      </c>
      <c r="T39">
        <v>4658584</v>
      </c>
      <c r="U39" s="3">
        <v>9465353</v>
      </c>
      <c r="V39">
        <v>14115086</v>
      </c>
      <c r="W39">
        <v>13800859</v>
      </c>
      <c r="X39">
        <v>51592797</v>
      </c>
      <c r="Y39">
        <v>84818136</v>
      </c>
      <c r="Z39">
        <v>67023051</v>
      </c>
      <c r="AA39">
        <v>35614767</v>
      </c>
      <c r="AB39">
        <v>54202242</v>
      </c>
      <c r="AC39">
        <v>57258990</v>
      </c>
      <c r="AD39">
        <v>55036224</v>
      </c>
      <c r="AE39">
        <v>53876549</v>
      </c>
      <c r="AF39">
        <v>55158778</v>
      </c>
      <c r="AG39">
        <v>58038282</v>
      </c>
      <c r="AH39">
        <v>71003040</v>
      </c>
      <c r="AI39">
        <v>70265681</v>
      </c>
      <c r="AJ39">
        <v>41698377</v>
      </c>
      <c r="AK39">
        <v>10055884</v>
      </c>
      <c r="AL39">
        <v>11307954</v>
      </c>
      <c r="AM39">
        <v>9113982</v>
      </c>
      <c r="AN39" s="4">
        <v>6795484</v>
      </c>
      <c r="AO39">
        <v>6736755</v>
      </c>
      <c r="AP39" s="4">
        <v>8005630</v>
      </c>
      <c r="AQ39">
        <v>9910811</v>
      </c>
      <c r="AR39" s="4">
        <v>9354312</v>
      </c>
      <c r="AS39" s="3">
        <v>5351375</v>
      </c>
      <c r="AT39" s="3">
        <v>1116053</v>
      </c>
      <c r="AU39" s="3">
        <v>79108</v>
      </c>
      <c r="AV39">
        <v>40326</v>
      </c>
      <c r="AW39">
        <v>25324</v>
      </c>
      <c r="AX39">
        <v>216</v>
      </c>
      <c r="AY39">
        <v>3433725</v>
      </c>
      <c r="AZ39">
        <v>12127164</v>
      </c>
      <c r="BA39">
        <v>11961170</v>
      </c>
      <c r="BB39">
        <v>27579590</v>
      </c>
    </row>
    <row r="40" spans="2:54">
      <c r="B40" t="s">
        <v>2</v>
      </c>
      <c r="C40" t="s">
        <v>124</v>
      </c>
      <c r="K40">
        <v>88429133</v>
      </c>
      <c r="L40">
        <v>113502732</v>
      </c>
      <c r="M40">
        <v>83920023</v>
      </c>
      <c r="N40">
        <v>87340436</v>
      </c>
      <c r="O40">
        <v>94083762</v>
      </c>
      <c r="P40">
        <v>111767889</v>
      </c>
      <c r="Q40">
        <v>105751459</v>
      </c>
      <c r="S40">
        <v>61120784</v>
      </c>
      <c r="T40">
        <v>36407132</v>
      </c>
      <c r="U40" s="3">
        <v>55026855</v>
      </c>
      <c r="V40">
        <v>64563262</v>
      </c>
      <c r="W40">
        <v>81445588</v>
      </c>
      <c r="X40">
        <v>233615955</v>
      </c>
      <c r="Y40">
        <v>348498894</v>
      </c>
      <c r="Z40">
        <v>308313615</v>
      </c>
      <c r="AA40">
        <v>171058755</v>
      </c>
      <c r="AB40">
        <v>237000366</v>
      </c>
      <c r="AC40">
        <v>227462364</v>
      </c>
      <c r="AD40">
        <v>256218336</v>
      </c>
      <c r="AE40">
        <v>222490403</v>
      </c>
      <c r="AF40">
        <v>197479878</v>
      </c>
      <c r="AG40">
        <v>212477552</v>
      </c>
      <c r="AH40">
        <v>286041734</v>
      </c>
      <c r="AI40">
        <v>213731544</v>
      </c>
      <c r="AJ40">
        <v>112574434</v>
      </c>
      <c r="AK40">
        <v>27534839</v>
      </c>
      <c r="AL40">
        <v>22063862</v>
      </c>
      <c r="AM40">
        <v>56018236</v>
      </c>
      <c r="AN40" s="4">
        <v>57363503</v>
      </c>
      <c r="AO40">
        <v>45506973</v>
      </c>
      <c r="AP40" s="4">
        <v>46741302</v>
      </c>
      <c r="AQ40">
        <v>50570072</v>
      </c>
      <c r="AR40" s="4">
        <v>33883851</v>
      </c>
      <c r="AS40" s="3">
        <v>52629527</v>
      </c>
      <c r="AT40" s="3">
        <v>48220082</v>
      </c>
      <c r="AU40" s="3">
        <v>32370004</v>
      </c>
      <c r="AV40">
        <v>44589569</v>
      </c>
      <c r="AW40">
        <v>45696022</v>
      </c>
      <c r="AX40">
        <v>35021045</v>
      </c>
      <c r="AY40">
        <v>54139523</v>
      </c>
      <c r="AZ40">
        <v>67884033</v>
      </c>
      <c r="BA40">
        <v>86500543</v>
      </c>
      <c r="BB40">
        <v>116818740</v>
      </c>
    </row>
    <row r="41" spans="2:54">
      <c r="B41" t="s">
        <v>46</v>
      </c>
      <c r="K41">
        <v>870</v>
      </c>
      <c r="L41">
        <v>3620</v>
      </c>
      <c r="M41">
        <v>2883</v>
      </c>
      <c r="N41">
        <v>2794</v>
      </c>
      <c r="O41">
        <v>2262</v>
      </c>
      <c r="P41">
        <v>212</v>
      </c>
      <c r="Q41">
        <v>120</v>
      </c>
      <c r="S41">
        <v>18773</v>
      </c>
      <c r="U41" s="2"/>
      <c r="X41">
        <v>37989</v>
      </c>
      <c r="Y41">
        <v>697479</v>
      </c>
      <c r="Z41">
        <v>8502</v>
      </c>
      <c r="AA41">
        <v>7398</v>
      </c>
      <c r="AB41">
        <v>6684</v>
      </c>
      <c r="AC41">
        <v>4347</v>
      </c>
      <c r="AD41">
        <v>4149</v>
      </c>
      <c r="AF41">
        <v>1450</v>
      </c>
      <c r="AG41">
        <v>5286</v>
      </c>
      <c r="AH41">
        <v>72634</v>
      </c>
      <c r="AI41">
        <v>77839</v>
      </c>
      <c r="AJ41">
        <v>15885</v>
      </c>
      <c r="AK41">
        <v>7830</v>
      </c>
      <c r="AL41">
        <v>12361</v>
      </c>
      <c r="AM41">
        <v>4990</v>
      </c>
      <c r="AN41" s="4">
        <v>710</v>
      </c>
      <c r="AO41">
        <v>4217</v>
      </c>
      <c r="AP41" s="4">
        <v>178</v>
      </c>
      <c r="AQ41">
        <v>5040</v>
      </c>
      <c r="AR41" s="4">
        <v>1390</v>
      </c>
      <c r="AS41" s="3">
        <v>60376</v>
      </c>
      <c r="AT41" s="3">
        <v>6631</v>
      </c>
      <c r="AY41">
        <v>82</v>
      </c>
      <c r="AZ41">
        <v>1468</v>
      </c>
      <c r="BA41">
        <v>220</v>
      </c>
      <c r="BB41">
        <v>108</v>
      </c>
    </row>
    <row r="42" spans="2:54">
      <c r="B42" t="s">
        <v>99</v>
      </c>
      <c r="U42" s="2"/>
      <c r="AL42">
        <v>60</v>
      </c>
      <c r="AN42" s="4"/>
      <c r="AO42">
        <v>105</v>
      </c>
      <c r="AP42" s="4"/>
      <c r="AS42" s="3"/>
    </row>
    <row r="43" spans="2:54">
      <c r="B43" t="s">
        <v>32</v>
      </c>
      <c r="K43">
        <v>167263</v>
      </c>
      <c r="L43">
        <v>113301</v>
      </c>
      <c r="M43">
        <v>40011</v>
      </c>
      <c r="N43">
        <v>132159</v>
      </c>
      <c r="O43">
        <v>227496</v>
      </c>
      <c r="P43">
        <v>260166</v>
      </c>
      <c r="Q43">
        <v>187266</v>
      </c>
      <c r="S43">
        <v>132946</v>
      </c>
      <c r="T43">
        <v>25844</v>
      </c>
      <c r="U43" s="3">
        <v>127473</v>
      </c>
      <c r="V43">
        <v>185530</v>
      </c>
      <c r="W43">
        <v>471646</v>
      </c>
      <c r="X43">
        <v>502752</v>
      </c>
      <c r="Y43">
        <v>2073561</v>
      </c>
      <c r="Z43">
        <v>187233</v>
      </c>
      <c r="AA43">
        <v>373572</v>
      </c>
      <c r="AB43">
        <v>304200</v>
      </c>
      <c r="AC43">
        <v>25629</v>
      </c>
      <c r="AD43">
        <v>202878</v>
      </c>
      <c r="AE43">
        <v>6474</v>
      </c>
      <c r="AF43">
        <v>249972</v>
      </c>
      <c r="AG43">
        <v>446256</v>
      </c>
      <c r="AH43">
        <v>415030</v>
      </c>
      <c r="AI43">
        <v>109220</v>
      </c>
      <c r="AJ43">
        <v>133233</v>
      </c>
      <c r="AK43">
        <v>28762</v>
      </c>
      <c r="AL43">
        <v>10063</v>
      </c>
      <c r="AM43">
        <v>5035</v>
      </c>
      <c r="AN43" s="4">
        <v>96135</v>
      </c>
      <c r="AO43">
        <v>131341</v>
      </c>
      <c r="AP43" s="4">
        <v>152297</v>
      </c>
      <c r="AQ43">
        <v>138770</v>
      </c>
      <c r="AR43" s="4">
        <v>25303</v>
      </c>
      <c r="AS43" s="3">
        <v>74830</v>
      </c>
      <c r="AT43" s="3">
        <v>102580</v>
      </c>
      <c r="AU43" s="3">
        <v>61596</v>
      </c>
      <c r="AV43">
        <v>19399</v>
      </c>
      <c r="AW43">
        <v>135935</v>
      </c>
      <c r="AX43">
        <v>72344</v>
      </c>
      <c r="AY43">
        <v>129736</v>
      </c>
      <c r="AZ43">
        <v>137529</v>
      </c>
      <c r="BA43">
        <v>236823</v>
      </c>
      <c r="BB43">
        <v>140689</v>
      </c>
    </row>
    <row r="44" spans="2:54">
      <c r="B44" t="s">
        <v>63</v>
      </c>
      <c r="U44" s="2"/>
      <c r="AG44">
        <v>542</v>
      </c>
      <c r="AN44" s="4"/>
      <c r="AP44" s="4"/>
      <c r="AS44" s="3"/>
    </row>
    <row r="45" spans="2:54">
      <c r="B45" t="s">
        <v>64</v>
      </c>
      <c r="U45" s="2"/>
      <c r="AH45">
        <v>317295</v>
      </c>
      <c r="AK45">
        <v>516094</v>
      </c>
      <c r="AL45">
        <v>5</v>
      </c>
      <c r="AM45">
        <v>302</v>
      </c>
      <c r="AN45" s="4"/>
      <c r="AP45" s="4"/>
      <c r="AQ45">
        <v>6080</v>
      </c>
      <c r="AS45" s="3">
        <v>4</v>
      </c>
      <c r="AW45">
        <v>75</v>
      </c>
      <c r="AX45">
        <v>607793</v>
      </c>
      <c r="AY45">
        <v>133364</v>
      </c>
      <c r="BA45">
        <v>1764</v>
      </c>
      <c r="BB45">
        <v>281</v>
      </c>
    </row>
    <row r="46" spans="2:54">
      <c r="B46" t="s">
        <v>65</v>
      </c>
      <c r="U46" s="2"/>
      <c r="AG46">
        <v>9900</v>
      </c>
      <c r="AH46">
        <v>2800</v>
      </c>
      <c r="AI46">
        <v>2300</v>
      </c>
      <c r="AL46">
        <v>85</v>
      </c>
      <c r="AM46">
        <v>1386</v>
      </c>
      <c r="AN46" s="4"/>
      <c r="AP46" s="4">
        <v>5961</v>
      </c>
      <c r="AQ46">
        <v>1456</v>
      </c>
      <c r="AS46" s="3"/>
      <c r="AW46">
        <v>81965</v>
      </c>
    </row>
    <row r="47" spans="2:54">
      <c r="B47" t="s">
        <v>90</v>
      </c>
      <c r="U47" s="2"/>
      <c r="AI47">
        <v>1748</v>
      </c>
      <c r="AJ47">
        <v>5414</v>
      </c>
      <c r="AN47" s="4">
        <v>60</v>
      </c>
      <c r="AP47" s="4">
        <v>3311</v>
      </c>
      <c r="AQ47">
        <v>146</v>
      </c>
      <c r="AS47" s="3">
        <v>140</v>
      </c>
      <c r="AT47">
        <v>300</v>
      </c>
      <c r="AZ47">
        <v>2129</v>
      </c>
      <c r="BA47">
        <v>68</v>
      </c>
      <c r="BB47">
        <v>3414</v>
      </c>
    </row>
    <row r="48" spans="2:54">
      <c r="B48" t="s">
        <v>66</v>
      </c>
      <c r="U48" s="2"/>
      <c r="AI48">
        <v>20</v>
      </c>
      <c r="AJ48">
        <v>44</v>
      </c>
      <c r="AK48">
        <v>10</v>
      </c>
      <c r="AL48">
        <v>90</v>
      </c>
      <c r="AN48" s="4"/>
      <c r="AP48" s="4"/>
      <c r="AS48" s="3"/>
      <c r="AX48">
        <v>322</v>
      </c>
    </row>
    <row r="49" spans="2:54">
      <c r="B49" t="s">
        <v>21</v>
      </c>
      <c r="K49">
        <v>302141</v>
      </c>
      <c r="L49">
        <v>236185</v>
      </c>
      <c r="M49">
        <v>128768</v>
      </c>
      <c r="N49">
        <v>149133</v>
      </c>
      <c r="O49">
        <v>907405</v>
      </c>
      <c r="P49">
        <v>274410</v>
      </c>
      <c r="Q49">
        <v>960230</v>
      </c>
      <c r="S49">
        <v>549222</v>
      </c>
      <c r="T49">
        <v>444045</v>
      </c>
      <c r="U49" s="3">
        <v>962480</v>
      </c>
      <c r="V49">
        <v>318254</v>
      </c>
      <c r="W49">
        <v>702618</v>
      </c>
      <c r="X49">
        <v>543096</v>
      </c>
      <c r="Y49">
        <v>8278152</v>
      </c>
      <c r="Z49">
        <v>9768912</v>
      </c>
      <c r="AA49">
        <v>6351207</v>
      </c>
      <c r="AB49">
        <v>5071170</v>
      </c>
      <c r="AC49">
        <v>9295629</v>
      </c>
      <c r="AD49">
        <v>13225344</v>
      </c>
      <c r="AE49">
        <v>9961915</v>
      </c>
      <c r="AF49">
        <v>7582931</v>
      </c>
      <c r="AG49">
        <v>11610139</v>
      </c>
      <c r="AH49">
        <v>16251772</v>
      </c>
      <c r="AI49">
        <v>15485441</v>
      </c>
      <c r="AJ49">
        <v>12326175</v>
      </c>
      <c r="AK49">
        <v>3909843</v>
      </c>
      <c r="AL49">
        <v>1705674</v>
      </c>
      <c r="AM49">
        <v>3163427</v>
      </c>
      <c r="AN49" s="4">
        <v>2504063</v>
      </c>
      <c r="AO49">
        <v>2622295</v>
      </c>
      <c r="AP49" s="4">
        <v>3051876</v>
      </c>
      <c r="AQ49">
        <v>3922389</v>
      </c>
      <c r="AR49" s="4">
        <v>3929935</v>
      </c>
      <c r="AS49" s="3">
        <v>2575288</v>
      </c>
      <c r="AT49" s="3">
        <v>569997</v>
      </c>
      <c r="AU49" s="3">
        <v>12477</v>
      </c>
      <c r="AV49">
        <v>27222</v>
      </c>
      <c r="AW49">
        <v>21475</v>
      </c>
      <c r="AY49">
        <v>815935</v>
      </c>
      <c r="AZ49">
        <v>3466608</v>
      </c>
      <c r="BA49">
        <v>3726985</v>
      </c>
      <c r="BB49">
        <v>5057718</v>
      </c>
    </row>
    <row r="50" spans="2:54">
      <c r="B50" t="s">
        <v>67</v>
      </c>
      <c r="U50" s="2"/>
      <c r="AI50">
        <v>170</v>
      </c>
      <c r="AJ50">
        <v>165</v>
      </c>
      <c r="AK50">
        <v>10</v>
      </c>
      <c r="AL50">
        <v>220</v>
      </c>
      <c r="AN50" s="4">
        <v>70</v>
      </c>
      <c r="AO50">
        <v>1379</v>
      </c>
      <c r="AP50" s="4">
        <v>93</v>
      </c>
      <c r="AQ50">
        <v>36852</v>
      </c>
      <c r="AR50" s="4">
        <v>6675</v>
      </c>
      <c r="AS50" s="3">
        <v>13740</v>
      </c>
      <c r="AT50" s="3">
        <v>4822</v>
      </c>
      <c r="AU50" s="3">
        <v>192</v>
      </c>
      <c r="AY50">
        <v>315</v>
      </c>
      <c r="AZ50">
        <v>2463</v>
      </c>
      <c r="BA50">
        <v>231</v>
      </c>
    </row>
    <row r="51" spans="2:54">
      <c r="B51" t="s">
        <v>125</v>
      </c>
      <c r="U51" s="2"/>
      <c r="AN51" s="4"/>
      <c r="AP51" s="4"/>
      <c r="AQ51">
        <v>42381</v>
      </c>
      <c r="AR51">
        <v>1200</v>
      </c>
      <c r="AS51" s="3"/>
      <c r="BB51">
        <v>100</v>
      </c>
    </row>
    <row r="52" spans="2:54">
      <c r="B52" t="s">
        <v>68</v>
      </c>
      <c r="U52" s="2"/>
      <c r="AA52">
        <v>1005</v>
      </c>
      <c r="AB52">
        <v>4200</v>
      </c>
      <c r="AC52">
        <v>1650</v>
      </c>
      <c r="AD52">
        <v>6732</v>
      </c>
      <c r="AE52">
        <v>61878</v>
      </c>
      <c r="AF52">
        <v>213341</v>
      </c>
      <c r="AG52">
        <v>197472</v>
      </c>
      <c r="AH52">
        <v>623686</v>
      </c>
      <c r="AI52">
        <v>328169</v>
      </c>
      <c r="AJ52">
        <v>100597</v>
      </c>
      <c r="AK52">
        <v>40494</v>
      </c>
      <c r="AL52">
        <v>1757</v>
      </c>
      <c r="AM52">
        <v>85118</v>
      </c>
      <c r="AN52" s="4">
        <v>60677</v>
      </c>
      <c r="AO52">
        <v>1554</v>
      </c>
      <c r="AP52" s="4">
        <v>2640</v>
      </c>
      <c r="AQ52">
        <v>6740</v>
      </c>
      <c r="AR52" s="4">
        <v>4382</v>
      </c>
      <c r="AS52" s="3">
        <v>4179</v>
      </c>
      <c r="AT52" s="3">
        <v>1942</v>
      </c>
      <c r="AU52" s="3">
        <v>40</v>
      </c>
      <c r="AY52">
        <v>100</v>
      </c>
      <c r="AZ52">
        <v>68865</v>
      </c>
      <c r="BA52">
        <v>65878</v>
      </c>
      <c r="BB52">
        <v>202446</v>
      </c>
    </row>
    <row r="53" spans="2:54">
      <c r="B53" t="s">
        <v>5</v>
      </c>
      <c r="C53" t="s">
        <v>123</v>
      </c>
      <c r="K53">
        <v>4815548</v>
      </c>
      <c r="L53">
        <v>3986616</v>
      </c>
      <c r="M53">
        <v>7583264</v>
      </c>
      <c r="N53">
        <v>6990430</v>
      </c>
      <c r="O53">
        <v>11008903</v>
      </c>
      <c r="P53">
        <v>6104645</v>
      </c>
      <c r="Q53">
        <v>9144199</v>
      </c>
      <c r="S53">
        <v>5423211</v>
      </c>
      <c r="T53">
        <v>7585315</v>
      </c>
      <c r="U53" s="3">
        <v>12484146</v>
      </c>
      <c r="V53">
        <v>14632423</v>
      </c>
      <c r="W53">
        <v>18708548</v>
      </c>
      <c r="X53">
        <v>75474699</v>
      </c>
      <c r="Y53">
        <v>72444855</v>
      </c>
      <c r="Z53">
        <v>94087806</v>
      </c>
      <c r="AA53">
        <v>10082943</v>
      </c>
      <c r="AB53">
        <v>24660135</v>
      </c>
      <c r="AC53">
        <v>61796151</v>
      </c>
      <c r="AD53">
        <v>63380703</v>
      </c>
      <c r="AE53">
        <v>69168711</v>
      </c>
      <c r="AF53">
        <v>51335416</v>
      </c>
      <c r="AG53">
        <v>58285699</v>
      </c>
      <c r="AH53">
        <v>57138895</v>
      </c>
      <c r="AI53">
        <v>34049074</v>
      </c>
      <c r="AJ53">
        <v>7713648</v>
      </c>
      <c r="AK53">
        <v>2971752</v>
      </c>
      <c r="AL53">
        <v>5181784</v>
      </c>
      <c r="AM53">
        <v>2540307</v>
      </c>
      <c r="AN53" s="4">
        <v>4946732</v>
      </c>
      <c r="AO53">
        <v>6341057</v>
      </c>
      <c r="AP53" s="4">
        <v>5134441</v>
      </c>
      <c r="AQ53">
        <v>5500091</v>
      </c>
      <c r="AR53" s="4">
        <v>4850435</v>
      </c>
      <c r="AS53" s="3">
        <v>5172942</v>
      </c>
      <c r="AT53" s="3">
        <v>6894744</v>
      </c>
      <c r="AU53" s="3">
        <v>7214205</v>
      </c>
      <c r="AV53">
        <v>4380760</v>
      </c>
      <c r="AW53">
        <v>4830009</v>
      </c>
      <c r="AX53">
        <v>4599792</v>
      </c>
      <c r="AY53">
        <v>6264135</v>
      </c>
      <c r="AZ53">
        <v>11622169</v>
      </c>
      <c r="BA53">
        <v>20662222</v>
      </c>
      <c r="BB53">
        <v>17361826</v>
      </c>
    </row>
    <row r="54" spans="2:54">
      <c r="B54" t="s">
        <v>34</v>
      </c>
      <c r="S54">
        <v>3326</v>
      </c>
      <c r="T54">
        <v>17129</v>
      </c>
      <c r="U54" s="2"/>
      <c r="AA54">
        <v>3300</v>
      </c>
      <c r="AB54">
        <v>10800</v>
      </c>
      <c r="AC54">
        <v>1917</v>
      </c>
      <c r="AH54">
        <v>83838</v>
      </c>
      <c r="AI54">
        <v>399127</v>
      </c>
      <c r="AJ54">
        <v>71671</v>
      </c>
      <c r="AK54">
        <v>26431</v>
      </c>
      <c r="AM54">
        <v>17739</v>
      </c>
      <c r="AN54" s="4">
        <v>220896</v>
      </c>
      <c r="AO54">
        <v>178890</v>
      </c>
      <c r="AP54" s="4">
        <v>266983</v>
      </c>
      <c r="AQ54">
        <v>551270</v>
      </c>
      <c r="AR54" s="4">
        <v>380522</v>
      </c>
      <c r="AS54" s="3">
        <v>275977</v>
      </c>
      <c r="AT54" s="3">
        <v>97598</v>
      </c>
      <c r="AU54" s="3">
        <v>561971</v>
      </c>
      <c r="AY54">
        <v>53533</v>
      </c>
      <c r="AZ54">
        <v>141618</v>
      </c>
      <c r="BA54">
        <v>180927</v>
      </c>
      <c r="BB54">
        <v>405366</v>
      </c>
    </row>
    <row r="55" spans="2:54">
      <c r="B55" t="s">
        <v>41</v>
      </c>
      <c r="T55">
        <v>186</v>
      </c>
      <c r="U55" s="2"/>
      <c r="AN55" s="4"/>
      <c r="AP55" s="4"/>
      <c r="AS55" s="3"/>
    </row>
    <row r="56" spans="2:54">
      <c r="B56" t="s">
        <v>91</v>
      </c>
      <c r="U56" s="2"/>
      <c r="AI56">
        <v>12930</v>
      </c>
      <c r="AJ56">
        <v>8590</v>
      </c>
      <c r="AK56">
        <v>1373</v>
      </c>
      <c r="AN56" s="4"/>
      <c r="AP56" s="4"/>
      <c r="AS56" s="3"/>
    </row>
    <row r="57" spans="2:54">
      <c r="B57" t="s">
        <v>86</v>
      </c>
      <c r="U57" s="2"/>
      <c r="AH57">
        <v>935900</v>
      </c>
      <c r="AI57">
        <v>1390062</v>
      </c>
      <c r="AJ57">
        <v>368758</v>
      </c>
      <c r="AK57">
        <v>154273</v>
      </c>
      <c r="AL57">
        <v>888</v>
      </c>
      <c r="AN57" s="4">
        <v>6425</v>
      </c>
      <c r="AP57" s="4"/>
      <c r="AS57" s="3"/>
    </row>
    <row r="58" spans="2:54">
      <c r="B58" t="s">
        <v>155</v>
      </c>
      <c r="U58" s="2"/>
      <c r="AN58" s="4"/>
      <c r="AP58" s="4"/>
      <c r="AS58" s="3"/>
      <c r="BB58">
        <v>50</v>
      </c>
    </row>
    <row r="59" spans="2:54">
      <c r="B59" t="s">
        <v>7</v>
      </c>
      <c r="K59">
        <v>5866640</v>
      </c>
      <c r="L59">
        <v>8231834</v>
      </c>
      <c r="M59">
        <v>6052025</v>
      </c>
      <c r="N59">
        <v>7205239</v>
      </c>
      <c r="O59">
        <v>8843432</v>
      </c>
      <c r="P59">
        <v>8681239</v>
      </c>
      <c r="Q59">
        <v>8246082</v>
      </c>
      <c r="S59">
        <v>5415104</v>
      </c>
      <c r="T59">
        <v>4747645</v>
      </c>
      <c r="U59" s="3">
        <v>4788764</v>
      </c>
      <c r="V59">
        <v>4526365</v>
      </c>
      <c r="W59">
        <v>3566844</v>
      </c>
      <c r="X59">
        <v>10728999</v>
      </c>
      <c r="Y59">
        <v>16940733</v>
      </c>
      <c r="Z59">
        <v>21276660</v>
      </c>
      <c r="AA59">
        <v>14349291</v>
      </c>
      <c r="AB59">
        <v>27906648</v>
      </c>
      <c r="AC59">
        <v>44511837</v>
      </c>
      <c r="AD59">
        <v>57826341</v>
      </c>
      <c r="AE59">
        <v>45556212</v>
      </c>
      <c r="AF59">
        <v>37494505</v>
      </c>
      <c r="AG59">
        <v>39627079</v>
      </c>
      <c r="AH59">
        <v>52593472</v>
      </c>
      <c r="AI59">
        <v>45697528</v>
      </c>
      <c r="AJ59">
        <v>20317991</v>
      </c>
      <c r="AK59">
        <v>7266092</v>
      </c>
      <c r="AL59">
        <v>4310375</v>
      </c>
      <c r="AM59">
        <v>4837081</v>
      </c>
      <c r="AN59" s="4">
        <v>4336854</v>
      </c>
      <c r="AO59">
        <v>5358313</v>
      </c>
      <c r="AP59" s="4">
        <v>8189403</v>
      </c>
      <c r="AQ59">
        <v>13362039</v>
      </c>
      <c r="AR59" s="4">
        <v>15970682</v>
      </c>
      <c r="AS59" s="3">
        <v>20154950</v>
      </c>
      <c r="AT59" s="3">
        <v>1271617</v>
      </c>
      <c r="AU59" s="3">
        <v>119120</v>
      </c>
      <c r="AV59">
        <v>32478</v>
      </c>
      <c r="AW59">
        <v>1725</v>
      </c>
      <c r="AX59">
        <v>1310</v>
      </c>
      <c r="AY59">
        <v>4830663</v>
      </c>
      <c r="AZ59">
        <v>26476327</v>
      </c>
      <c r="BA59">
        <v>22717718</v>
      </c>
      <c r="BB59">
        <v>21728190</v>
      </c>
    </row>
    <row r="60" spans="2:54">
      <c r="B60" t="s">
        <v>38</v>
      </c>
      <c r="T60">
        <v>628</v>
      </c>
      <c r="U60" s="2"/>
      <c r="V60">
        <v>840</v>
      </c>
      <c r="W60">
        <v>1675</v>
      </c>
      <c r="X60">
        <v>11148</v>
      </c>
      <c r="Y60">
        <v>12255</v>
      </c>
      <c r="Z60">
        <v>1503</v>
      </c>
      <c r="AA60">
        <v>390</v>
      </c>
      <c r="AC60">
        <v>4311</v>
      </c>
      <c r="AD60">
        <v>450</v>
      </c>
      <c r="AE60">
        <v>19263</v>
      </c>
      <c r="AF60">
        <v>58530</v>
      </c>
      <c r="AG60">
        <v>17511</v>
      </c>
      <c r="AH60">
        <v>24072</v>
      </c>
      <c r="AI60">
        <v>6262</v>
      </c>
      <c r="AJ60">
        <v>1551</v>
      </c>
      <c r="AK60">
        <v>3980</v>
      </c>
      <c r="AL60">
        <v>40</v>
      </c>
      <c r="AN60" s="4">
        <v>300</v>
      </c>
      <c r="AO60">
        <v>18561</v>
      </c>
      <c r="AP60" s="4">
        <v>3061</v>
      </c>
      <c r="AR60" s="4">
        <v>11</v>
      </c>
      <c r="AS60" s="3"/>
      <c r="AT60" s="3">
        <v>3447</v>
      </c>
      <c r="AU60">
        <v>3203</v>
      </c>
      <c r="AV60">
        <v>5</v>
      </c>
      <c r="AZ60">
        <v>30</v>
      </c>
      <c r="BA60">
        <v>326</v>
      </c>
      <c r="BB60">
        <v>412</v>
      </c>
    </row>
    <row r="61" spans="2:54">
      <c r="B61" t="s">
        <v>16</v>
      </c>
      <c r="K61">
        <v>79621</v>
      </c>
      <c r="L61">
        <v>157354</v>
      </c>
      <c r="M61">
        <v>120327</v>
      </c>
      <c r="N61">
        <v>122647</v>
      </c>
      <c r="O61">
        <v>232234</v>
      </c>
      <c r="P61">
        <v>400696</v>
      </c>
      <c r="Q61">
        <v>365658</v>
      </c>
      <c r="S61">
        <v>258879</v>
      </c>
      <c r="T61">
        <v>958720</v>
      </c>
      <c r="U61" s="3">
        <v>1616901</v>
      </c>
      <c r="V61">
        <v>3269267</v>
      </c>
      <c r="W61">
        <v>11762314</v>
      </c>
      <c r="X61">
        <v>24171441</v>
      </c>
      <c r="Y61">
        <v>12644592</v>
      </c>
      <c r="Z61">
        <v>5994693</v>
      </c>
      <c r="AA61">
        <v>2001642</v>
      </c>
      <c r="AB61">
        <v>4965933</v>
      </c>
      <c r="AC61">
        <v>7175235</v>
      </c>
      <c r="AD61">
        <v>10393287</v>
      </c>
      <c r="AE61">
        <v>8130123</v>
      </c>
      <c r="AF61">
        <v>8060063</v>
      </c>
      <c r="AG61">
        <v>9381139</v>
      </c>
      <c r="AH61">
        <v>12430197</v>
      </c>
      <c r="AI61">
        <v>11321098</v>
      </c>
      <c r="AJ61">
        <v>4268721</v>
      </c>
      <c r="AK61">
        <v>1204005</v>
      </c>
      <c r="AL61">
        <v>1991045</v>
      </c>
      <c r="AM61">
        <v>8503885</v>
      </c>
      <c r="AN61" s="4">
        <v>11121496</v>
      </c>
      <c r="AO61">
        <v>9936914</v>
      </c>
      <c r="AP61" s="4">
        <v>11096571</v>
      </c>
      <c r="AQ61">
        <v>12517877</v>
      </c>
      <c r="AR61" s="4">
        <v>15310647</v>
      </c>
      <c r="AS61" s="3">
        <v>27909503</v>
      </c>
      <c r="AT61" s="3">
        <v>24634797</v>
      </c>
      <c r="AU61" s="3">
        <v>6296179</v>
      </c>
      <c r="AV61">
        <v>12562</v>
      </c>
      <c r="AW61">
        <v>280875</v>
      </c>
      <c r="BA61">
        <v>9712</v>
      </c>
      <c r="BB61">
        <v>786881</v>
      </c>
    </row>
    <row r="62" spans="2:54">
      <c r="B62" t="s">
        <v>37</v>
      </c>
      <c r="S62">
        <v>16819</v>
      </c>
      <c r="T62">
        <v>2631</v>
      </c>
      <c r="U62" s="2"/>
      <c r="Y62">
        <v>106713</v>
      </c>
      <c r="Z62">
        <v>46908</v>
      </c>
      <c r="AB62">
        <v>5040</v>
      </c>
      <c r="AC62">
        <v>30807</v>
      </c>
      <c r="AD62">
        <v>420546</v>
      </c>
      <c r="AE62">
        <v>315274</v>
      </c>
      <c r="AF62">
        <v>695496</v>
      </c>
      <c r="AG62">
        <v>2743769</v>
      </c>
      <c r="AH62">
        <v>2654631</v>
      </c>
      <c r="AI62">
        <v>2837791</v>
      </c>
      <c r="AJ62">
        <v>3531100</v>
      </c>
      <c r="AK62">
        <v>2059760</v>
      </c>
      <c r="AL62">
        <v>1304988</v>
      </c>
      <c r="AM62">
        <v>1978341</v>
      </c>
      <c r="AN62" s="4">
        <v>3068444</v>
      </c>
      <c r="AO62">
        <v>4126136</v>
      </c>
      <c r="AP62" s="4">
        <v>6831668</v>
      </c>
      <c r="AQ62">
        <v>5338376</v>
      </c>
      <c r="AR62" s="4">
        <v>6175612</v>
      </c>
      <c r="AS62" s="3">
        <v>4495188</v>
      </c>
      <c r="AT62" s="3">
        <v>7021814</v>
      </c>
      <c r="AU62" s="3">
        <v>3585844</v>
      </c>
      <c r="BA62">
        <v>21612</v>
      </c>
      <c r="BB62">
        <v>226751</v>
      </c>
    </row>
    <row r="63" spans="2:54">
      <c r="B63" t="s">
        <v>69</v>
      </c>
      <c r="U63" s="2"/>
      <c r="AF63">
        <v>7617</v>
      </c>
      <c r="AG63">
        <v>139</v>
      </c>
      <c r="AH63">
        <v>37036</v>
      </c>
      <c r="AI63">
        <v>67331</v>
      </c>
      <c r="AJ63">
        <v>4480</v>
      </c>
      <c r="AK63">
        <v>6462</v>
      </c>
      <c r="AL63">
        <v>15</v>
      </c>
      <c r="AM63">
        <v>18135</v>
      </c>
      <c r="AN63" s="4">
        <v>370</v>
      </c>
      <c r="AO63">
        <v>20</v>
      </c>
      <c r="AP63" s="4">
        <v>55855</v>
      </c>
      <c r="AQ63">
        <v>30</v>
      </c>
      <c r="AR63" s="4">
        <v>20</v>
      </c>
      <c r="AS63" s="3">
        <v>30</v>
      </c>
    </row>
    <row r="64" spans="2:54">
      <c r="B64" t="s">
        <v>102</v>
      </c>
      <c r="U64" s="2"/>
      <c r="AJ64">
        <v>10</v>
      </c>
      <c r="AK64">
        <v>55</v>
      </c>
      <c r="AL64">
        <v>30</v>
      </c>
      <c r="AM64">
        <v>90</v>
      </c>
      <c r="AN64" s="4">
        <v>60</v>
      </c>
      <c r="AO64">
        <v>7</v>
      </c>
      <c r="AP64" s="4">
        <v>50</v>
      </c>
      <c r="AR64" s="4">
        <v>30</v>
      </c>
      <c r="AS64" s="3">
        <v>5</v>
      </c>
      <c r="BA64">
        <v>3464</v>
      </c>
      <c r="BB64">
        <v>3083</v>
      </c>
    </row>
    <row r="65" spans="2:54">
      <c r="B65" t="s">
        <v>132</v>
      </c>
      <c r="U65" s="2"/>
      <c r="AN65" s="4"/>
      <c r="AP65" s="4"/>
      <c r="AQ65">
        <v>263</v>
      </c>
      <c r="AR65" s="4">
        <v>490</v>
      </c>
      <c r="AS65" s="3"/>
      <c r="BB65">
        <v>5562</v>
      </c>
    </row>
    <row r="66" spans="2:54">
      <c r="B66" t="s">
        <v>92</v>
      </c>
      <c r="U66" s="2"/>
      <c r="AI66">
        <v>68703</v>
      </c>
      <c r="AM66">
        <v>20</v>
      </c>
      <c r="AN66" s="4">
        <v>35</v>
      </c>
      <c r="AP66" s="4">
        <v>15</v>
      </c>
      <c r="AS66" s="3"/>
    </row>
    <row r="67" spans="2:54">
      <c r="B67" t="s">
        <v>70</v>
      </c>
      <c r="U67" s="2"/>
      <c r="AG67">
        <v>6</v>
      </c>
      <c r="AH67">
        <v>3554363</v>
      </c>
      <c r="AI67">
        <v>5669106</v>
      </c>
      <c r="AJ67">
        <v>948018</v>
      </c>
      <c r="AK67">
        <v>80547</v>
      </c>
      <c r="AL67">
        <v>320351</v>
      </c>
      <c r="AM67">
        <v>659667</v>
      </c>
      <c r="AN67" s="4">
        <v>558208</v>
      </c>
      <c r="AO67">
        <v>575007</v>
      </c>
      <c r="AP67" s="4">
        <v>1228655</v>
      </c>
      <c r="AQ67">
        <v>712730</v>
      </c>
      <c r="AR67" s="4">
        <v>619932</v>
      </c>
      <c r="AS67" s="3">
        <v>291879</v>
      </c>
      <c r="AU67" s="3">
        <v>551</v>
      </c>
      <c r="AY67">
        <v>783971</v>
      </c>
      <c r="AZ67">
        <v>840158</v>
      </c>
      <c r="BA67">
        <v>1047987</v>
      </c>
      <c r="BB67">
        <v>1409322</v>
      </c>
    </row>
    <row r="68" spans="2:54">
      <c r="B68" t="s">
        <v>93</v>
      </c>
      <c r="U68" s="2"/>
      <c r="AI68">
        <v>3100</v>
      </c>
      <c r="AN68" s="4"/>
      <c r="AP68" s="4"/>
      <c r="AS68" s="3"/>
    </row>
    <row r="69" spans="2:54">
      <c r="B69" t="s">
        <v>71</v>
      </c>
      <c r="U69" s="2"/>
      <c r="AD69">
        <v>6477</v>
      </c>
      <c r="AE69">
        <v>13630</v>
      </c>
      <c r="AF69">
        <v>870</v>
      </c>
      <c r="AG69">
        <v>72583</v>
      </c>
      <c r="AH69">
        <v>11700</v>
      </c>
      <c r="AI69">
        <v>81574</v>
      </c>
      <c r="AJ69">
        <v>23568</v>
      </c>
      <c r="AK69">
        <v>10270</v>
      </c>
      <c r="AM69">
        <v>32950</v>
      </c>
      <c r="AN69" s="4">
        <v>79246</v>
      </c>
      <c r="AO69">
        <v>32269</v>
      </c>
      <c r="AP69" s="4">
        <v>48533</v>
      </c>
      <c r="AQ69">
        <v>25064</v>
      </c>
      <c r="AR69" s="4">
        <v>61220</v>
      </c>
      <c r="AS69" s="3">
        <v>7747</v>
      </c>
      <c r="AT69" s="3">
        <v>398</v>
      </c>
      <c r="AX69">
        <v>5700</v>
      </c>
    </row>
    <row r="70" spans="2:54">
      <c r="B70" t="s">
        <v>72</v>
      </c>
      <c r="U70" s="2"/>
      <c r="Z70">
        <v>1725</v>
      </c>
      <c r="AC70">
        <v>5643</v>
      </c>
      <c r="AD70">
        <v>219699</v>
      </c>
      <c r="AE70">
        <v>78644</v>
      </c>
      <c r="AF70">
        <v>37200</v>
      </c>
      <c r="AG70">
        <v>27370</v>
      </c>
      <c r="AH70">
        <v>120</v>
      </c>
      <c r="AI70">
        <v>3530</v>
      </c>
      <c r="AJ70">
        <v>8000</v>
      </c>
      <c r="AK70">
        <v>7380</v>
      </c>
      <c r="AL70">
        <v>17865</v>
      </c>
      <c r="AM70">
        <v>19333</v>
      </c>
      <c r="AN70" s="4">
        <v>13689</v>
      </c>
      <c r="AO70">
        <v>39246</v>
      </c>
      <c r="AP70" s="4">
        <v>294569</v>
      </c>
      <c r="AQ70">
        <v>235164</v>
      </c>
      <c r="AR70" s="4">
        <v>191064</v>
      </c>
      <c r="AS70" s="3">
        <v>91988</v>
      </c>
      <c r="AT70" s="3">
        <v>6850</v>
      </c>
      <c r="AV70">
        <v>39</v>
      </c>
      <c r="AX70">
        <v>528</v>
      </c>
      <c r="BB70">
        <v>42054</v>
      </c>
    </row>
    <row r="71" spans="2:54">
      <c r="B71" t="s">
        <v>126</v>
      </c>
      <c r="U71" s="2"/>
      <c r="AN71" s="4">
        <v>10957</v>
      </c>
      <c r="AP71" s="4">
        <v>43021</v>
      </c>
      <c r="AQ71">
        <v>62001</v>
      </c>
      <c r="AR71" s="4">
        <v>299923</v>
      </c>
      <c r="AS71" s="3">
        <v>22178</v>
      </c>
      <c r="AT71" s="3">
        <v>25884</v>
      </c>
    </row>
    <row r="72" spans="2:54">
      <c r="B72" t="s">
        <v>100</v>
      </c>
      <c r="U72" s="2"/>
      <c r="AN72" s="4"/>
      <c r="AP72" s="4"/>
      <c r="AS72" s="3"/>
      <c r="BA72">
        <v>385</v>
      </c>
    </row>
    <row r="73" spans="2:54">
      <c r="B73" t="s">
        <v>87</v>
      </c>
      <c r="U73" s="2"/>
      <c r="AH73">
        <v>22468</v>
      </c>
      <c r="AI73">
        <v>84287</v>
      </c>
      <c r="AJ73">
        <v>45446</v>
      </c>
      <c r="AK73">
        <v>16956</v>
      </c>
      <c r="AL73">
        <v>10311</v>
      </c>
      <c r="AM73">
        <v>53560</v>
      </c>
      <c r="AN73" s="4">
        <v>45626</v>
      </c>
      <c r="AO73">
        <v>45123</v>
      </c>
      <c r="AP73" s="4">
        <v>37500</v>
      </c>
      <c r="AQ73">
        <v>22312</v>
      </c>
      <c r="AR73" s="4">
        <v>32405</v>
      </c>
      <c r="AS73" s="3">
        <v>32414</v>
      </c>
      <c r="AY73">
        <v>380</v>
      </c>
      <c r="BA73">
        <v>122031</v>
      </c>
      <c r="BB73">
        <v>102</v>
      </c>
    </row>
    <row r="74" spans="2:54">
      <c r="B74" t="s">
        <v>115</v>
      </c>
      <c r="U74" s="2"/>
      <c r="AL74">
        <v>10</v>
      </c>
      <c r="AN74" s="4"/>
      <c r="AO74">
        <v>1132</v>
      </c>
      <c r="AP74" s="4"/>
      <c r="AS74" s="3"/>
      <c r="AY74">
        <v>24</v>
      </c>
    </row>
    <row r="75" spans="2:54">
      <c r="B75" t="s">
        <v>19</v>
      </c>
      <c r="K75">
        <v>9960</v>
      </c>
      <c r="L75">
        <v>1010</v>
      </c>
      <c r="M75">
        <v>4421</v>
      </c>
      <c r="N75">
        <v>8842</v>
      </c>
      <c r="O75">
        <v>726</v>
      </c>
      <c r="P75">
        <v>8296</v>
      </c>
      <c r="Q75">
        <v>82092</v>
      </c>
      <c r="S75">
        <v>9278</v>
      </c>
      <c r="T75">
        <v>732296</v>
      </c>
      <c r="U75" s="3">
        <v>1307753</v>
      </c>
      <c r="V75">
        <v>6723473</v>
      </c>
      <c r="W75">
        <v>7305009</v>
      </c>
      <c r="X75">
        <v>13869531</v>
      </c>
      <c r="Y75">
        <v>26551791</v>
      </c>
      <c r="Z75">
        <v>17923089</v>
      </c>
      <c r="AA75">
        <v>20339475</v>
      </c>
      <c r="AB75">
        <v>13486242</v>
      </c>
      <c r="AC75">
        <v>6567549</v>
      </c>
      <c r="AD75">
        <v>15835992</v>
      </c>
      <c r="AE75">
        <v>2907786</v>
      </c>
      <c r="AF75">
        <v>6568562</v>
      </c>
      <c r="AG75">
        <v>4319371</v>
      </c>
      <c r="AH75">
        <v>3548163</v>
      </c>
      <c r="AI75">
        <v>7831248</v>
      </c>
      <c r="AJ75">
        <v>3198940</v>
      </c>
      <c r="AK75">
        <v>1728453</v>
      </c>
      <c r="AL75">
        <v>1373270</v>
      </c>
      <c r="AM75">
        <v>2086511</v>
      </c>
      <c r="AN75" s="4">
        <v>2864105</v>
      </c>
      <c r="AO75">
        <v>2966590</v>
      </c>
      <c r="AP75" s="4">
        <v>2283051</v>
      </c>
      <c r="AQ75">
        <v>1499098</v>
      </c>
      <c r="AR75" s="4">
        <v>145405</v>
      </c>
      <c r="AS75" s="3">
        <v>189435</v>
      </c>
      <c r="AT75" s="3">
        <v>544275</v>
      </c>
      <c r="AU75" s="3">
        <v>2180727</v>
      </c>
      <c r="AV75">
        <v>2918962</v>
      </c>
      <c r="AW75">
        <v>4188678</v>
      </c>
      <c r="AX75">
        <v>5328050</v>
      </c>
      <c r="AY75">
        <v>7304393</v>
      </c>
      <c r="AZ75">
        <v>7357631</v>
      </c>
      <c r="BA75">
        <v>4727686</v>
      </c>
      <c r="BB75">
        <v>2932607</v>
      </c>
    </row>
    <row r="76" spans="2:54">
      <c r="B76" t="s">
        <v>117</v>
      </c>
      <c r="U76" s="2"/>
      <c r="AL76">
        <v>150</v>
      </c>
      <c r="AN76" s="4"/>
      <c r="AO76">
        <v>90</v>
      </c>
      <c r="AP76" s="4"/>
      <c r="AS76" s="3"/>
      <c r="AT76">
        <v>70</v>
      </c>
      <c r="AW76">
        <v>41</v>
      </c>
    </row>
    <row r="77" spans="2:54">
      <c r="B77" t="s">
        <v>118</v>
      </c>
      <c r="U77" s="2"/>
      <c r="AL77">
        <v>24147</v>
      </c>
      <c r="AN77" s="4"/>
      <c r="AP77" s="4"/>
      <c r="AQ77">
        <v>40</v>
      </c>
      <c r="AS77" s="3"/>
    </row>
    <row r="78" spans="2:54">
      <c r="B78" t="s">
        <v>73</v>
      </c>
      <c r="N78">
        <v>1308</v>
      </c>
      <c r="U78" s="2"/>
      <c r="W78">
        <v>14604</v>
      </c>
      <c r="X78">
        <v>360</v>
      </c>
      <c r="AB78">
        <v>53772</v>
      </c>
      <c r="AC78">
        <v>84</v>
      </c>
      <c r="AD78">
        <v>177750</v>
      </c>
      <c r="AE78">
        <v>719</v>
      </c>
      <c r="AG78">
        <v>130105</v>
      </c>
      <c r="AH78">
        <v>9351</v>
      </c>
      <c r="AI78">
        <v>107969</v>
      </c>
      <c r="AJ78">
        <v>186760</v>
      </c>
      <c r="AK78">
        <v>35646</v>
      </c>
      <c r="AM78">
        <v>22730</v>
      </c>
      <c r="AN78" s="4">
        <v>77308</v>
      </c>
      <c r="AO78">
        <v>45829</v>
      </c>
      <c r="AP78" s="4">
        <v>5797</v>
      </c>
      <c r="AQ78">
        <v>285</v>
      </c>
      <c r="AR78" s="4">
        <v>2</v>
      </c>
      <c r="AS78" s="3">
        <v>1198</v>
      </c>
      <c r="AT78" s="3">
        <v>66</v>
      </c>
      <c r="AU78" s="3">
        <v>60</v>
      </c>
      <c r="AW78">
        <v>10</v>
      </c>
      <c r="AY78">
        <v>20</v>
      </c>
      <c r="AZ78">
        <v>121</v>
      </c>
      <c r="BA78">
        <v>118</v>
      </c>
      <c r="BB78">
        <v>304</v>
      </c>
    </row>
    <row r="79" spans="2:54">
      <c r="B79" t="s">
        <v>17</v>
      </c>
      <c r="K79">
        <v>166697</v>
      </c>
      <c r="L79">
        <v>343607</v>
      </c>
      <c r="M79">
        <v>134014</v>
      </c>
      <c r="N79">
        <v>107020</v>
      </c>
      <c r="O79">
        <v>24343</v>
      </c>
      <c r="P79">
        <v>161834</v>
      </c>
      <c r="Q79">
        <v>98694</v>
      </c>
      <c r="S79">
        <v>421447</v>
      </c>
      <c r="T79">
        <v>949988</v>
      </c>
      <c r="U79" s="3">
        <v>1481101</v>
      </c>
      <c r="V79">
        <v>806347</v>
      </c>
      <c r="W79">
        <v>581853</v>
      </c>
      <c r="X79">
        <v>1905051</v>
      </c>
      <c r="Y79">
        <v>16948380</v>
      </c>
      <c r="Z79">
        <v>7328088</v>
      </c>
      <c r="AA79">
        <v>6805305</v>
      </c>
      <c r="AB79">
        <v>10748262</v>
      </c>
      <c r="AC79">
        <v>13423023</v>
      </c>
      <c r="AD79">
        <v>13267389</v>
      </c>
      <c r="AE79">
        <v>11013543</v>
      </c>
      <c r="AF79">
        <v>11939567</v>
      </c>
      <c r="AG79">
        <v>9744001</v>
      </c>
      <c r="AH79">
        <v>19294465</v>
      </c>
      <c r="AI79">
        <v>12364674</v>
      </c>
      <c r="AJ79">
        <v>6969524</v>
      </c>
      <c r="AK79">
        <v>2288988</v>
      </c>
      <c r="AL79">
        <v>1797223</v>
      </c>
      <c r="AM79">
        <v>1892781</v>
      </c>
      <c r="AN79" s="4">
        <v>544165</v>
      </c>
      <c r="AO79">
        <v>324302</v>
      </c>
      <c r="AP79" s="4">
        <v>389795</v>
      </c>
      <c r="AQ79">
        <v>558358</v>
      </c>
      <c r="AR79" s="4">
        <v>714374</v>
      </c>
      <c r="AS79" s="3">
        <v>338245</v>
      </c>
      <c r="AT79" s="3">
        <v>7185</v>
      </c>
      <c r="AW79">
        <v>49987</v>
      </c>
      <c r="AY79">
        <v>2664316</v>
      </c>
      <c r="AZ79">
        <v>4153559</v>
      </c>
      <c r="BA79">
        <v>6349666</v>
      </c>
      <c r="BB79">
        <v>3597448</v>
      </c>
    </row>
    <row r="80" spans="2:54">
      <c r="B80" t="s">
        <v>53</v>
      </c>
      <c r="P80">
        <v>81872</v>
      </c>
      <c r="Q80">
        <v>20081</v>
      </c>
      <c r="U80" s="2"/>
      <c r="Y80">
        <v>355749</v>
      </c>
      <c r="Z80">
        <v>3141</v>
      </c>
      <c r="AB80">
        <v>22620</v>
      </c>
      <c r="AC80">
        <v>39675</v>
      </c>
      <c r="AD80">
        <v>1350</v>
      </c>
      <c r="AE80">
        <v>214176</v>
      </c>
      <c r="AF80">
        <v>778960</v>
      </c>
      <c r="AG80">
        <v>597680</v>
      </c>
      <c r="AH80">
        <v>524473</v>
      </c>
      <c r="AI80">
        <v>76362</v>
      </c>
      <c r="AJ80">
        <v>58221</v>
      </c>
      <c r="AK80">
        <v>346031</v>
      </c>
      <c r="AM80">
        <v>181365</v>
      </c>
      <c r="AN80" s="4">
        <v>44365</v>
      </c>
      <c r="AO80">
        <v>95688</v>
      </c>
      <c r="AP80" s="4">
        <v>89194</v>
      </c>
      <c r="AQ80">
        <v>33319</v>
      </c>
      <c r="AR80" s="4">
        <v>6925</v>
      </c>
      <c r="AS80" s="3">
        <v>2487</v>
      </c>
      <c r="AT80" s="3">
        <v>13287</v>
      </c>
      <c r="AU80" s="3">
        <v>17743</v>
      </c>
      <c r="AV80">
        <v>44157</v>
      </c>
      <c r="AX80">
        <v>5521</v>
      </c>
      <c r="AY80">
        <v>58148</v>
      </c>
      <c r="AZ80">
        <v>166801</v>
      </c>
      <c r="BA80">
        <v>21131</v>
      </c>
      <c r="BB80">
        <v>47903</v>
      </c>
    </row>
    <row r="81" spans="2:54">
      <c r="B81" t="s">
        <v>74</v>
      </c>
      <c r="U81" s="2"/>
      <c r="Z81">
        <v>4035</v>
      </c>
      <c r="AA81">
        <v>5385</v>
      </c>
      <c r="AB81">
        <v>420</v>
      </c>
      <c r="AC81">
        <v>3468</v>
      </c>
      <c r="AD81">
        <v>2127</v>
      </c>
      <c r="AE81">
        <v>2844</v>
      </c>
      <c r="AF81">
        <v>1435</v>
      </c>
      <c r="AG81">
        <v>2590</v>
      </c>
      <c r="AH81">
        <v>6560</v>
      </c>
      <c r="AI81">
        <v>8350</v>
      </c>
      <c r="AJ81">
        <v>3114</v>
      </c>
      <c r="AK81">
        <v>2317</v>
      </c>
      <c r="AL81">
        <v>12375</v>
      </c>
      <c r="AM81">
        <v>9403</v>
      </c>
      <c r="AN81" s="4">
        <v>4386</v>
      </c>
      <c r="AO81">
        <v>6498</v>
      </c>
      <c r="AP81" s="4">
        <v>492</v>
      </c>
      <c r="AQ81">
        <v>10224</v>
      </c>
      <c r="AR81" s="4">
        <v>12374</v>
      </c>
      <c r="AS81" s="3">
        <v>13045</v>
      </c>
      <c r="AT81" s="3">
        <v>12040</v>
      </c>
      <c r="AU81" s="3">
        <v>10208</v>
      </c>
      <c r="AV81">
        <v>21325</v>
      </c>
      <c r="AW81">
        <v>23140</v>
      </c>
      <c r="AX81">
        <v>5545</v>
      </c>
      <c r="AY81">
        <v>5994</v>
      </c>
      <c r="AZ81">
        <v>9495</v>
      </c>
      <c r="BA81">
        <v>32619</v>
      </c>
      <c r="BB81">
        <v>14920</v>
      </c>
    </row>
    <row r="82" spans="2:54">
      <c r="B82" t="s">
        <v>26</v>
      </c>
      <c r="K82">
        <v>170968</v>
      </c>
      <c r="L82">
        <v>92638</v>
      </c>
      <c r="M82">
        <v>254041</v>
      </c>
      <c r="N82">
        <v>227749</v>
      </c>
      <c r="O82">
        <v>136997</v>
      </c>
      <c r="P82">
        <v>132245</v>
      </c>
      <c r="Q82">
        <v>624</v>
      </c>
      <c r="S82">
        <v>25641</v>
      </c>
      <c r="T82">
        <v>92312</v>
      </c>
      <c r="U82" s="3">
        <v>84894</v>
      </c>
      <c r="V82">
        <v>649657</v>
      </c>
      <c r="W82">
        <v>183761</v>
      </c>
      <c r="X82">
        <v>363903</v>
      </c>
      <c r="Y82">
        <v>264420</v>
      </c>
      <c r="Z82">
        <v>29535</v>
      </c>
      <c r="AA82">
        <v>19686</v>
      </c>
      <c r="AB82">
        <v>38817</v>
      </c>
      <c r="AC82">
        <v>34464</v>
      </c>
      <c r="AD82">
        <v>38103</v>
      </c>
      <c r="AE82">
        <v>35844</v>
      </c>
      <c r="AF82">
        <v>52356</v>
      </c>
      <c r="AG82">
        <v>71500</v>
      </c>
      <c r="AH82">
        <v>1605297</v>
      </c>
      <c r="AI82">
        <v>2902994</v>
      </c>
      <c r="AJ82">
        <v>66344</v>
      </c>
      <c r="AK82">
        <v>20565</v>
      </c>
      <c r="AL82">
        <v>17483</v>
      </c>
      <c r="AM82">
        <v>47332</v>
      </c>
      <c r="AN82" s="4">
        <v>38621</v>
      </c>
      <c r="AO82">
        <v>17219</v>
      </c>
      <c r="AP82" s="4">
        <v>39515</v>
      </c>
      <c r="AQ82">
        <v>47371</v>
      </c>
      <c r="AR82" s="4">
        <v>75116</v>
      </c>
      <c r="AS82" s="3">
        <v>39285</v>
      </c>
      <c r="AT82">
        <v>321987</v>
      </c>
      <c r="AU82" s="3">
        <v>1796705</v>
      </c>
      <c r="AV82">
        <v>3956512</v>
      </c>
      <c r="AW82">
        <v>6164211</v>
      </c>
      <c r="AX82">
        <v>846681</v>
      </c>
      <c r="AY82">
        <v>187325</v>
      </c>
      <c r="AZ82">
        <v>1545150</v>
      </c>
      <c r="BA82">
        <v>254350</v>
      </c>
      <c r="BB82">
        <v>201215</v>
      </c>
    </row>
    <row r="83" spans="2:54">
      <c r="B83" t="s">
        <v>36</v>
      </c>
      <c r="K83">
        <v>19234</v>
      </c>
      <c r="L83">
        <v>74696</v>
      </c>
      <c r="M83">
        <v>54781</v>
      </c>
      <c r="N83">
        <v>73756</v>
      </c>
      <c r="O83">
        <v>31922</v>
      </c>
      <c r="P83">
        <v>24062</v>
      </c>
      <c r="Q83">
        <v>31160</v>
      </c>
      <c r="S83">
        <v>4454</v>
      </c>
      <c r="T83">
        <v>11308</v>
      </c>
      <c r="U83" s="2"/>
      <c r="V83">
        <v>36037</v>
      </c>
      <c r="W83">
        <v>190</v>
      </c>
      <c r="X83">
        <v>90</v>
      </c>
      <c r="Y83">
        <v>1881</v>
      </c>
      <c r="Z83">
        <v>930</v>
      </c>
      <c r="AA83">
        <v>180</v>
      </c>
      <c r="AB83">
        <v>14352</v>
      </c>
      <c r="AC83">
        <v>16500</v>
      </c>
      <c r="AD83">
        <v>30</v>
      </c>
      <c r="AE83">
        <v>150</v>
      </c>
      <c r="AG83">
        <v>41546</v>
      </c>
      <c r="AH83">
        <v>97103</v>
      </c>
      <c r="AI83">
        <v>626701</v>
      </c>
      <c r="AJ83">
        <v>2130</v>
      </c>
      <c r="AK83">
        <v>210</v>
      </c>
      <c r="AL83">
        <v>32</v>
      </c>
      <c r="AM83">
        <v>1715</v>
      </c>
      <c r="AN83" s="4">
        <v>11746</v>
      </c>
      <c r="AO83">
        <v>67899</v>
      </c>
      <c r="AP83" s="4">
        <v>571</v>
      </c>
      <c r="AR83" s="4">
        <v>1353</v>
      </c>
      <c r="AS83" s="3">
        <v>567</v>
      </c>
      <c r="AT83" s="3">
        <v>1204</v>
      </c>
      <c r="AV83">
        <v>5584</v>
      </c>
      <c r="AW83">
        <v>610</v>
      </c>
      <c r="AX83">
        <v>35</v>
      </c>
      <c r="AY83">
        <v>78110</v>
      </c>
      <c r="AZ83">
        <v>4950</v>
      </c>
      <c r="BA83">
        <v>118349</v>
      </c>
      <c r="BB83">
        <v>5735</v>
      </c>
    </row>
    <row r="84" spans="2:54">
      <c r="B84" t="s">
        <v>75</v>
      </c>
      <c r="U84" s="2"/>
      <c r="AF84">
        <v>9240</v>
      </c>
      <c r="AG84">
        <v>22319</v>
      </c>
      <c r="AH84">
        <v>23424</v>
      </c>
      <c r="AJ84">
        <v>1665</v>
      </c>
      <c r="AK84">
        <v>20</v>
      </c>
      <c r="AN84" s="4">
        <v>2583</v>
      </c>
      <c r="AO84">
        <v>9622</v>
      </c>
      <c r="AP84" s="4">
        <v>17463</v>
      </c>
      <c r="AQ84">
        <v>7390</v>
      </c>
      <c r="AS84" s="3"/>
      <c r="AX84">
        <v>783</v>
      </c>
      <c r="AZ84">
        <v>11730</v>
      </c>
      <c r="BB84">
        <v>24982</v>
      </c>
    </row>
    <row r="85" spans="2:54">
      <c r="B85" t="s">
        <v>3</v>
      </c>
      <c r="K85">
        <v>7006004</v>
      </c>
      <c r="L85">
        <v>8795298</v>
      </c>
      <c r="M85">
        <v>10213863</v>
      </c>
      <c r="N85">
        <v>12994378</v>
      </c>
      <c r="O85">
        <v>14920519</v>
      </c>
      <c r="P85">
        <v>20343731</v>
      </c>
      <c r="Q85">
        <v>13198441</v>
      </c>
      <c r="S85">
        <v>14740329</v>
      </c>
      <c r="T85">
        <v>13048061</v>
      </c>
      <c r="U85" s="3">
        <v>15360802</v>
      </c>
      <c r="V85">
        <v>27880195</v>
      </c>
      <c r="W85">
        <v>31748068</v>
      </c>
      <c r="X85">
        <v>96887577</v>
      </c>
      <c r="Y85">
        <v>101904372</v>
      </c>
      <c r="Z85">
        <v>85191186</v>
      </c>
      <c r="AA85">
        <v>58520547</v>
      </c>
      <c r="AB85">
        <v>52502493</v>
      </c>
      <c r="AC85">
        <v>61743471</v>
      </c>
      <c r="AD85">
        <v>74588133</v>
      </c>
      <c r="AE85">
        <v>80085996</v>
      </c>
      <c r="AF85">
        <v>54765323</v>
      </c>
      <c r="AG85">
        <v>64678370</v>
      </c>
      <c r="AH85">
        <v>81255314</v>
      </c>
      <c r="AI85">
        <v>59149811</v>
      </c>
      <c r="AJ85">
        <v>43178683</v>
      </c>
      <c r="AK85">
        <v>27479323</v>
      </c>
      <c r="AL85">
        <v>25844941</v>
      </c>
      <c r="AM85">
        <v>21188142</v>
      </c>
      <c r="AN85" s="4">
        <v>21836410</v>
      </c>
      <c r="AO85">
        <v>24306792</v>
      </c>
      <c r="AP85" s="4">
        <v>34753330</v>
      </c>
      <c r="AQ85">
        <v>29033107</v>
      </c>
      <c r="AR85" s="4">
        <v>30966282</v>
      </c>
      <c r="AS85" s="3">
        <v>42791098</v>
      </c>
      <c r="AT85" s="3">
        <v>48019889</v>
      </c>
      <c r="AU85" s="3">
        <v>122582752</v>
      </c>
      <c r="AV85">
        <v>142468712</v>
      </c>
      <c r="AW85">
        <v>120085134</v>
      </c>
      <c r="AX85">
        <v>119632225</v>
      </c>
      <c r="AY85">
        <v>153797956</v>
      </c>
      <c r="AZ85">
        <v>172869423</v>
      </c>
      <c r="BA85">
        <v>172217417</v>
      </c>
      <c r="BB85">
        <v>158256492</v>
      </c>
    </row>
    <row r="86" spans="2:54">
      <c r="B86" t="s">
        <v>76</v>
      </c>
      <c r="U86" s="2"/>
      <c r="AC86">
        <v>18270</v>
      </c>
      <c r="AD86">
        <v>106203</v>
      </c>
      <c r="AE86">
        <v>106765</v>
      </c>
      <c r="AF86">
        <v>877038</v>
      </c>
      <c r="AG86">
        <v>51284</v>
      </c>
      <c r="AH86">
        <v>195534</v>
      </c>
      <c r="AI86">
        <v>590758</v>
      </c>
      <c r="AJ86">
        <v>1474877</v>
      </c>
      <c r="AK86">
        <v>75992</v>
      </c>
      <c r="AL86">
        <v>11051</v>
      </c>
      <c r="AM86">
        <v>144604</v>
      </c>
      <c r="AN86" s="4">
        <v>194245</v>
      </c>
      <c r="AO86">
        <v>20182</v>
      </c>
      <c r="AP86" s="4">
        <v>11015</v>
      </c>
      <c r="AQ86">
        <v>9814</v>
      </c>
      <c r="AR86" s="4">
        <v>39937</v>
      </c>
      <c r="AS86" s="3"/>
      <c r="AY86">
        <v>61131</v>
      </c>
      <c r="BB86">
        <v>20694</v>
      </c>
    </row>
    <row r="87" spans="2:54">
      <c r="B87" t="s">
        <v>25</v>
      </c>
      <c r="K87">
        <v>100024</v>
      </c>
      <c r="L87">
        <v>151445</v>
      </c>
      <c r="M87">
        <v>152512</v>
      </c>
      <c r="N87">
        <v>218714</v>
      </c>
      <c r="O87">
        <v>299696</v>
      </c>
      <c r="P87">
        <v>556155</v>
      </c>
      <c r="Q87">
        <v>580564</v>
      </c>
      <c r="S87">
        <v>285944</v>
      </c>
      <c r="T87">
        <v>139193</v>
      </c>
      <c r="U87" s="3">
        <v>2564</v>
      </c>
      <c r="V87">
        <v>94345</v>
      </c>
      <c r="W87">
        <v>99172</v>
      </c>
      <c r="X87">
        <v>382911</v>
      </c>
      <c r="Y87">
        <v>680766</v>
      </c>
      <c r="Z87">
        <v>389148</v>
      </c>
      <c r="AA87">
        <v>89433</v>
      </c>
      <c r="AB87">
        <v>63567</v>
      </c>
      <c r="AC87">
        <v>174141</v>
      </c>
      <c r="AD87">
        <v>187131</v>
      </c>
      <c r="AE87">
        <v>144476</v>
      </c>
      <c r="AF87">
        <v>307596</v>
      </c>
      <c r="AG87">
        <v>249933</v>
      </c>
      <c r="AH87">
        <v>111183</v>
      </c>
      <c r="AI87">
        <v>253564</v>
      </c>
      <c r="AJ87">
        <v>145335</v>
      </c>
      <c r="AK87">
        <v>67036</v>
      </c>
      <c r="AL87">
        <v>16069</v>
      </c>
      <c r="AM87">
        <v>34186</v>
      </c>
      <c r="AN87" s="4">
        <v>132327</v>
      </c>
      <c r="AO87">
        <v>235874</v>
      </c>
      <c r="AP87" s="4">
        <v>721606</v>
      </c>
      <c r="AQ87">
        <v>629808</v>
      </c>
      <c r="AR87" s="4">
        <v>623120</v>
      </c>
      <c r="AS87" s="3">
        <v>748751</v>
      </c>
      <c r="AT87" s="3">
        <v>644780</v>
      </c>
      <c r="AU87" s="3">
        <v>753598</v>
      </c>
      <c r="AV87">
        <v>1606942</v>
      </c>
      <c r="AW87">
        <v>2483017</v>
      </c>
      <c r="AX87">
        <v>1962932</v>
      </c>
      <c r="AY87">
        <v>1688338</v>
      </c>
      <c r="AZ87">
        <v>1521118</v>
      </c>
      <c r="BA87">
        <v>535587</v>
      </c>
      <c r="BB87">
        <v>493655</v>
      </c>
    </row>
    <row r="88" spans="2:54">
      <c r="B88" t="s">
        <v>77</v>
      </c>
      <c r="U88" s="2"/>
      <c r="AA88">
        <v>10674</v>
      </c>
      <c r="AB88">
        <v>16740</v>
      </c>
      <c r="AC88">
        <v>13260</v>
      </c>
      <c r="AF88">
        <v>3200</v>
      </c>
      <c r="AI88">
        <v>10668</v>
      </c>
      <c r="AN88" s="4"/>
      <c r="AP88" s="4"/>
      <c r="AS88" s="3">
        <v>100</v>
      </c>
      <c r="AX88">
        <v>30</v>
      </c>
      <c r="AZ88">
        <v>800</v>
      </c>
      <c r="BA88">
        <v>2041</v>
      </c>
      <c r="BB88">
        <v>99</v>
      </c>
    </row>
    <row r="89" spans="2:54">
      <c r="B89" t="s">
        <v>94</v>
      </c>
      <c r="U89" s="2"/>
      <c r="AI89">
        <v>22543</v>
      </c>
      <c r="AJ89">
        <v>35</v>
      </c>
      <c r="AL89">
        <v>23508</v>
      </c>
      <c r="AM89">
        <v>1170</v>
      </c>
      <c r="AN89" s="4">
        <v>5</v>
      </c>
      <c r="AO89">
        <v>14968</v>
      </c>
      <c r="AP89" s="4">
        <v>5496</v>
      </c>
      <c r="AQ89">
        <v>500</v>
      </c>
      <c r="AR89" s="4">
        <v>990</v>
      </c>
      <c r="AS89" s="3">
        <v>378</v>
      </c>
      <c r="AU89" s="3">
        <v>2050</v>
      </c>
      <c r="AZ89">
        <v>9968</v>
      </c>
      <c r="BA89">
        <v>15</v>
      </c>
    </row>
    <row r="90" spans="2:54">
      <c r="B90" t="s">
        <v>42</v>
      </c>
      <c r="N90">
        <f>56+39</f>
        <v>95</v>
      </c>
      <c r="O90">
        <f>17483+2700</f>
        <v>20183</v>
      </c>
      <c r="P90">
        <v>1161</v>
      </c>
      <c r="Q90">
        <v>318</v>
      </c>
      <c r="S90">
        <v>231</v>
      </c>
      <c r="T90">
        <v>123</v>
      </c>
      <c r="U90" s="3">
        <v>4211</v>
      </c>
      <c r="V90">
        <v>388</v>
      </c>
      <c r="W90">
        <v>210</v>
      </c>
      <c r="AB90">
        <v>2340</v>
      </c>
      <c r="AC90">
        <v>600</v>
      </c>
      <c r="AD90">
        <v>1437</v>
      </c>
      <c r="AF90">
        <v>8800</v>
      </c>
      <c r="AG90">
        <v>21383</v>
      </c>
      <c r="AH90">
        <v>245033</v>
      </c>
      <c r="AI90">
        <v>45852</v>
      </c>
      <c r="AJ90">
        <v>32597</v>
      </c>
      <c r="AK90">
        <v>8430</v>
      </c>
      <c r="AL90">
        <v>10</v>
      </c>
      <c r="AM90">
        <v>20</v>
      </c>
      <c r="AN90" s="4">
        <v>94756</v>
      </c>
      <c r="AO90">
        <v>63797</v>
      </c>
      <c r="AP90" s="4">
        <v>20</v>
      </c>
      <c r="AQ90">
        <v>150</v>
      </c>
      <c r="AR90" s="4">
        <v>90</v>
      </c>
      <c r="AS90" s="3">
        <v>655</v>
      </c>
      <c r="AT90" s="3">
        <v>14778</v>
      </c>
      <c r="AU90" s="3">
        <v>2990</v>
      </c>
      <c r="AV90">
        <v>230</v>
      </c>
      <c r="AW90">
        <v>743</v>
      </c>
      <c r="AX90">
        <v>285</v>
      </c>
      <c r="AY90">
        <v>22743</v>
      </c>
      <c r="AZ90">
        <v>46093</v>
      </c>
      <c r="BA90">
        <v>591316</v>
      </c>
      <c r="BB90">
        <v>5226</v>
      </c>
    </row>
    <row r="91" spans="2:54">
      <c r="B91" t="s">
        <v>130</v>
      </c>
      <c r="U91" s="3"/>
      <c r="AM91">
        <v>58363</v>
      </c>
      <c r="AN91" s="4"/>
      <c r="AP91" s="4"/>
      <c r="AS91" s="3"/>
    </row>
    <row r="92" spans="2:54">
      <c r="B92" t="s">
        <v>33</v>
      </c>
      <c r="S92">
        <v>158</v>
      </c>
      <c r="T92">
        <v>25068</v>
      </c>
      <c r="U92" s="3">
        <v>128288</v>
      </c>
      <c r="V92">
        <v>252486</v>
      </c>
      <c r="W92">
        <v>348873</v>
      </c>
      <c r="X92">
        <v>2196138</v>
      </c>
      <c r="Y92">
        <v>2624142</v>
      </c>
      <c r="Z92">
        <v>330336</v>
      </c>
      <c r="AA92">
        <v>611403</v>
      </c>
      <c r="AB92">
        <v>1799808</v>
      </c>
      <c r="AC92">
        <v>1349544</v>
      </c>
      <c r="AD92">
        <v>1735308</v>
      </c>
      <c r="AE92">
        <v>1497555</v>
      </c>
      <c r="AF92">
        <v>2102906</v>
      </c>
      <c r="AG92">
        <v>2632403</v>
      </c>
      <c r="AH92">
        <v>1061521</v>
      </c>
      <c r="AI92">
        <v>2293623</v>
      </c>
      <c r="AJ92">
        <v>1333173</v>
      </c>
      <c r="AK92">
        <v>493192</v>
      </c>
      <c r="AL92">
        <v>28163</v>
      </c>
      <c r="AM92">
        <v>69508</v>
      </c>
      <c r="AN92" s="4">
        <v>203356</v>
      </c>
      <c r="AO92">
        <v>175314</v>
      </c>
      <c r="AP92" s="4">
        <v>278847</v>
      </c>
      <c r="AQ92">
        <v>197110</v>
      </c>
      <c r="AR92" s="4">
        <v>73663</v>
      </c>
      <c r="AS92" s="3">
        <v>177375</v>
      </c>
      <c r="AT92" s="3">
        <v>416941</v>
      </c>
      <c r="AU92" s="3">
        <v>786020</v>
      </c>
      <c r="AV92">
        <v>484826</v>
      </c>
      <c r="AW92">
        <v>1082135</v>
      </c>
      <c r="AX92">
        <v>436809</v>
      </c>
      <c r="AY92">
        <v>154678</v>
      </c>
      <c r="AZ92">
        <v>448423</v>
      </c>
      <c r="BA92">
        <v>87519</v>
      </c>
      <c r="BB92">
        <v>82793</v>
      </c>
    </row>
    <row r="93" spans="2:54">
      <c r="B93" t="s">
        <v>78</v>
      </c>
      <c r="U93" s="2"/>
      <c r="AE93">
        <v>1045</v>
      </c>
      <c r="AG93">
        <v>2400</v>
      </c>
      <c r="AH93">
        <v>774</v>
      </c>
      <c r="AJ93">
        <v>27262</v>
      </c>
      <c r="AK93">
        <v>146761</v>
      </c>
      <c r="AM93">
        <v>3579</v>
      </c>
      <c r="AN93" s="4">
        <v>13066</v>
      </c>
      <c r="AO93">
        <v>889</v>
      </c>
      <c r="AP93" s="4">
        <v>70</v>
      </c>
      <c r="AS93" s="3">
        <v>812</v>
      </c>
      <c r="AT93">
        <v>5</v>
      </c>
      <c r="AU93">
        <v>20</v>
      </c>
      <c r="AY93">
        <v>1211</v>
      </c>
      <c r="AZ93">
        <v>30364655</v>
      </c>
      <c r="BA93">
        <v>13291592</v>
      </c>
      <c r="BB93">
        <v>256905</v>
      </c>
    </row>
    <row r="94" spans="2:54">
      <c r="B94" t="s">
        <v>95</v>
      </c>
      <c r="U94" s="2"/>
      <c r="AI94">
        <v>10</v>
      </c>
      <c r="AN94" s="4"/>
      <c r="AP94" s="4"/>
      <c r="AS94" s="3"/>
    </row>
    <row r="95" spans="2:54">
      <c r="B95" t="s">
        <v>27</v>
      </c>
      <c r="T95">
        <v>68047</v>
      </c>
      <c r="U95" s="3">
        <v>2154</v>
      </c>
      <c r="V95">
        <v>2620</v>
      </c>
      <c r="W95">
        <v>43108</v>
      </c>
      <c r="AK95">
        <v>57649</v>
      </c>
      <c r="AN95" s="4">
        <v>14856</v>
      </c>
      <c r="AP95" s="4"/>
      <c r="AS95" s="3">
        <v>6</v>
      </c>
      <c r="AT95">
        <v>232</v>
      </c>
    </row>
    <row r="96" spans="2:54">
      <c r="B96" t="s">
        <v>79</v>
      </c>
      <c r="U96" s="2"/>
      <c r="AB96">
        <v>30</v>
      </c>
      <c r="AE96">
        <v>261</v>
      </c>
      <c r="AF96">
        <v>880</v>
      </c>
      <c r="AG96">
        <v>284</v>
      </c>
      <c r="AH96">
        <v>2397</v>
      </c>
      <c r="AI96">
        <v>7665</v>
      </c>
      <c r="AJ96">
        <v>16520</v>
      </c>
      <c r="AK96">
        <v>295</v>
      </c>
      <c r="AL96">
        <v>165</v>
      </c>
      <c r="AM96">
        <v>900</v>
      </c>
      <c r="AN96" s="4">
        <v>155</v>
      </c>
      <c r="AO96">
        <v>1153</v>
      </c>
      <c r="AP96" s="4">
        <v>37</v>
      </c>
      <c r="AQ96">
        <v>67</v>
      </c>
      <c r="AR96" s="4">
        <v>2044</v>
      </c>
      <c r="AS96" s="3">
        <v>30</v>
      </c>
      <c r="AZ96">
        <v>45</v>
      </c>
      <c r="BA96">
        <v>60</v>
      </c>
      <c r="BB96">
        <v>5631</v>
      </c>
    </row>
    <row r="97" spans="2:54">
      <c r="B97" t="s">
        <v>88</v>
      </c>
      <c r="U97" s="2"/>
      <c r="AF97">
        <v>13835</v>
      </c>
      <c r="AH97">
        <v>500</v>
      </c>
      <c r="AJ97">
        <v>4249</v>
      </c>
      <c r="AN97" s="4">
        <v>15504</v>
      </c>
      <c r="AO97">
        <v>17968</v>
      </c>
      <c r="AP97" s="4">
        <v>8455</v>
      </c>
      <c r="AQ97">
        <v>5001</v>
      </c>
      <c r="AR97" s="4">
        <v>13091</v>
      </c>
      <c r="AS97" s="3">
        <v>80</v>
      </c>
      <c r="AZ97">
        <v>9177</v>
      </c>
      <c r="BB97">
        <v>8</v>
      </c>
    </row>
    <row r="98" spans="2:54">
      <c r="B98" t="s">
        <v>80</v>
      </c>
      <c r="U98" s="2"/>
      <c r="AA98">
        <v>73701</v>
      </c>
      <c r="AF98">
        <v>4326</v>
      </c>
      <c r="AG98">
        <v>4500</v>
      </c>
      <c r="AI98">
        <v>235</v>
      </c>
      <c r="AJ98">
        <v>215</v>
      </c>
      <c r="AK98">
        <v>540</v>
      </c>
      <c r="AL98">
        <v>55</v>
      </c>
      <c r="AM98">
        <v>3962</v>
      </c>
      <c r="AN98" s="4">
        <v>55622</v>
      </c>
      <c r="AO98">
        <v>59327</v>
      </c>
      <c r="AP98" s="4">
        <v>40967</v>
      </c>
      <c r="AQ98">
        <v>11397</v>
      </c>
      <c r="AR98" s="4">
        <v>2625</v>
      </c>
      <c r="AS98" s="3">
        <v>98</v>
      </c>
      <c r="AT98" s="3">
        <v>51</v>
      </c>
      <c r="AU98" s="3">
        <v>277</v>
      </c>
      <c r="AV98">
        <v>21974</v>
      </c>
      <c r="AW98">
        <v>103244</v>
      </c>
      <c r="AX98">
        <v>105808</v>
      </c>
      <c r="AY98">
        <v>292569</v>
      </c>
      <c r="AZ98">
        <v>449345</v>
      </c>
      <c r="BA98">
        <v>343803</v>
      </c>
      <c r="BB98">
        <v>2474239</v>
      </c>
    </row>
    <row r="99" spans="2:54">
      <c r="B99" t="s">
        <v>12</v>
      </c>
      <c r="K99">
        <v>39943</v>
      </c>
      <c r="L99">
        <v>54315</v>
      </c>
      <c r="M99">
        <v>10135</v>
      </c>
      <c r="N99">
        <v>9491</v>
      </c>
      <c r="O99">
        <v>48250</v>
      </c>
      <c r="P99">
        <v>84228</v>
      </c>
      <c r="Q99">
        <v>108755</v>
      </c>
      <c r="S99">
        <v>64963</v>
      </c>
      <c r="T99">
        <v>1348599</v>
      </c>
      <c r="U99" s="3">
        <v>1987118</v>
      </c>
      <c r="V99">
        <v>2191326</v>
      </c>
      <c r="W99">
        <v>3214425</v>
      </c>
      <c r="X99">
        <v>6486336</v>
      </c>
      <c r="Y99">
        <v>25493025</v>
      </c>
      <c r="Z99">
        <v>8538672</v>
      </c>
      <c r="AA99">
        <v>4684620</v>
      </c>
      <c r="AB99">
        <v>3726255</v>
      </c>
      <c r="AC99">
        <v>3371262</v>
      </c>
      <c r="AD99">
        <v>4283856</v>
      </c>
      <c r="AE99">
        <v>6788134</v>
      </c>
      <c r="AF99">
        <v>3856666</v>
      </c>
      <c r="AG99">
        <v>4297489</v>
      </c>
      <c r="AH99">
        <v>7783642</v>
      </c>
      <c r="AI99">
        <v>19328439</v>
      </c>
      <c r="AJ99">
        <v>13573648</v>
      </c>
      <c r="AK99">
        <v>4409945</v>
      </c>
      <c r="AL99">
        <v>3385878</v>
      </c>
      <c r="AM99">
        <v>2684575</v>
      </c>
      <c r="AN99" s="4">
        <v>4037151</v>
      </c>
      <c r="AO99">
        <v>3823782</v>
      </c>
      <c r="AP99" s="4">
        <v>5119827</v>
      </c>
      <c r="AQ99">
        <v>8630239</v>
      </c>
      <c r="AR99" s="4">
        <v>7044836</v>
      </c>
      <c r="AS99" s="3">
        <v>6540906</v>
      </c>
      <c r="AT99" s="3">
        <v>2232050</v>
      </c>
      <c r="AU99" s="3">
        <v>10963533</v>
      </c>
      <c r="AV99">
        <v>2784811</v>
      </c>
      <c r="AW99">
        <v>8809194</v>
      </c>
      <c r="AX99">
        <v>13192946</v>
      </c>
      <c r="AY99">
        <v>25074952</v>
      </c>
      <c r="AZ99">
        <v>31932578</v>
      </c>
      <c r="BA99">
        <v>34693509</v>
      </c>
      <c r="BB99">
        <v>24169221</v>
      </c>
    </row>
    <row r="100" spans="2:54">
      <c r="B100" t="s">
        <v>23</v>
      </c>
      <c r="K100">
        <v>1270929</v>
      </c>
      <c r="L100">
        <v>536907</v>
      </c>
      <c r="M100">
        <v>371766</v>
      </c>
      <c r="N100">
        <v>378970</v>
      </c>
      <c r="O100">
        <v>550139</v>
      </c>
      <c r="P100">
        <v>624025</v>
      </c>
      <c r="Q100">
        <v>540502</v>
      </c>
      <c r="S100">
        <v>372413</v>
      </c>
      <c r="T100">
        <v>208941</v>
      </c>
      <c r="U100" s="3">
        <v>555803</v>
      </c>
      <c r="V100">
        <v>692509</v>
      </c>
      <c r="W100">
        <v>1026154</v>
      </c>
      <c r="X100">
        <v>4503321</v>
      </c>
      <c r="Y100">
        <v>6123738</v>
      </c>
      <c r="Z100">
        <v>4461324</v>
      </c>
      <c r="AA100">
        <v>2636415</v>
      </c>
      <c r="AB100">
        <v>4393389</v>
      </c>
      <c r="AC100">
        <v>6154653</v>
      </c>
      <c r="AD100">
        <v>6389481</v>
      </c>
      <c r="AE100">
        <v>8120648</v>
      </c>
      <c r="AF100">
        <v>7068228</v>
      </c>
      <c r="AG100">
        <v>7832326</v>
      </c>
      <c r="AH100">
        <v>8120538</v>
      </c>
      <c r="AI100">
        <v>10707283</v>
      </c>
      <c r="AJ100">
        <v>4643974</v>
      </c>
      <c r="AK100">
        <v>1610492</v>
      </c>
      <c r="AL100">
        <v>923317</v>
      </c>
      <c r="AM100">
        <v>1559797</v>
      </c>
      <c r="AN100" s="4">
        <v>2061565</v>
      </c>
      <c r="AO100">
        <v>2540916</v>
      </c>
      <c r="AP100" s="4">
        <v>2332499</v>
      </c>
      <c r="AQ100">
        <v>2646763</v>
      </c>
      <c r="AR100" s="4">
        <v>3029009</v>
      </c>
      <c r="AS100" s="3">
        <v>4554505</v>
      </c>
      <c r="AT100" s="3">
        <v>3544496</v>
      </c>
      <c r="AU100" s="3">
        <v>5651191</v>
      </c>
      <c r="AV100">
        <v>7094077</v>
      </c>
      <c r="AW100">
        <v>5935937</v>
      </c>
      <c r="AX100">
        <v>8035760</v>
      </c>
      <c r="AY100">
        <v>15156770</v>
      </c>
      <c r="AZ100">
        <v>14010503</v>
      </c>
      <c r="BA100">
        <v>15780451</v>
      </c>
      <c r="BB100">
        <v>16461781</v>
      </c>
    </row>
    <row r="101" spans="2:54">
      <c r="B101" t="s">
        <v>81</v>
      </c>
      <c r="U101" s="2"/>
      <c r="AG101">
        <v>12460</v>
      </c>
      <c r="AI101">
        <v>39225</v>
      </c>
      <c r="AJ101">
        <v>108987</v>
      </c>
      <c r="AK101">
        <v>75330</v>
      </c>
      <c r="AL101">
        <v>1656</v>
      </c>
      <c r="AM101">
        <v>1573</v>
      </c>
      <c r="AN101" s="4">
        <v>2458</v>
      </c>
      <c r="AO101">
        <v>26462</v>
      </c>
      <c r="AP101" s="4">
        <v>269607</v>
      </c>
      <c r="AQ101">
        <v>242582</v>
      </c>
      <c r="AR101" s="4">
        <v>162175</v>
      </c>
      <c r="AS101" s="3">
        <v>688</v>
      </c>
      <c r="AT101" s="3">
        <v>77877</v>
      </c>
      <c r="BA101">
        <v>67</v>
      </c>
      <c r="BB101">
        <v>6744</v>
      </c>
    </row>
    <row r="102" spans="2:54">
      <c r="B102" t="s">
        <v>96</v>
      </c>
      <c r="U102" s="2"/>
      <c r="AI102">
        <v>1250</v>
      </c>
      <c r="AL102">
        <v>37945</v>
      </c>
      <c r="AM102">
        <v>1127</v>
      </c>
      <c r="AN102" s="4">
        <v>3837</v>
      </c>
      <c r="AO102">
        <v>3286</v>
      </c>
      <c r="AP102" s="4"/>
      <c r="AS102" s="3">
        <v>1041</v>
      </c>
      <c r="AY102">
        <v>332</v>
      </c>
      <c r="AZ102">
        <v>80</v>
      </c>
      <c r="BA102">
        <v>730</v>
      </c>
      <c r="BB102">
        <v>558</v>
      </c>
    </row>
    <row r="103" spans="2:54">
      <c r="B103" t="s">
        <v>82</v>
      </c>
      <c r="U103" s="2"/>
      <c r="Z103">
        <v>1050</v>
      </c>
      <c r="AA103">
        <v>510</v>
      </c>
      <c r="AB103">
        <v>3360</v>
      </c>
      <c r="AC103">
        <v>12402</v>
      </c>
      <c r="AD103">
        <v>51336</v>
      </c>
      <c r="AE103">
        <v>23471</v>
      </c>
      <c r="AF103">
        <v>16300</v>
      </c>
      <c r="AG103">
        <v>46542</v>
      </c>
      <c r="AH103">
        <v>100186</v>
      </c>
      <c r="AI103">
        <v>38234</v>
      </c>
      <c r="AJ103">
        <v>31228</v>
      </c>
      <c r="AK103">
        <v>1130</v>
      </c>
      <c r="AM103">
        <v>6843</v>
      </c>
      <c r="AN103" s="4">
        <v>3239</v>
      </c>
      <c r="AO103">
        <v>6693</v>
      </c>
      <c r="AP103" s="4"/>
      <c r="AR103" s="4">
        <v>7</v>
      </c>
      <c r="AS103" s="3">
        <v>635</v>
      </c>
      <c r="AT103" s="3">
        <v>1077</v>
      </c>
      <c r="AV103">
        <v>408</v>
      </c>
      <c r="AW103">
        <v>1767</v>
      </c>
      <c r="AX103">
        <v>806</v>
      </c>
      <c r="AY103">
        <v>3798</v>
      </c>
      <c r="AZ103">
        <v>12226</v>
      </c>
      <c r="BA103">
        <v>9611985</v>
      </c>
      <c r="BB103">
        <v>2677785</v>
      </c>
    </row>
    <row r="104" spans="2:54">
      <c r="B104" t="s">
        <v>129</v>
      </c>
      <c r="U104" s="2"/>
      <c r="AN104" s="4">
        <v>104091</v>
      </c>
      <c r="AO104">
        <v>128502</v>
      </c>
      <c r="AP104" s="4"/>
      <c r="AS104" s="3"/>
    </row>
    <row r="105" spans="2:54">
      <c r="B105" t="s">
        <v>97</v>
      </c>
      <c r="U105" s="2"/>
      <c r="AI105">
        <v>60</v>
      </c>
      <c r="AJ105">
        <v>10</v>
      </c>
      <c r="AN105" s="4"/>
      <c r="AP105" s="4"/>
      <c r="AS105" s="3"/>
    </row>
    <row r="106" spans="2:54">
      <c r="B106" t="s">
        <v>39</v>
      </c>
      <c r="K106">
        <v>24009</v>
      </c>
      <c r="L106">
        <v>812</v>
      </c>
      <c r="M106">
        <v>240</v>
      </c>
      <c r="N106">
        <v>8488</v>
      </c>
      <c r="O106">
        <v>3096</v>
      </c>
      <c r="P106">
        <v>6618</v>
      </c>
      <c r="Q106">
        <v>2987</v>
      </c>
      <c r="S106">
        <v>14135</v>
      </c>
      <c r="T106">
        <v>448</v>
      </c>
      <c r="U106" s="3">
        <v>2280</v>
      </c>
      <c r="V106">
        <v>45</v>
      </c>
      <c r="X106">
        <v>48</v>
      </c>
      <c r="Y106">
        <v>61935</v>
      </c>
      <c r="Z106">
        <v>39756</v>
      </c>
      <c r="AA106">
        <v>5613</v>
      </c>
      <c r="AB106">
        <v>105</v>
      </c>
      <c r="AC106">
        <v>5400</v>
      </c>
      <c r="AD106">
        <v>93357</v>
      </c>
      <c r="AE106">
        <v>54790</v>
      </c>
      <c r="AG106">
        <v>4654</v>
      </c>
      <c r="AH106">
        <v>5835</v>
      </c>
      <c r="AI106">
        <v>43551</v>
      </c>
      <c r="AJ106">
        <v>260</v>
      </c>
      <c r="AK106">
        <v>10001</v>
      </c>
      <c r="AL106">
        <v>1471</v>
      </c>
      <c r="AM106">
        <v>4465</v>
      </c>
      <c r="AN106" s="4">
        <v>5180</v>
      </c>
      <c r="AO106">
        <v>13335</v>
      </c>
      <c r="AP106" s="4">
        <v>420</v>
      </c>
      <c r="AQ106">
        <v>1605</v>
      </c>
      <c r="AS106" s="3"/>
      <c r="BA106">
        <v>15</v>
      </c>
      <c r="BB106">
        <v>10</v>
      </c>
    </row>
    <row r="107" spans="2:54">
      <c r="B107" t="s">
        <v>18</v>
      </c>
      <c r="K107">
        <v>1649264</v>
      </c>
      <c r="L107">
        <v>1591722</v>
      </c>
      <c r="M107">
        <v>970148</v>
      </c>
      <c r="N107">
        <v>1465291</v>
      </c>
      <c r="O107">
        <v>955535</v>
      </c>
      <c r="P107">
        <v>1452564</v>
      </c>
      <c r="Q107">
        <v>1521153</v>
      </c>
      <c r="S107">
        <v>1446803</v>
      </c>
      <c r="T107">
        <v>799100</v>
      </c>
      <c r="U107" s="3">
        <v>476923</v>
      </c>
      <c r="V107">
        <v>602238</v>
      </c>
      <c r="W107">
        <v>596794</v>
      </c>
      <c r="X107">
        <v>1394973</v>
      </c>
      <c r="Y107">
        <v>5395701</v>
      </c>
      <c r="Z107">
        <v>1519836</v>
      </c>
      <c r="AA107">
        <v>2106825</v>
      </c>
      <c r="AB107">
        <v>1746831</v>
      </c>
      <c r="AC107">
        <v>1310901</v>
      </c>
      <c r="AD107">
        <v>3917760</v>
      </c>
      <c r="AE107">
        <v>1452855</v>
      </c>
      <c r="AF107">
        <v>509304</v>
      </c>
      <c r="AG107">
        <v>823624</v>
      </c>
      <c r="AH107">
        <v>526271</v>
      </c>
      <c r="AI107">
        <v>857009</v>
      </c>
      <c r="AJ107">
        <v>552193</v>
      </c>
      <c r="AK107">
        <v>101028</v>
      </c>
      <c r="AL107">
        <v>21638</v>
      </c>
      <c r="AM107">
        <v>17622</v>
      </c>
      <c r="AN107" s="4">
        <v>23924</v>
      </c>
      <c r="AO107">
        <v>326097</v>
      </c>
      <c r="AP107" s="4">
        <v>186041</v>
      </c>
      <c r="AQ107">
        <v>1457132</v>
      </c>
      <c r="AR107" s="4">
        <v>8293</v>
      </c>
      <c r="AS107" s="3">
        <v>76025</v>
      </c>
      <c r="AT107" s="3">
        <v>175853</v>
      </c>
      <c r="AU107" s="3">
        <v>445330</v>
      </c>
      <c r="AV107">
        <v>745919</v>
      </c>
      <c r="AW107">
        <v>530700</v>
      </c>
      <c r="AX107">
        <v>766720</v>
      </c>
      <c r="AY107">
        <v>1858472</v>
      </c>
      <c r="AZ107">
        <v>592791</v>
      </c>
      <c r="BA107">
        <v>121982</v>
      </c>
      <c r="BB107">
        <v>110840</v>
      </c>
    </row>
    <row r="108" spans="2:54">
      <c r="B108" t="s">
        <v>43</v>
      </c>
      <c r="Q108">
        <v>430</v>
      </c>
      <c r="T108">
        <v>15</v>
      </c>
      <c r="U108" s="2"/>
      <c r="V108">
        <v>58</v>
      </c>
      <c r="W108">
        <v>1738</v>
      </c>
      <c r="X108">
        <v>168</v>
      </c>
      <c r="Z108">
        <v>453</v>
      </c>
      <c r="AA108">
        <v>375</v>
      </c>
      <c r="AB108">
        <v>645</v>
      </c>
      <c r="AC108">
        <v>306</v>
      </c>
      <c r="AD108">
        <v>51660</v>
      </c>
      <c r="AE108">
        <v>51463</v>
      </c>
      <c r="AF108">
        <v>160220</v>
      </c>
      <c r="AG108">
        <v>530997</v>
      </c>
      <c r="AH108">
        <v>293656</v>
      </c>
      <c r="AI108">
        <v>416107</v>
      </c>
      <c r="AJ108">
        <v>70169</v>
      </c>
      <c r="AK108">
        <v>1149961</v>
      </c>
      <c r="AL108">
        <v>999195</v>
      </c>
      <c r="AM108">
        <v>2773831</v>
      </c>
      <c r="AN108" s="4">
        <v>3550820</v>
      </c>
      <c r="AO108">
        <v>4722868</v>
      </c>
      <c r="AP108" s="4">
        <v>5671433</v>
      </c>
      <c r="AQ108">
        <v>3832994</v>
      </c>
      <c r="AR108" s="4">
        <v>3077629</v>
      </c>
      <c r="AS108" s="3">
        <v>197095</v>
      </c>
      <c r="AT108" s="3">
        <v>717207</v>
      </c>
      <c r="AU108" s="3">
        <v>413729</v>
      </c>
      <c r="AV108">
        <v>303487</v>
      </c>
      <c r="AW108">
        <v>235028</v>
      </c>
      <c r="AX108">
        <v>17416</v>
      </c>
      <c r="AY108">
        <v>189274</v>
      </c>
      <c r="AZ108">
        <v>702604</v>
      </c>
      <c r="BA108">
        <v>2339419</v>
      </c>
      <c r="BB108">
        <v>201438</v>
      </c>
    </row>
    <row r="109" spans="2:54">
      <c r="B109" t="s">
        <v>83</v>
      </c>
      <c r="U109" s="2"/>
      <c r="AA109">
        <v>4824</v>
      </c>
      <c r="AB109">
        <v>36006</v>
      </c>
      <c r="AC109">
        <v>168444</v>
      </c>
      <c r="AD109">
        <v>327957</v>
      </c>
      <c r="AE109">
        <v>973593</v>
      </c>
      <c r="AF109">
        <v>872564</v>
      </c>
      <c r="AG109">
        <v>1685979</v>
      </c>
      <c r="AH109">
        <v>2985377</v>
      </c>
      <c r="AI109">
        <v>793753</v>
      </c>
      <c r="AJ109">
        <v>34959</v>
      </c>
      <c r="AK109">
        <v>3108</v>
      </c>
      <c r="AL109">
        <v>2112</v>
      </c>
      <c r="AM109">
        <v>472</v>
      </c>
      <c r="AN109" s="4">
        <v>5875</v>
      </c>
      <c r="AO109">
        <v>58167</v>
      </c>
      <c r="AP109" s="4">
        <v>2344</v>
      </c>
      <c r="AQ109">
        <v>4401</v>
      </c>
      <c r="AR109" s="4">
        <v>35640</v>
      </c>
      <c r="AS109" s="3">
        <v>2960</v>
      </c>
      <c r="AT109" s="3">
        <v>25</v>
      </c>
      <c r="AY109">
        <v>50</v>
      </c>
      <c r="AZ109">
        <v>630</v>
      </c>
      <c r="BA109">
        <v>201</v>
      </c>
      <c r="BB109">
        <v>619</v>
      </c>
    </row>
    <row r="110" spans="2:54">
      <c r="B110" t="s">
        <v>134</v>
      </c>
      <c r="U110" s="2"/>
      <c r="AN110" s="4"/>
      <c r="AP110" s="4"/>
      <c r="AQ110">
        <v>8005</v>
      </c>
      <c r="AR110" s="4"/>
      <c r="AS110" s="3"/>
    </row>
    <row r="111" spans="2:54">
      <c r="B111" t="s">
        <v>156</v>
      </c>
      <c r="U111" s="2"/>
      <c r="AN111" s="4"/>
      <c r="AP111" s="4"/>
      <c r="AR111" s="4"/>
      <c r="AS111" s="3"/>
      <c r="BB111">
        <v>11329</v>
      </c>
    </row>
    <row r="112" spans="2:54">
      <c r="B112" t="s">
        <v>104</v>
      </c>
      <c r="U112" s="2"/>
      <c r="AK112">
        <v>1180</v>
      </c>
      <c r="AL112">
        <v>252262</v>
      </c>
      <c r="AM112">
        <v>64410</v>
      </c>
      <c r="AN112" s="4">
        <v>3473</v>
      </c>
      <c r="AO112">
        <v>12273</v>
      </c>
      <c r="AP112" s="4">
        <v>41741</v>
      </c>
      <c r="AQ112">
        <v>49682</v>
      </c>
      <c r="AR112" s="4">
        <v>25821</v>
      </c>
      <c r="AS112" s="3">
        <v>9067</v>
      </c>
      <c r="AT112" s="3">
        <v>45469</v>
      </c>
      <c r="AU112" s="3">
        <v>1249670</v>
      </c>
      <c r="AV112">
        <v>537851</v>
      </c>
      <c r="AW112">
        <v>548155</v>
      </c>
      <c r="AX112">
        <v>239649</v>
      </c>
      <c r="AY112">
        <v>33225</v>
      </c>
      <c r="AZ112">
        <v>180725</v>
      </c>
      <c r="BA112">
        <v>122788</v>
      </c>
      <c r="BB112">
        <v>214363</v>
      </c>
    </row>
    <row r="113" spans="2:55">
      <c r="B113" t="s">
        <v>47</v>
      </c>
      <c r="P113">
        <v>112</v>
      </c>
      <c r="S113">
        <v>111</v>
      </c>
      <c r="U113" s="3">
        <v>17174</v>
      </c>
      <c r="X113">
        <v>23751</v>
      </c>
      <c r="Y113">
        <v>191211</v>
      </c>
      <c r="Z113">
        <v>46350</v>
      </c>
      <c r="AA113">
        <v>3690</v>
      </c>
      <c r="AB113">
        <v>7617</v>
      </c>
      <c r="AC113">
        <v>114216</v>
      </c>
      <c r="AD113">
        <v>8700</v>
      </c>
      <c r="AF113">
        <v>100</v>
      </c>
      <c r="AS113" s="3"/>
    </row>
    <row r="114" spans="2:55">
      <c r="B114" t="s">
        <v>48</v>
      </c>
      <c r="K114">
        <f t="shared" ref="K114:O114" si="0">SUM(K5:K113)</f>
        <v>236969879</v>
      </c>
      <c r="L114">
        <f t="shared" si="0"/>
        <v>293199303</v>
      </c>
      <c r="M114">
        <f t="shared" si="0"/>
        <v>267246519</v>
      </c>
      <c r="N114">
        <f t="shared" si="0"/>
        <v>499408635</v>
      </c>
      <c r="O114">
        <f t="shared" si="0"/>
        <v>297221724</v>
      </c>
      <c r="P114">
        <f t="shared" ref="P114:R114" si="1">SUM(P5:P113)</f>
        <v>348990354</v>
      </c>
      <c r="Q114">
        <f t="shared" si="1"/>
        <v>334454779</v>
      </c>
      <c r="R114">
        <f t="shared" si="1"/>
        <v>0</v>
      </c>
      <c r="S114">
        <f t="shared" ref="S114:Y114" si="2">SUM(S5:S113)</f>
        <v>269756699</v>
      </c>
      <c r="T114">
        <f t="shared" si="2"/>
        <v>153211557</v>
      </c>
      <c r="U114">
        <f t="shared" si="2"/>
        <v>224788732</v>
      </c>
      <c r="V114">
        <f t="shared" si="2"/>
        <v>355077027</v>
      </c>
      <c r="W114">
        <f t="shared" si="2"/>
        <v>436074065</v>
      </c>
      <c r="X114">
        <f t="shared" si="2"/>
        <v>1203972585</v>
      </c>
      <c r="Y114" s="1">
        <f t="shared" si="2"/>
        <v>1365236802</v>
      </c>
      <c r="Z114">
        <f>SUM(Z4:Z113)</f>
        <v>1143907518</v>
      </c>
      <c r="AA114" s="1">
        <f t="shared" ref="AA114:AJ114" si="3">SUM(AA5:AA113)</f>
        <v>711544734</v>
      </c>
      <c r="AB114" s="1">
        <f t="shared" si="3"/>
        <v>987931965</v>
      </c>
      <c r="AC114">
        <f t="shared" si="3"/>
        <v>1089772299</v>
      </c>
      <c r="AD114">
        <f t="shared" si="3"/>
        <v>1223377776</v>
      </c>
      <c r="AE114">
        <f t="shared" si="3"/>
        <v>1292673783</v>
      </c>
      <c r="AF114">
        <f t="shared" si="3"/>
        <v>1072991063</v>
      </c>
      <c r="AG114">
        <f t="shared" si="3"/>
        <v>1200034220</v>
      </c>
      <c r="AH114">
        <f t="shared" si="3"/>
        <v>1617563791</v>
      </c>
      <c r="AI114">
        <f t="shared" si="3"/>
        <v>1400124721</v>
      </c>
      <c r="AJ114">
        <f t="shared" si="3"/>
        <v>705902012</v>
      </c>
      <c r="AK114">
        <f>SUM(AK4:AK113)</f>
        <v>213785818</v>
      </c>
      <c r="AL114">
        <f>SUM(AL4:AL113)</f>
        <v>181815170</v>
      </c>
      <c r="AM114">
        <f>SUM(AM5:AM113)</f>
        <v>241713634</v>
      </c>
      <c r="AN114" s="4">
        <f>SUM(AN4:AN113)</f>
        <v>303626164</v>
      </c>
      <c r="AO114">
        <f t="shared" ref="AO114:BC114" si="4">SUM(AO5:AO113)</f>
        <v>346733281</v>
      </c>
      <c r="AP114">
        <f t="shared" si="4"/>
        <v>428866434</v>
      </c>
      <c r="AQ114">
        <f t="shared" si="4"/>
        <v>498956864</v>
      </c>
      <c r="AR114">
        <f t="shared" si="4"/>
        <v>410745219</v>
      </c>
      <c r="AS114" s="3">
        <f t="shared" si="4"/>
        <v>507005314</v>
      </c>
      <c r="AT114">
        <f t="shared" si="4"/>
        <v>525250868</v>
      </c>
      <c r="AU114">
        <f t="shared" si="4"/>
        <v>622765118</v>
      </c>
      <c r="AV114">
        <f t="shared" si="4"/>
        <v>637006078</v>
      </c>
      <c r="AW114">
        <f t="shared" si="4"/>
        <v>723110047</v>
      </c>
      <c r="AX114">
        <f t="shared" si="4"/>
        <v>756035745</v>
      </c>
      <c r="AY114">
        <f t="shared" si="4"/>
        <v>953677518</v>
      </c>
      <c r="AZ114">
        <f t="shared" si="4"/>
        <v>1306984618</v>
      </c>
      <c r="BA114">
        <f t="shared" si="4"/>
        <v>1309442374</v>
      </c>
      <c r="BB114">
        <f t="shared" si="4"/>
        <v>1475016623</v>
      </c>
      <c r="BC114">
        <f t="shared" si="4"/>
        <v>0</v>
      </c>
    </row>
    <row r="115" spans="2:55">
      <c r="AM115" t="s">
        <v>131</v>
      </c>
      <c r="AN115" t="s">
        <v>131</v>
      </c>
      <c r="AO115" t="s">
        <v>131</v>
      </c>
      <c r="AQ115" t="s">
        <v>140</v>
      </c>
      <c r="AR115" t="s">
        <v>146</v>
      </c>
      <c r="AS115" s="1" t="s">
        <v>148</v>
      </c>
      <c r="AT115" t="s">
        <v>152</v>
      </c>
      <c r="AU115" t="s">
        <v>150</v>
      </c>
    </row>
    <row r="116" spans="2:55">
      <c r="P116">
        <f>348990354-P114</f>
        <v>0</v>
      </c>
      <c r="Q116">
        <f>334454779-Q114</f>
        <v>0</v>
      </c>
      <c r="U116">
        <f>222520823-U114</f>
        <v>-2267909</v>
      </c>
      <c r="AG116">
        <f>1200034220-AG114</f>
        <v>0</v>
      </c>
      <c r="AH116">
        <f>1617563791-AH114</f>
        <v>0</v>
      </c>
      <c r="AI116">
        <f>1400124721-AI114</f>
        <v>0</v>
      </c>
      <c r="AJ116">
        <f>705902012-AJ114</f>
        <v>0</v>
      </c>
      <c r="AK116">
        <f>213785818-AK114</f>
        <v>0</v>
      </c>
      <c r="AL116">
        <f>181815170-AL114</f>
        <v>0</v>
      </c>
      <c r="AM116">
        <f>241713634-AM114</f>
        <v>0</v>
      </c>
      <c r="AN116">
        <f>303626164-AN114</f>
        <v>0</v>
      </c>
      <c r="AO116">
        <f>346733281-AO114</f>
        <v>0</v>
      </c>
      <c r="AP116" s="4"/>
      <c r="AQ116">
        <f>498956864-AQ114</f>
        <v>0</v>
      </c>
      <c r="AR116">
        <f>410745219-AR114</f>
        <v>0</v>
      </c>
      <c r="AS116" s="1">
        <f>507005314-AS114</f>
        <v>0</v>
      </c>
      <c r="AT116">
        <f>525250868-AT114</f>
        <v>0</v>
      </c>
      <c r="AU116">
        <f>622765118-AU114</f>
        <v>0</v>
      </c>
      <c r="AV116">
        <f>637006078-AV114</f>
        <v>0</v>
      </c>
      <c r="AW116">
        <f>723110047-AW114</f>
        <v>0</v>
      </c>
      <c r="AX116">
        <f>756035745-AX114</f>
        <v>0</v>
      </c>
      <c r="AY116">
        <f>953677518-AY114</f>
        <v>0</v>
      </c>
      <c r="BA116">
        <f>1309442374-BA114</f>
        <v>0</v>
      </c>
      <c r="BB116">
        <f>1475016623-BB114</f>
        <v>0</v>
      </c>
    </row>
    <row r="117" spans="2:55">
      <c r="P117" t="s">
        <v>136</v>
      </c>
      <c r="Q117" t="s">
        <v>136</v>
      </c>
      <c r="AF117" t="s">
        <v>107</v>
      </c>
      <c r="AG117" t="s">
        <v>139</v>
      </c>
      <c r="AH117" t="s">
        <v>139</v>
      </c>
      <c r="AI117" t="s">
        <v>139</v>
      </c>
      <c r="AJ117" t="s">
        <v>139</v>
      </c>
      <c r="AK117" t="s">
        <v>107</v>
      </c>
      <c r="AL117" t="s">
        <v>139</v>
      </c>
      <c r="AM117" t="s">
        <v>139</v>
      </c>
      <c r="AT117" t="s">
        <v>113</v>
      </c>
      <c r="AU117" t="s">
        <v>113</v>
      </c>
      <c r="AV117" t="s">
        <v>113</v>
      </c>
      <c r="AW117" t="s">
        <v>113</v>
      </c>
      <c r="AX117" t="s">
        <v>113</v>
      </c>
      <c r="AY117" t="s">
        <v>113</v>
      </c>
      <c r="AZ117" t="s">
        <v>113</v>
      </c>
      <c r="BA117" t="s">
        <v>113</v>
      </c>
      <c r="BB117" t="s">
        <v>113</v>
      </c>
    </row>
    <row r="119" spans="2:55">
      <c r="P119" t="s">
        <v>137</v>
      </c>
      <c r="Q119" t="s">
        <v>137</v>
      </c>
      <c r="AT119" t="s">
        <v>109</v>
      </c>
      <c r="AU119" t="s">
        <v>109</v>
      </c>
      <c r="AV119" t="s">
        <v>109</v>
      </c>
      <c r="AW119" t="s">
        <v>109</v>
      </c>
      <c r="AX119" t="s">
        <v>109</v>
      </c>
      <c r="AY119" t="s">
        <v>109</v>
      </c>
      <c r="AZ119" t="s">
        <v>109</v>
      </c>
      <c r="BA119" t="s">
        <v>109</v>
      </c>
      <c r="BB119" t="s">
        <v>109</v>
      </c>
    </row>
    <row r="120" spans="2:55">
      <c r="AG120" t="s">
        <v>138</v>
      </c>
      <c r="AH120" t="s">
        <v>138</v>
      </c>
      <c r="AI120" t="s">
        <v>138</v>
      </c>
      <c r="AJ120" t="s">
        <v>138</v>
      </c>
      <c r="AK120" t="s">
        <v>138</v>
      </c>
      <c r="AL120" t="s">
        <v>136</v>
      </c>
      <c r="AM120" t="s">
        <v>136</v>
      </c>
      <c r="AQ120" t="s">
        <v>147</v>
      </c>
      <c r="AR120" t="s">
        <v>147</v>
      </c>
      <c r="AS120" t="s">
        <v>147</v>
      </c>
    </row>
    <row r="121" spans="2:55">
      <c r="AZ121" t="s">
        <v>114</v>
      </c>
      <c r="BA121" t="s">
        <v>114</v>
      </c>
    </row>
    <row r="122" spans="2:55">
      <c r="AQ122" t="s">
        <v>144</v>
      </c>
      <c r="AR122" t="s">
        <v>144</v>
      </c>
      <c r="AS122" s="1" t="s">
        <v>144</v>
      </c>
      <c r="AU122" t="s">
        <v>151</v>
      </c>
    </row>
  </sheetData>
  <sortState ref="B2:AG50">
    <sortCondition ref="B2:B5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exports</vt:lpstr>
      <vt:lpstr>imports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2010-12-20T14:20:58Z</dcterms:modified>
</cp:coreProperties>
</file>