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X184" i="1"/>
  <c r="AX183"/>
  <c r="AX182"/>
  <c r="AX181"/>
  <c r="AX180"/>
  <c r="BD58" i="2"/>
  <c r="BC172"/>
  <c r="BC174" s="1"/>
  <c r="AX174"/>
  <c r="AW174"/>
  <c r="AV174"/>
  <c r="AT174"/>
  <c r="AS174"/>
  <c r="AR174"/>
  <c r="AQ174"/>
  <c r="AP174"/>
  <c r="AA177" i="1"/>
  <c r="AA179" s="1"/>
  <c r="Z177"/>
  <c r="Z179" s="1"/>
  <c r="Z171" i="2"/>
  <c r="Z172"/>
  <c r="Z174" s="1"/>
  <c r="Y177" i="1"/>
  <c r="Y179" s="1"/>
  <c r="Y171" i="2"/>
  <c r="Y172" s="1"/>
  <c r="Y174" s="1"/>
  <c r="U172"/>
  <c r="U174" s="1"/>
  <c r="F177" i="1"/>
  <c r="G177"/>
  <c r="H177"/>
  <c r="I177"/>
  <c r="J177"/>
  <c r="K177"/>
  <c r="L177"/>
  <c r="M177"/>
  <c r="N177"/>
  <c r="O177"/>
  <c r="P177"/>
  <c r="Q177"/>
  <c r="Q179" s="1"/>
  <c r="R177"/>
  <c r="S177"/>
  <c r="S179" s="1"/>
  <c r="T177"/>
  <c r="T179" s="1"/>
  <c r="U177"/>
  <c r="U179" s="1"/>
  <c r="V177"/>
  <c r="W177"/>
  <c r="X177"/>
  <c r="X179" s="1"/>
  <c r="AB177"/>
  <c r="AB179" s="1"/>
  <c r="AC177"/>
  <c r="AC179" s="1"/>
  <c r="AD177"/>
  <c r="AD179" s="1"/>
  <c r="AE177"/>
  <c r="AE179" s="1"/>
  <c r="AF177"/>
  <c r="AF179" s="1"/>
  <c r="AG177"/>
  <c r="AG179" s="1"/>
  <c r="AH177"/>
  <c r="AH179" s="1"/>
  <c r="AI177"/>
  <c r="AI179" s="1"/>
  <c r="AJ177"/>
  <c r="AJ179" s="1"/>
  <c r="AK177"/>
  <c r="AK179" s="1"/>
  <c r="AL177"/>
  <c r="AL179" s="1"/>
  <c r="AN177"/>
  <c r="AN179" s="1"/>
  <c r="AO177"/>
  <c r="AO179" s="1"/>
  <c r="AP177"/>
  <c r="AP179" s="1"/>
  <c r="AQ177"/>
  <c r="AQ179" s="1"/>
  <c r="AR177"/>
  <c r="AR179" s="1"/>
  <c r="AS177"/>
  <c r="AS179" s="1"/>
  <c r="AT177"/>
  <c r="AT179" s="1"/>
  <c r="AU177"/>
  <c r="AU179" s="1"/>
  <c r="AV177"/>
  <c r="AV179" s="1"/>
  <c r="AW177"/>
  <c r="AW179" s="1"/>
  <c r="AX177"/>
  <c r="AX179" s="1"/>
  <c r="AY177"/>
  <c r="AY179" s="1"/>
  <c r="AZ177"/>
  <c r="AZ179" s="1"/>
  <c r="BA177"/>
  <c r="BA179" s="1"/>
  <c r="BB177"/>
  <c r="BB179" s="1"/>
  <c r="E177"/>
  <c r="F172" i="2"/>
  <c r="G172"/>
  <c r="H172"/>
  <c r="I172"/>
  <c r="J172"/>
  <c r="K172"/>
  <c r="L172"/>
  <c r="M172"/>
  <c r="N172"/>
  <c r="O172"/>
  <c r="P172"/>
  <c r="Q172"/>
  <c r="Q174" s="1"/>
  <c r="R172"/>
  <c r="S172"/>
  <c r="S174" s="1"/>
  <c r="T172"/>
  <c r="T174" s="1"/>
  <c r="V172"/>
  <c r="W172"/>
  <c r="X172"/>
  <c r="X174" s="1"/>
  <c r="AA172"/>
  <c r="AA174" s="1"/>
  <c r="AB172"/>
  <c r="AB174" s="1"/>
  <c r="AC172"/>
  <c r="AC174" s="1"/>
  <c r="AD172"/>
  <c r="AD174" s="1"/>
  <c r="AE172"/>
  <c r="AE174" s="1"/>
  <c r="AF172"/>
  <c r="AF174" s="1"/>
  <c r="AG172"/>
  <c r="AG174" s="1"/>
  <c r="AH172"/>
  <c r="AH174" s="1"/>
  <c r="AI172"/>
  <c r="AI174" s="1"/>
  <c r="AJ172"/>
  <c r="AJ174" s="1"/>
  <c r="AK172"/>
  <c r="AK174" s="1"/>
  <c r="AL172"/>
  <c r="AL174" s="1"/>
  <c r="AM172"/>
  <c r="AM174" s="1"/>
  <c r="AN172"/>
  <c r="AN174" s="1"/>
  <c r="AO172"/>
  <c r="AO174" s="1"/>
  <c r="AP172"/>
  <c r="AQ172"/>
  <c r="AR172"/>
  <c r="AS172"/>
  <c r="AT172"/>
  <c r="AU172"/>
  <c r="AU174" s="1"/>
  <c r="AV172"/>
  <c r="AW172"/>
  <c r="AX172"/>
  <c r="AY172"/>
  <c r="AY174" s="1"/>
  <c r="AZ172"/>
  <c r="AZ174" s="1"/>
  <c r="BB172"/>
  <c r="BB174" s="1"/>
  <c r="E172"/>
  <c r="AM177" i="1" l="1"/>
  <c r="AM179" s="1"/>
  <c r="BA172" i="2"/>
  <c r="BA174" s="1"/>
</calcChain>
</file>

<file path=xl/sharedStrings.xml><?xml version="1.0" encoding="utf-8"?>
<sst xmlns="http://schemas.openxmlformats.org/spreadsheetml/2006/main" count="407" uniqueCount="221">
  <si>
    <t>notes</t>
  </si>
  <si>
    <t>unit</t>
  </si>
  <si>
    <t>Cuba</t>
  </si>
  <si>
    <t>Estados Unidos</t>
  </si>
  <si>
    <t>Antillas Holandesas</t>
  </si>
  <si>
    <t>Antillas Inglesas</t>
  </si>
  <si>
    <t>Argentina</t>
  </si>
  <si>
    <t>Bolivia</t>
  </si>
  <si>
    <t>Brasil</t>
  </si>
  <si>
    <t>Canada</t>
  </si>
  <si>
    <t>Colombia</t>
  </si>
  <si>
    <t>Costa Rica</t>
  </si>
  <si>
    <t>Chile</t>
  </si>
  <si>
    <t>Ecuador</t>
  </si>
  <si>
    <t>Guatemala</t>
  </si>
  <si>
    <t>Haiti</t>
  </si>
  <si>
    <t>Honduras</t>
  </si>
  <si>
    <t>Mexico</t>
  </si>
  <si>
    <t>Panama</t>
  </si>
  <si>
    <t>Peru</t>
  </si>
  <si>
    <t>Puerto Rico</t>
  </si>
  <si>
    <t>Santo Domingo</t>
  </si>
  <si>
    <t>Uruguay</t>
  </si>
  <si>
    <t>Venezuela</t>
  </si>
  <si>
    <t>Alemania</t>
  </si>
  <si>
    <t>Austria</t>
  </si>
  <si>
    <t>Belgica</t>
  </si>
  <si>
    <t>Dinamarca</t>
  </si>
  <si>
    <t xml:space="preserve">Espana </t>
  </si>
  <si>
    <t>Francia</t>
  </si>
  <si>
    <t>Holanda</t>
  </si>
  <si>
    <t>Irlanda</t>
  </si>
  <si>
    <t>Italia</t>
  </si>
  <si>
    <t>Noruega</t>
  </si>
  <si>
    <t>Portugal</t>
  </si>
  <si>
    <t>Reino Unido</t>
  </si>
  <si>
    <t>Suecia</t>
  </si>
  <si>
    <t>Suiza</t>
  </si>
  <si>
    <t>Turquia</t>
  </si>
  <si>
    <t>Arabia</t>
  </si>
  <si>
    <t>China</t>
  </si>
  <si>
    <t>India Inglesa</t>
  </si>
  <si>
    <t>Persia</t>
  </si>
  <si>
    <t>Japon</t>
  </si>
  <si>
    <t>Siam</t>
  </si>
  <si>
    <t>Resto de Asia</t>
  </si>
  <si>
    <t>Egipto</t>
  </si>
  <si>
    <t>Islas Canarias</t>
  </si>
  <si>
    <t>Resto de Africa</t>
  </si>
  <si>
    <t>Guyana Francesa</t>
  </si>
  <si>
    <t>Nicaragua</t>
  </si>
  <si>
    <t>San Salvador</t>
  </si>
  <si>
    <t>Rumania</t>
  </si>
  <si>
    <t>Africa Espanola</t>
  </si>
  <si>
    <t>Africa Francesa</t>
  </si>
  <si>
    <t>Argelia</t>
  </si>
  <si>
    <t>China Francesa</t>
  </si>
  <si>
    <t>Oceania Holandesa</t>
  </si>
  <si>
    <t>Rusia</t>
  </si>
  <si>
    <t>Antillas Francesas</t>
  </si>
  <si>
    <t>Gibraltar</t>
  </si>
  <si>
    <t>Finlandia</t>
  </si>
  <si>
    <t>Australia</t>
  </si>
  <si>
    <t>Grecia</t>
  </si>
  <si>
    <t>Africa Inglesa</t>
  </si>
  <si>
    <t>pesos</t>
  </si>
  <si>
    <t>Antillas Danesas</t>
  </si>
  <si>
    <t>Bermudas</t>
  </si>
  <si>
    <t>Paraguay</t>
  </si>
  <si>
    <t>Marruecos</t>
  </si>
  <si>
    <t xml:space="preserve">* 1912 import total is 125923241 but subtotals add to 125902241; half-year totals also sum </t>
  </si>
  <si>
    <t>Islas Filipinas</t>
  </si>
  <si>
    <t>Bulgaria</t>
  </si>
  <si>
    <t>Marrueccos</t>
  </si>
  <si>
    <t>India Holandesa</t>
  </si>
  <si>
    <t>Antillas Americanas</t>
  </si>
  <si>
    <t>Posesiones Inglesas, en America</t>
  </si>
  <si>
    <t>Checoeslovaquia</t>
  </si>
  <si>
    <t>Estonia</t>
  </si>
  <si>
    <t>Hungria</t>
  </si>
  <si>
    <t>Africa Portuguesa</t>
  </si>
  <si>
    <t>Filipinas</t>
  </si>
  <si>
    <t>Hawaii</t>
  </si>
  <si>
    <t>Islas Azores</t>
  </si>
  <si>
    <t>Oceania Inglesa</t>
  </si>
  <si>
    <t>Latvia</t>
  </si>
  <si>
    <t>Lituania</t>
  </si>
  <si>
    <t>Oceania Francesa</t>
  </si>
  <si>
    <t>Polonia</t>
  </si>
  <si>
    <t>Yugoeslavia</t>
  </si>
  <si>
    <t>Indo-China</t>
  </si>
  <si>
    <t>Siria</t>
  </si>
  <si>
    <t>Palestina</t>
  </si>
  <si>
    <t>Asia Inglesa (Otras posesiones)</t>
  </si>
  <si>
    <t>* 1930 import total has 1000 more than book total</t>
  </si>
  <si>
    <t>Honduras Britanicas</t>
  </si>
  <si>
    <t>Luxemburgo</t>
  </si>
  <si>
    <t>Nueva Zelandia</t>
  </si>
  <si>
    <t>* 1930 publication has export data for US, Antillas Inglesas, and Guatemala crossed through and re-written in red. Going with original unless can fine external verification.</t>
  </si>
  <si>
    <t>Guayana Holandesa</t>
  </si>
  <si>
    <t>$</t>
  </si>
  <si>
    <t>Comercio Exterior (HF146.C9 A1q)</t>
  </si>
  <si>
    <t>Oceania</t>
  </si>
  <si>
    <t>pesos moneda Nacional</t>
  </si>
  <si>
    <t>Estados Unidos B</t>
  </si>
  <si>
    <t>mercancias importadas de US, de procedencia extranjera, y por tanto no gozan del beneficio del Tratado de Reciprocidad</t>
  </si>
  <si>
    <t>India Francesa</t>
  </si>
  <si>
    <t>pesos moneda EUA</t>
  </si>
  <si>
    <t>Islas Maderas</t>
  </si>
  <si>
    <t>Aruba</t>
  </si>
  <si>
    <t>Bahamas</t>
  </si>
  <si>
    <t>Curazao</t>
  </si>
  <si>
    <t>Estacion Naval</t>
  </si>
  <si>
    <t>Gran Caiman</t>
  </si>
  <si>
    <t>Groenlandia</t>
  </si>
  <si>
    <t>Guadalupe</t>
  </si>
  <si>
    <t>Islas Turcas</t>
  </si>
  <si>
    <t>Islas Virgenes Americanes</t>
  </si>
  <si>
    <t>Jamaica</t>
  </si>
  <si>
    <t>Martinica</t>
  </si>
  <si>
    <t>Otras Antillas Francesas</t>
  </si>
  <si>
    <t>Otras Antillas Holandesas</t>
  </si>
  <si>
    <t>Otras Antillas Inglesa</t>
  </si>
  <si>
    <t>Santo Tomas</t>
  </si>
  <si>
    <t>Terranova</t>
  </si>
  <si>
    <t>Trinidad</t>
  </si>
  <si>
    <t>Zona del Canal</t>
  </si>
  <si>
    <t>Albania</t>
  </si>
  <si>
    <t>Andorra</t>
  </si>
  <si>
    <t>Chipre</t>
  </si>
  <si>
    <t>Islandia</t>
  </si>
  <si>
    <t>Islas de Jersey</t>
  </si>
  <si>
    <t>Liechtenstein</t>
  </si>
  <si>
    <t>Birmania</t>
  </si>
  <si>
    <t>Ceylan</t>
  </si>
  <si>
    <t>Est. de los Estrechos</t>
  </si>
  <si>
    <t>Hong Kong</t>
  </si>
  <si>
    <t>Iraq</t>
  </si>
  <si>
    <t>Republica Libanesa</t>
  </si>
  <si>
    <t>Congo Belga</t>
  </si>
  <si>
    <t>Madagascar</t>
  </si>
  <si>
    <t>Marruecos Espanol</t>
  </si>
  <si>
    <t>Marruecos Frances</t>
  </si>
  <si>
    <t>Union Sud-Africana</t>
  </si>
  <si>
    <t>Java</t>
  </si>
  <si>
    <t>Tahiti</t>
  </si>
  <si>
    <t xml:space="preserve">pais de procedencia </t>
  </si>
  <si>
    <t>Comercio Exterior</t>
  </si>
  <si>
    <t>Guayana Inglesa</t>
  </si>
  <si>
    <t>Granada Inglesa</t>
  </si>
  <si>
    <t>Dantzig</t>
  </si>
  <si>
    <t>Letonia</t>
  </si>
  <si>
    <t>Manchukuo</t>
  </si>
  <si>
    <t>Abisinia</t>
  </si>
  <si>
    <t>Angola</t>
  </si>
  <si>
    <t>Otras Posesiones Francesas</t>
  </si>
  <si>
    <t>Otras Posesiones Inglesas</t>
  </si>
  <si>
    <t>Sudan Anglo-Egipcio</t>
  </si>
  <si>
    <t>Tripoli</t>
  </si>
  <si>
    <t>Tunez</t>
  </si>
  <si>
    <t>Borneo</t>
  </si>
  <si>
    <t>Otras Possesiones Oceania Holandesa</t>
  </si>
  <si>
    <t>Sumatra</t>
  </si>
  <si>
    <t>pesos $</t>
  </si>
  <si>
    <t>Tanger</t>
  </si>
  <si>
    <t>Alaska</t>
  </si>
  <si>
    <t>Antigua y Barbuda</t>
  </si>
  <si>
    <t>Barbadas</t>
  </si>
  <si>
    <t>Caimanes</t>
  </si>
  <si>
    <t>Monaco</t>
  </si>
  <si>
    <t>Afganistan</t>
  </si>
  <si>
    <t>Formosa</t>
  </si>
  <si>
    <t>India Portuguesa</t>
  </si>
  <si>
    <t>Malasia Inglesa</t>
  </si>
  <si>
    <t>Africa Ecuatorial Francesa</t>
  </si>
  <si>
    <t>Africa Inglesa del Este</t>
  </si>
  <si>
    <t>Africa Inglesa del Oeste</t>
  </si>
  <si>
    <t>Africa Inglesa del Sur</t>
  </si>
  <si>
    <t>Africa Occidental Francesa</t>
  </si>
  <si>
    <t>Africa Occidental Portuguesa</t>
  </si>
  <si>
    <t>Liberia</t>
  </si>
  <si>
    <t>Nigeria</t>
  </si>
  <si>
    <t>Somalia Francesa</t>
  </si>
  <si>
    <t>Somalia Inglesa</t>
  </si>
  <si>
    <t>Samoa Occidental</t>
  </si>
  <si>
    <t>Adem y Perim</t>
  </si>
  <si>
    <t>Libia</t>
  </si>
  <si>
    <t>Camerun y Frances</t>
  </si>
  <si>
    <t>Servia</t>
  </si>
  <si>
    <t>Escocia</t>
  </si>
  <si>
    <t>Indo China</t>
  </si>
  <si>
    <t>Importacion y Exportacion de la Republica de Cuba (HF146.C9 A3)</t>
  </si>
  <si>
    <t>pesos moneda nacional = 1 US$</t>
  </si>
  <si>
    <t>TOTAL</t>
  </si>
  <si>
    <t>Africa Belga</t>
  </si>
  <si>
    <t>Guadeloupe</t>
  </si>
  <si>
    <t>Islas Virgenes</t>
  </si>
  <si>
    <t>St Pierre de Miquelon</t>
  </si>
  <si>
    <t>Danzig</t>
  </si>
  <si>
    <t>Transvaal</t>
  </si>
  <si>
    <t>Samoa</t>
  </si>
  <si>
    <t>Isla Dominica</t>
  </si>
  <si>
    <t>Panama (Zona del Canal)</t>
  </si>
  <si>
    <t>Establec. de los Estrechos</t>
  </si>
  <si>
    <t>Irak</t>
  </si>
  <si>
    <t>Rodesia del Sur</t>
  </si>
  <si>
    <t>Nueva Guinea Holandesa</t>
  </si>
  <si>
    <t>San Martin</t>
  </si>
  <si>
    <t>Isla Malta</t>
  </si>
  <si>
    <t>Isla de Jersey</t>
  </si>
  <si>
    <t>Costa de Oro</t>
  </si>
  <si>
    <t>Kenya</t>
  </si>
  <si>
    <t>Antigua</t>
  </si>
  <si>
    <t>Isla Guam</t>
  </si>
  <si>
    <t>Guinea Espanola</t>
  </si>
  <si>
    <t>Etiopia</t>
  </si>
  <si>
    <t>Ceuta</t>
  </si>
  <si>
    <t>Africa Occidental Espanola</t>
  </si>
  <si>
    <t>Bachrein</t>
  </si>
  <si>
    <t>Corea</t>
  </si>
  <si>
    <t>Transjordania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</si>
</sst>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84"/>
  <sheetViews>
    <sheetView tabSelected="1" zoomScale="85" zoomScaleNormal="85" workbookViewId="0">
      <pane xSplit="3" ySplit="1" topLeftCell="U2" activePane="bottomRight" state="frozen"/>
      <selection activeCell="AN2" sqref="AN2:AN4"/>
      <selection pane="topRight" activeCell="AN2" sqref="AN2:AN4"/>
      <selection pane="bottomLeft" activeCell="AN2" sqref="AN2:AN4"/>
      <selection pane="bottomRight" activeCell="X3" sqref="X3"/>
    </sheetView>
  </sheetViews>
  <sheetFormatPr defaultRowHeight="15"/>
  <cols>
    <col min="17" max="17" width="10" bestFit="1" customWidth="1"/>
    <col min="19" max="21" width="10" bestFit="1" customWidth="1"/>
    <col min="24" max="24" width="10.28515625" bestFit="1" customWidth="1"/>
    <col min="25" max="25" width="10" bestFit="1" customWidth="1"/>
    <col min="26" max="26" width="10" style="1" bestFit="1" customWidth="1"/>
    <col min="27" max="35" width="10" bestFit="1" customWidth="1"/>
    <col min="36" max="36" width="13.28515625" customWidth="1"/>
    <col min="37" max="38" width="9.28515625" bestFit="1" customWidth="1"/>
    <col min="39" max="54" width="10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 s="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 s="1">
        <v>1</v>
      </c>
      <c r="AA2" s="1">
        <v>1</v>
      </c>
      <c r="AB2">
        <v>1</v>
      </c>
      <c r="AC2" s="1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4">
      <c r="AA3" s="1"/>
      <c r="AC3" s="1"/>
      <c r="AD3" t="s">
        <v>107</v>
      </c>
      <c r="AE3" t="s">
        <v>107</v>
      </c>
      <c r="AF3" t="s">
        <v>103</v>
      </c>
      <c r="AG3" t="s">
        <v>103</v>
      </c>
      <c r="AH3" t="s">
        <v>103</v>
      </c>
      <c r="AI3" t="s">
        <v>100</v>
      </c>
    </row>
    <row r="4" spans="1:54">
      <c r="A4" t="s">
        <v>2</v>
      </c>
      <c r="B4" t="s">
        <v>3</v>
      </c>
      <c r="Q4">
        <v>145185933</v>
      </c>
      <c r="S4">
        <v>148263625</v>
      </c>
      <c r="T4">
        <v>206164414</v>
      </c>
      <c r="U4">
        <v>250090418</v>
      </c>
      <c r="X4">
        <v>441056515</v>
      </c>
      <c r="Y4">
        <v>626917611</v>
      </c>
      <c r="Z4" s="1">
        <v>222494701</v>
      </c>
      <c r="AA4">
        <v>266510511</v>
      </c>
      <c r="AB4">
        <v>367345910</v>
      </c>
      <c r="AC4">
        <v>362264908</v>
      </c>
      <c r="AD4">
        <v>264200470</v>
      </c>
      <c r="AE4">
        <v>242881819</v>
      </c>
      <c r="AF4">
        <v>255192452</v>
      </c>
      <c r="AG4">
        <v>202535160</v>
      </c>
      <c r="AH4">
        <v>208753671</v>
      </c>
      <c r="AI4">
        <v>116074116</v>
      </c>
      <c r="AJ4">
        <v>89073648</v>
      </c>
      <c r="AK4">
        <v>57482050</v>
      </c>
      <c r="AL4">
        <v>57112095</v>
      </c>
      <c r="AM4">
        <v>81093676</v>
      </c>
      <c r="AN4">
        <v>101534180</v>
      </c>
      <c r="AO4">
        <v>121898787</v>
      </c>
      <c r="AP4">
        <v>150148819</v>
      </c>
      <c r="AQ4">
        <v>108362605</v>
      </c>
      <c r="AR4">
        <v>111182181</v>
      </c>
      <c r="AS4">
        <v>104905434</v>
      </c>
      <c r="AT4">
        <v>181220419</v>
      </c>
      <c r="AU4">
        <v>164108618</v>
      </c>
      <c r="AV4">
        <v>296535552</v>
      </c>
      <c r="AW4">
        <v>386092591</v>
      </c>
      <c r="AX4">
        <v>323330537</v>
      </c>
      <c r="AY4">
        <v>320395454</v>
      </c>
      <c r="AZ4">
        <v>497705959</v>
      </c>
      <c r="BA4">
        <v>366407459</v>
      </c>
      <c r="BB4">
        <v>369802463</v>
      </c>
    </row>
    <row r="5" spans="1:54">
      <c r="B5" t="s">
        <v>165</v>
      </c>
      <c r="AX5">
        <v>3103</v>
      </c>
      <c r="BA5">
        <v>3163</v>
      </c>
      <c r="BB5">
        <v>2055</v>
      </c>
    </row>
    <row r="6" spans="1:54">
      <c r="B6" t="s">
        <v>75</v>
      </c>
      <c r="AG6">
        <v>1276</v>
      </c>
      <c r="AH6">
        <v>1553</v>
      </c>
      <c r="AI6">
        <v>3907</v>
      </c>
      <c r="AJ6">
        <v>218</v>
      </c>
      <c r="AK6">
        <v>954</v>
      </c>
      <c r="AM6">
        <v>502</v>
      </c>
      <c r="AN6">
        <v>8570</v>
      </c>
    </row>
    <row r="7" spans="1:54">
      <c r="B7" t="s">
        <v>66</v>
      </c>
      <c r="U7">
        <v>200</v>
      </c>
      <c r="AL7">
        <v>121</v>
      </c>
    </row>
    <row r="8" spans="1:54">
      <c r="B8" t="s">
        <v>5</v>
      </c>
      <c r="Q8">
        <v>108454</v>
      </c>
      <c r="S8">
        <v>25096</v>
      </c>
      <c r="T8">
        <v>2066</v>
      </c>
      <c r="U8">
        <v>3995</v>
      </c>
      <c r="X8">
        <v>16684</v>
      </c>
      <c r="Y8">
        <v>1624306</v>
      </c>
      <c r="Z8" s="1">
        <v>160678</v>
      </c>
      <c r="AA8">
        <v>23485</v>
      </c>
      <c r="AB8">
        <v>383420</v>
      </c>
      <c r="AC8">
        <v>931226</v>
      </c>
      <c r="AD8">
        <v>444286</v>
      </c>
      <c r="AE8">
        <v>2483271</v>
      </c>
      <c r="AF8">
        <v>578915</v>
      </c>
      <c r="AG8">
        <v>554135</v>
      </c>
      <c r="AH8">
        <v>421966</v>
      </c>
      <c r="AI8">
        <v>794809</v>
      </c>
      <c r="AJ8">
        <v>499562</v>
      </c>
      <c r="AK8">
        <v>368895</v>
      </c>
      <c r="AL8">
        <v>130675</v>
      </c>
      <c r="AM8">
        <v>176390</v>
      </c>
      <c r="AN8">
        <v>23913</v>
      </c>
      <c r="AO8">
        <v>2335</v>
      </c>
      <c r="AT8">
        <v>120</v>
      </c>
      <c r="AU8">
        <v>7161</v>
      </c>
      <c r="AW8">
        <v>240</v>
      </c>
      <c r="AX8">
        <v>3806</v>
      </c>
      <c r="AY8">
        <v>33</v>
      </c>
    </row>
    <row r="9" spans="1:54">
      <c r="B9" t="s">
        <v>4</v>
      </c>
      <c r="Q9">
        <v>75364</v>
      </c>
      <c r="S9">
        <v>33066</v>
      </c>
      <c r="T9">
        <v>55134</v>
      </c>
      <c r="U9">
        <v>47342</v>
      </c>
      <c r="X9">
        <v>66038</v>
      </c>
      <c r="Y9">
        <v>83197</v>
      </c>
      <c r="Z9" s="1">
        <v>54505</v>
      </c>
      <c r="AA9">
        <v>43145</v>
      </c>
      <c r="AB9">
        <v>14830</v>
      </c>
      <c r="AC9">
        <v>16561</v>
      </c>
      <c r="AD9">
        <v>21124</v>
      </c>
      <c r="AE9">
        <v>12186</v>
      </c>
      <c r="AF9">
        <v>15179</v>
      </c>
      <c r="AG9">
        <v>13955</v>
      </c>
      <c r="AH9">
        <v>20208</v>
      </c>
      <c r="AI9">
        <v>20829</v>
      </c>
      <c r="AJ9">
        <v>17300</v>
      </c>
      <c r="AK9">
        <v>22549</v>
      </c>
      <c r="AL9">
        <v>25090</v>
      </c>
      <c r="AM9">
        <v>17407</v>
      </c>
      <c r="AN9">
        <v>16781</v>
      </c>
      <c r="AO9">
        <v>20356</v>
      </c>
      <c r="AT9">
        <v>255622</v>
      </c>
      <c r="AU9">
        <v>114700</v>
      </c>
      <c r="AV9">
        <v>357355</v>
      </c>
      <c r="AW9">
        <v>372357</v>
      </c>
      <c r="AX9">
        <v>242923</v>
      </c>
      <c r="AY9">
        <v>313393</v>
      </c>
      <c r="BB9">
        <v>244</v>
      </c>
    </row>
    <row r="10" spans="1:54">
      <c r="B10" t="s">
        <v>59</v>
      </c>
      <c r="Q10">
        <v>460</v>
      </c>
      <c r="S10">
        <v>504</v>
      </c>
      <c r="T10">
        <v>424</v>
      </c>
      <c r="U10">
        <v>953</v>
      </c>
      <c r="X10">
        <v>1544</v>
      </c>
      <c r="Y10">
        <v>420</v>
      </c>
      <c r="Z10" s="1">
        <v>1971</v>
      </c>
      <c r="AB10">
        <v>29900</v>
      </c>
      <c r="AC10">
        <v>25002</v>
      </c>
      <c r="AG10">
        <v>3563</v>
      </c>
      <c r="AH10">
        <v>18468</v>
      </c>
      <c r="AJ10">
        <v>298</v>
      </c>
      <c r="AL10">
        <v>4003</v>
      </c>
      <c r="AM10">
        <v>12530</v>
      </c>
      <c r="AN10">
        <v>50</v>
      </c>
      <c r="AO10">
        <v>310</v>
      </c>
      <c r="AT10">
        <v>5217</v>
      </c>
      <c r="AU10">
        <v>700</v>
      </c>
      <c r="AW10">
        <v>97415</v>
      </c>
      <c r="AX10">
        <v>11130</v>
      </c>
      <c r="AY10">
        <v>96475</v>
      </c>
      <c r="BB10">
        <v>5</v>
      </c>
    </row>
    <row r="11" spans="1:54">
      <c r="B11" t="s">
        <v>212</v>
      </c>
      <c r="AZ11">
        <v>190</v>
      </c>
      <c r="BA11">
        <v>2</v>
      </c>
      <c r="BB11">
        <v>472</v>
      </c>
    </row>
    <row r="12" spans="1:54">
      <c r="B12" t="s">
        <v>95</v>
      </c>
      <c r="AH12">
        <v>960</v>
      </c>
      <c r="AI12">
        <v>7050</v>
      </c>
      <c r="AK12">
        <v>95</v>
      </c>
      <c r="AM12">
        <v>800</v>
      </c>
      <c r="AQ12">
        <v>2124</v>
      </c>
      <c r="AR12">
        <v>340</v>
      </c>
      <c r="AS12">
        <v>5465</v>
      </c>
      <c r="AT12">
        <v>20419</v>
      </c>
      <c r="AU12">
        <v>8232</v>
      </c>
      <c r="AV12">
        <v>787</v>
      </c>
      <c r="AW12">
        <v>19212</v>
      </c>
      <c r="AX12">
        <v>36533</v>
      </c>
      <c r="AY12">
        <v>15935</v>
      </c>
      <c r="AZ12">
        <v>14766</v>
      </c>
      <c r="BA12">
        <v>5566</v>
      </c>
      <c r="BB12">
        <v>12</v>
      </c>
    </row>
    <row r="13" spans="1:54">
      <c r="B13" t="s">
        <v>6</v>
      </c>
      <c r="Q13">
        <v>1487825</v>
      </c>
      <c r="S13">
        <v>753391</v>
      </c>
      <c r="T13">
        <v>810679</v>
      </c>
      <c r="U13">
        <v>1545164</v>
      </c>
      <c r="X13">
        <v>4059998</v>
      </c>
      <c r="Y13">
        <v>2583996</v>
      </c>
      <c r="Z13" s="1">
        <v>1933308</v>
      </c>
      <c r="AA13">
        <v>2410455</v>
      </c>
      <c r="AB13">
        <v>3263637</v>
      </c>
      <c r="AC13">
        <v>2239770</v>
      </c>
      <c r="AD13">
        <v>3267996</v>
      </c>
      <c r="AE13">
        <v>1645231</v>
      </c>
      <c r="AF13">
        <v>2645263</v>
      </c>
      <c r="AG13">
        <v>2553339</v>
      </c>
      <c r="AH13">
        <v>3240437</v>
      </c>
      <c r="AI13">
        <v>3673619</v>
      </c>
      <c r="AJ13">
        <v>2168712</v>
      </c>
      <c r="AK13">
        <v>1000075</v>
      </c>
      <c r="AL13">
        <v>493128</v>
      </c>
      <c r="AM13">
        <v>586656</v>
      </c>
      <c r="AN13">
        <v>562859</v>
      </c>
      <c r="AO13">
        <v>415750</v>
      </c>
      <c r="AP13">
        <v>556694</v>
      </c>
      <c r="AQ13">
        <v>708437</v>
      </c>
      <c r="AR13">
        <v>468012</v>
      </c>
      <c r="AS13">
        <v>371677</v>
      </c>
      <c r="AT13">
        <v>400637</v>
      </c>
      <c r="AU13">
        <v>1022336</v>
      </c>
      <c r="AV13">
        <v>2132914</v>
      </c>
      <c r="AW13">
        <v>855563</v>
      </c>
      <c r="AX13">
        <v>3139429</v>
      </c>
      <c r="AY13">
        <v>760872</v>
      </c>
      <c r="AZ13">
        <v>672499</v>
      </c>
      <c r="BA13">
        <v>575257</v>
      </c>
      <c r="BB13">
        <v>549124</v>
      </c>
    </row>
    <row r="14" spans="1:54">
      <c r="B14" t="s">
        <v>109</v>
      </c>
      <c r="AP14">
        <v>12348</v>
      </c>
      <c r="AQ14">
        <v>14370</v>
      </c>
      <c r="AR14">
        <v>8609</v>
      </c>
      <c r="AS14">
        <v>32255</v>
      </c>
      <c r="AZ14">
        <v>126216</v>
      </c>
      <c r="BA14">
        <v>138322</v>
      </c>
      <c r="BB14">
        <v>99670</v>
      </c>
    </row>
    <row r="15" spans="1:54">
      <c r="B15" t="s">
        <v>110</v>
      </c>
      <c r="AN15">
        <v>7990</v>
      </c>
      <c r="AO15">
        <v>41447</v>
      </c>
      <c r="AP15">
        <v>72759</v>
      </c>
      <c r="AQ15">
        <v>54415</v>
      </c>
      <c r="AR15">
        <v>87446</v>
      </c>
      <c r="AS15">
        <v>94499</v>
      </c>
      <c r="AT15">
        <v>193123</v>
      </c>
      <c r="AU15">
        <v>65643</v>
      </c>
      <c r="AV15">
        <v>188649</v>
      </c>
      <c r="AW15">
        <v>22518</v>
      </c>
      <c r="AX15">
        <v>18968</v>
      </c>
      <c r="AY15">
        <v>39310</v>
      </c>
      <c r="AZ15">
        <v>51639</v>
      </c>
      <c r="BA15">
        <v>56925</v>
      </c>
      <c r="BB15">
        <v>20954</v>
      </c>
    </row>
    <row r="16" spans="1:54">
      <c r="B16" t="s">
        <v>167</v>
      </c>
      <c r="AF16">
        <v>594</v>
      </c>
      <c r="AN16">
        <v>919</v>
      </c>
      <c r="AO16">
        <v>110</v>
      </c>
      <c r="AR16">
        <v>35</v>
      </c>
      <c r="BA16">
        <v>1926</v>
      </c>
      <c r="BB16">
        <v>25</v>
      </c>
    </row>
    <row r="17" spans="2:54">
      <c r="B17" t="s">
        <v>67</v>
      </c>
      <c r="Q17">
        <v>2552</v>
      </c>
      <c r="S17">
        <v>1086</v>
      </c>
      <c r="T17">
        <v>3167</v>
      </c>
      <c r="U17">
        <v>3850</v>
      </c>
      <c r="X17">
        <v>7173</v>
      </c>
      <c r="Y17">
        <v>1084</v>
      </c>
      <c r="Z17" s="1">
        <v>4088</v>
      </c>
      <c r="AA17">
        <v>7685</v>
      </c>
      <c r="AD17">
        <v>7737</v>
      </c>
      <c r="AE17">
        <v>14823</v>
      </c>
      <c r="AF17">
        <v>20941</v>
      </c>
      <c r="AG17">
        <v>21001</v>
      </c>
      <c r="AH17">
        <v>22770</v>
      </c>
      <c r="AN17">
        <v>11805</v>
      </c>
      <c r="AO17">
        <v>18381</v>
      </c>
      <c r="AP17">
        <v>12252</v>
      </c>
      <c r="AQ17">
        <v>10068</v>
      </c>
      <c r="AR17">
        <v>13384</v>
      </c>
      <c r="AS17">
        <v>2615</v>
      </c>
      <c r="AT17">
        <v>7546</v>
      </c>
      <c r="AU17">
        <v>4010</v>
      </c>
      <c r="AV17">
        <v>6998</v>
      </c>
      <c r="AW17">
        <v>30413</v>
      </c>
      <c r="AX17">
        <v>11297</v>
      </c>
      <c r="AY17">
        <v>15154</v>
      </c>
      <c r="AZ17">
        <v>16763</v>
      </c>
      <c r="BA17">
        <v>5448</v>
      </c>
      <c r="BB17">
        <v>11629</v>
      </c>
    </row>
    <row r="18" spans="2:54">
      <c r="B18" t="s">
        <v>7</v>
      </c>
      <c r="Q18">
        <v>2774</v>
      </c>
      <c r="S18">
        <v>8846</v>
      </c>
      <c r="T18">
        <v>8392</v>
      </c>
      <c r="U18">
        <v>3047</v>
      </c>
      <c r="X18">
        <v>59953</v>
      </c>
      <c r="Y18">
        <v>49437</v>
      </c>
      <c r="Z18" s="1">
        <v>13339</v>
      </c>
      <c r="AA18">
        <v>10122</v>
      </c>
      <c r="AB18">
        <v>3484</v>
      </c>
      <c r="AC18">
        <v>11268</v>
      </c>
      <c r="AD18">
        <v>5335</v>
      </c>
      <c r="AE18">
        <v>24628</v>
      </c>
      <c r="AF18">
        <v>1894</v>
      </c>
      <c r="AG18">
        <v>9666</v>
      </c>
      <c r="AH18">
        <v>15330</v>
      </c>
      <c r="AI18">
        <v>9050</v>
      </c>
      <c r="AJ18">
        <v>11608</v>
      </c>
      <c r="AK18">
        <v>2345</v>
      </c>
      <c r="AL18">
        <v>1263</v>
      </c>
      <c r="AM18">
        <v>1158</v>
      </c>
      <c r="AN18">
        <v>969</v>
      </c>
      <c r="AO18">
        <v>730</v>
      </c>
      <c r="AP18">
        <v>1268</v>
      </c>
      <c r="AQ18">
        <v>1382</v>
      </c>
      <c r="AR18">
        <v>3465</v>
      </c>
      <c r="AS18">
        <v>1512</v>
      </c>
      <c r="AT18">
        <v>3145</v>
      </c>
      <c r="AU18">
        <v>5469</v>
      </c>
      <c r="AV18">
        <v>8148</v>
      </c>
      <c r="AW18">
        <v>9307</v>
      </c>
      <c r="AX18">
        <v>2945</v>
      </c>
      <c r="AY18">
        <v>884652</v>
      </c>
      <c r="AZ18">
        <v>449664</v>
      </c>
      <c r="BA18">
        <v>5628</v>
      </c>
      <c r="BB18">
        <v>7536</v>
      </c>
    </row>
    <row r="19" spans="2:54">
      <c r="B19" t="s">
        <v>8</v>
      </c>
      <c r="Q19">
        <v>44945</v>
      </c>
      <c r="S19">
        <v>21979</v>
      </c>
      <c r="T19">
        <v>21933</v>
      </c>
      <c r="U19">
        <v>30700</v>
      </c>
      <c r="X19">
        <v>55204</v>
      </c>
      <c r="Y19">
        <v>112730</v>
      </c>
      <c r="Z19" s="1">
        <v>24595</v>
      </c>
      <c r="AA19">
        <v>56471</v>
      </c>
      <c r="AB19">
        <v>26720</v>
      </c>
      <c r="AC19">
        <v>69760</v>
      </c>
      <c r="AD19">
        <v>35031</v>
      </c>
      <c r="AE19">
        <v>31792</v>
      </c>
      <c r="AF19">
        <v>24020</v>
      </c>
      <c r="AG19">
        <v>34117</v>
      </c>
      <c r="AH19">
        <v>14604</v>
      </c>
      <c r="AI19">
        <v>8181</v>
      </c>
      <c r="AJ19">
        <v>178277</v>
      </c>
      <c r="AK19">
        <v>618</v>
      </c>
      <c r="AL19">
        <v>2118</v>
      </c>
      <c r="AM19">
        <v>2305</v>
      </c>
      <c r="AN19">
        <v>41355</v>
      </c>
      <c r="AO19">
        <v>57002</v>
      </c>
      <c r="AP19">
        <v>16821</v>
      </c>
      <c r="AQ19">
        <v>7935</v>
      </c>
      <c r="AR19">
        <v>9866</v>
      </c>
      <c r="AS19">
        <v>10359</v>
      </c>
      <c r="AT19">
        <v>27924</v>
      </c>
      <c r="AU19">
        <v>8964</v>
      </c>
      <c r="AV19">
        <v>11903</v>
      </c>
      <c r="AW19">
        <v>47265</v>
      </c>
      <c r="AX19">
        <v>107630</v>
      </c>
      <c r="AY19">
        <v>102504</v>
      </c>
      <c r="AZ19">
        <v>66415</v>
      </c>
      <c r="BA19">
        <v>36456</v>
      </c>
      <c r="BB19">
        <v>27731</v>
      </c>
    </row>
    <row r="20" spans="2:54">
      <c r="B20" t="s">
        <v>9</v>
      </c>
      <c r="Q20">
        <v>2041944</v>
      </c>
      <c r="S20">
        <v>1332399</v>
      </c>
      <c r="T20">
        <v>1457840</v>
      </c>
      <c r="U20">
        <v>838914</v>
      </c>
      <c r="X20">
        <v>3691219</v>
      </c>
      <c r="Y20">
        <v>17479986</v>
      </c>
      <c r="Z20" s="1">
        <v>2317359</v>
      </c>
      <c r="AA20">
        <v>4999511</v>
      </c>
      <c r="AB20">
        <v>5590719</v>
      </c>
      <c r="AC20">
        <v>3338475</v>
      </c>
      <c r="AD20">
        <v>6455823</v>
      </c>
      <c r="AE20">
        <v>4584467</v>
      </c>
      <c r="AF20">
        <v>4651751</v>
      </c>
      <c r="AG20">
        <v>3797224</v>
      </c>
      <c r="AH20">
        <v>3450924</v>
      </c>
      <c r="AI20">
        <v>1921829</v>
      </c>
      <c r="AJ20">
        <v>898619</v>
      </c>
      <c r="AK20">
        <v>600178</v>
      </c>
      <c r="AL20">
        <v>531032</v>
      </c>
      <c r="AM20">
        <v>520919</v>
      </c>
      <c r="AN20">
        <v>255222</v>
      </c>
      <c r="AO20">
        <v>223089</v>
      </c>
      <c r="AP20">
        <v>662178</v>
      </c>
      <c r="AQ20">
        <v>334967</v>
      </c>
      <c r="AR20">
        <v>634503</v>
      </c>
      <c r="AS20">
        <v>1014116</v>
      </c>
      <c r="AT20">
        <v>2425745</v>
      </c>
      <c r="AU20">
        <v>4294450</v>
      </c>
      <c r="AV20">
        <v>4797554</v>
      </c>
      <c r="AW20">
        <v>1959301</v>
      </c>
      <c r="AX20">
        <v>6555734</v>
      </c>
      <c r="AY20">
        <v>9349168</v>
      </c>
      <c r="AZ20">
        <v>22927366</v>
      </c>
      <c r="BA20">
        <v>15777195</v>
      </c>
      <c r="BB20">
        <v>3266704</v>
      </c>
    </row>
    <row r="21" spans="2:54">
      <c r="B21" t="s">
        <v>10</v>
      </c>
      <c r="Q21">
        <v>254793</v>
      </c>
      <c r="S21">
        <v>174666</v>
      </c>
      <c r="T21">
        <v>143799</v>
      </c>
      <c r="U21">
        <v>168369</v>
      </c>
      <c r="X21">
        <v>231865</v>
      </c>
      <c r="Y21">
        <v>932833</v>
      </c>
      <c r="Z21" s="1">
        <v>224831</v>
      </c>
      <c r="AA21">
        <v>60796</v>
      </c>
      <c r="AB21">
        <v>49741</v>
      </c>
      <c r="AC21">
        <v>117528</v>
      </c>
      <c r="AD21">
        <v>43998</v>
      </c>
      <c r="AE21">
        <v>67965</v>
      </c>
      <c r="AF21">
        <v>53287</v>
      </c>
      <c r="AG21">
        <v>107691</v>
      </c>
      <c r="AH21">
        <v>175161</v>
      </c>
      <c r="AI21">
        <v>68089</v>
      </c>
      <c r="AJ21">
        <v>17806</v>
      </c>
      <c r="AK21">
        <v>19875</v>
      </c>
      <c r="AL21">
        <v>6035</v>
      </c>
      <c r="AM21">
        <v>15347</v>
      </c>
      <c r="AN21">
        <v>61739</v>
      </c>
      <c r="AO21">
        <v>588654</v>
      </c>
      <c r="AP21">
        <v>230082</v>
      </c>
      <c r="AQ21" s="2">
        <v>51928</v>
      </c>
      <c r="AR21">
        <v>270306</v>
      </c>
      <c r="AS21">
        <v>19865</v>
      </c>
      <c r="AT21">
        <v>36340</v>
      </c>
      <c r="AU21">
        <v>155439</v>
      </c>
      <c r="AV21">
        <v>44023</v>
      </c>
      <c r="AW21">
        <v>517383</v>
      </c>
      <c r="AX21">
        <v>2164852</v>
      </c>
      <c r="AY21">
        <v>2767959</v>
      </c>
      <c r="AZ21">
        <v>1230114</v>
      </c>
      <c r="BA21">
        <v>289943</v>
      </c>
      <c r="BB21">
        <v>170905</v>
      </c>
    </row>
    <row r="22" spans="2:54">
      <c r="B22" t="s">
        <v>11</v>
      </c>
      <c r="Q22">
        <v>48086</v>
      </c>
      <c r="S22">
        <v>26576</v>
      </c>
      <c r="T22">
        <v>8779</v>
      </c>
      <c r="U22">
        <v>12063</v>
      </c>
      <c r="X22">
        <v>18695</v>
      </c>
      <c r="Y22">
        <v>16580</v>
      </c>
      <c r="Z22" s="1">
        <v>18858</v>
      </c>
      <c r="AA22">
        <v>5923</v>
      </c>
      <c r="AB22">
        <v>4817</v>
      </c>
      <c r="AC22">
        <v>20178</v>
      </c>
      <c r="AD22">
        <v>25694</v>
      </c>
      <c r="AE22">
        <v>12223</v>
      </c>
      <c r="AF22">
        <v>12486</v>
      </c>
      <c r="AG22">
        <v>142555</v>
      </c>
      <c r="AH22">
        <v>38822</v>
      </c>
      <c r="AI22">
        <v>24314</v>
      </c>
      <c r="AJ22">
        <v>18156</v>
      </c>
      <c r="AK22">
        <v>15173</v>
      </c>
      <c r="AL22">
        <v>12842</v>
      </c>
      <c r="AM22">
        <v>25218</v>
      </c>
      <c r="AN22">
        <v>5666</v>
      </c>
      <c r="AO22">
        <v>9963</v>
      </c>
      <c r="AP22">
        <v>10834</v>
      </c>
      <c r="AQ22" s="2">
        <v>8313</v>
      </c>
      <c r="AR22">
        <v>81992</v>
      </c>
      <c r="AS22">
        <v>113678</v>
      </c>
      <c r="AT22">
        <v>85061</v>
      </c>
      <c r="AU22">
        <v>5192</v>
      </c>
      <c r="AV22">
        <v>43215</v>
      </c>
      <c r="AW22">
        <v>33473</v>
      </c>
      <c r="AX22">
        <v>668167</v>
      </c>
      <c r="AY22">
        <v>759131</v>
      </c>
      <c r="AZ22">
        <v>107091</v>
      </c>
      <c r="BA22">
        <v>78224</v>
      </c>
      <c r="BB22">
        <v>126204</v>
      </c>
    </row>
    <row r="23" spans="2:54">
      <c r="B23" t="s">
        <v>111</v>
      </c>
      <c r="AP23">
        <v>17377</v>
      </c>
      <c r="AQ23" s="2">
        <v>24809</v>
      </c>
      <c r="AR23">
        <v>98383</v>
      </c>
      <c r="AS23">
        <v>176439</v>
      </c>
      <c r="AZ23">
        <v>288972</v>
      </c>
      <c r="BA23">
        <v>487094</v>
      </c>
      <c r="BB23">
        <v>529329</v>
      </c>
    </row>
    <row r="24" spans="2:54">
      <c r="B24" t="s">
        <v>12</v>
      </c>
      <c r="Q24">
        <v>373916</v>
      </c>
      <c r="S24">
        <v>233488</v>
      </c>
      <c r="T24">
        <v>245276</v>
      </c>
      <c r="U24">
        <v>299689</v>
      </c>
      <c r="X24">
        <v>763381</v>
      </c>
      <c r="Y24">
        <v>849172</v>
      </c>
      <c r="Z24" s="1">
        <v>140542</v>
      </c>
      <c r="AA24">
        <v>234813</v>
      </c>
      <c r="AB24">
        <v>616892</v>
      </c>
      <c r="AC24">
        <v>218656</v>
      </c>
      <c r="AD24">
        <v>1328244</v>
      </c>
      <c r="AE24">
        <v>326373</v>
      </c>
      <c r="AF24">
        <v>326716</v>
      </c>
      <c r="AG24">
        <v>382677</v>
      </c>
      <c r="AH24">
        <v>490702</v>
      </c>
      <c r="AI24">
        <v>496951</v>
      </c>
      <c r="AJ24">
        <v>212671</v>
      </c>
      <c r="AK24">
        <v>74304</v>
      </c>
      <c r="AL24">
        <v>145237</v>
      </c>
      <c r="AM24">
        <v>138765</v>
      </c>
      <c r="AN24">
        <v>148816</v>
      </c>
      <c r="AO24">
        <v>437891</v>
      </c>
      <c r="AP24">
        <v>186562</v>
      </c>
      <c r="AQ24" s="2">
        <v>670381</v>
      </c>
      <c r="AR24">
        <v>519530</v>
      </c>
      <c r="AS24">
        <v>172006</v>
      </c>
      <c r="AT24">
        <v>307874</v>
      </c>
      <c r="AU24">
        <v>293528</v>
      </c>
      <c r="AV24">
        <v>416799</v>
      </c>
      <c r="AW24">
        <v>417065</v>
      </c>
      <c r="AX24">
        <v>1403307</v>
      </c>
      <c r="AY24">
        <v>4331473</v>
      </c>
      <c r="AZ24">
        <v>793753</v>
      </c>
      <c r="BA24">
        <v>693455</v>
      </c>
      <c r="BB24">
        <v>5249762</v>
      </c>
    </row>
    <row r="25" spans="2:54">
      <c r="B25" t="s">
        <v>13</v>
      </c>
      <c r="Q25">
        <v>791</v>
      </c>
      <c r="S25">
        <v>495</v>
      </c>
      <c r="T25">
        <v>1317</v>
      </c>
      <c r="U25">
        <v>9036</v>
      </c>
      <c r="X25">
        <v>7823</v>
      </c>
      <c r="Y25">
        <v>11136</v>
      </c>
      <c r="Z25" s="1">
        <v>2090</v>
      </c>
      <c r="AA25">
        <v>126</v>
      </c>
      <c r="AC25">
        <v>97</v>
      </c>
      <c r="AD25">
        <v>8934</v>
      </c>
      <c r="AE25">
        <v>5498</v>
      </c>
      <c r="AF25">
        <v>9374</v>
      </c>
      <c r="AG25">
        <v>340</v>
      </c>
      <c r="AH25">
        <v>677</v>
      </c>
      <c r="AI25">
        <v>13539</v>
      </c>
      <c r="AJ25">
        <v>38</v>
      </c>
      <c r="AK25">
        <v>38</v>
      </c>
      <c r="AL25">
        <v>16</v>
      </c>
      <c r="AM25">
        <v>35</v>
      </c>
      <c r="AN25">
        <v>35485</v>
      </c>
      <c r="AO25">
        <v>24366</v>
      </c>
      <c r="AP25">
        <v>428</v>
      </c>
      <c r="AQ25" s="2">
        <v>287354</v>
      </c>
      <c r="AR25">
        <v>211438</v>
      </c>
      <c r="AS25">
        <v>1761</v>
      </c>
      <c r="AT25">
        <v>6782</v>
      </c>
      <c r="AU25">
        <v>549</v>
      </c>
      <c r="AV25">
        <v>16836</v>
      </c>
      <c r="AW25">
        <v>14951</v>
      </c>
      <c r="AX25">
        <v>1649111</v>
      </c>
      <c r="AY25">
        <v>343506</v>
      </c>
      <c r="AZ25">
        <v>8420</v>
      </c>
      <c r="BA25">
        <v>23338</v>
      </c>
      <c r="BB25">
        <v>26102</v>
      </c>
    </row>
    <row r="26" spans="2:54">
      <c r="B26" t="s">
        <v>112</v>
      </c>
      <c r="AT26">
        <v>563625</v>
      </c>
      <c r="AU26">
        <v>589950</v>
      </c>
      <c r="AV26">
        <v>1175230</v>
      </c>
      <c r="AW26">
        <v>1081623</v>
      </c>
      <c r="AX26">
        <v>1880161</v>
      </c>
      <c r="AY26">
        <v>1298002</v>
      </c>
      <c r="AZ26">
        <v>1086620</v>
      </c>
      <c r="BA26">
        <v>701279</v>
      </c>
      <c r="BB26">
        <v>688971</v>
      </c>
    </row>
    <row r="27" spans="2:54">
      <c r="B27" t="s">
        <v>113</v>
      </c>
      <c r="AP27">
        <v>4556</v>
      </c>
      <c r="AQ27">
        <v>5957</v>
      </c>
      <c r="AR27">
        <v>2456</v>
      </c>
      <c r="AS27">
        <v>390</v>
      </c>
    </row>
    <row r="28" spans="2:54">
      <c r="B28" t="s">
        <v>114</v>
      </c>
      <c r="AS28">
        <v>3505</v>
      </c>
      <c r="AW28">
        <v>1957</v>
      </c>
      <c r="BA28">
        <v>200</v>
      </c>
      <c r="BB28">
        <v>345</v>
      </c>
    </row>
    <row r="29" spans="2:54">
      <c r="B29" t="s">
        <v>149</v>
      </c>
      <c r="AT29">
        <v>1822</v>
      </c>
      <c r="AU29">
        <v>10817</v>
      </c>
    </row>
    <row r="30" spans="2:54">
      <c r="B30" t="s">
        <v>195</v>
      </c>
      <c r="AO30">
        <v>264</v>
      </c>
      <c r="AP30">
        <v>24</v>
      </c>
      <c r="AQ30">
        <v>361</v>
      </c>
      <c r="AS30">
        <v>684</v>
      </c>
      <c r="AZ30">
        <v>2</v>
      </c>
    </row>
    <row r="31" spans="2:54">
      <c r="B31" t="s">
        <v>14</v>
      </c>
      <c r="Q31">
        <v>4679</v>
      </c>
      <c r="S31">
        <v>2727</v>
      </c>
      <c r="T31">
        <v>5781</v>
      </c>
      <c r="U31">
        <v>11987</v>
      </c>
      <c r="X31">
        <v>24141</v>
      </c>
      <c r="Y31">
        <v>21085</v>
      </c>
      <c r="Z31" s="1">
        <v>8589</v>
      </c>
      <c r="AA31">
        <v>6288</v>
      </c>
      <c r="AB31">
        <v>4008</v>
      </c>
      <c r="AC31">
        <v>6047</v>
      </c>
      <c r="AD31">
        <v>7127</v>
      </c>
      <c r="AE31">
        <v>5589</v>
      </c>
      <c r="AF31">
        <v>6479</v>
      </c>
      <c r="AG31">
        <v>18988</v>
      </c>
      <c r="AH31">
        <v>41689</v>
      </c>
      <c r="AI31">
        <v>132220</v>
      </c>
      <c r="AJ31">
        <v>123712</v>
      </c>
      <c r="AK31">
        <v>77763</v>
      </c>
      <c r="AL31">
        <v>82839</v>
      </c>
      <c r="AM31">
        <v>150172</v>
      </c>
      <c r="AN31">
        <v>4838</v>
      </c>
      <c r="AO31">
        <v>10519</v>
      </c>
      <c r="AP31">
        <v>9774</v>
      </c>
      <c r="AQ31">
        <v>6334</v>
      </c>
      <c r="AR31">
        <v>5984</v>
      </c>
      <c r="AS31">
        <v>17659</v>
      </c>
      <c r="AT31">
        <v>17114</v>
      </c>
      <c r="AU31">
        <v>17449</v>
      </c>
      <c r="AV31">
        <v>25110</v>
      </c>
      <c r="AW31">
        <v>13871</v>
      </c>
      <c r="AX31">
        <v>55966</v>
      </c>
      <c r="AY31">
        <v>57053</v>
      </c>
      <c r="AZ31">
        <v>55413</v>
      </c>
      <c r="BA31">
        <v>69205</v>
      </c>
      <c r="BB31">
        <v>61066</v>
      </c>
    </row>
    <row r="32" spans="2:54">
      <c r="B32" t="s">
        <v>49</v>
      </c>
      <c r="AX32">
        <v>5</v>
      </c>
      <c r="AZ32">
        <v>91</v>
      </c>
      <c r="BA32">
        <v>183</v>
      </c>
      <c r="BB32">
        <v>382</v>
      </c>
    </row>
    <row r="33" spans="2:54">
      <c r="B33" t="s">
        <v>99</v>
      </c>
      <c r="AP33">
        <v>16</v>
      </c>
      <c r="AR33">
        <v>677</v>
      </c>
      <c r="AS33">
        <v>981</v>
      </c>
      <c r="AT33">
        <v>651</v>
      </c>
      <c r="AV33">
        <v>388</v>
      </c>
      <c r="AW33">
        <v>3617</v>
      </c>
      <c r="AX33">
        <v>346</v>
      </c>
      <c r="AY33">
        <v>90</v>
      </c>
      <c r="AZ33">
        <v>38</v>
      </c>
      <c r="BA33">
        <v>69</v>
      </c>
      <c r="BB33">
        <v>43</v>
      </c>
    </row>
    <row r="34" spans="2:54">
      <c r="B34" t="s">
        <v>148</v>
      </c>
      <c r="AS34">
        <v>208</v>
      </c>
      <c r="AV34">
        <v>414</v>
      </c>
      <c r="AW34">
        <v>967</v>
      </c>
      <c r="AX34">
        <v>304</v>
      </c>
      <c r="AY34">
        <v>872</v>
      </c>
      <c r="AZ34">
        <v>1334</v>
      </c>
      <c r="BA34">
        <v>6</v>
      </c>
    </row>
    <row r="35" spans="2:54">
      <c r="B35" t="s">
        <v>76</v>
      </c>
    </row>
    <row r="36" spans="2:54">
      <c r="B36" t="s">
        <v>15</v>
      </c>
      <c r="Q36">
        <v>3161</v>
      </c>
      <c r="T36">
        <v>2330</v>
      </c>
      <c r="U36">
        <v>9565</v>
      </c>
      <c r="X36">
        <v>7254</v>
      </c>
      <c r="Y36">
        <v>7664</v>
      </c>
      <c r="Z36" s="1">
        <v>5238</v>
      </c>
      <c r="AA36">
        <v>9521</v>
      </c>
      <c r="AB36">
        <v>862</v>
      </c>
      <c r="AC36">
        <v>550</v>
      </c>
      <c r="AD36">
        <v>4127</v>
      </c>
      <c r="AE36">
        <v>177</v>
      </c>
      <c r="AF36">
        <v>443</v>
      </c>
      <c r="AG36">
        <v>3963</v>
      </c>
      <c r="AH36">
        <v>594</v>
      </c>
      <c r="AI36">
        <v>11406</v>
      </c>
      <c r="AJ36">
        <v>32336</v>
      </c>
      <c r="AK36">
        <v>3100</v>
      </c>
      <c r="AL36">
        <v>3368</v>
      </c>
      <c r="AM36">
        <v>4977</v>
      </c>
      <c r="AN36">
        <v>10183</v>
      </c>
      <c r="AO36">
        <v>2936</v>
      </c>
      <c r="AP36">
        <v>5187</v>
      </c>
      <c r="AQ36">
        <v>4117</v>
      </c>
      <c r="AR36">
        <v>12030</v>
      </c>
      <c r="AS36">
        <v>15033</v>
      </c>
      <c r="AT36">
        <v>51053</v>
      </c>
      <c r="AU36">
        <v>67679</v>
      </c>
      <c r="AV36">
        <v>203618</v>
      </c>
      <c r="AW36">
        <v>199098</v>
      </c>
      <c r="AX36">
        <v>136250</v>
      </c>
      <c r="AY36">
        <v>68394</v>
      </c>
      <c r="AZ36">
        <v>114557</v>
      </c>
      <c r="BA36">
        <v>105763</v>
      </c>
      <c r="BB36">
        <v>72004</v>
      </c>
    </row>
    <row r="37" spans="2:54">
      <c r="B37" t="s">
        <v>16</v>
      </c>
      <c r="Q37">
        <v>317</v>
      </c>
      <c r="T37">
        <v>1425</v>
      </c>
      <c r="U37">
        <v>942</v>
      </c>
      <c r="X37">
        <v>72882</v>
      </c>
      <c r="Y37">
        <v>5016</v>
      </c>
      <c r="Z37" s="1">
        <v>5759</v>
      </c>
      <c r="AA37">
        <v>7565</v>
      </c>
      <c r="AB37">
        <v>10121</v>
      </c>
      <c r="AC37">
        <v>518990</v>
      </c>
      <c r="AD37">
        <v>481721</v>
      </c>
      <c r="AE37">
        <v>133373</v>
      </c>
      <c r="AF37">
        <v>7178</v>
      </c>
      <c r="AG37">
        <v>38228</v>
      </c>
      <c r="AH37">
        <v>30850</v>
      </c>
      <c r="AI37">
        <v>34612</v>
      </c>
      <c r="AJ37">
        <v>23524</v>
      </c>
      <c r="AK37">
        <v>13076</v>
      </c>
      <c r="AL37">
        <v>18725</v>
      </c>
      <c r="AM37">
        <v>11792</v>
      </c>
      <c r="AN37">
        <v>80496</v>
      </c>
      <c r="AO37">
        <v>37218</v>
      </c>
      <c r="AP37">
        <v>80934</v>
      </c>
      <c r="AQ37">
        <v>13583</v>
      </c>
      <c r="AR37">
        <v>24964</v>
      </c>
      <c r="AS37">
        <v>46321</v>
      </c>
      <c r="AT37">
        <v>100543</v>
      </c>
      <c r="AU37">
        <v>63794</v>
      </c>
      <c r="AV37">
        <v>80746</v>
      </c>
      <c r="AW37">
        <v>243589</v>
      </c>
      <c r="AX37">
        <v>509445</v>
      </c>
      <c r="AY37">
        <v>606706</v>
      </c>
      <c r="AZ37">
        <v>526618</v>
      </c>
      <c r="BA37">
        <v>104246</v>
      </c>
      <c r="BB37">
        <v>211420</v>
      </c>
    </row>
    <row r="38" spans="2:54">
      <c r="B38" t="s">
        <v>201</v>
      </c>
      <c r="AR38">
        <v>297</v>
      </c>
      <c r="BA38">
        <v>4</v>
      </c>
      <c r="BB38">
        <v>3678</v>
      </c>
    </row>
    <row r="39" spans="2:54">
      <c r="B39" t="s">
        <v>116</v>
      </c>
      <c r="BB39">
        <v>7</v>
      </c>
    </row>
    <row r="40" spans="2:54">
      <c r="B40" t="s">
        <v>196</v>
      </c>
      <c r="AO40">
        <v>1107</v>
      </c>
      <c r="AP40">
        <v>930</v>
      </c>
      <c r="AQ40">
        <v>1123</v>
      </c>
      <c r="AR40">
        <v>677</v>
      </c>
      <c r="AS40">
        <v>1071</v>
      </c>
      <c r="AT40">
        <v>1484</v>
      </c>
      <c r="AU40">
        <v>358</v>
      </c>
      <c r="AV40">
        <v>54167</v>
      </c>
      <c r="AW40">
        <v>106710</v>
      </c>
      <c r="AX40">
        <v>123772</v>
      </c>
      <c r="AY40">
        <v>101765</v>
      </c>
      <c r="AZ40">
        <v>5133</v>
      </c>
      <c r="BA40">
        <v>11392</v>
      </c>
      <c r="BB40">
        <v>10118</v>
      </c>
    </row>
    <row r="41" spans="2:54">
      <c r="B41" t="s">
        <v>118</v>
      </c>
      <c r="AN41">
        <v>158051</v>
      </c>
      <c r="AO41">
        <v>28890</v>
      </c>
      <c r="AP41">
        <v>18885</v>
      </c>
      <c r="AQ41">
        <v>12875</v>
      </c>
      <c r="AR41">
        <v>25512</v>
      </c>
      <c r="AS41">
        <v>25895</v>
      </c>
      <c r="AT41">
        <v>205625</v>
      </c>
      <c r="AU41">
        <v>63961</v>
      </c>
      <c r="AV41">
        <v>676359</v>
      </c>
      <c r="AW41">
        <v>547324</v>
      </c>
      <c r="AX41">
        <v>296928</v>
      </c>
      <c r="AY41">
        <v>390629</v>
      </c>
      <c r="AZ41">
        <v>595340</v>
      </c>
      <c r="BA41">
        <v>362921</v>
      </c>
      <c r="BB41">
        <v>292173</v>
      </c>
    </row>
    <row r="42" spans="2:54">
      <c r="B42" t="s">
        <v>119</v>
      </c>
      <c r="AO42">
        <v>133</v>
      </c>
      <c r="AP42">
        <v>127</v>
      </c>
      <c r="AQ42">
        <v>183</v>
      </c>
      <c r="AR42">
        <v>243</v>
      </c>
      <c r="AS42">
        <v>2160</v>
      </c>
      <c r="AZ42">
        <v>4344</v>
      </c>
      <c r="BA42">
        <v>2606</v>
      </c>
      <c r="BB42">
        <v>8</v>
      </c>
    </row>
    <row r="43" spans="2:54">
      <c r="B43" t="s">
        <v>17</v>
      </c>
      <c r="Q43">
        <v>55638</v>
      </c>
      <c r="S43">
        <v>33845</v>
      </c>
      <c r="T43">
        <v>84652</v>
      </c>
      <c r="U43">
        <v>129713</v>
      </c>
      <c r="X43">
        <v>509345</v>
      </c>
      <c r="Y43">
        <v>85356</v>
      </c>
      <c r="Z43" s="1">
        <v>95012</v>
      </c>
      <c r="AA43">
        <v>256723</v>
      </c>
      <c r="AB43">
        <v>33184</v>
      </c>
      <c r="AC43">
        <v>25919</v>
      </c>
      <c r="AD43">
        <v>28923</v>
      </c>
      <c r="AE43">
        <v>51400</v>
      </c>
      <c r="AF43">
        <v>43542</v>
      </c>
      <c r="AG43">
        <v>40748</v>
      </c>
      <c r="AH43">
        <v>56910</v>
      </c>
      <c r="AI43">
        <v>38710</v>
      </c>
      <c r="AJ43">
        <v>22228</v>
      </c>
      <c r="AK43">
        <v>1799</v>
      </c>
      <c r="AL43">
        <v>5284</v>
      </c>
      <c r="AM43">
        <v>38075</v>
      </c>
      <c r="AN43">
        <v>33867</v>
      </c>
      <c r="AO43">
        <v>17676</v>
      </c>
      <c r="AP43">
        <v>38308</v>
      </c>
      <c r="AQ43">
        <v>32465</v>
      </c>
      <c r="AR43">
        <v>24849</v>
      </c>
      <c r="AS43">
        <v>51490</v>
      </c>
      <c r="AT43">
        <v>1818842</v>
      </c>
      <c r="AU43">
        <v>120549</v>
      </c>
      <c r="AV43">
        <v>1398819</v>
      </c>
      <c r="AW43">
        <v>1819337</v>
      </c>
      <c r="AX43">
        <v>4579380</v>
      </c>
      <c r="AY43">
        <v>10865329</v>
      </c>
      <c r="AZ43">
        <v>300322</v>
      </c>
      <c r="BA43">
        <v>188021</v>
      </c>
      <c r="BB43">
        <v>448231</v>
      </c>
    </row>
    <row r="44" spans="2:54">
      <c r="B44" t="s">
        <v>50</v>
      </c>
      <c r="Q44">
        <v>23186</v>
      </c>
      <c r="S44">
        <v>701</v>
      </c>
      <c r="T44">
        <v>539</v>
      </c>
      <c r="U44">
        <v>1423</v>
      </c>
      <c r="X44">
        <v>1308</v>
      </c>
      <c r="Y44">
        <v>5602</v>
      </c>
      <c r="AA44">
        <v>1596</v>
      </c>
      <c r="AB44">
        <v>16021</v>
      </c>
      <c r="AC44">
        <v>1819</v>
      </c>
      <c r="AD44">
        <v>731</v>
      </c>
      <c r="AE44">
        <v>992</v>
      </c>
      <c r="AF44">
        <v>3349</v>
      </c>
      <c r="AG44">
        <v>7276</v>
      </c>
      <c r="AH44">
        <v>12338</v>
      </c>
      <c r="AI44">
        <v>22789</v>
      </c>
      <c r="AJ44">
        <v>8322</v>
      </c>
      <c r="AK44">
        <v>10318</v>
      </c>
      <c r="AL44">
        <v>8183</v>
      </c>
      <c r="AM44">
        <v>8584</v>
      </c>
      <c r="AN44">
        <v>1295</v>
      </c>
      <c r="AO44">
        <v>4357</v>
      </c>
      <c r="AP44">
        <v>3273</v>
      </c>
      <c r="AQ44">
        <v>2894</v>
      </c>
      <c r="AR44">
        <v>4359</v>
      </c>
      <c r="AS44">
        <v>20221</v>
      </c>
      <c r="AT44">
        <v>2539</v>
      </c>
      <c r="AU44">
        <v>959</v>
      </c>
      <c r="AV44">
        <v>48145</v>
      </c>
      <c r="AW44">
        <v>11326</v>
      </c>
      <c r="AX44">
        <v>20818</v>
      </c>
      <c r="AY44">
        <v>11323</v>
      </c>
      <c r="AZ44">
        <v>27510</v>
      </c>
      <c r="BA44">
        <v>17352</v>
      </c>
      <c r="BB44">
        <v>12874</v>
      </c>
    </row>
    <row r="45" spans="2:54">
      <c r="B45" t="s">
        <v>18</v>
      </c>
      <c r="Q45">
        <v>99653</v>
      </c>
      <c r="S45">
        <v>105986</v>
      </c>
      <c r="T45">
        <v>87080</v>
      </c>
      <c r="U45">
        <v>53811</v>
      </c>
      <c r="X45">
        <v>78651</v>
      </c>
      <c r="Y45">
        <v>76966</v>
      </c>
      <c r="Z45" s="1">
        <v>94775</v>
      </c>
      <c r="AA45">
        <v>58585</v>
      </c>
      <c r="AB45">
        <v>52052</v>
      </c>
      <c r="AC45">
        <v>76516</v>
      </c>
      <c r="AD45">
        <v>48597</v>
      </c>
      <c r="AE45">
        <v>127363</v>
      </c>
      <c r="AF45">
        <v>83879</v>
      </c>
      <c r="AG45">
        <v>156500</v>
      </c>
      <c r="AH45">
        <v>286090</v>
      </c>
      <c r="AI45">
        <v>348840</v>
      </c>
      <c r="AJ45">
        <v>305009</v>
      </c>
      <c r="AK45">
        <v>197682</v>
      </c>
      <c r="AL45">
        <v>96199</v>
      </c>
      <c r="AM45">
        <v>56734</v>
      </c>
      <c r="AN45">
        <v>111024</v>
      </c>
      <c r="AO45">
        <v>116429</v>
      </c>
      <c r="AP45">
        <v>128218</v>
      </c>
      <c r="AQ45">
        <v>118674</v>
      </c>
      <c r="AR45">
        <v>140525</v>
      </c>
      <c r="AS45">
        <v>325281</v>
      </c>
      <c r="AT45">
        <v>649984</v>
      </c>
      <c r="AU45">
        <v>545210</v>
      </c>
      <c r="AV45">
        <v>523941</v>
      </c>
      <c r="AW45">
        <v>615566</v>
      </c>
      <c r="AX45">
        <v>1091879</v>
      </c>
      <c r="AY45">
        <v>1182551</v>
      </c>
      <c r="AZ45">
        <v>832898</v>
      </c>
      <c r="BA45">
        <v>327697</v>
      </c>
      <c r="BB45">
        <v>297929</v>
      </c>
    </row>
    <row r="46" spans="2:54">
      <c r="B46" t="s">
        <v>202</v>
      </c>
      <c r="AQ46">
        <v>2863</v>
      </c>
      <c r="AR46">
        <v>25457</v>
      </c>
      <c r="AS46">
        <v>7032</v>
      </c>
      <c r="AT46">
        <v>121631</v>
      </c>
      <c r="AU46">
        <v>155080</v>
      </c>
      <c r="AV46">
        <v>33001</v>
      </c>
      <c r="AW46">
        <v>31201</v>
      </c>
      <c r="AX46">
        <v>54620</v>
      </c>
      <c r="AY46">
        <v>40840</v>
      </c>
      <c r="AZ46">
        <v>4661</v>
      </c>
      <c r="BA46">
        <v>31017</v>
      </c>
      <c r="BB46">
        <v>15691</v>
      </c>
    </row>
    <row r="47" spans="2:54">
      <c r="B47" t="s">
        <v>68</v>
      </c>
      <c r="Q47">
        <v>1845</v>
      </c>
      <c r="S47">
        <v>552</v>
      </c>
      <c r="U47">
        <v>330</v>
      </c>
      <c r="AC47">
        <v>378</v>
      </c>
      <c r="AF47">
        <v>300</v>
      </c>
      <c r="AG47">
        <v>960</v>
      </c>
      <c r="AH47">
        <v>556</v>
      </c>
      <c r="AI47">
        <v>994</v>
      </c>
      <c r="AJ47">
        <v>882</v>
      </c>
      <c r="AK47">
        <v>1393</v>
      </c>
      <c r="AL47">
        <v>540</v>
      </c>
      <c r="AM47">
        <v>566</v>
      </c>
      <c r="AN47">
        <v>753</v>
      </c>
      <c r="AP47">
        <v>545</v>
      </c>
      <c r="AQ47">
        <v>593</v>
      </c>
      <c r="AR47">
        <v>2350</v>
      </c>
      <c r="AS47">
        <v>225</v>
      </c>
      <c r="AT47">
        <v>438</v>
      </c>
      <c r="AW47">
        <v>710</v>
      </c>
      <c r="AX47">
        <v>205</v>
      </c>
      <c r="AY47">
        <v>301</v>
      </c>
      <c r="AZ47">
        <v>1656</v>
      </c>
      <c r="BA47">
        <v>521</v>
      </c>
      <c r="BB47">
        <v>251</v>
      </c>
    </row>
    <row r="48" spans="2:54">
      <c r="B48" t="s">
        <v>19</v>
      </c>
      <c r="Q48">
        <v>71545</v>
      </c>
      <c r="S48">
        <v>80092</v>
      </c>
      <c r="T48">
        <v>22503</v>
      </c>
      <c r="U48">
        <v>36211</v>
      </c>
      <c r="X48">
        <v>100610</v>
      </c>
      <c r="Y48">
        <v>146746</v>
      </c>
      <c r="Z48" s="1">
        <v>94327</v>
      </c>
      <c r="AA48">
        <v>11252</v>
      </c>
      <c r="AB48">
        <v>24056</v>
      </c>
      <c r="AC48">
        <v>125503</v>
      </c>
      <c r="AD48">
        <v>9843</v>
      </c>
      <c r="AE48">
        <v>75240</v>
      </c>
      <c r="AF48">
        <v>31282</v>
      </c>
      <c r="AG48">
        <v>86260</v>
      </c>
      <c r="AH48">
        <v>70180</v>
      </c>
      <c r="AI48">
        <v>26989</v>
      </c>
      <c r="AJ48">
        <v>22515</v>
      </c>
      <c r="AK48">
        <v>29187</v>
      </c>
      <c r="AL48">
        <v>41670</v>
      </c>
      <c r="AM48">
        <v>40829</v>
      </c>
      <c r="AN48">
        <v>34990</v>
      </c>
      <c r="AO48">
        <v>46777</v>
      </c>
      <c r="AP48">
        <v>70420</v>
      </c>
      <c r="AQ48">
        <v>70725</v>
      </c>
      <c r="AR48">
        <v>112519</v>
      </c>
      <c r="AS48">
        <v>108451</v>
      </c>
      <c r="AT48">
        <v>99416</v>
      </c>
      <c r="AU48">
        <v>131213</v>
      </c>
      <c r="AV48">
        <v>199631</v>
      </c>
      <c r="AW48">
        <v>253450</v>
      </c>
      <c r="AX48">
        <v>313438</v>
      </c>
      <c r="AY48">
        <v>361092</v>
      </c>
      <c r="AZ48">
        <v>290788</v>
      </c>
      <c r="BA48">
        <v>544997</v>
      </c>
      <c r="BB48">
        <v>219619</v>
      </c>
    </row>
    <row r="49" spans="2:54">
      <c r="B49" t="s">
        <v>20</v>
      </c>
      <c r="Q49">
        <v>66636</v>
      </c>
      <c r="S49">
        <v>67208</v>
      </c>
      <c r="T49">
        <v>58175</v>
      </c>
      <c r="U49">
        <v>43899</v>
      </c>
      <c r="X49">
        <v>78744</v>
      </c>
      <c r="Y49">
        <v>133233</v>
      </c>
      <c r="Z49" s="1">
        <v>34171</v>
      </c>
      <c r="AA49">
        <v>89402</v>
      </c>
      <c r="AB49">
        <v>48229</v>
      </c>
      <c r="AC49">
        <v>142109</v>
      </c>
      <c r="AD49">
        <v>532289</v>
      </c>
      <c r="AE49">
        <v>354672</v>
      </c>
      <c r="AF49">
        <v>766021</v>
      </c>
      <c r="AG49">
        <v>1103267</v>
      </c>
      <c r="AH49">
        <v>725879</v>
      </c>
      <c r="AI49">
        <v>547428</v>
      </c>
      <c r="AJ49">
        <v>218289</v>
      </c>
      <c r="AK49">
        <v>421493</v>
      </c>
      <c r="AL49">
        <v>125810</v>
      </c>
      <c r="AM49">
        <v>267784</v>
      </c>
      <c r="AN49">
        <v>352343</v>
      </c>
      <c r="AO49">
        <v>380020</v>
      </c>
      <c r="AP49">
        <v>440506</v>
      </c>
      <c r="AQ49">
        <v>203114</v>
      </c>
      <c r="AR49">
        <v>429236</v>
      </c>
      <c r="AS49">
        <v>279207</v>
      </c>
      <c r="AT49">
        <v>363016</v>
      </c>
      <c r="AU49">
        <v>627610</v>
      </c>
      <c r="AV49">
        <v>1107406</v>
      </c>
      <c r="AW49">
        <v>861916</v>
      </c>
      <c r="AX49">
        <v>1748546</v>
      </c>
      <c r="AY49">
        <v>1643675</v>
      </c>
      <c r="AZ49">
        <v>436759</v>
      </c>
      <c r="BA49">
        <v>270654</v>
      </c>
      <c r="BB49">
        <v>294255</v>
      </c>
    </row>
    <row r="50" spans="2:54">
      <c r="B50" t="s">
        <v>21</v>
      </c>
      <c r="Q50">
        <v>15009</v>
      </c>
      <c r="S50">
        <v>13765</v>
      </c>
      <c r="T50">
        <v>9204</v>
      </c>
      <c r="U50">
        <v>49785</v>
      </c>
      <c r="X50">
        <v>116018</v>
      </c>
      <c r="Y50">
        <v>222012</v>
      </c>
      <c r="Z50" s="1">
        <v>23262</v>
      </c>
      <c r="AA50">
        <v>40145</v>
      </c>
      <c r="AB50" s="2">
        <v>1210</v>
      </c>
      <c r="AC50">
        <v>80914</v>
      </c>
      <c r="AD50">
        <v>41084</v>
      </c>
      <c r="AE50">
        <v>31473</v>
      </c>
      <c r="AF50">
        <v>49592</v>
      </c>
      <c r="AG50">
        <v>49795</v>
      </c>
      <c r="AH50">
        <v>80796</v>
      </c>
      <c r="AI50">
        <v>94043</v>
      </c>
      <c r="AJ50">
        <v>97455</v>
      </c>
      <c r="AK50">
        <v>33408</v>
      </c>
      <c r="AL50">
        <v>22217</v>
      </c>
      <c r="AM50">
        <v>24905</v>
      </c>
      <c r="AN50">
        <v>53124</v>
      </c>
      <c r="AO50">
        <v>30078</v>
      </c>
      <c r="AP50">
        <v>60813</v>
      </c>
      <c r="AQ50">
        <v>94045</v>
      </c>
      <c r="AR50">
        <v>70650</v>
      </c>
      <c r="AS50">
        <v>98911</v>
      </c>
      <c r="AT50">
        <v>171492</v>
      </c>
      <c r="AU50">
        <v>87953</v>
      </c>
      <c r="AV50">
        <v>230293</v>
      </c>
      <c r="AW50">
        <v>276203</v>
      </c>
      <c r="AX50">
        <v>240904</v>
      </c>
      <c r="AY50">
        <v>343144</v>
      </c>
      <c r="AZ50">
        <v>456573</v>
      </c>
      <c r="BA50">
        <v>224337</v>
      </c>
      <c r="BB50">
        <v>130542</v>
      </c>
    </row>
    <row r="51" spans="2:54">
      <c r="B51" t="s">
        <v>51</v>
      </c>
      <c r="Q51">
        <v>2399</v>
      </c>
      <c r="S51">
        <v>1009</v>
      </c>
      <c r="T51">
        <v>9356</v>
      </c>
      <c r="U51">
        <v>1593</v>
      </c>
      <c r="X51">
        <v>502</v>
      </c>
      <c r="Y51">
        <v>1020</v>
      </c>
      <c r="Z51" s="1">
        <v>609</v>
      </c>
      <c r="AA51">
        <v>471</v>
      </c>
      <c r="AB51" s="2">
        <v>13193</v>
      </c>
      <c r="AC51">
        <v>1603</v>
      </c>
      <c r="AD51">
        <v>3221</v>
      </c>
      <c r="AE51">
        <v>10783</v>
      </c>
      <c r="AF51">
        <v>4022</v>
      </c>
      <c r="AG51">
        <v>4458</v>
      </c>
      <c r="AH51">
        <v>10247</v>
      </c>
      <c r="AI51">
        <v>7575</v>
      </c>
      <c r="AJ51">
        <v>6199</v>
      </c>
      <c r="AK51">
        <v>7291</v>
      </c>
      <c r="AL51">
        <v>2758</v>
      </c>
      <c r="AM51">
        <v>2650</v>
      </c>
      <c r="AN51">
        <v>2344</v>
      </c>
      <c r="AO51">
        <v>2169</v>
      </c>
      <c r="AP51">
        <v>3206</v>
      </c>
      <c r="AQ51">
        <v>3617</v>
      </c>
      <c r="AR51">
        <v>1335</v>
      </c>
      <c r="AS51">
        <v>5851</v>
      </c>
      <c r="AT51">
        <v>9993</v>
      </c>
      <c r="AU51">
        <v>3658</v>
      </c>
      <c r="AV51">
        <v>5480</v>
      </c>
      <c r="AW51">
        <v>9580</v>
      </c>
      <c r="AX51">
        <v>152452</v>
      </c>
      <c r="AY51">
        <v>133067</v>
      </c>
      <c r="AZ51">
        <v>66289</v>
      </c>
      <c r="BA51">
        <v>73048</v>
      </c>
      <c r="BB51">
        <v>63750</v>
      </c>
    </row>
    <row r="52" spans="2:54">
      <c r="B52" t="s">
        <v>207</v>
      </c>
      <c r="AB52" s="2"/>
      <c r="AP52">
        <v>624</v>
      </c>
    </row>
    <row r="53" spans="2:54">
      <c r="B53" t="s">
        <v>123</v>
      </c>
      <c r="AB53" s="2"/>
      <c r="AS53">
        <v>3</v>
      </c>
    </row>
    <row r="54" spans="2:54">
      <c r="B54" t="s">
        <v>197</v>
      </c>
      <c r="AB54" s="2"/>
      <c r="AO54">
        <v>332</v>
      </c>
      <c r="AP54">
        <v>614</v>
      </c>
      <c r="AQ54">
        <v>555</v>
      </c>
      <c r="AR54">
        <v>277</v>
      </c>
    </row>
    <row r="55" spans="2:54">
      <c r="B55" t="s">
        <v>124</v>
      </c>
      <c r="AB55" s="2"/>
      <c r="AO55">
        <v>377</v>
      </c>
      <c r="AP55">
        <v>7</v>
      </c>
      <c r="AQ55">
        <v>487</v>
      </c>
      <c r="AR55">
        <v>313</v>
      </c>
      <c r="AT55">
        <v>617</v>
      </c>
      <c r="AU55">
        <v>7068</v>
      </c>
      <c r="AV55">
        <v>4275</v>
      </c>
      <c r="AW55">
        <v>6197</v>
      </c>
      <c r="AX55">
        <v>49578</v>
      </c>
      <c r="AY55">
        <v>18589</v>
      </c>
      <c r="AZ55">
        <v>18328</v>
      </c>
      <c r="BA55">
        <v>195500</v>
      </c>
      <c r="BB55">
        <v>41884</v>
      </c>
    </row>
    <row r="56" spans="2:54">
      <c r="B56" t="s">
        <v>125</v>
      </c>
      <c r="AB56" s="2"/>
      <c r="AP56">
        <v>417</v>
      </c>
      <c r="AQ56">
        <v>886</v>
      </c>
      <c r="AR56">
        <v>422</v>
      </c>
      <c r="AS56">
        <v>138204</v>
      </c>
      <c r="AT56">
        <v>285712</v>
      </c>
      <c r="AU56">
        <v>72543</v>
      </c>
      <c r="AV56">
        <v>43272</v>
      </c>
      <c r="AW56">
        <v>69312</v>
      </c>
      <c r="AX56">
        <v>7146</v>
      </c>
      <c r="AY56">
        <v>1373</v>
      </c>
      <c r="AZ56">
        <v>3266</v>
      </c>
      <c r="BA56">
        <v>14936</v>
      </c>
      <c r="BB56">
        <v>1145</v>
      </c>
    </row>
    <row r="57" spans="2:54">
      <c r="B57" t="s">
        <v>22</v>
      </c>
      <c r="Q57">
        <v>485730</v>
      </c>
      <c r="S57">
        <v>256776</v>
      </c>
      <c r="T57">
        <v>302839</v>
      </c>
      <c r="U57">
        <v>308473</v>
      </c>
      <c r="X57">
        <v>955642</v>
      </c>
      <c r="Y57">
        <v>670389</v>
      </c>
      <c r="Z57" s="1">
        <v>458699</v>
      </c>
      <c r="AA57">
        <v>464040</v>
      </c>
      <c r="AB57">
        <v>872571</v>
      </c>
      <c r="AC57">
        <v>791216</v>
      </c>
      <c r="AD57">
        <v>747244</v>
      </c>
      <c r="AE57">
        <v>687436</v>
      </c>
      <c r="AF57">
        <v>823965</v>
      </c>
      <c r="AG57">
        <v>851059</v>
      </c>
      <c r="AH57">
        <v>1088589</v>
      </c>
      <c r="AI57">
        <v>1104853</v>
      </c>
      <c r="AJ57">
        <v>698591</v>
      </c>
      <c r="AK57">
        <v>475232</v>
      </c>
      <c r="AL57">
        <v>346724</v>
      </c>
      <c r="AM57">
        <v>172471</v>
      </c>
      <c r="AN57">
        <v>209352</v>
      </c>
      <c r="AO57">
        <v>233721</v>
      </c>
      <c r="AP57">
        <v>63742</v>
      </c>
      <c r="AQ57">
        <v>217822</v>
      </c>
      <c r="AR57">
        <v>182205</v>
      </c>
      <c r="AS57">
        <v>197767</v>
      </c>
      <c r="AT57">
        <v>275419</v>
      </c>
      <c r="AU57">
        <v>219231</v>
      </c>
      <c r="AV57">
        <v>167669</v>
      </c>
      <c r="AW57">
        <v>228642</v>
      </c>
      <c r="AX57">
        <v>365937</v>
      </c>
      <c r="AY57">
        <v>3251590</v>
      </c>
      <c r="AZ57">
        <v>710000</v>
      </c>
      <c r="BA57">
        <v>796429</v>
      </c>
      <c r="BB57">
        <v>486946</v>
      </c>
    </row>
    <row r="58" spans="2:54">
      <c r="B58" t="s">
        <v>23</v>
      </c>
      <c r="Q58">
        <v>8742</v>
      </c>
      <c r="S58">
        <v>6159</v>
      </c>
      <c r="T58">
        <v>14185</v>
      </c>
      <c r="U58">
        <v>65210</v>
      </c>
      <c r="X58">
        <v>13474</v>
      </c>
      <c r="Y58">
        <v>14861</v>
      </c>
      <c r="Z58" s="1">
        <v>12910</v>
      </c>
      <c r="AA58">
        <v>7502</v>
      </c>
      <c r="AB58">
        <v>12221</v>
      </c>
      <c r="AC58">
        <v>7053</v>
      </c>
      <c r="AD58">
        <v>11263</v>
      </c>
      <c r="AE58">
        <v>9175</v>
      </c>
      <c r="AF58">
        <v>16060</v>
      </c>
      <c r="AG58">
        <v>10349</v>
      </c>
      <c r="AH58">
        <v>17016</v>
      </c>
      <c r="AI58">
        <v>14695</v>
      </c>
      <c r="AJ58">
        <v>8270</v>
      </c>
      <c r="AK58">
        <v>12172</v>
      </c>
      <c r="AL58">
        <v>3740</v>
      </c>
      <c r="AM58">
        <v>11247</v>
      </c>
      <c r="AN58">
        <v>3457</v>
      </c>
      <c r="AO58">
        <v>6203</v>
      </c>
      <c r="AP58">
        <v>49653</v>
      </c>
      <c r="AQ58">
        <v>24437</v>
      </c>
      <c r="AR58">
        <v>245769</v>
      </c>
      <c r="AS58">
        <v>254393</v>
      </c>
      <c r="AT58">
        <v>245282</v>
      </c>
      <c r="AU58">
        <v>69094</v>
      </c>
      <c r="AV58">
        <v>81758</v>
      </c>
      <c r="AW58">
        <v>103779</v>
      </c>
      <c r="AX58">
        <v>1263219</v>
      </c>
      <c r="AY58">
        <v>5064021</v>
      </c>
      <c r="AZ58">
        <v>7524812</v>
      </c>
      <c r="BA58">
        <v>7765654</v>
      </c>
      <c r="BB58">
        <v>4043952</v>
      </c>
    </row>
    <row r="59" spans="2:54">
      <c r="B59" t="s">
        <v>127</v>
      </c>
      <c r="AY59">
        <v>5064</v>
      </c>
    </row>
    <row r="60" spans="2:54">
      <c r="B60" t="s">
        <v>24</v>
      </c>
      <c r="Q60">
        <v>6199172</v>
      </c>
      <c r="S60">
        <v>2354067</v>
      </c>
      <c r="T60">
        <v>7</v>
      </c>
      <c r="X60">
        <v>10425</v>
      </c>
      <c r="Y60">
        <v>217575</v>
      </c>
      <c r="Z60" s="1">
        <v>458392</v>
      </c>
      <c r="AA60">
        <v>576692</v>
      </c>
      <c r="AB60">
        <v>629639</v>
      </c>
      <c r="AC60">
        <v>1712724</v>
      </c>
      <c r="AD60">
        <v>2186003</v>
      </c>
      <c r="AE60">
        <v>1676136</v>
      </c>
      <c r="AF60">
        <v>2270599</v>
      </c>
      <c r="AG60">
        <v>2784709</v>
      </c>
      <c r="AH60">
        <v>2251284</v>
      </c>
      <c r="AI60">
        <v>2181399</v>
      </c>
      <c r="AJ60">
        <v>1530814</v>
      </c>
      <c r="AK60">
        <v>657048</v>
      </c>
      <c r="AL60">
        <v>818220</v>
      </c>
      <c r="AM60">
        <v>793099</v>
      </c>
      <c r="AN60">
        <v>2274550</v>
      </c>
      <c r="AO60">
        <v>2405994</v>
      </c>
      <c r="AP60">
        <v>3135890</v>
      </c>
      <c r="AQ60">
        <v>2754870</v>
      </c>
      <c r="AR60">
        <v>1471075</v>
      </c>
      <c r="AS60">
        <v>92</v>
      </c>
      <c r="AZ60">
        <v>6978811</v>
      </c>
      <c r="BA60">
        <v>61921926</v>
      </c>
      <c r="BB60">
        <v>27233071</v>
      </c>
    </row>
    <row r="61" spans="2:54">
      <c r="B61" t="s">
        <v>128</v>
      </c>
      <c r="BB61">
        <v>3735</v>
      </c>
    </row>
    <row r="62" spans="2:54">
      <c r="B62" t="s">
        <v>25</v>
      </c>
      <c r="Q62">
        <v>67194</v>
      </c>
      <c r="S62">
        <v>58427</v>
      </c>
      <c r="T62">
        <v>123</v>
      </c>
      <c r="Z62" s="1">
        <v>85850</v>
      </c>
      <c r="AA62">
        <v>8785</v>
      </c>
      <c r="AC62">
        <v>15207</v>
      </c>
      <c r="AD62">
        <v>5879</v>
      </c>
      <c r="AE62">
        <v>8059</v>
      </c>
      <c r="AF62">
        <v>13181</v>
      </c>
      <c r="AG62">
        <v>8990</v>
      </c>
      <c r="AH62">
        <v>12505</v>
      </c>
      <c r="AI62">
        <v>11280</v>
      </c>
      <c r="AJ62">
        <v>16357</v>
      </c>
      <c r="AK62">
        <v>995</v>
      </c>
      <c r="AL62">
        <v>4760</v>
      </c>
      <c r="AM62">
        <v>4694</v>
      </c>
      <c r="AN62">
        <v>12706</v>
      </c>
      <c r="AO62">
        <v>45060</v>
      </c>
      <c r="AP62">
        <v>84128</v>
      </c>
      <c r="AQ62">
        <v>17869</v>
      </c>
      <c r="AY62">
        <v>172</v>
      </c>
      <c r="AZ62">
        <v>14059</v>
      </c>
      <c r="BA62">
        <v>411853</v>
      </c>
      <c r="BB62">
        <v>1741581</v>
      </c>
    </row>
    <row r="63" spans="2:54">
      <c r="B63" t="s">
        <v>26</v>
      </c>
      <c r="Q63">
        <v>248913</v>
      </c>
      <c r="S63">
        <v>420360</v>
      </c>
      <c r="U63">
        <v>102</v>
      </c>
      <c r="X63">
        <v>1005248</v>
      </c>
      <c r="Y63">
        <v>6493307</v>
      </c>
      <c r="Z63" s="1">
        <v>419514</v>
      </c>
      <c r="AA63">
        <v>1747406</v>
      </c>
      <c r="AB63">
        <v>633918</v>
      </c>
      <c r="AC63">
        <v>296938</v>
      </c>
      <c r="AD63">
        <v>858649</v>
      </c>
      <c r="AE63">
        <v>242707</v>
      </c>
      <c r="AF63">
        <v>1238404</v>
      </c>
      <c r="AG63">
        <v>648700</v>
      </c>
      <c r="AH63">
        <v>1446803</v>
      </c>
      <c r="AI63">
        <v>635792</v>
      </c>
      <c r="AJ63">
        <v>343011</v>
      </c>
      <c r="AK63">
        <v>361417</v>
      </c>
      <c r="AL63">
        <v>174145</v>
      </c>
      <c r="AM63">
        <v>688033</v>
      </c>
      <c r="AN63">
        <v>580565</v>
      </c>
      <c r="AO63">
        <v>364073</v>
      </c>
      <c r="AP63">
        <v>2389352</v>
      </c>
      <c r="AQ63">
        <v>2053872</v>
      </c>
      <c r="AR63">
        <v>1398445</v>
      </c>
      <c r="AS63">
        <v>675937</v>
      </c>
      <c r="AX63">
        <v>734528</v>
      </c>
      <c r="AY63">
        <v>6413635</v>
      </c>
      <c r="AZ63">
        <v>5968383</v>
      </c>
      <c r="BA63">
        <v>10388492</v>
      </c>
      <c r="BB63">
        <v>7916371</v>
      </c>
    </row>
    <row r="64" spans="2:54">
      <c r="B64" t="s">
        <v>72</v>
      </c>
      <c r="S64">
        <v>1203</v>
      </c>
      <c r="AH64">
        <v>129</v>
      </c>
      <c r="AJ64">
        <v>2500</v>
      </c>
      <c r="AK64">
        <v>1500</v>
      </c>
      <c r="AP64">
        <v>10959</v>
      </c>
      <c r="AQ64">
        <v>100</v>
      </c>
      <c r="AR64">
        <v>17</v>
      </c>
      <c r="AS64">
        <v>4263</v>
      </c>
      <c r="BA64">
        <v>8</v>
      </c>
      <c r="BB64">
        <v>9669</v>
      </c>
    </row>
    <row r="65" spans="2:54">
      <c r="B65" t="s">
        <v>77</v>
      </c>
      <c r="AD65">
        <v>2460</v>
      </c>
      <c r="AE65">
        <v>2578</v>
      </c>
      <c r="AG65">
        <v>1489</v>
      </c>
      <c r="AH65">
        <v>2644</v>
      </c>
      <c r="AI65">
        <v>13375</v>
      </c>
      <c r="AJ65">
        <v>5109</v>
      </c>
      <c r="AK65">
        <v>8524</v>
      </c>
      <c r="AM65">
        <v>4205</v>
      </c>
      <c r="AN65">
        <v>4305</v>
      </c>
      <c r="AO65">
        <v>106390</v>
      </c>
      <c r="AP65">
        <v>153762</v>
      </c>
      <c r="AQ65">
        <v>60560</v>
      </c>
      <c r="AR65">
        <v>58863</v>
      </c>
      <c r="AY65">
        <v>73501</v>
      </c>
      <c r="AZ65">
        <v>236025</v>
      </c>
      <c r="BA65">
        <v>2751</v>
      </c>
      <c r="BB65">
        <v>569488</v>
      </c>
    </row>
    <row r="66" spans="2:54">
      <c r="B66" t="s">
        <v>129</v>
      </c>
      <c r="AX66">
        <v>1444</v>
      </c>
    </row>
    <row r="67" spans="2:54">
      <c r="B67" t="s">
        <v>198</v>
      </c>
      <c r="AO67">
        <v>3438</v>
      </c>
      <c r="AP67">
        <v>27096</v>
      </c>
      <c r="AQ67">
        <v>3944</v>
      </c>
      <c r="BA67">
        <v>26250</v>
      </c>
    </row>
    <row r="68" spans="2:54">
      <c r="B68" t="s">
        <v>27</v>
      </c>
      <c r="Q68">
        <v>16899</v>
      </c>
      <c r="S68">
        <v>22475</v>
      </c>
      <c r="T68">
        <v>331235</v>
      </c>
      <c r="U68">
        <v>253203</v>
      </c>
      <c r="X68">
        <v>197029</v>
      </c>
      <c r="Y68">
        <v>44583</v>
      </c>
      <c r="Z68" s="1">
        <v>11693</v>
      </c>
      <c r="AA68">
        <v>28368</v>
      </c>
      <c r="AB68">
        <v>1095352</v>
      </c>
      <c r="AC68">
        <v>80818</v>
      </c>
      <c r="AD68">
        <v>28283</v>
      </c>
      <c r="AE68">
        <v>42679</v>
      </c>
      <c r="AF68">
        <v>35229</v>
      </c>
      <c r="AG68">
        <v>36518</v>
      </c>
      <c r="AH68">
        <v>37971</v>
      </c>
      <c r="AI68">
        <v>122154</v>
      </c>
      <c r="AJ68">
        <v>38758</v>
      </c>
      <c r="AK68">
        <v>5742</v>
      </c>
      <c r="AL68">
        <v>17612</v>
      </c>
      <c r="AM68">
        <v>42090</v>
      </c>
      <c r="AN68">
        <v>26849</v>
      </c>
      <c r="AO68">
        <v>153967</v>
      </c>
      <c r="AP68">
        <v>160544</v>
      </c>
      <c r="AQ68">
        <v>52026</v>
      </c>
      <c r="AR68">
        <v>76509</v>
      </c>
      <c r="AS68">
        <v>21691</v>
      </c>
      <c r="AX68">
        <v>3</v>
      </c>
      <c r="AY68">
        <v>62049</v>
      </c>
      <c r="AZ68">
        <v>28033</v>
      </c>
      <c r="BA68">
        <v>43674</v>
      </c>
      <c r="BB68">
        <v>54530</v>
      </c>
    </row>
    <row r="69" spans="2:54">
      <c r="B69" t="s">
        <v>189</v>
      </c>
      <c r="AG69">
        <v>783</v>
      </c>
    </row>
    <row r="70" spans="2:54">
      <c r="B70" t="s">
        <v>28</v>
      </c>
      <c r="Q70">
        <v>659213</v>
      </c>
      <c r="S70">
        <v>2708873</v>
      </c>
      <c r="T70">
        <v>8021230</v>
      </c>
      <c r="U70">
        <v>30288126</v>
      </c>
      <c r="X70">
        <v>8241683</v>
      </c>
      <c r="Y70">
        <v>7090893</v>
      </c>
      <c r="Z70" s="1">
        <v>2480288</v>
      </c>
      <c r="AA70">
        <v>3076336</v>
      </c>
      <c r="AB70">
        <v>1578567</v>
      </c>
      <c r="AC70">
        <v>1350419</v>
      </c>
      <c r="AD70">
        <v>1872216</v>
      </c>
      <c r="AE70">
        <v>1325242</v>
      </c>
      <c r="AF70">
        <v>1505346</v>
      </c>
      <c r="AG70">
        <v>4340282</v>
      </c>
      <c r="AH70">
        <v>3273138</v>
      </c>
      <c r="AI70">
        <v>2484715</v>
      </c>
      <c r="AJ70">
        <v>1781024</v>
      </c>
      <c r="AK70">
        <v>1487780</v>
      </c>
      <c r="AL70">
        <v>2180575</v>
      </c>
      <c r="AM70">
        <v>2374868</v>
      </c>
      <c r="AN70">
        <v>1830086</v>
      </c>
      <c r="AO70">
        <v>1154672</v>
      </c>
      <c r="AP70">
        <v>717319</v>
      </c>
      <c r="AQ70">
        <v>1379185</v>
      </c>
      <c r="AR70">
        <v>2233695</v>
      </c>
      <c r="AS70">
        <v>2965404</v>
      </c>
      <c r="AT70">
        <v>2179964</v>
      </c>
      <c r="AU70">
        <v>641477</v>
      </c>
      <c r="AV70">
        <v>2249021</v>
      </c>
      <c r="AW70">
        <v>2853708</v>
      </c>
      <c r="AX70">
        <v>4957365</v>
      </c>
      <c r="AY70">
        <v>8441712</v>
      </c>
      <c r="AZ70">
        <v>6669598</v>
      </c>
      <c r="BA70">
        <v>10591559</v>
      </c>
      <c r="BB70">
        <v>2905076</v>
      </c>
    </row>
    <row r="71" spans="2:54">
      <c r="B71" t="s">
        <v>78</v>
      </c>
      <c r="AI71">
        <v>451</v>
      </c>
      <c r="AJ71">
        <v>1479</v>
      </c>
      <c r="AK71">
        <v>394</v>
      </c>
      <c r="AP71">
        <v>5000</v>
      </c>
      <c r="AR71">
        <v>380489</v>
      </c>
    </row>
    <row r="72" spans="2:54">
      <c r="B72" t="s">
        <v>29</v>
      </c>
      <c r="Q72">
        <v>2574735</v>
      </c>
      <c r="S72">
        <v>2397539</v>
      </c>
      <c r="T72">
        <v>1135404</v>
      </c>
      <c r="U72">
        <v>13030856</v>
      </c>
      <c r="X72">
        <v>23045078</v>
      </c>
      <c r="Y72">
        <v>13006065</v>
      </c>
      <c r="Z72" s="1">
        <v>4905475</v>
      </c>
      <c r="AA72">
        <v>7682329</v>
      </c>
      <c r="AB72">
        <v>2584106</v>
      </c>
      <c r="AC72">
        <v>4248900</v>
      </c>
      <c r="AD72">
        <v>5642728</v>
      </c>
      <c r="AE72">
        <v>5975303</v>
      </c>
      <c r="AF72">
        <v>4284336</v>
      </c>
      <c r="AG72">
        <v>4791842</v>
      </c>
      <c r="AH72">
        <v>5817666</v>
      </c>
      <c r="AI72">
        <v>4047083</v>
      </c>
      <c r="AJ72">
        <v>2004134</v>
      </c>
      <c r="AK72">
        <v>2039985</v>
      </c>
      <c r="AL72">
        <v>3398320</v>
      </c>
      <c r="AM72">
        <v>3155483</v>
      </c>
      <c r="AN72">
        <v>2243391</v>
      </c>
      <c r="AO72">
        <v>2555898</v>
      </c>
      <c r="AP72">
        <v>2304295</v>
      </c>
      <c r="AQ72">
        <v>2052732</v>
      </c>
      <c r="AR72">
        <v>1752974</v>
      </c>
      <c r="AS72">
        <v>1429522</v>
      </c>
      <c r="AT72">
        <v>1203</v>
      </c>
      <c r="AX72">
        <v>4207158</v>
      </c>
      <c r="AY72">
        <v>7619435</v>
      </c>
      <c r="AZ72">
        <v>4313178</v>
      </c>
      <c r="BA72">
        <v>19981019</v>
      </c>
      <c r="BB72">
        <v>9449096</v>
      </c>
    </row>
    <row r="73" spans="2:54">
      <c r="B73" t="s">
        <v>60</v>
      </c>
      <c r="Q73">
        <v>64134</v>
      </c>
      <c r="S73">
        <v>65845</v>
      </c>
      <c r="T73">
        <v>79498</v>
      </c>
      <c r="U73">
        <v>78690</v>
      </c>
      <c r="X73">
        <v>78551</v>
      </c>
      <c r="Y73">
        <v>358369</v>
      </c>
      <c r="Z73" s="1">
        <v>17643</v>
      </c>
      <c r="AA73">
        <v>45544</v>
      </c>
      <c r="AB73">
        <v>24919</v>
      </c>
      <c r="AC73">
        <v>24404</v>
      </c>
      <c r="AD73">
        <v>35282</v>
      </c>
      <c r="AE73">
        <v>39422</v>
      </c>
      <c r="AF73">
        <v>14556</v>
      </c>
      <c r="AG73">
        <v>29181</v>
      </c>
      <c r="AH73">
        <v>112534</v>
      </c>
      <c r="AI73">
        <v>17830</v>
      </c>
      <c r="AJ73">
        <v>20240</v>
      </c>
      <c r="AK73">
        <v>24740</v>
      </c>
      <c r="AL73">
        <v>30581</v>
      </c>
      <c r="AM73">
        <v>32275</v>
      </c>
      <c r="AN73">
        <v>33234</v>
      </c>
      <c r="AO73">
        <v>27266</v>
      </c>
      <c r="AP73">
        <v>8695</v>
      </c>
      <c r="AQ73">
        <v>6418</v>
      </c>
      <c r="AR73">
        <v>4250</v>
      </c>
      <c r="AS73">
        <v>7617</v>
      </c>
      <c r="AT73">
        <v>1360</v>
      </c>
      <c r="AY73">
        <v>17366</v>
      </c>
      <c r="AZ73">
        <v>46108</v>
      </c>
      <c r="BA73">
        <v>22843</v>
      </c>
      <c r="BB73">
        <v>24418</v>
      </c>
    </row>
    <row r="74" spans="2:54">
      <c r="B74" t="s">
        <v>63</v>
      </c>
      <c r="X74">
        <v>23099</v>
      </c>
      <c r="AF74">
        <v>8063</v>
      </c>
      <c r="AG74">
        <v>6442</v>
      </c>
      <c r="AH74">
        <v>5011</v>
      </c>
      <c r="AK74">
        <v>638</v>
      </c>
      <c r="AL74">
        <v>218</v>
      </c>
      <c r="AQ74">
        <v>250356</v>
      </c>
      <c r="AR74">
        <v>186</v>
      </c>
      <c r="AS74">
        <v>314</v>
      </c>
      <c r="AX74">
        <v>1343378</v>
      </c>
      <c r="AY74">
        <v>1528364</v>
      </c>
      <c r="AZ74">
        <v>1959075</v>
      </c>
      <c r="BA74">
        <v>2508249</v>
      </c>
      <c r="BB74">
        <v>4278455</v>
      </c>
    </row>
    <row r="75" spans="2:54">
      <c r="B75" t="s">
        <v>30</v>
      </c>
      <c r="Q75">
        <v>381853</v>
      </c>
      <c r="S75">
        <v>375630</v>
      </c>
      <c r="T75">
        <v>1210344</v>
      </c>
      <c r="U75">
        <v>1604112</v>
      </c>
      <c r="X75">
        <v>1742847</v>
      </c>
      <c r="Y75">
        <v>4967760</v>
      </c>
      <c r="Z75" s="1">
        <v>1177184</v>
      </c>
      <c r="AA75">
        <v>1141398</v>
      </c>
      <c r="AB75">
        <v>1520325</v>
      </c>
      <c r="AC75">
        <v>4253769</v>
      </c>
      <c r="AD75">
        <v>5402640</v>
      </c>
      <c r="AE75">
        <v>3617549</v>
      </c>
      <c r="AF75">
        <v>3146492</v>
      </c>
      <c r="AG75">
        <v>1995076</v>
      </c>
      <c r="AH75">
        <v>1375621</v>
      </c>
      <c r="AI75">
        <v>2104558</v>
      </c>
      <c r="AJ75">
        <v>907597</v>
      </c>
      <c r="AK75">
        <v>651923</v>
      </c>
      <c r="AL75">
        <v>439486</v>
      </c>
      <c r="AM75">
        <v>858857</v>
      </c>
      <c r="AN75">
        <v>923634</v>
      </c>
      <c r="AO75">
        <v>1207456</v>
      </c>
      <c r="AP75">
        <v>829197</v>
      </c>
      <c r="AQ75">
        <v>589395</v>
      </c>
      <c r="AR75">
        <v>1391847</v>
      </c>
      <c r="AS75">
        <v>323901</v>
      </c>
      <c r="AX75">
        <v>374590</v>
      </c>
      <c r="AY75">
        <v>12121225</v>
      </c>
      <c r="AZ75">
        <v>8196447</v>
      </c>
      <c r="BA75">
        <v>23858773</v>
      </c>
      <c r="BB75">
        <v>26008519</v>
      </c>
    </row>
    <row r="76" spans="2:54">
      <c r="B76" t="s">
        <v>61</v>
      </c>
      <c r="X76">
        <v>2620</v>
      </c>
      <c r="AA76">
        <v>1283</v>
      </c>
      <c r="AB76">
        <v>3833</v>
      </c>
      <c r="AC76">
        <v>1075</v>
      </c>
      <c r="AD76">
        <v>1412</v>
      </c>
      <c r="AE76">
        <v>752</v>
      </c>
      <c r="AF76">
        <v>3598</v>
      </c>
      <c r="AG76">
        <v>423</v>
      </c>
      <c r="AH76">
        <v>144</v>
      </c>
      <c r="AI76">
        <v>120597</v>
      </c>
      <c r="AJ76">
        <v>4500</v>
      </c>
      <c r="AK76">
        <v>650</v>
      </c>
      <c r="AM76">
        <v>11060</v>
      </c>
      <c r="AN76">
        <v>22443</v>
      </c>
      <c r="AP76">
        <v>45939</v>
      </c>
      <c r="AQ76">
        <v>49136</v>
      </c>
      <c r="AR76">
        <v>510119</v>
      </c>
      <c r="AS76">
        <v>16074</v>
      </c>
      <c r="AT76">
        <v>394212</v>
      </c>
      <c r="AY76">
        <v>56870</v>
      </c>
      <c r="AZ76">
        <v>2889108</v>
      </c>
      <c r="BA76">
        <v>52762</v>
      </c>
      <c r="BB76">
        <v>847766</v>
      </c>
    </row>
    <row r="77" spans="2:54">
      <c r="B77" t="s">
        <v>79</v>
      </c>
      <c r="AD77">
        <v>200</v>
      </c>
      <c r="AE77">
        <v>1015</v>
      </c>
      <c r="AH77">
        <v>756</v>
      </c>
      <c r="AI77">
        <v>3691</v>
      </c>
      <c r="AJ77">
        <v>788</v>
      </c>
      <c r="AO77">
        <v>10760</v>
      </c>
      <c r="AP77">
        <v>81085</v>
      </c>
      <c r="AQ77">
        <v>4343</v>
      </c>
      <c r="AR77">
        <v>13893</v>
      </c>
      <c r="AS77">
        <v>44454</v>
      </c>
      <c r="AZ77">
        <v>2</v>
      </c>
      <c r="BA77">
        <v>5</v>
      </c>
      <c r="BB77">
        <v>40</v>
      </c>
    </row>
    <row r="78" spans="2:54">
      <c r="B78" t="s">
        <v>32</v>
      </c>
      <c r="Q78">
        <v>31329</v>
      </c>
      <c r="S78">
        <v>54421</v>
      </c>
      <c r="T78">
        <v>47110</v>
      </c>
      <c r="U78">
        <v>2389435</v>
      </c>
      <c r="X78">
        <v>33771</v>
      </c>
      <c r="Y78">
        <v>52265</v>
      </c>
      <c r="Z78" s="1">
        <v>1679937</v>
      </c>
      <c r="AA78">
        <v>74044</v>
      </c>
      <c r="AB78">
        <v>19723</v>
      </c>
      <c r="AC78">
        <v>90920</v>
      </c>
      <c r="AD78">
        <v>78242</v>
      </c>
      <c r="AE78">
        <v>453945</v>
      </c>
      <c r="AF78">
        <v>1808883</v>
      </c>
      <c r="AG78">
        <v>1574918</v>
      </c>
      <c r="AH78">
        <v>41053</v>
      </c>
      <c r="AI78">
        <v>63794</v>
      </c>
      <c r="AJ78">
        <v>11404</v>
      </c>
      <c r="AK78">
        <v>16755</v>
      </c>
      <c r="AL78">
        <v>30672</v>
      </c>
      <c r="AM78">
        <v>12772</v>
      </c>
      <c r="AN78">
        <v>65647</v>
      </c>
      <c r="AO78">
        <v>3629</v>
      </c>
      <c r="AP78">
        <v>208864</v>
      </c>
      <c r="AQ78">
        <v>51798</v>
      </c>
      <c r="AR78">
        <v>389654</v>
      </c>
      <c r="AS78">
        <v>274633</v>
      </c>
      <c r="AT78">
        <v>22</v>
      </c>
      <c r="AX78">
        <v>2232897</v>
      </c>
      <c r="AY78">
        <v>1428983</v>
      </c>
      <c r="AZ78">
        <v>5532890</v>
      </c>
      <c r="BA78">
        <v>17363658</v>
      </c>
      <c r="BB78">
        <v>8280226</v>
      </c>
    </row>
    <row r="79" spans="2:54">
      <c r="B79" t="s">
        <v>31</v>
      </c>
      <c r="S79">
        <v>3086</v>
      </c>
      <c r="U79">
        <v>240000</v>
      </c>
      <c r="Y79">
        <v>568750</v>
      </c>
      <c r="AA79">
        <v>2504</v>
      </c>
      <c r="AB79">
        <v>1199656</v>
      </c>
      <c r="AE79">
        <v>3129</v>
      </c>
      <c r="AF79">
        <v>1158721</v>
      </c>
      <c r="AG79">
        <v>3868</v>
      </c>
      <c r="AH79">
        <v>2097</v>
      </c>
      <c r="AI79">
        <v>777</v>
      </c>
      <c r="AJ79">
        <v>734</v>
      </c>
      <c r="AK79">
        <v>398</v>
      </c>
      <c r="AL79">
        <v>260901</v>
      </c>
      <c r="AM79">
        <v>1336</v>
      </c>
      <c r="AN79">
        <v>443</v>
      </c>
      <c r="AO79">
        <v>5083</v>
      </c>
      <c r="AP79">
        <v>4560</v>
      </c>
      <c r="AQ79">
        <v>1021</v>
      </c>
      <c r="AR79">
        <v>310298</v>
      </c>
      <c r="AS79">
        <v>306040</v>
      </c>
      <c r="AU79">
        <v>20558</v>
      </c>
      <c r="AV79">
        <v>152</v>
      </c>
      <c r="AW79">
        <v>754</v>
      </c>
      <c r="AX79">
        <v>23491</v>
      </c>
      <c r="AY79">
        <v>127042</v>
      </c>
      <c r="AZ79">
        <v>165790</v>
      </c>
      <c r="BA79">
        <v>2762039</v>
      </c>
      <c r="BB79">
        <v>902673</v>
      </c>
    </row>
    <row r="80" spans="2:54">
      <c r="B80" t="s">
        <v>130</v>
      </c>
      <c r="AO80">
        <v>49537</v>
      </c>
      <c r="AP80">
        <v>95211</v>
      </c>
      <c r="AQ80">
        <v>85321</v>
      </c>
      <c r="AR80">
        <v>150453</v>
      </c>
      <c r="AS80">
        <v>30632</v>
      </c>
      <c r="AT80">
        <v>5490</v>
      </c>
      <c r="AU80">
        <v>29269</v>
      </c>
      <c r="AV80">
        <v>19611</v>
      </c>
      <c r="AX80">
        <v>36632</v>
      </c>
      <c r="AY80">
        <v>26951</v>
      </c>
      <c r="AZ80">
        <v>11728</v>
      </c>
      <c r="BA80">
        <v>5766</v>
      </c>
      <c r="BB80">
        <v>244</v>
      </c>
    </row>
    <row r="81" spans="2:54">
      <c r="B81" t="s">
        <v>209</v>
      </c>
      <c r="AP81">
        <v>392</v>
      </c>
      <c r="AQ81">
        <v>1360</v>
      </c>
      <c r="AR81">
        <v>733</v>
      </c>
      <c r="AY81">
        <v>1877</v>
      </c>
    </row>
    <row r="82" spans="2:54">
      <c r="B82" t="s">
        <v>208</v>
      </c>
      <c r="AR82">
        <v>30975</v>
      </c>
    </row>
    <row r="83" spans="2:54">
      <c r="B83" t="s">
        <v>151</v>
      </c>
      <c r="AM83">
        <v>218</v>
      </c>
      <c r="AO83">
        <v>185</v>
      </c>
    </row>
    <row r="84" spans="2:54">
      <c r="B84" t="s">
        <v>132</v>
      </c>
      <c r="AZ84">
        <v>60</v>
      </c>
    </row>
    <row r="85" spans="2:54">
      <c r="B85" t="s">
        <v>96</v>
      </c>
      <c r="AI85">
        <v>1500</v>
      </c>
      <c r="AR85">
        <v>392</v>
      </c>
      <c r="AY85">
        <v>55742</v>
      </c>
      <c r="AZ85">
        <v>175298</v>
      </c>
      <c r="BA85">
        <v>1230</v>
      </c>
    </row>
    <row r="86" spans="2:54">
      <c r="B86" t="s">
        <v>169</v>
      </c>
      <c r="AO86">
        <v>165</v>
      </c>
      <c r="BA86">
        <v>2</v>
      </c>
      <c r="BB86">
        <v>266</v>
      </c>
    </row>
    <row r="87" spans="2:54">
      <c r="B87" t="s">
        <v>33</v>
      </c>
      <c r="Q87">
        <v>1911</v>
      </c>
      <c r="S87">
        <v>1345</v>
      </c>
      <c r="T87">
        <v>120926</v>
      </c>
      <c r="U87">
        <v>33413</v>
      </c>
      <c r="X87">
        <v>206860</v>
      </c>
      <c r="Y87">
        <v>20963</v>
      </c>
      <c r="Z87" s="1">
        <v>3818</v>
      </c>
      <c r="AA87">
        <v>15410</v>
      </c>
      <c r="AB87">
        <v>5878</v>
      </c>
      <c r="AC87">
        <v>36933</v>
      </c>
      <c r="AD87">
        <v>118109</v>
      </c>
      <c r="AE87">
        <v>19799</v>
      </c>
      <c r="AF87">
        <v>24958</v>
      </c>
      <c r="AG87">
        <v>27654</v>
      </c>
      <c r="AH87">
        <v>18774</v>
      </c>
      <c r="AI87">
        <v>13378</v>
      </c>
      <c r="AJ87">
        <v>6694</v>
      </c>
      <c r="AK87">
        <v>20000</v>
      </c>
      <c r="AL87">
        <v>11024</v>
      </c>
      <c r="AM87">
        <v>33546</v>
      </c>
      <c r="AN87">
        <v>14759</v>
      </c>
      <c r="AO87">
        <v>318445</v>
      </c>
      <c r="AP87">
        <v>301704</v>
      </c>
      <c r="AQ87">
        <v>309114</v>
      </c>
      <c r="AR87">
        <v>1965377</v>
      </c>
      <c r="AS87">
        <v>1321794</v>
      </c>
      <c r="AX87">
        <v>14540</v>
      </c>
      <c r="AY87">
        <v>41232</v>
      </c>
      <c r="AZ87">
        <v>44923</v>
      </c>
      <c r="BA87">
        <v>3198138</v>
      </c>
      <c r="BB87">
        <v>1702755</v>
      </c>
    </row>
    <row r="88" spans="2:54">
      <c r="B88" t="s">
        <v>88</v>
      </c>
      <c r="AA88">
        <v>92800</v>
      </c>
      <c r="AC88">
        <v>12149</v>
      </c>
      <c r="AF88">
        <v>1376</v>
      </c>
      <c r="AG88">
        <v>211</v>
      </c>
      <c r="AI88">
        <v>10325</v>
      </c>
      <c r="AL88">
        <v>5748</v>
      </c>
      <c r="AN88">
        <v>8323</v>
      </c>
      <c r="AO88">
        <v>15532</v>
      </c>
      <c r="AP88">
        <v>121996</v>
      </c>
      <c r="AQ88">
        <v>92642</v>
      </c>
      <c r="AR88">
        <v>13815</v>
      </c>
      <c r="AX88">
        <v>7648</v>
      </c>
      <c r="AY88">
        <v>2132</v>
      </c>
      <c r="AZ88">
        <v>58765</v>
      </c>
      <c r="BA88">
        <v>54690</v>
      </c>
      <c r="BB88">
        <v>45230</v>
      </c>
    </row>
    <row r="89" spans="2:54">
      <c r="B89" t="s">
        <v>34</v>
      </c>
      <c r="Q89">
        <v>36865</v>
      </c>
      <c r="S89">
        <v>53633</v>
      </c>
      <c r="T89">
        <v>24792</v>
      </c>
      <c r="U89">
        <v>734870</v>
      </c>
      <c r="X89">
        <v>142829</v>
      </c>
      <c r="Y89">
        <v>463348</v>
      </c>
      <c r="Z89" s="1">
        <v>8185</v>
      </c>
      <c r="AA89">
        <v>136478</v>
      </c>
      <c r="AB89">
        <v>73568</v>
      </c>
      <c r="AC89">
        <v>177749</v>
      </c>
      <c r="AD89">
        <v>76591</v>
      </c>
      <c r="AE89">
        <v>140309</v>
      </c>
      <c r="AF89">
        <v>72166</v>
      </c>
      <c r="AG89">
        <v>80497</v>
      </c>
      <c r="AH89">
        <v>102186</v>
      </c>
      <c r="AI89">
        <v>25861</v>
      </c>
      <c r="AJ89">
        <v>10861</v>
      </c>
      <c r="AK89">
        <v>8402</v>
      </c>
      <c r="AL89">
        <v>11860</v>
      </c>
      <c r="AM89">
        <v>41417</v>
      </c>
      <c r="AN89">
        <v>10735</v>
      </c>
      <c r="AO89">
        <v>11598</v>
      </c>
      <c r="AP89">
        <v>21988</v>
      </c>
      <c r="AQ89">
        <v>17079</v>
      </c>
      <c r="AR89">
        <v>34500</v>
      </c>
      <c r="AS89">
        <v>41831</v>
      </c>
      <c r="AT89">
        <v>106834</v>
      </c>
      <c r="AU89">
        <v>53552</v>
      </c>
      <c r="AV89">
        <v>458044</v>
      </c>
      <c r="AW89">
        <v>263306</v>
      </c>
      <c r="AX89">
        <v>526124</v>
      </c>
      <c r="AY89">
        <v>124204</v>
      </c>
      <c r="AZ89">
        <v>6831439</v>
      </c>
      <c r="BA89">
        <v>59813</v>
      </c>
      <c r="BB89">
        <v>111614</v>
      </c>
    </row>
    <row r="90" spans="2:54">
      <c r="B90" t="s">
        <v>35</v>
      </c>
      <c r="Q90">
        <v>11446336</v>
      </c>
      <c r="S90">
        <v>15841983</v>
      </c>
      <c r="T90">
        <v>33033016</v>
      </c>
      <c r="U90">
        <v>52776331</v>
      </c>
      <c r="X90">
        <v>82521328</v>
      </c>
      <c r="Y90">
        <v>98354736</v>
      </c>
      <c r="Z90" s="1">
        <v>27232392</v>
      </c>
      <c r="AA90">
        <v>37964250</v>
      </c>
      <c r="AB90">
        <v>32407541</v>
      </c>
      <c r="AC90">
        <v>49261954</v>
      </c>
      <c r="AD90">
        <v>55563212</v>
      </c>
      <c r="AE90">
        <v>21981160</v>
      </c>
      <c r="AF90">
        <v>32001094</v>
      </c>
      <c r="AG90">
        <v>45325499</v>
      </c>
      <c r="AH90">
        <v>34241737</v>
      </c>
      <c r="AI90">
        <v>25469874</v>
      </c>
      <c r="AJ90">
        <v>16562968</v>
      </c>
      <c r="AK90">
        <v>12444418</v>
      </c>
      <c r="AL90">
        <v>16325905</v>
      </c>
      <c r="AM90">
        <v>14498311</v>
      </c>
      <c r="AN90">
        <v>13978659</v>
      </c>
      <c r="AO90">
        <v>19881337</v>
      </c>
      <c r="AP90">
        <v>20010936</v>
      </c>
      <c r="AQ90">
        <v>19602225</v>
      </c>
      <c r="AR90">
        <v>17982979</v>
      </c>
      <c r="AS90">
        <v>9979959</v>
      </c>
      <c r="AT90">
        <v>16759757</v>
      </c>
      <c r="AU90">
        <v>5615374</v>
      </c>
      <c r="AV90">
        <v>34884086</v>
      </c>
      <c r="AW90">
        <v>23242169</v>
      </c>
      <c r="AX90">
        <v>34629229</v>
      </c>
      <c r="AY90">
        <v>64003045</v>
      </c>
      <c r="AZ90">
        <v>133208409</v>
      </c>
      <c r="BA90">
        <v>94654965</v>
      </c>
      <c r="BB90">
        <v>70019027</v>
      </c>
    </row>
    <row r="91" spans="2:54">
      <c r="B91" t="s">
        <v>52</v>
      </c>
      <c r="Q91">
        <v>1465</v>
      </c>
      <c r="X91">
        <v>1127342</v>
      </c>
      <c r="AC91">
        <v>100</v>
      </c>
      <c r="AE91">
        <v>488</v>
      </c>
      <c r="AF91">
        <v>611</v>
      </c>
      <c r="AH91">
        <v>50</v>
      </c>
      <c r="AI91">
        <v>3203</v>
      </c>
      <c r="AJ91">
        <v>836</v>
      </c>
      <c r="AK91">
        <v>815</v>
      </c>
      <c r="AN91">
        <v>1260</v>
      </c>
      <c r="AO91">
        <v>3528</v>
      </c>
      <c r="AP91">
        <v>10000</v>
      </c>
      <c r="AQ91">
        <v>1143</v>
      </c>
      <c r="AR91">
        <v>621</v>
      </c>
      <c r="AS91">
        <v>127</v>
      </c>
    </row>
    <row r="92" spans="2:54">
      <c r="B92" t="s">
        <v>188</v>
      </c>
      <c r="AG92">
        <v>640</v>
      </c>
    </row>
    <row r="93" spans="2:54">
      <c r="B93" t="s">
        <v>37</v>
      </c>
      <c r="Q93">
        <v>6539</v>
      </c>
      <c r="S93">
        <v>4129</v>
      </c>
      <c r="T93">
        <v>5350</v>
      </c>
      <c r="U93">
        <v>9350</v>
      </c>
      <c r="X93">
        <v>97670</v>
      </c>
      <c r="Y93">
        <v>36434</v>
      </c>
      <c r="Z93" s="1">
        <v>14439</v>
      </c>
      <c r="AA93">
        <v>18011</v>
      </c>
      <c r="AB93">
        <v>31586</v>
      </c>
      <c r="AC93">
        <v>34645</v>
      </c>
      <c r="AD93">
        <v>36132</v>
      </c>
      <c r="AE93">
        <v>29681</v>
      </c>
      <c r="AF93">
        <v>45092</v>
      </c>
      <c r="AG93">
        <v>60102</v>
      </c>
      <c r="AH93">
        <v>38859</v>
      </c>
      <c r="AI93">
        <v>15646</v>
      </c>
      <c r="AJ93">
        <v>12311</v>
      </c>
      <c r="AK93">
        <v>13622</v>
      </c>
      <c r="AL93">
        <v>11215</v>
      </c>
      <c r="AM93">
        <v>8785</v>
      </c>
      <c r="AN93">
        <v>13748</v>
      </c>
      <c r="AO93">
        <v>165441</v>
      </c>
      <c r="AP93">
        <v>485763</v>
      </c>
      <c r="AQ93">
        <v>360239</v>
      </c>
      <c r="AR93">
        <v>1435931</v>
      </c>
      <c r="AS93">
        <v>277254</v>
      </c>
      <c r="AT93">
        <v>169433</v>
      </c>
      <c r="AU93">
        <v>1197517</v>
      </c>
      <c r="AV93">
        <v>2503572</v>
      </c>
      <c r="AW93">
        <v>3084922</v>
      </c>
      <c r="AX93">
        <v>1903315</v>
      </c>
      <c r="AY93">
        <v>3083717</v>
      </c>
      <c r="AZ93">
        <v>5863256</v>
      </c>
      <c r="BA93">
        <v>3466053</v>
      </c>
      <c r="BB93">
        <v>2401693</v>
      </c>
    </row>
    <row r="94" spans="2:54">
      <c r="B94" t="s">
        <v>36</v>
      </c>
      <c r="S94">
        <v>16440</v>
      </c>
      <c r="T94">
        <v>42055</v>
      </c>
      <c r="U94">
        <v>146586</v>
      </c>
      <c r="X94">
        <v>1090850</v>
      </c>
      <c r="Y94">
        <v>4527803</v>
      </c>
      <c r="Z94" s="1">
        <v>970238</v>
      </c>
      <c r="AA94">
        <v>11640</v>
      </c>
      <c r="AB94">
        <v>36946</v>
      </c>
      <c r="AC94">
        <v>122832</v>
      </c>
      <c r="AD94">
        <v>216376</v>
      </c>
      <c r="AE94">
        <v>851913</v>
      </c>
      <c r="AF94">
        <v>2182402</v>
      </c>
      <c r="AG94">
        <v>2236023</v>
      </c>
      <c r="AH94">
        <v>1496746</v>
      </c>
      <c r="AI94">
        <v>579013</v>
      </c>
      <c r="AJ94">
        <v>327878</v>
      </c>
      <c r="AK94">
        <v>485775</v>
      </c>
      <c r="AL94">
        <v>167709</v>
      </c>
      <c r="AM94">
        <v>295184</v>
      </c>
      <c r="AN94">
        <v>428563</v>
      </c>
      <c r="AO94">
        <v>318560</v>
      </c>
      <c r="AP94">
        <v>922659</v>
      </c>
      <c r="AQ94">
        <v>188817</v>
      </c>
      <c r="AR94">
        <v>304439</v>
      </c>
      <c r="AS94">
        <v>123310</v>
      </c>
      <c r="AT94">
        <v>63512</v>
      </c>
      <c r="AU94">
        <v>39519</v>
      </c>
      <c r="AV94">
        <v>125048</v>
      </c>
      <c r="AW94">
        <v>117955</v>
      </c>
      <c r="AX94">
        <v>225220</v>
      </c>
      <c r="AY94">
        <v>431151</v>
      </c>
      <c r="AZ94">
        <v>774618</v>
      </c>
      <c r="BA94">
        <v>2059447</v>
      </c>
      <c r="BB94">
        <v>434440</v>
      </c>
    </row>
    <row r="95" spans="2:54">
      <c r="B95" t="s">
        <v>38</v>
      </c>
      <c r="Q95">
        <v>725</v>
      </c>
      <c r="S95">
        <v>3729</v>
      </c>
      <c r="T95">
        <v>473</v>
      </c>
      <c r="X95">
        <v>902047</v>
      </c>
      <c r="Y95">
        <v>52203</v>
      </c>
      <c r="Z95" s="1">
        <v>22336</v>
      </c>
      <c r="AA95">
        <v>6382</v>
      </c>
      <c r="AD95">
        <v>407</v>
      </c>
      <c r="AF95">
        <v>192</v>
      </c>
      <c r="AG95">
        <v>17505</v>
      </c>
      <c r="AH95">
        <v>2549</v>
      </c>
      <c r="AI95">
        <v>383013</v>
      </c>
      <c r="AJ95">
        <v>1414</v>
      </c>
      <c r="AK95">
        <v>790</v>
      </c>
      <c r="AL95">
        <v>215</v>
      </c>
      <c r="AM95">
        <v>266</v>
      </c>
      <c r="AN95">
        <v>220</v>
      </c>
      <c r="AP95">
        <v>190</v>
      </c>
      <c r="AR95">
        <v>22302</v>
      </c>
      <c r="AT95">
        <v>2462</v>
      </c>
      <c r="AY95">
        <v>9536</v>
      </c>
      <c r="BA95">
        <v>494</v>
      </c>
      <c r="BB95">
        <v>324801</v>
      </c>
    </row>
    <row r="96" spans="2:54">
      <c r="B96" t="s">
        <v>89</v>
      </c>
      <c r="AN96">
        <v>51</v>
      </c>
      <c r="AO96">
        <v>15000</v>
      </c>
      <c r="AR96">
        <v>3205</v>
      </c>
      <c r="AS96">
        <v>1888</v>
      </c>
      <c r="AX96">
        <v>336864</v>
      </c>
      <c r="AY96">
        <v>2753</v>
      </c>
      <c r="AZ96">
        <v>119324</v>
      </c>
      <c r="BA96">
        <v>49</v>
      </c>
      <c r="BB96">
        <v>660723</v>
      </c>
    </row>
    <row r="97" spans="2:54">
      <c r="B97" t="s">
        <v>194</v>
      </c>
      <c r="AK97">
        <v>156</v>
      </c>
    </row>
    <row r="98" spans="2:54">
      <c r="B98" t="s">
        <v>174</v>
      </c>
      <c r="AY98">
        <v>33840</v>
      </c>
      <c r="BA98">
        <v>10</v>
      </c>
      <c r="BB98">
        <v>10</v>
      </c>
    </row>
    <row r="99" spans="2:54">
      <c r="B99" t="s">
        <v>53</v>
      </c>
      <c r="Q99">
        <v>41861</v>
      </c>
      <c r="S99">
        <v>80303</v>
      </c>
      <c r="T99">
        <v>44584</v>
      </c>
      <c r="U99">
        <v>48164</v>
      </c>
      <c r="X99">
        <v>31958</v>
      </c>
      <c r="Y99">
        <v>67029</v>
      </c>
      <c r="Z99" s="1">
        <v>56444</v>
      </c>
      <c r="AA99">
        <v>1525</v>
      </c>
      <c r="AB99">
        <v>142958</v>
      </c>
      <c r="AC99">
        <v>67664</v>
      </c>
      <c r="AD99">
        <v>109170</v>
      </c>
      <c r="AE99">
        <v>68976</v>
      </c>
      <c r="AF99">
        <v>38368</v>
      </c>
      <c r="AG99">
        <v>34767</v>
      </c>
      <c r="AH99">
        <v>16817</v>
      </c>
      <c r="AI99">
        <v>37873</v>
      </c>
      <c r="AJ99">
        <v>12577</v>
      </c>
      <c r="AK99">
        <v>46507</v>
      </c>
      <c r="AL99">
        <v>271786</v>
      </c>
      <c r="AM99">
        <v>260090</v>
      </c>
      <c r="AN99">
        <v>469072</v>
      </c>
      <c r="AO99">
        <v>153</v>
      </c>
      <c r="AX99">
        <v>752</v>
      </c>
    </row>
    <row r="100" spans="2:54">
      <c r="B100" t="s">
        <v>64</v>
      </c>
      <c r="Q100">
        <v>30258</v>
      </c>
      <c r="S100">
        <v>9027</v>
      </c>
      <c r="T100">
        <v>22824</v>
      </c>
      <c r="U100">
        <v>10008</v>
      </c>
      <c r="X100">
        <v>287791</v>
      </c>
      <c r="Y100">
        <v>53155</v>
      </c>
      <c r="Z100" s="1">
        <v>13231</v>
      </c>
      <c r="AA100">
        <v>40117</v>
      </c>
      <c r="AB100">
        <v>18550</v>
      </c>
      <c r="AC100">
        <v>59400</v>
      </c>
      <c r="AE100">
        <v>38877</v>
      </c>
      <c r="AF100">
        <v>18156</v>
      </c>
      <c r="AG100">
        <v>60215</v>
      </c>
      <c r="AH100">
        <v>151341</v>
      </c>
      <c r="AI100">
        <v>189376</v>
      </c>
      <c r="AJ100">
        <v>92559</v>
      </c>
      <c r="AK100">
        <v>54899</v>
      </c>
      <c r="AL100">
        <v>64579</v>
      </c>
      <c r="AM100">
        <v>90777</v>
      </c>
      <c r="AN100">
        <v>86968</v>
      </c>
      <c r="AO100">
        <v>145561</v>
      </c>
    </row>
    <row r="101" spans="2:54">
      <c r="B101" t="s">
        <v>175</v>
      </c>
      <c r="BB101">
        <v>426459</v>
      </c>
    </row>
    <row r="102" spans="2:54">
      <c r="B102" t="s">
        <v>177</v>
      </c>
      <c r="AX102">
        <v>97157</v>
      </c>
      <c r="AY102">
        <v>389670</v>
      </c>
      <c r="AZ102">
        <v>425781</v>
      </c>
      <c r="BA102">
        <v>276521</v>
      </c>
      <c r="BB102">
        <v>80604</v>
      </c>
    </row>
    <row r="103" spans="2:54">
      <c r="B103" t="s">
        <v>54</v>
      </c>
      <c r="Q103">
        <v>153874</v>
      </c>
      <c r="S103">
        <v>51817</v>
      </c>
      <c r="T103">
        <v>107644</v>
      </c>
      <c r="U103">
        <v>138079</v>
      </c>
      <c r="X103">
        <v>718447</v>
      </c>
      <c r="Y103">
        <v>140033</v>
      </c>
      <c r="Z103" s="1">
        <v>35730</v>
      </c>
      <c r="AA103">
        <v>40602</v>
      </c>
      <c r="AB103">
        <v>27622</v>
      </c>
      <c r="AC103">
        <v>46729</v>
      </c>
      <c r="AD103">
        <v>43384</v>
      </c>
      <c r="AE103">
        <v>26789</v>
      </c>
      <c r="AG103">
        <v>35798</v>
      </c>
      <c r="AH103">
        <v>30260</v>
      </c>
      <c r="AI103">
        <v>58071</v>
      </c>
      <c r="AJ103">
        <v>49865</v>
      </c>
      <c r="AK103">
        <v>103928</v>
      </c>
      <c r="AL103">
        <v>26410</v>
      </c>
      <c r="AM103">
        <v>53293</v>
      </c>
      <c r="AN103">
        <v>20412</v>
      </c>
      <c r="AO103">
        <v>35690</v>
      </c>
    </row>
    <row r="104" spans="2:54">
      <c r="B104" t="s">
        <v>217</v>
      </c>
      <c r="AY104">
        <v>2240</v>
      </c>
    </row>
    <row r="105" spans="2:54">
      <c r="B105" t="s">
        <v>178</v>
      </c>
      <c r="AZ105">
        <v>1</v>
      </c>
      <c r="BB105">
        <v>519623</v>
      </c>
    </row>
    <row r="106" spans="2:54">
      <c r="B106" t="s">
        <v>179</v>
      </c>
      <c r="BA106">
        <v>1322</v>
      </c>
      <c r="BB106">
        <v>6362</v>
      </c>
    </row>
    <row r="107" spans="2:54">
      <c r="B107" t="s">
        <v>80</v>
      </c>
      <c r="AG107">
        <v>1376</v>
      </c>
      <c r="AI107">
        <v>3449</v>
      </c>
      <c r="AJ107">
        <v>2022</v>
      </c>
      <c r="AK107">
        <v>252</v>
      </c>
      <c r="AL107">
        <v>549</v>
      </c>
      <c r="AM107">
        <v>100</v>
      </c>
      <c r="AO107">
        <v>200</v>
      </c>
      <c r="AT107">
        <v>128</v>
      </c>
      <c r="AU107">
        <v>311</v>
      </c>
      <c r="AV107">
        <v>253</v>
      </c>
      <c r="AX107">
        <v>2365</v>
      </c>
      <c r="AY107">
        <v>3970</v>
      </c>
      <c r="AZ107">
        <v>7610</v>
      </c>
    </row>
    <row r="108" spans="2:54">
      <c r="B108" t="s">
        <v>154</v>
      </c>
      <c r="AP108">
        <v>205</v>
      </c>
      <c r="AQ108">
        <v>611</v>
      </c>
      <c r="AR108">
        <v>1303</v>
      </c>
      <c r="AT108">
        <v>2616</v>
      </c>
      <c r="AU108">
        <v>1409</v>
      </c>
      <c r="AW108">
        <v>12128</v>
      </c>
    </row>
    <row r="109" spans="2:54">
      <c r="B109" t="s">
        <v>216</v>
      </c>
      <c r="AY109">
        <v>403205</v>
      </c>
    </row>
    <row r="110" spans="2:54">
      <c r="B110" t="s">
        <v>139</v>
      </c>
      <c r="AP110">
        <v>808</v>
      </c>
      <c r="AS110">
        <v>232</v>
      </c>
      <c r="AT110">
        <v>1739</v>
      </c>
      <c r="AW110">
        <v>9794</v>
      </c>
      <c r="AX110">
        <v>8120</v>
      </c>
      <c r="AY110">
        <v>161</v>
      </c>
    </row>
    <row r="111" spans="2:54">
      <c r="B111" t="s">
        <v>210</v>
      </c>
      <c r="AR111">
        <v>4389</v>
      </c>
    </row>
    <row r="112" spans="2:54">
      <c r="B112" t="s">
        <v>215</v>
      </c>
      <c r="AY112">
        <v>5612</v>
      </c>
    </row>
    <row r="113" spans="2:54">
      <c r="B113" t="s">
        <v>214</v>
      </c>
      <c r="AZ113">
        <v>1054</v>
      </c>
      <c r="BA113">
        <v>5870</v>
      </c>
      <c r="BB113">
        <v>2500</v>
      </c>
    </row>
    <row r="114" spans="2:54">
      <c r="B114" t="s">
        <v>211</v>
      </c>
      <c r="AR114">
        <v>359</v>
      </c>
    </row>
    <row r="115" spans="2:54">
      <c r="B115" t="s">
        <v>140</v>
      </c>
      <c r="AS115">
        <v>53</v>
      </c>
      <c r="AT115">
        <v>52</v>
      </c>
    </row>
    <row r="116" spans="2:54">
      <c r="B116" t="s">
        <v>205</v>
      </c>
      <c r="AR116">
        <v>109</v>
      </c>
      <c r="AS116">
        <v>15</v>
      </c>
      <c r="AX116">
        <v>2261</v>
      </c>
      <c r="AY116">
        <v>12993</v>
      </c>
      <c r="AZ116">
        <v>10060</v>
      </c>
    </row>
    <row r="117" spans="2:54">
      <c r="B117" t="s">
        <v>164</v>
      </c>
      <c r="AT117">
        <v>41822</v>
      </c>
      <c r="AU117">
        <v>257153</v>
      </c>
      <c r="AV117">
        <v>86648</v>
      </c>
      <c r="AW117">
        <v>63036</v>
      </c>
      <c r="AX117">
        <v>17200</v>
      </c>
      <c r="AY117">
        <v>405886</v>
      </c>
      <c r="AZ117">
        <v>13204</v>
      </c>
      <c r="BA117">
        <v>857751</v>
      </c>
      <c r="BB117">
        <v>330643</v>
      </c>
    </row>
    <row r="118" spans="2:54">
      <c r="B118" t="s">
        <v>199</v>
      </c>
      <c r="AN118">
        <v>108</v>
      </c>
    </row>
    <row r="119" spans="2:54">
      <c r="B119" t="s">
        <v>158</v>
      </c>
      <c r="AN119">
        <v>2945</v>
      </c>
      <c r="AO119">
        <v>111</v>
      </c>
      <c r="BB119">
        <v>365745</v>
      </c>
    </row>
    <row r="120" spans="2:54">
      <c r="B120" t="s">
        <v>159</v>
      </c>
      <c r="AP120">
        <v>2200</v>
      </c>
      <c r="AZ120">
        <v>6</v>
      </c>
      <c r="BA120">
        <v>255662</v>
      </c>
      <c r="BB120">
        <v>244711</v>
      </c>
    </row>
    <row r="121" spans="2:54">
      <c r="B121" t="s">
        <v>143</v>
      </c>
      <c r="AP121">
        <v>136726</v>
      </c>
      <c r="AQ121">
        <v>139546</v>
      </c>
      <c r="AR121">
        <v>93832</v>
      </c>
      <c r="AS121">
        <v>98246</v>
      </c>
      <c r="AT121">
        <v>189365</v>
      </c>
      <c r="AU121">
        <v>70953</v>
      </c>
      <c r="AV121">
        <v>10070</v>
      </c>
      <c r="AW121">
        <v>4020</v>
      </c>
      <c r="AX121">
        <v>331832</v>
      </c>
      <c r="AY121">
        <v>440665</v>
      </c>
      <c r="AZ121">
        <v>224822</v>
      </c>
      <c r="BA121">
        <v>235789</v>
      </c>
      <c r="BB121">
        <v>7589</v>
      </c>
    </row>
    <row r="122" spans="2:54">
      <c r="B122" t="s">
        <v>170</v>
      </c>
      <c r="BA122">
        <v>232960</v>
      </c>
    </row>
    <row r="123" spans="2:54">
      <c r="B123" t="s">
        <v>39</v>
      </c>
      <c r="AX123">
        <v>15718</v>
      </c>
      <c r="AZ123">
        <v>154653</v>
      </c>
      <c r="BA123">
        <v>26456</v>
      </c>
      <c r="BB123">
        <v>63757</v>
      </c>
    </row>
    <row r="124" spans="2:54">
      <c r="B124" t="s">
        <v>55</v>
      </c>
      <c r="AP124">
        <v>17977</v>
      </c>
      <c r="AQ124">
        <v>3537</v>
      </c>
      <c r="AR124">
        <v>15376</v>
      </c>
      <c r="AW124">
        <v>11305</v>
      </c>
      <c r="AX124">
        <v>54814</v>
      </c>
      <c r="AY124">
        <v>433378</v>
      </c>
      <c r="AZ124">
        <v>127062</v>
      </c>
      <c r="BA124">
        <v>485025</v>
      </c>
      <c r="BB124">
        <v>28</v>
      </c>
    </row>
    <row r="125" spans="2:54">
      <c r="B125" t="s">
        <v>218</v>
      </c>
      <c r="BB125">
        <v>285</v>
      </c>
    </row>
    <row r="126" spans="2:54">
      <c r="B126" t="s">
        <v>133</v>
      </c>
      <c r="AT126">
        <v>4790</v>
      </c>
      <c r="BA126">
        <v>30</v>
      </c>
    </row>
    <row r="127" spans="2:54">
      <c r="B127" t="s">
        <v>134</v>
      </c>
      <c r="AP127">
        <v>14</v>
      </c>
      <c r="AT127">
        <v>8708</v>
      </c>
      <c r="AZ127">
        <v>4697</v>
      </c>
      <c r="BA127">
        <v>2</v>
      </c>
    </row>
    <row r="128" spans="2:54">
      <c r="B128" t="s">
        <v>219</v>
      </c>
      <c r="BA128">
        <v>2926195</v>
      </c>
      <c r="BB128">
        <v>880537</v>
      </c>
    </row>
    <row r="129" spans="2:54">
      <c r="B129" t="s">
        <v>40</v>
      </c>
      <c r="Q129">
        <v>2862</v>
      </c>
      <c r="S129">
        <v>940</v>
      </c>
      <c r="T129">
        <v>1415</v>
      </c>
      <c r="U129">
        <v>7164</v>
      </c>
      <c r="X129">
        <v>8787</v>
      </c>
      <c r="Y129">
        <v>20723</v>
      </c>
      <c r="Z129" s="1">
        <v>599247</v>
      </c>
      <c r="AA129">
        <v>783330</v>
      </c>
      <c r="AB129">
        <v>16290</v>
      </c>
      <c r="AC129">
        <v>1236142</v>
      </c>
      <c r="AD129">
        <v>1178332</v>
      </c>
      <c r="AE129">
        <v>6229934</v>
      </c>
      <c r="AF129">
        <v>3761825</v>
      </c>
      <c r="AG129">
        <v>683045</v>
      </c>
      <c r="AH129">
        <v>1136737</v>
      </c>
      <c r="AI129">
        <v>460600</v>
      </c>
      <c r="AJ129">
        <v>25770</v>
      </c>
      <c r="AK129">
        <v>306769</v>
      </c>
      <c r="AL129">
        <v>358325</v>
      </c>
      <c r="AM129">
        <v>283909</v>
      </c>
      <c r="AN129">
        <v>160504</v>
      </c>
      <c r="AO129">
        <v>29112</v>
      </c>
      <c r="AP129">
        <v>5497</v>
      </c>
      <c r="AQ129">
        <v>4154</v>
      </c>
      <c r="AR129">
        <v>4501</v>
      </c>
      <c r="AS129">
        <v>7756</v>
      </c>
      <c r="AT129">
        <v>8171</v>
      </c>
      <c r="AX129">
        <v>1100</v>
      </c>
      <c r="AY129">
        <v>156128</v>
      </c>
      <c r="AZ129">
        <v>190592</v>
      </c>
      <c r="BA129">
        <v>7506</v>
      </c>
      <c r="BB129">
        <v>3535</v>
      </c>
    </row>
    <row r="130" spans="2:54">
      <c r="B130" t="s">
        <v>56</v>
      </c>
      <c r="Z130" s="1">
        <v>692000</v>
      </c>
      <c r="AA130">
        <v>187659</v>
      </c>
      <c r="AF130">
        <v>82557</v>
      </c>
      <c r="AH130">
        <v>5655</v>
      </c>
      <c r="AI130">
        <v>1877</v>
      </c>
    </row>
    <row r="131" spans="2:54">
      <c r="B131" t="s">
        <v>203</v>
      </c>
      <c r="AP131">
        <v>582</v>
      </c>
      <c r="AR131">
        <v>284</v>
      </c>
      <c r="AS131">
        <v>128172</v>
      </c>
      <c r="AT131">
        <v>662011</v>
      </c>
    </row>
    <row r="132" spans="2:54">
      <c r="B132" t="s">
        <v>81</v>
      </c>
      <c r="Y132">
        <v>4200</v>
      </c>
      <c r="AD132">
        <v>6620</v>
      </c>
      <c r="AE132">
        <v>6438</v>
      </c>
      <c r="AF132">
        <v>6140</v>
      </c>
      <c r="AH132">
        <v>134</v>
      </c>
      <c r="AI132">
        <v>117</v>
      </c>
      <c r="AJ132">
        <v>1232</v>
      </c>
      <c r="AK132">
        <v>3360</v>
      </c>
      <c r="AL132">
        <v>4680</v>
      </c>
      <c r="AM132">
        <v>3924</v>
      </c>
      <c r="AN132">
        <v>3583</v>
      </c>
      <c r="AO132">
        <v>2924</v>
      </c>
      <c r="AP132">
        <v>3406</v>
      </c>
      <c r="AQ132">
        <v>7443</v>
      </c>
      <c r="AR132">
        <v>4654</v>
      </c>
      <c r="AS132">
        <v>21745</v>
      </c>
      <c r="AT132">
        <v>35392</v>
      </c>
      <c r="AX132">
        <v>18313</v>
      </c>
      <c r="AY132">
        <v>884723</v>
      </c>
      <c r="AZ132">
        <v>889304</v>
      </c>
      <c r="BA132">
        <v>283295</v>
      </c>
      <c r="BB132">
        <v>2728</v>
      </c>
    </row>
    <row r="133" spans="2:54">
      <c r="B133" t="s">
        <v>82</v>
      </c>
      <c r="AN133">
        <v>1539</v>
      </c>
      <c r="AO133">
        <v>3147</v>
      </c>
      <c r="AP133">
        <v>11260</v>
      </c>
      <c r="AQ133">
        <v>4039</v>
      </c>
      <c r="AR133">
        <v>8124</v>
      </c>
      <c r="AS133">
        <v>14390</v>
      </c>
      <c r="AT133">
        <v>25077</v>
      </c>
      <c r="AU133">
        <v>129</v>
      </c>
      <c r="AV133">
        <v>149401</v>
      </c>
      <c r="AW133">
        <v>198000</v>
      </c>
      <c r="AX133">
        <v>121204</v>
      </c>
      <c r="AY133">
        <v>22002</v>
      </c>
      <c r="BA133">
        <v>460</v>
      </c>
      <c r="BB133">
        <v>3262</v>
      </c>
    </row>
    <row r="134" spans="2:54">
      <c r="B134" t="s">
        <v>136</v>
      </c>
      <c r="AR134">
        <v>1542</v>
      </c>
      <c r="AS134">
        <v>12426</v>
      </c>
      <c r="AT134">
        <v>33922</v>
      </c>
      <c r="AY134">
        <v>1127</v>
      </c>
      <c r="AZ134">
        <v>127184</v>
      </c>
      <c r="BA134">
        <v>5445</v>
      </c>
      <c r="BB134">
        <v>23718</v>
      </c>
    </row>
    <row r="135" spans="2:54">
      <c r="B135" t="s">
        <v>106</v>
      </c>
      <c r="AG135">
        <v>90</v>
      </c>
      <c r="BA135">
        <v>30378</v>
      </c>
      <c r="BB135">
        <v>119013</v>
      </c>
    </row>
    <row r="136" spans="2:54">
      <c r="B136" t="s">
        <v>74</v>
      </c>
      <c r="AH136">
        <v>193</v>
      </c>
      <c r="AI136">
        <v>777</v>
      </c>
      <c r="AJ136">
        <v>286</v>
      </c>
      <c r="AM136">
        <v>36</v>
      </c>
      <c r="AY136">
        <v>960</v>
      </c>
      <c r="AZ136">
        <v>6724</v>
      </c>
      <c r="BA136">
        <v>12663</v>
      </c>
      <c r="BB136">
        <v>58406</v>
      </c>
    </row>
    <row r="137" spans="2:54">
      <c r="B137" t="s">
        <v>41</v>
      </c>
      <c r="Q137">
        <v>1890</v>
      </c>
      <c r="S137">
        <v>2577</v>
      </c>
      <c r="T137">
        <v>942</v>
      </c>
      <c r="U137">
        <v>1879</v>
      </c>
      <c r="X137">
        <v>22996</v>
      </c>
      <c r="Y137">
        <v>21749</v>
      </c>
      <c r="Z137" s="1">
        <v>7365</v>
      </c>
      <c r="AA137">
        <v>6065</v>
      </c>
      <c r="AB137">
        <v>3885</v>
      </c>
      <c r="AC137">
        <v>3523</v>
      </c>
      <c r="AD137">
        <v>6442</v>
      </c>
      <c r="AE137">
        <v>157263</v>
      </c>
      <c r="AF137">
        <v>213740</v>
      </c>
      <c r="AG137">
        <v>8081</v>
      </c>
      <c r="AH137">
        <v>4623</v>
      </c>
      <c r="AI137">
        <v>3014</v>
      </c>
      <c r="AJ137">
        <v>1442</v>
      </c>
      <c r="AK137">
        <v>401</v>
      </c>
      <c r="AL137">
        <v>785</v>
      </c>
      <c r="AM137">
        <v>661</v>
      </c>
      <c r="AN137">
        <v>798</v>
      </c>
      <c r="AO137">
        <v>784</v>
      </c>
      <c r="AP137">
        <v>443</v>
      </c>
      <c r="AQ137">
        <v>731</v>
      </c>
      <c r="AR137">
        <v>702</v>
      </c>
      <c r="AS137">
        <v>88546</v>
      </c>
      <c r="AT137">
        <v>59422</v>
      </c>
      <c r="AW137">
        <v>15267</v>
      </c>
      <c r="AX137">
        <v>6152</v>
      </c>
      <c r="AY137">
        <v>10235</v>
      </c>
      <c r="AZ137">
        <v>5142353</v>
      </c>
      <c r="BA137">
        <v>3267241</v>
      </c>
      <c r="BB137">
        <v>5753736</v>
      </c>
    </row>
    <row r="138" spans="2:54">
      <c r="B138" t="s">
        <v>172</v>
      </c>
      <c r="AT138">
        <v>836</v>
      </c>
      <c r="AY138">
        <v>217</v>
      </c>
      <c r="AZ138">
        <v>2386</v>
      </c>
      <c r="BA138">
        <v>2637</v>
      </c>
    </row>
    <row r="139" spans="2:54">
      <c r="B139" t="s">
        <v>190</v>
      </c>
      <c r="AF139">
        <v>8333</v>
      </c>
      <c r="AO139">
        <v>4</v>
      </c>
      <c r="AS139">
        <v>800</v>
      </c>
      <c r="AT139">
        <v>1845</v>
      </c>
      <c r="AY139">
        <v>30764</v>
      </c>
      <c r="AZ139">
        <v>147912</v>
      </c>
    </row>
    <row r="140" spans="2:54">
      <c r="B140" t="s">
        <v>204</v>
      </c>
      <c r="AT140">
        <v>21</v>
      </c>
      <c r="AZ140">
        <v>41</v>
      </c>
      <c r="BB140">
        <v>378</v>
      </c>
    </row>
    <row r="141" spans="2:54">
      <c r="B141" t="s">
        <v>83</v>
      </c>
      <c r="AG141">
        <v>586</v>
      </c>
      <c r="AH141">
        <v>1520</v>
      </c>
      <c r="AI141">
        <v>669</v>
      </c>
      <c r="AJ141">
        <v>972</v>
      </c>
      <c r="AK141">
        <v>637</v>
      </c>
      <c r="AL141">
        <v>261</v>
      </c>
      <c r="AM141">
        <v>357</v>
      </c>
      <c r="AN141">
        <v>461</v>
      </c>
      <c r="AO141">
        <v>302</v>
      </c>
      <c r="AY141">
        <v>203</v>
      </c>
      <c r="AZ141">
        <v>1109</v>
      </c>
      <c r="BA141">
        <v>2596</v>
      </c>
      <c r="BB141">
        <v>6654</v>
      </c>
    </row>
    <row r="142" spans="2:54">
      <c r="B142" t="s">
        <v>213</v>
      </c>
      <c r="AY142">
        <v>1</v>
      </c>
      <c r="BB142">
        <v>5200</v>
      </c>
    </row>
    <row r="143" spans="2:54">
      <c r="B143" t="s">
        <v>43</v>
      </c>
      <c r="Q143">
        <v>1061</v>
      </c>
      <c r="S143">
        <v>984832</v>
      </c>
      <c r="T143">
        <v>698</v>
      </c>
      <c r="U143">
        <v>5260</v>
      </c>
      <c r="X143">
        <v>5334</v>
      </c>
      <c r="Y143">
        <v>50038</v>
      </c>
      <c r="Z143" s="1">
        <v>5121631</v>
      </c>
      <c r="AA143">
        <v>1776128</v>
      </c>
      <c r="AB143">
        <v>2886</v>
      </c>
      <c r="AC143">
        <v>4959</v>
      </c>
      <c r="AD143">
        <v>1945888</v>
      </c>
      <c r="AE143">
        <v>3326252</v>
      </c>
      <c r="AF143">
        <v>1267596</v>
      </c>
      <c r="AG143">
        <v>13497</v>
      </c>
      <c r="AH143">
        <v>244792</v>
      </c>
      <c r="AI143">
        <v>5962</v>
      </c>
      <c r="AJ143">
        <v>5038</v>
      </c>
      <c r="AK143">
        <v>47697</v>
      </c>
      <c r="AL143">
        <v>7744</v>
      </c>
      <c r="AM143">
        <v>24153</v>
      </c>
      <c r="AN143">
        <v>24103</v>
      </c>
      <c r="AO143">
        <v>167696</v>
      </c>
      <c r="AP143">
        <v>69470</v>
      </c>
      <c r="AQ143">
        <v>196968</v>
      </c>
      <c r="AR143">
        <v>122198</v>
      </c>
      <c r="AS143">
        <v>1597</v>
      </c>
      <c r="AT143">
        <v>898</v>
      </c>
      <c r="AZ143">
        <v>10431011</v>
      </c>
      <c r="BA143">
        <v>45720992</v>
      </c>
      <c r="BB143">
        <v>1114612</v>
      </c>
    </row>
    <row r="144" spans="2:54">
      <c r="B144" t="s">
        <v>173</v>
      </c>
      <c r="AN144">
        <v>184</v>
      </c>
      <c r="AO144">
        <v>179</v>
      </c>
      <c r="AY144">
        <v>118</v>
      </c>
      <c r="BA144">
        <v>118</v>
      </c>
    </row>
    <row r="145" spans="2:54">
      <c r="B145" t="s">
        <v>152</v>
      </c>
      <c r="AO145">
        <v>126</v>
      </c>
      <c r="AP145">
        <v>252</v>
      </c>
      <c r="AQ145">
        <v>737</v>
      </c>
    </row>
    <row r="146" spans="2:54">
      <c r="B146" t="s">
        <v>206</v>
      </c>
      <c r="AQ146">
        <v>35</v>
      </c>
      <c r="AR146">
        <v>104</v>
      </c>
      <c r="AS146">
        <v>100</v>
      </c>
    </row>
    <row r="147" spans="2:54">
      <c r="B147" t="s">
        <v>97</v>
      </c>
      <c r="AF147">
        <v>1122520</v>
      </c>
      <c r="AG147">
        <v>18010</v>
      </c>
      <c r="AH147">
        <v>836810</v>
      </c>
      <c r="AI147">
        <v>948166</v>
      </c>
      <c r="AK147">
        <v>257370</v>
      </c>
      <c r="AL147">
        <v>209734</v>
      </c>
      <c r="AM147">
        <v>203243</v>
      </c>
      <c r="AN147">
        <v>357176</v>
      </c>
      <c r="AO147">
        <v>185051</v>
      </c>
      <c r="AP147">
        <v>750</v>
      </c>
      <c r="AQ147">
        <v>724</v>
      </c>
      <c r="AR147">
        <v>410</v>
      </c>
      <c r="AS147">
        <v>382</v>
      </c>
      <c r="AT147">
        <v>672</v>
      </c>
      <c r="AV147">
        <v>2700</v>
      </c>
      <c r="AW147">
        <v>4000</v>
      </c>
      <c r="AX147">
        <v>22317</v>
      </c>
      <c r="AY147">
        <v>17534</v>
      </c>
      <c r="AZ147">
        <v>6550</v>
      </c>
      <c r="BA147">
        <v>2153</v>
      </c>
      <c r="BB147">
        <v>2435</v>
      </c>
    </row>
    <row r="148" spans="2:54">
      <c r="B148" t="s">
        <v>92</v>
      </c>
      <c r="AN148">
        <v>1186</v>
      </c>
      <c r="AO148">
        <v>405</v>
      </c>
      <c r="AS148">
        <v>100</v>
      </c>
      <c r="AT148">
        <v>3317</v>
      </c>
      <c r="AY148">
        <v>9975</v>
      </c>
      <c r="AZ148">
        <v>10752</v>
      </c>
      <c r="BA148">
        <v>341506</v>
      </c>
      <c r="BB148">
        <v>1717866</v>
      </c>
    </row>
    <row r="149" spans="2:54">
      <c r="B149" t="s">
        <v>42</v>
      </c>
      <c r="Y149">
        <v>376</v>
      </c>
      <c r="AW149">
        <v>821762</v>
      </c>
      <c r="AZ149">
        <v>50572</v>
      </c>
      <c r="BA149">
        <v>27199</v>
      </c>
      <c r="BB149">
        <v>4769186</v>
      </c>
    </row>
    <row r="150" spans="2:54">
      <c r="B150" t="s">
        <v>138</v>
      </c>
      <c r="AR150">
        <v>42</v>
      </c>
      <c r="AY150">
        <v>7734</v>
      </c>
      <c r="AZ150">
        <v>303737</v>
      </c>
      <c r="BA150">
        <v>6340</v>
      </c>
      <c r="BB150">
        <v>867233</v>
      </c>
    </row>
    <row r="151" spans="2:54">
      <c r="B151" t="s">
        <v>200</v>
      </c>
      <c r="AN151">
        <v>604</v>
      </c>
      <c r="AO151">
        <v>240</v>
      </c>
      <c r="AP151">
        <v>80</v>
      </c>
      <c r="AQ151">
        <v>240</v>
      </c>
      <c r="AR151">
        <v>240</v>
      </c>
      <c r="AS151">
        <v>604</v>
      </c>
      <c r="AT151">
        <v>834</v>
      </c>
    </row>
    <row r="152" spans="2:54">
      <c r="B152" t="s">
        <v>44</v>
      </c>
      <c r="AR152">
        <v>163</v>
      </c>
      <c r="AS152">
        <v>24140</v>
      </c>
      <c r="AT152">
        <v>222034</v>
      </c>
    </row>
    <row r="153" spans="2:54">
      <c r="B153" t="s">
        <v>91</v>
      </c>
      <c r="AA153">
        <v>38</v>
      </c>
      <c r="AK153">
        <v>400</v>
      </c>
      <c r="AN153">
        <v>80</v>
      </c>
      <c r="AO153">
        <v>640</v>
      </c>
      <c r="AP153">
        <v>384</v>
      </c>
      <c r="AQ153">
        <v>800</v>
      </c>
      <c r="AR153">
        <v>763</v>
      </c>
      <c r="AS153">
        <v>8</v>
      </c>
      <c r="AY153">
        <v>305</v>
      </c>
      <c r="AZ153">
        <v>264500</v>
      </c>
      <c r="BA153">
        <v>2</v>
      </c>
      <c r="BB153">
        <v>571491</v>
      </c>
    </row>
    <row r="154" spans="2:54">
      <c r="B154" t="s">
        <v>220</v>
      </c>
      <c r="BA154">
        <v>916</v>
      </c>
    </row>
    <row r="155" spans="2:54">
      <c r="B155" t="s">
        <v>85</v>
      </c>
      <c r="AJ155">
        <v>235</v>
      </c>
      <c r="AK155">
        <v>149</v>
      </c>
      <c r="AP155">
        <v>2652</v>
      </c>
      <c r="AR155">
        <v>55</v>
      </c>
      <c r="BB155">
        <v>80</v>
      </c>
    </row>
    <row r="156" spans="2:54">
      <c r="B156" t="s">
        <v>86</v>
      </c>
      <c r="AJ156">
        <v>205</v>
      </c>
      <c r="AM156">
        <v>3900</v>
      </c>
      <c r="AN156">
        <v>218</v>
      </c>
      <c r="AP156">
        <v>14640</v>
      </c>
      <c r="AQ156">
        <v>106917</v>
      </c>
      <c r="AR156">
        <v>14829</v>
      </c>
      <c r="AS156">
        <v>16</v>
      </c>
    </row>
    <row r="157" spans="2:54">
      <c r="B157" t="s">
        <v>144</v>
      </c>
      <c r="AQ157">
        <v>50</v>
      </c>
      <c r="AR157">
        <v>105</v>
      </c>
      <c r="AS157">
        <v>8708</v>
      </c>
      <c r="AT157">
        <v>54551</v>
      </c>
      <c r="AU157">
        <v>3920</v>
      </c>
    </row>
    <row r="158" spans="2:54">
      <c r="B158" t="s">
        <v>87</v>
      </c>
      <c r="AJ158">
        <v>1278</v>
      </c>
    </row>
    <row r="159" spans="2:54">
      <c r="B159" t="s">
        <v>57</v>
      </c>
      <c r="AI159">
        <v>4921</v>
      </c>
      <c r="AS159">
        <v>15044</v>
      </c>
      <c r="AT159">
        <v>68168</v>
      </c>
    </row>
    <row r="160" spans="2:54">
      <c r="B160" t="s">
        <v>84</v>
      </c>
      <c r="AH160">
        <v>1482</v>
      </c>
      <c r="AJ160">
        <v>5012</v>
      </c>
    </row>
    <row r="161" spans="2:54">
      <c r="B161" t="s">
        <v>102</v>
      </c>
      <c r="AD161">
        <v>1639</v>
      </c>
      <c r="AE161">
        <v>728015</v>
      </c>
      <c r="AF161">
        <v>95</v>
      </c>
    </row>
    <row r="162" spans="2:54">
      <c r="B162" t="s">
        <v>162</v>
      </c>
      <c r="AQ162">
        <v>290</v>
      </c>
      <c r="AS162">
        <v>3332</v>
      </c>
      <c r="AT162">
        <v>4543</v>
      </c>
    </row>
    <row r="163" spans="2:54">
      <c r="B163" t="s">
        <v>145</v>
      </c>
      <c r="AR163">
        <v>32</v>
      </c>
      <c r="AW163">
        <v>3550</v>
      </c>
    </row>
    <row r="164" spans="2:54">
      <c r="B164" t="s">
        <v>58</v>
      </c>
      <c r="Q164">
        <v>15995</v>
      </c>
      <c r="S164">
        <v>6638</v>
      </c>
      <c r="U164">
        <v>199125</v>
      </c>
      <c r="X164">
        <v>231</v>
      </c>
      <c r="AE164">
        <v>6720</v>
      </c>
      <c r="AF164">
        <v>260</v>
      </c>
      <c r="AG164">
        <v>921</v>
      </c>
      <c r="AI164">
        <v>1309991</v>
      </c>
      <c r="AJ164">
        <v>519</v>
      </c>
      <c r="AK164">
        <v>409479</v>
      </c>
      <c r="AT164">
        <v>131394</v>
      </c>
      <c r="AU164">
        <v>1372194</v>
      </c>
      <c r="AV164">
        <v>292050</v>
      </c>
      <c r="AW164">
        <v>5294070</v>
      </c>
      <c r="AX164">
        <v>4259146</v>
      </c>
      <c r="AY164">
        <v>186290</v>
      </c>
      <c r="AZ164">
        <v>5752</v>
      </c>
    </row>
    <row r="165" spans="2:54">
      <c r="B165" t="s">
        <v>45</v>
      </c>
      <c r="T165">
        <v>27948</v>
      </c>
    </row>
    <row r="166" spans="2:54">
      <c r="B166" t="s">
        <v>46</v>
      </c>
      <c r="Q166">
        <v>9085</v>
      </c>
      <c r="S166">
        <v>10170</v>
      </c>
      <c r="U166">
        <v>33450</v>
      </c>
      <c r="X166">
        <v>16311</v>
      </c>
      <c r="Y166">
        <v>1733347</v>
      </c>
      <c r="Z166" s="1">
        <v>13089</v>
      </c>
      <c r="AA166">
        <v>14644</v>
      </c>
      <c r="AB166">
        <v>10154</v>
      </c>
      <c r="AC166">
        <v>20598</v>
      </c>
      <c r="AD166">
        <v>26899</v>
      </c>
      <c r="AE166">
        <v>33265</v>
      </c>
      <c r="AF166">
        <v>29217</v>
      </c>
      <c r="AG166">
        <v>36550</v>
      </c>
      <c r="AH166">
        <v>27007</v>
      </c>
      <c r="AI166">
        <v>23910</v>
      </c>
      <c r="AJ166">
        <v>14528</v>
      </c>
      <c r="AK166">
        <v>3037</v>
      </c>
      <c r="AL166">
        <v>8090</v>
      </c>
      <c r="AM166">
        <v>5341</v>
      </c>
      <c r="AN166">
        <v>185161</v>
      </c>
      <c r="AO166">
        <v>7718</v>
      </c>
      <c r="AP166">
        <v>7220</v>
      </c>
      <c r="AQ166">
        <v>10519</v>
      </c>
      <c r="AR166">
        <v>216526</v>
      </c>
      <c r="AS166">
        <v>15276</v>
      </c>
      <c r="AT166">
        <v>50794</v>
      </c>
      <c r="AU166">
        <v>39369</v>
      </c>
      <c r="AV166">
        <v>11887</v>
      </c>
      <c r="AW166">
        <v>63782</v>
      </c>
      <c r="AX166">
        <v>196106</v>
      </c>
      <c r="AY166">
        <v>32954</v>
      </c>
      <c r="AZ166">
        <v>26681</v>
      </c>
      <c r="BA166">
        <v>15336</v>
      </c>
      <c r="BB166">
        <v>1345365</v>
      </c>
    </row>
    <row r="167" spans="2:54">
      <c r="B167" t="s">
        <v>47</v>
      </c>
      <c r="Q167">
        <v>181464</v>
      </c>
      <c r="S167">
        <v>259057</v>
      </c>
      <c r="T167">
        <v>300748</v>
      </c>
      <c r="U167">
        <v>537168</v>
      </c>
      <c r="X167">
        <v>487976</v>
      </c>
      <c r="Y167">
        <v>549180</v>
      </c>
      <c r="Z167" s="1">
        <v>302906</v>
      </c>
      <c r="AA167">
        <v>238564</v>
      </c>
      <c r="AB167">
        <v>249262</v>
      </c>
      <c r="AC167">
        <v>216192</v>
      </c>
      <c r="AD167">
        <v>315255</v>
      </c>
      <c r="AE167">
        <v>402435</v>
      </c>
      <c r="AF167">
        <v>512845</v>
      </c>
      <c r="AG167">
        <v>407239</v>
      </c>
      <c r="AH167">
        <v>381421</v>
      </c>
      <c r="AI167">
        <v>400942</v>
      </c>
      <c r="AJ167">
        <v>343577</v>
      </c>
      <c r="AK167">
        <v>268618</v>
      </c>
      <c r="AL167">
        <v>264245</v>
      </c>
      <c r="AM167">
        <v>518140</v>
      </c>
      <c r="AN167">
        <v>400873</v>
      </c>
      <c r="AO167">
        <v>183734</v>
      </c>
      <c r="AX167">
        <v>483246</v>
      </c>
      <c r="AY167">
        <v>431710</v>
      </c>
      <c r="AZ167">
        <v>286746</v>
      </c>
      <c r="BA167">
        <v>326866</v>
      </c>
      <c r="BB167">
        <v>207943</v>
      </c>
    </row>
    <row r="168" spans="2:54">
      <c r="B168" t="s">
        <v>62</v>
      </c>
      <c r="Q168">
        <v>336318</v>
      </c>
      <c r="S168">
        <v>314448</v>
      </c>
      <c r="T168">
        <v>209245</v>
      </c>
      <c r="U168">
        <v>238497</v>
      </c>
      <c r="X168">
        <v>328886</v>
      </c>
      <c r="Y168">
        <v>2962510</v>
      </c>
      <c r="Z168" s="1">
        <v>3503909</v>
      </c>
      <c r="AA168">
        <v>239651</v>
      </c>
      <c r="AB168">
        <v>338896</v>
      </c>
      <c r="AC168">
        <v>354418</v>
      </c>
      <c r="AD168">
        <v>459990</v>
      </c>
      <c r="AE168">
        <v>688410</v>
      </c>
      <c r="AF168">
        <v>454884</v>
      </c>
      <c r="AG168">
        <v>288439</v>
      </c>
      <c r="AH168">
        <v>230374</v>
      </c>
      <c r="AI168">
        <v>144547</v>
      </c>
      <c r="AJ168">
        <v>32721</v>
      </c>
      <c r="AK168">
        <v>64381</v>
      </c>
      <c r="AL168">
        <v>62279</v>
      </c>
      <c r="AM168">
        <v>58678</v>
      </c>
      <c r="AN168">
        <v>59603</v>
      </c>
      <c r="AO168">
        <v>64925</v>
      </c>
      <c r="AP168">
        <v>84609</v>
      </c>
      <c r="AQ168">
        <v>97621</v>
      </c>
      <c r="AR168">
        <v>36274</v>
      </c>
      <c r="AS168">
        <v>8015</v>
      </c>
      <c r="AT168">
        <v>10524</v>
      </c>
      <c r="AU168">
        <v>2036</v>
      </c>
      <c r="AV168">
        <v>42603</v>
      </c>
      <c r="AW168">
        <v>56310</v>
      </c>
      <c r="AX168">
        <v>18599</v>
      </c>
      <c r="AY168">
        <v>182761</v>
      </c>
      <c r="AZ168">
        <v>41883</v>
      </c>
      <c r="BA168">
        <v>50351</v>
      </c>
      <c r="BB168">
        <v>67310</v>
      </c>
    </row>
    <row r="169" spans="2:54">
      <c r="B169" t="s">
        <v>160</v>
      </c>
      <c r="AS169">
        <v>458</v>
      </c>
      <c r="AT169">
        <v>6260</v>
      </c>
    </row>
    <row r="170" spans="2:54">
      <c r="B170" t="s">
        <v>63</v>
      </c>
      <c r="T170">
        <v>2863</v>
      </c>
      <c r="U170">
        <v>800</v>
      </c>
      <c r="Y170">
        <v>157894</v>
      </c>
      <c r="Z170" s="1">
        <v>30398</v>
      </c>
      <c r="AA170">
        <v>104975</v>
      </c>
      <c r="AB170">
        <v>785</v>
      </c>
      <c r="AC170">
        <v>102088</v>
      </c>
      <c r="AD170">
        <v>4874</v>
      </c>
      <c r="AE170">
        <v>1881</v>
      </c>
      <c r="AI170">
        <v>5661</v>
      </c>
      <c r="AJ170">
        <v>20059</v>
      </c>
    </row>
    <row r="171" spans="2:54">
      <c r="B171" t="s">
        <v>73</v>
      </c>
      <c r="S171">
        <v>6923</v>
      </c>
    </row>
    <row r="172" spans="2:54">
      <c r="B172" t="s">
        <v>141</v>
      </c>
      <c r="AQ172">
        <v>5140</v>
      </c>
      <c r="AR172">
        <v>1522</v>
      </c>
      <c r="AS172">
        <v>155556</v>
      </c>
      <c r="AT172">
        <v>211164</v>
      </c>
      <c r="AU172">
        <v>81507</v>
      </c>
      <c r="AV172">
        <v>82608</v>
      </c>
      <c r="AX172">
        <v>10920</v>
      </c>
      <c r="AY172">
        <v>43264</v>
      </c>
      <c r="AZ172">
        <v>8088</v>
      </c>
      <c r="BA172">
        <v>52107</v>
      </c>
      <c r="BB172">
        <v>69620</v>
      </c>
    </row>
    <row r="173" spans="2:54">
      <c r="B173" t="s">
        <v>142</v>
      </c>
      <c r="AO173">
        <v>536416</v>
      </c>
      <c r="AP173">
        <v>665136</v>
      </c>
      <c r="AQ173">
        <v>755287</v>
      </c>
      <c r="AR173">
        <v>307188</v>
      </c>
      <c r="AS173">
        <v>313229</v>
      </c>
      <c r="AX173">
        <v>462208</v>
      </c>
      <c r="AY173">
        <v>419807</v>
      </c>
      <c r="AZ173">
        <v>70967</v>
      </c>
      <c r="BA173">
        <v>4582815</v>
      </c>
      <c r="BB173">
        <v>5453739</v>
      </c>
    </row>
    <row r="174" spans="2:54">
      <c r="B174" t="s">
        <v>108</v>
      </c>
      <c r="AE174">
        <v>3661</v>
      </c>
      <c r="AF174">
        <v>3772</v>
      </c>
      <c r="AG174">
        <v>1096</v>
      </c>
      <c r="AH174">
        <v>2352</v>
      </c>
      <c r="AK174">
        <v>601</v>
      </c>
      <c r="AL174">
        <v>196</v>
      </c>
      <c r="AM174">
        <v>814</v>
      </c>
      <c r="AN174">
        <v>157</v>
      </c>
      <c r="AO174">
        <v>260</v>
      </c>
      <c r="AZ174">
        <v>25</v>
      </c>
    </row>
    <row r="175" spans="2:54">
      <c r="B175" t="s">
        <v>180</v>
      </c>
      <c r="AG175">
        <v>67</v>
      </c>
      <c r="AY175">
        <v>748</v>
      </c>
      <c r="BB175">
        <v>616</v>
      </c>
    </row>
    <row r="176" spans="2:54">
      <c r="B176" t="s">
        <v>48</v>
      </c>
    </row>
    <row r="177" spans="1:54">
      <c r="B177" t="s">
        <v>193</v>
      </c>
      <c r="E177">
        <f t="shared" ref="E177:AJ177" si="0">SUM(E4:E176)</f>
        <v>0</v>
      </c>
      <c r="F177">
        <f t="shared" si="0"/>
        <v>0</v>
      </c>
      <c r="G177">
        <f t="shared" si="0"/>
        <v>0</v>
      </c>
      <c r="H177">
        <f t="shared" si="0"/>
        <v>0</v>
      </c>
      <c r="I177">
        <f t="shared" si="0"/>
        <v>0</v>
      </c>
      <c r="J177">
        <f t="shared" si="0"/>
        <v>0</v>
      </c>
      <c r="K177">
        <f t="shared" si="0"/>
        <v>0</v>
      </c>
      <c r="L177">
        <f t="shared" si="0"/>
        <v>0</v>
      </c>
      <c r="M177">
        <f t="shared" si="0"/>
        <v>0</v>
      </c>
      <c r="N177">
        <f t="shared" si="0"/>
        <v>0</v>
      </c>
      <c r="O177">
        <f t="shared" si="0"/>
        <v>0</v>
      </c>
      <c r="P177">
        <f t="shared" si="0"/>
        <v>0</v>
      </c>
      <c r="Q177">
        <f t="shared" si="0"/>
        <v>172978328</v>
      </c>
      <c r="R177">
        <f t="shared" si="0"/>
        <v>0</v>
      </c>
      <c r="S177">
        <f t="shared" si="0"/>
        <v>177553954</v>
      </c>
      <c r="T177">
        <f t="shared" si="0"/>
        <v>254291763</v>
      </c>
      <c r="U177">
        <f t="shared" si="0"/>
        <v>356571350</v>
      </c>
      <c r="V177">
        <f t="shared" si="0"/>
        <v>0</v>
      </c>
      <c r="W177">
        <f t="shared" si="0"/>
        <v>0</v>
      </c>
      <c r="X177">
        <f t="shared" si="0"/>
        <v>574372657</v>
      </c>
      <c r="Y177">
        <f t="shared" si="0"/>
        <v>794067726</v>
      </c>
      <c r="Z177" s="1">
        <f t="shared" si="0"/>
        <v>278087550</v>
      </c>
      <c r="AA177">
        <f t="shared" si="0"/>
        <v>331379091</v>
      </c>
      <c r="AB177">
        <f t="shared" si="0"/>
        <v>421074643</v>
      </c>
      <c r="AC177">
        <f t="shared" si="0"/>
        <v>434865295</v>
      </c>
      <c r="AD177">
        <f t="shared" si="0"/>
        <v>353984156</v>
      </c>
      <c r="AE177">
        <f t="shared" si="0"/>
        <v>301708731</v>
      </c>
      <c r="AF177">
        <f t="shared" si="0"/>
        <v>322704591</v>
      </c>
      <c r="AG177">
        <f t="shared" si="0"/>
        <v>278089679</v>
      </c>
      <c r="AH177">
        <f t="shared" si="0"/>
        <v>272439762</v>
      </c>
      <c r="AI177">
        <f t="shared" si="0"/>
        <v>167410669</v>
      </c>
      <c r="AJ177">
        <f t="shared" si="0"/>
        <v>118865553</v>
      </c>
      <c r="AK177">
        <f t="shared" ref="AK177:BB177" si="1">SUM(AK4:AK176)</f>
        <v>80672015</v>
      </c>
      <c r="AL177">
        <f t="shared" si="1"/>
        <v>84390541</v>
      </c>
      <c r="AM177">
        <f t="shared" si="1"/>
        <v>107746409</v>
      </c>
      <c r="AN177">
        <f t="shared" si="1"/>
        <v>128022342</v>
      </c>
      <c r="AO177">
        <f t="shared" si="1"/>
        <v>154846769</v>
      </c>
      <c r="AP177">
        <f t="shared" si="1"/>
        <v>186071036</v>
      </c>
      <c r="AQ177">
        <f t="shared" si="1"/>
        <v>142677752</v>
      </c>
      <c r="AR177">
        <f t="shared" si="1"/>
        <v>147676258</v>
      </c>
      <c r="AS177">
        <f t="shared" si="1"/>
        <v>127288307</v>
      </c>
      <c r="AT177">
        <f t="shared" si="1"/>
        <v>211507591</v>
      </c>
      <c r="AU177">
        <f t="shared" si="1"/>
        <v>182375414</v>
      </c>
      <c r="AV177">
        <f t="shared" si="1"/>
        <v>351538209</v>
      </c>
      <c r="AW177">
        <f t="shared" si="1"/>
        <v>433094867</v>
      </c>
      <c r="AX177">
        <f t="shared" si="1"/>
        <v>409924727</v>
      </c>
      <c r="AY177">
        <f t="shared" si="1"/>
        <v>475864363</v>
      </c>
      <c r="AZ177">
        <f t="shared" si="1"/>
        <v>746592325</v>
      </c>
      <c r="BA177">
        <f t="shared" si="1"/>
        <v>709872461</v>
      </c>
      <c r="BB177">
        <f t="shared" si="1"/>
        <v>578306696</v>
      </c>
    </row>
    <row r="179" spans="1:54">
      <c r="A179" t="s">
        <v>98</v>
      </c>
      <c r="Q179">
        <f>172978328-Q177</f>
        <v>0</v>
      </c>
      <c r="S179">
        <f>177553954-S177</f>
        <v>0</v>
      </c>
      <c r="T179">
        <f>254291763-T177</f>
        <v>0</v>
      </c>
      <c r="U179">
        <f>356571350-U177</f>
        <v>0</v>
      </c>
      <c r="X179">
        <f>574372657-X177</f>
        <v>0</v>
      </c>
      <c r="Y179">
        <f>794067726-Y177</f>
        <v>0</v>
      </c>
      <c r="Z179" s="1">
        <f>278087550-Z177</f>
        <v>0</v>
      </c>
      <c r="AA179">
        <f>331379091-AA177</f>
        <v>0</v>
      </c>
      <c r="AB179">
        <f>421074643-AB177</f>
        <v>0</v>
      </c>
      <c r="AC179">
        <f>434865295-AC177</f>
        <v>0</v>
      </c>
      <c r="AD179">
        <f>353984156-AD177</f>
        <v>0</v>
      </c>
      <c r="AE179">
        <f>301708731-AE177</f>
        <v>0</v>
      </c>
      <c r="AF179">
        <f>322704591-AF177</f>
        <v>0</v>
      </c>
      <c r="AG179">
        <f>278069689-AG177</f>
        <v>-19990</v>
      </c>
      <c r="AH179">
        <f>272439762-AH177</f>
        <v>0</v>
      </c>
      <c r="AI179">
        <f>167410669-AI177</f>
        <v>0</v>
      </c>
      <c r="AJ179">
        <f>118865553-AJ177</f>
        <v>0</v>
      </c>
      <c r="AK179">
        <f>80672015-AK177</f>
        <v>0</v>
      </c>
      <c r="AL179">
        <f>84390541-AL177</f>
        <v>0</v>
      </c>
      <c r="AM179">
        <f>107746409-AM177</f>
        <v>0</v>
      </c>
      <c r="AN179">
        <f>128022342-AN177</f>
        <v>0</v>
      </c>
      <c r="AO179">
        <f>154846769-AO177</f>
        <v>0</v>
      </c>
      <c r="AP179">
        <f>186071036-AP177</f>
        <v>0</v>
      </c>
      <c r="AQ179">
        <f>142677752-AQ177</f>
        <v>0</v>
      </c>
      <c r="AR179">
        <f>147676258-AR177</f>
        <v>0</v>
      </c>
      <c r="AS179">
        <f>127288307-AS177</f>
        <v>0</v>
      </c>
      <c r="AT179">
        <f>211507591-AT177</f>
        <v>0</v>
      </c>
      <c r="AU179">
        <f>182375414-AU177</f>
        <v>0</v>
      </c>
      <c r="AV179">
        <f>351538209-AV177</f>
        <v>0</v>
      </c>
      <c r="AW179">
        <f>433094867-AW177</f>
        <v>0</v>
      </c>
      <c r="AX179">
        <f>409924729-AX177</f>
        <v>2</v>
      </c>
      <c r="AY179">
        <f>475864363-AY177</f>
        <v>0</v>
      </c>
      <c r="AZ179">
        <f>746592325-AZ177</f>
        <v>0</v>
      </c>
      <c r="BA179">
        <f>709872461-BA177</f>
        <v>0</v>
      </c>
      <c r="BB179">
        <f>578306696-BB177</f>
        <v>0</v>
      </c>
    </row>
    <row r="180" spans="1:54">
      <c r="Q180" t="s">
        <v>101</v>
      </c>
      <c r="S180" t="s">
        <v>101</v>
      </c>
      <c r="T180" t="s">
        <v>101</v>
      </c>
      <c r="U180" t="s">
        <v>101</v>
      </c>
      <c r="AX180">
        <f>SUM(AX60:AX96)+AX164</f>
        <v>55813572</v>
      </c>
    </row>
    <row r="181" spans="1:54">
      <c r="AD181" t="s">
        <v>191</v>
      </c>
      <c r="AE181" t="s">
        <v>191</v>
      </c>
      <c r="AF181" t="s">
        <v>191</v>
      </c>
      <c r="AG181" t="s">
        <v>191</v>
      </c>
      <c r="AH181" t="s">
        <v>191</v>
      </c>
      <c r="AX181">
        <f>SUM(AX4:AX58)</f>
        <v>352240771</v>
      </c>
    </row>
    <row r="182" spans="1:54">
      <c r="AX182">
        <f>AX123+AX129+AX137</f>
        <v>22970</v>
      </c>
    </row>
    <row r="183" spans="1:54">
      <c r="AF183" t="s">
        <v>192</v>
      </c>
      <c r="AG183" t="s">
        <v>192</v>
      </c>
      <c r="AH183" t="s">
        <v>192</v>
      </c>
      <c r="AX183">
        <f>+AX168+AX132+AX133+AX147</f>
        <v>180433</v>
      </c>
    </row>
    <row r="184" spans="1:54">
      <c r="AX184">
        <f>+AX99+AX102+AX107+AX124+AX110+AX166+AX167+AX172+AX173+AX116+AX117+AX121</f>
        <v>1666981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179"/>
  <sheetViews>
    <sheetView workbookViewId="0">
      <pane xSplit="3" ySplit="1" topLeftCell="AB2" activePane="bottomRight" state="frozen"/>
      <selection activeCell="B2" sqref="B2"/>
      <selection pane="topRight" activeCell="B2" sqref="B2"/>
      <selection pane="bottomLeft" activeCell="B2" sqref="B2"/>
      <selection pane="bottomRight" activeCell="B172" sqref="B172"/>
    </sheetView>
  </sheetViews>
  <sheetFormatPr defaultRowHeight="15"/>
  <cols>
    <col min="17" max="17" width="11.85546875" customWidth="1"/>
    <col min="19" max="19" width="13.28515625" customWidth="1"/>
    <col min="20" max="21" width="10" bestFit="1" customWidth="1"/>
    <col min="24" max="34" width="10" bestFit="1" customWidth="1"/>
    <col min="35" max="35" width="10.85546875" style="1" customWidth="1"/>
    <col min="41" max="41" width="10" bestFit="1" customWidth="1"/>
    <col min="46" max="56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 s="1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C3">
        <v>1</v>
      </c>
      <c r="D3">
        <v>1</v>
      </c>
      <c r="AA3" s="1"/>
      <c r="AC3" s="1"/>
      <c r="AD3" t="s">
        <v>107</v>
      </c>
      <c r="AE3" t="s">
        <v>107</v>
      </c>
      <c r="AF3" t="s">
        <v>103</v>
      </c>
      <c r="AG3" t="s">
        <v>103</v>
      </c>
      <c r="AH3" t="s">
        <v>103</v>
      </c>
      <c r="AI3" s="1" t="s">
        <v>100</v>
      </c>
      <c r="AP3" t="s">
        <v>163</v>
      </c>
      <c r="AQ3" t="s">
        <v>163</v>
      </c>
      <c r="AR3" t="s">
        <v>163</v>
      </c>
      <c r="AS3" t="s">
        <v>163</v>
      </c>
      <c r="AT3" t="s">
        <v>163</v>
      </c>
      <c r="AU3" t="s">
        <v>163</v>
      </c>
      <c r="AV3" t="s">
        <v>163</v>
      </c>
      <c r="AW3" t="s">
        <v>163</v>
      </c>
      <c r="AX3" t="s">
        <v>163</v>
      </c>
      <c r="AY3" t="s">
        <v>163</v>
      </c>
      <c r="AZ3" t="s">
        <v>163</v>
      </c>
      <c r="BA3" t="s">
        <v>163</v>
      </c>
      <c r="BB3" t="s">
        <v>163</v>
      </c>
      <c r="BC3" t="s">
        <v>163</v>
      </c>
    </row>
    <row r="4" spans="1:55">
      <c r="A4" t="s">
        <v>2</v>
      </c>
      <c r="B4" t="s">
        <v>3</v>
      </c>
      <c r="D4" t="s">
        <v>65</v>
      </c>
      <c r="Q4">
        <v>65416475</v>
      </c>
      <c r="S4">
        <v>69304589</v>
      </c>
      <c r="T4">
        <v>104723108</v>
      </c>
      <c r="U4">
        <v>185337194</v>
      </c>
      <c r="X4">
        <v>273202065</v>
      </c>
      <c r="Y4">
        <v>405724040</v>
      </c>
      <c r="Z4">
        <v>266136523</v>
      </c>
      <c r="AA4">
        <v>120713766</v>
      </c>
      <c r="AB4">
        <v>181717272</v>
      </c>
      <c r="AC4">
        <v>192113060</v>
      </c>
      <c r="AD4">
        <v>187223844</v>
      </c>
      <c r="AE4">
        <v>160051621</v>
      </c>
      <c r="AF4">
        <v>149597681</v>
      </c>
      <c r="AG4">
        <v>122482278</v>
      </c>
      <c r="AH4">
        <v>121144815</v>
      </c>
      <c r="AI4" s="1">
        <v>91872214</v>
      </c>
      <c r="AJ4">
        <v>45939647</v>
      </c>
      <c r="AK4">
        <v>27653060</v>
      </c>
      <c r="AL4">
        <v>22674245</v>
      </c>
      <c r="AM4">
        <v>41225012</v>
      </c>
      <c r="AN4">
        <v>55686078</v>
      </c>
      <c r="AO4">
        <v>66494245</v>
      </c>
      <c r="AP4">
        <v>86946267</v>
      </c>
      <c r="AQ4">
        <v>74082921</v>
      </c>
      <c r="AR4">
        <v>77601267</v>
      </c>
      <c r="AS4">
        <v>79617444</v>
      </c>
      <c r="AT4">
        <v>114896782</v>
      </c>
      <c r="AU4">
        <v>119684238</v>
      </c>
      <c r="AV4">
        <v>134874974</v>
      </c>
      <c r="AW4">
        <v>160904016</v>
      </c>
      <c r="AX4">
        <v>177797106</v>
      </c>
      <c r="AY4">
        <v>229093749</v>
      </c>
      <c r="AZ4">
        <v>436448370</v>
      </c>
      <c r="BA4">
        <v>420259968</v>
      </c>
      <c r="BB4">
        <v>375676478</v>
      </c>
      <c r="BC4">
        <v>407120368</v>
      </c>
    </row>
    <row r="5" spans="1:55">
      <c r="B5" t="s">
        <v>104</v>
      </c>
      <c r="C5" t="s">
        <v>105</v>
      </c>
      <c r="AF5">
        <v>9458017</v>
      </c>
      <c r="AG5">
        <v>6867144</v>
      </c>
      <c r="AH5">
        <v>5905719</v>
      </c>
      <c r="AP5">
        <v>1900350</v>
      </c>
      <c r="AQ5">
        <v>1069467</v>
      </c>
      <c r="AR5">
        <v>779335</v>
      </c>
      <c r="AS5">
        <v>1424526</v>
      </c>
      <c r="AT5">
        <v>2214168</v>
      </c>
      <c r="AU5">
        <v>3478692</v>
      </c>
      <c r="AV5">
        <v>3689683</v>
      </c>
      <c r="AW5">
        <v>7936848</v>
      </c>
      <c r="AX5">
        <v>10165577</v>
      </c>
    </row>
    <row r="6" spans="1:55">
      <c r="B6" t="s">
        <v>165</v>
      </c>
      <c r="BA6">
        <v>610</v>
      </c>
    </row>
    <row r="7" spans="1:55">
      <c r="B7" t="s">
        <v>166</v>
      </c>
      <c r="BA7">
        <v>493</v>
      </c>
      <c r="BB7">
        <v>169</v>
      </c>
      <c r="BC7">
        <v>43</v>
      </c>
    </row>
    <row r="8" spans="1:55">
      <c r="B8" t="s">
        <v>59</v>
      </c>
      <c r="Q8">
        <v>232</v>
      </c>
      <c r="AD8">
        <v>4241</v>
      </c>
    </row>
    <row r="9" spans="1:55">
      <c r="B9" t="s">
        <v>4</v>
      </c>
      <c r="S9">
        <v>517</v>
      </c>
      <c r="T9">
        <v>1682</v>
      </c>
      <c r="U9">
        <v>2809</v>
      </c>
      <c r="X9">
        <v>59019</v>
      </c>
      <c r="Y9">
        <v>24258</v>
      </c>
      <c r="Z9">
        <v>18483</v>
      </c>
      <c r="AA9">
        <v>16536</v>
      </c>
      <c r="AB9">
        <v>10264</v>
      </c>
      <c r="AC9">
        <v>10661</v>
      </c>
      <c r="AD9">
        <v>560</v>
      </c>
      <c r="AE9">
        <v>350766</v>
      </c>
      <c r="AF9">
        <v>292183</v>
      </c>
      <c r="AG9">
        <v>974789</v>
      </c>
      <c r="AH9">
        <v>1480314</v>
      </c>
      <c r="AI9" s="1">
        <v>1016103</v>
      </c>
      <c r="AJ9">
        <v>840380</v>
      </c>
      <c r="AK9">
        <v>787990</v>
      </c>
      <c r="AL9">
        <v>535381</v>
      </c>
      <c r="AM9">
        <v>1623228</v>
      </c>
      <c r="AN9">
        <v>1596099</v>
      </c>
      <c r="AO9">
        <v>1758474</v>
      </c>
    </row>
    <row r="10" spans="1:55">
      <c r="B10" t="s">
        <v>5</v>
      </c>
      <c r="Q10">
        <v>67539</v>
      </c>
      <c r="S10">
        <v>62906</v>
      </c>
      <c r="T10">
        <v>95085</v>
      </c>
      <c r="U10">
        <v>66932</v>
      </c>
      <c r="X10">
        <v>184144</v>
      </c>
      <c r="Y10">
        <v>196443</v>
      </c>
      <c r="Z10">
        <v>50516</v>
      </c>
      <c r="AA10">
        <v>9074</v>
      </c>
      <c r="AB10">
        <v>165623</v>
      </c>
      <c r="AC10">
        <v>106604</v>
      </c>
      <c r="AD10">
        <v>335326</v>
      </c>
      <c r="AE10">
        <v>66339</v>
      </c>
      <c r="AF10">
        <v>379015</v>
      </c>
      <c r="AG10">
        <v>81711</v>
      </c>
      <c r="AH10">
        <v>94757</v>
      </c>
      <c r="AI10" s="1">
        <v>37296</v>
      </c>
      <c r="AJ10">
        <v>51461</v>
      </c>
      <c r="AK10">
        <v>24068</v>
      </c>
      <c r="AL10">
        <v>7655</v>
      </c>
      <c r="AM10">
        <v>16432</v>
      </c>
      <c r="AN10">
        <v>533</v>
      </c>
    </row>
    <row r="11" spans="1:55">
      <c r="B11" t="s">
        <v>6</v>
      </c>
      <c r="Q11">
        <v>1537270</v>
      </c>
      <c r="S11">
        <v>971587</v>
      </c>
      <c r="T11">
        <v>1009072</v>
      </c>
      <c r="U11">
        <v>701546</v>
      </c>
      <c r="X11">
        <v>1228179</v>
      </c>
      <c r="Y11">
        <v>2515835</v>
      </c>
      <c r="Z11">
        <v>635236</v>
      </c>
      <c r="AA11">
        <v>772223</v>
      </c>
      <c r="AB11">
        <v>782444</v>
      </c>
      <c r="AC11">
        <v>1744222</v>
      </c>
      <c r="AD11">
        <v>1779956</v>
      </c>
      <c r="AE11">
        <v>1483884</v>
      </c>
      <c r="AF11">
        <v>1454697</v>
      </c>
      <c r="AG11">
        <v>851270</v>
      </c>
      <c r="AH11">
        <v>659712</v>
      </c>
      <c r="AI11" s="1">
        <v>347159</v>
      </c>
      <c r="AJ11">
        <v>145536</v>
      </c>
      <c r="AK11">
        <v>73925</v>
      </c>
      <c r="AL11">
        <v>80856</v>
      </c>
      <c r="AM11">
        <v>253195</v>
      </c>
      <c r="AN11">
        <v>474185</v>
      </c>
      <c r="AO11">
        <v>315646</v>
      </c>
      <c r="AP11">
        <v>403720</v>
      </c>
      <c r="AQ11">
        <v>213376</v>
      </c>
      <c r="AR11">
        <v>224584</v>
      </c>
      <c r="AS11">
        <v>306490</v>
      </c>
      <c r="AT11">
        <v>866188</v>
      </c>
      <c r="AU11">
        <v>3495217</v>
      </c>
      <c r="AV11">
        <v>7442544</v>
      </c>
      <c r="AW11">
        <v>6394098</v>
      </c>
      <c r="AX11">
        <v>4734983</v>
      </c>
      <c r="AY11">
        <v>5081491</v>
      </c>
      <c r="AZ11">
        <v>2517009</v>
      </c>
      <c r="BA11">
        <v>2007232</v>
      </c>
      <c r="BB11">
        <v>636262</v>
      </c>
      <c r="BC11">
        <v>504141</v>
      </c>
    </row>
    <row r="12" spans="1:55">
      <c r="B12" t="s">
        <v>109</v>
      </c>
      <c r="AZ12">
        <v>5900079</v>
      </c>
      <c r="BA12">
        <v>7430825</v>
      </c>
      <c r="BB12">
        <v>2666212</v>
      </c>
      <c r="BC12">
        <v>6653758</v>
      </c>
    </row>
    <row r="13" spans="1:55">
      <c r="B13" t="s">
        <v>110</v>
      </c>
      <c r="AN13">
        <v>25597</v>
      </c>
      <c r="AO13">
        <v>971</v>
      </c>
      <c r="AP13">
        <v>23130</v>
      </c>
      <c r="AQ13">
        <v>7210</v>
      </c>
      <c r="AR13">
        <v>2280</v>
      </c>
      <c r="AS13">
        <v>4649</v>
      </c>
      <c r="AU13">
        <v>4244</v>
      </c>
      <c r="AV13">
        <v>12159</v>
      </c>
      <c r="AW13">
        <v>12222</v>
      </c>
      <c r="AX13">
        <v>74097</v>
      </c>
      <c r="AY13">
        <v>50836</v>
      </c>
      <c r="AZ13">
        <v>109453</v>
      </c>
      <c r="BA13">
        <v>67456</v>
      </c>
      <c r="BB13">
        <v>66969</v>
      </c>
      <c r="BC13">
        <v>148232</v>
      </c>
    </row>
    <row r="14" spans="1:55">
      <c r="B14" t="s">
        <v>167</v>
      </c>
      <c r="BA14">
        <v>2</v>
      </c>
    </row>
    <row r="15" spans="1:55">
      <c r="B15" t="s">
        <v>67</v>
      </c>
      <c r="AN15">
        <v>165</v>
      </c>
      <c r="AP15">
        <v>1448</v>
      </c>
      <c r="AQ15">
        <v>91</v>
      </c>
      <c r="AS15">
        <v>120</v>
      </c>
      <c r="AV15">
        <v>105</v>
      </c>
      <c r="AW15">
        <v>841</v>
      </c>
      <c r="AZ15">
        <v>32</v>
      </c>
      <c r="BB15">
        <v>60</v>
      </c>
      <c r="BC15">
        <v>487</v>
      </c>
    </row>
    <row r="16" spans="1:55">
      <c r="B16" t="s">
        <v>7</v>
      </c>
      <c r="U16">
        <v>543</v>
      </c>
      <c r="AD16">
        <v>6690</v>
      </c>
      <c r="AL16">
        <v>16</v>
      </c>
      <c r="AN16">
        <v>151</v>
      </c>
      <c r="AQ16">
        <v>12</v>
      </c>
      <c r="AX16">
        <v>83</v>
      </c>
      <c r="AY16">
        <v>1961</v>
      </c>
      <c r="AZ16">
        <v>1300</v>
      </c>
      <c r="BA16">
        <v>2122</v>
      </c>
      <c r="BB16">
        <v>6579</v>
      </c>
      <c r="BC16">
        <v>2794</v>
      </c>
    </row>
    <row r="17" spans="2:55">
      <c r="B17" t="s">
        <v>8</v>
      </c>
      <c r="Q17">
        <v>6172</v>
      </c>
      <c r="S17">
        <v>959</v>
      </c>
      <c r="T17">
        <v>16393</v>
      </c>
      <c r="U17">
        <v>66955</v>
      </c>
      <c r="X17">
        <v>106291</v>
      </c>
      <c r="Y17">
        <v>1362218</v>
      </c>
      <c r="Z17">
        <v>564831</v>
      </c>
      <c r="AA17">
        <v>115214</v>
      </c>
      <c r="AB17">
        <v>424121</v>
      </c>
      <c r="AC17">
        <v>1307478</v>
      </c>
      <c r="AD17">
        <v>1135512</v>
      </c>
      <c r="AE17">
        <v>161291</v>
      </c>
      <c r="AF17">
        <v>487075</v>
      </c>
      <c r="AG17">
        <v>305493</v>
      </c>
      <c r="AH17">
        <v>1019569</v>
      </c>
      <c r="AI17" s="1">
        <v>1058971</v>
      </c>
      <c r="AJ17">
        <v>57489</v>
      </c>
      <c r="AK17">
        <v>7915</v>
      </c>
      <c r="AL17">
        <v>7392</v>
      </c>
      <c r="AM17">
        <v>11593</v>
      </c>
      <c r="AN17">
        <v>19222</v>
      </c>
      <c r="AO17">
        <v>20412</v>
      </c>
      <c r="AP17">
        <v>34519</v>
      </c>
      <c r="AQ17">
        <v>17270</v>
      </c>
      <c r="AR17">
        <v>16818</v>
      </c>
      <c r="AS17">
        <v>80723</v>
      </c>
      <c r="AT17">
        <v>952388</v>
      </c>
      <c r="AU17">
        <v>317784</v>
      </c>
      <c r="AV17">
        <v>400223</v>
      </c>
      <c r="AW17">
        <v>462485</v>
      </c>
      <c r="AX17">
        <v>596220</v>
      </c>
      <c r="AY17">
        <v>3238036</v>
      </c>
      <c r="AZ17">
        <v>3035763</v>
      </c>
      <c r="BA17">
        <v>2560135</v>
      </c>
      <c r="BB17">
        <v>371098</v>
      </c>
      <c r="BC17">
        <v>170509</v>
      </c>
    </row>
    <row r="18" spans="2:55">
      <c r="B18" t="s">
        <v>168</v>
      </c>
      <c r="BA18">
        <v>14779</v>
      </c>
      <c r="BB18">
        <v>6</v>
      </c>
    </row>
    <row r="19" spans="2:55">
      <c r="B19" t="s">
        <v>9</v>
      </c>
      <c r="Q19">
        <v>1531391</v>
      </c>
      <c r="S19">
        <v>1465231</v>
      </c>
      <c r="T19">
        <v>1123336</v>
      </c>
      <c r="U19">
        <v>1766729</v>
      </c>
      <c r="X19">
        <v>7670385</v>
      </c>
      <c r="Y19">
        <v>5720628</v>
      </c>
      <c r="Z19">
        <v>5030825</v>
      </c>
      <c r="AA19">
        <v>3758900</v>
      </c>
      <c r="AB19">
        <v>5678341</v>
      </c>
      <c r="AC19">
        <v>5489630</v>
      </c>
      <c r="AD19">
        <v>6619148</v>
      </c>
      <c r="AE19">
        <v>7070581</v>
      </c>
      <c r="AF19">
        <v>6031457</v>
      </c>
      <c r="AG19">
        <v>4756156</v>
      </c>
      <c r="AH19">
        <v>4915000</v>
      </c>
      <c r="AI19" s="1">
        <v>3657217</v>
      </c>
      <c r="AJ19">
        <v>1678620</v>
      </c>
      <c r="AK19">
        <v>1076001</v>
      </c>
      <c r="AL19">
        <v>891374</v>
      </c>
      <c r="AM19">
        <v>1196005</v>
      </c>
      <c r="AN19">
        <v>1171570</v>
      </c>
      <c r="AO19">
        <v>979754</v>
      </c>
      <c r="AP19">
        <v>1011147</v>
      </c>
      <c r="AQ19">
        <v>815490</v>
      </c>
      <c r="AR19">
        <v>986398</v>
      </c>
      <c r="AS19">
        <v>698631</v>
      </c>
      <c r="AT19">
        <v>1508634</v>
      </c>
      <c r="AU19">
        <v>1311813</v>
      </c>
      <c r="AV19">
        <v>1736526</v>
      </c>
      <c r="AW19">
        <v>2679490</v>
      </c>
      <c r="AX19">
        <v>3116146</v>
      </c>
      <c r="AY19">
        <v>3350041</v>
      </c>
      <c r="AZ19">
        <v>4662023</v>
      </c>
      <c r="BA19">
        <v>8968263</v>
      </c>
      <c r="BB19">
        <v>11086049</v>
      </c>
      <c r="BC19">
        <v>15461414</v>
      </c>
    </row>
    <row r="20" spans="2:55">
      <c r="B20" t="s">
        <v>10</v>
      </c>
      <c r="Q20">
        <v>2563</v>
      </c>
      <c r="S20">
        <v>6227</v>
      </c>
      <c r="T20">
        <v>34030</v>
      </c>
      <c r="U20">
        <v>104334</v>
      </c>
      <c r="X20">
        <v>584666</v>
      </c>
      <c r="Y20">
        <v>239549</v>
      </c>
      <c r="Z20">
        <v>139629</v>
      </c>
      <c r="AA20">
        <v>9131</v>
      </c>
      <c r="AB20">
        <v>23481</v>
      </c>
      <c r="AC20">
        <v>160526</v>
      </c>
      <c r="AD20">
        <v>61655</v>
      </c>
      <c r="AE20">
        <v>21572</v>
      </c>
      <c r="AF20">
        <v>512684</v>
      </c>
      <c r="AG20">
        <v>290422</v>
      </c>
      <c r="AH20">
        <v>765707</v>
      </c>
      <c r="AI20" s="1">
        <v>632781</v>
      </c>
      <c r="AJ20">
        <v>210029</v>
      </c>
      <c r="AK20">
        <v>41960</v>
      </c>
      <c r="AL20">
        <v>16007</v>
      </c>
      <c r="AM20">
        <v>16160</v>
      </c>
      <c r="AN20">
        <v>16043</v>
      </c>
      <c r="AO20">
        <v>62924</v>
      </c>
      <c r="AP20">
        <v>83143</v>
      </c>
      <c r="AQ20">
        <v>12016</v>
      </c>
      <c r="AR20">
        <v>6329</v>
      </c>
      <c r="AS20">
        <v>10593</v>
      </c>
      <c r="AT20">
        <v>22856</v>
      </c>
      <c r="AU20">
        <v>10234</v>
      </c>
      <c r="AV20">
        <v>50992</v>
      </c>
      <c r="AW20">
        <v>219848</v>
      </c>
      <c r="AX20">
        <v>395358</v>
      </c>
      <c r="AY20">
        <v>2064734</v>
      </c>
      <c r="AZ20">
        <v>263889</v>
      </c>
      <c r="BA20">
        <v>436865</v>
      </c>
      <c r="BB20">
        <v>232350</v>
      </c>
      <c r="BC20">
        <v>320814</v>
      </c>
    </row>
    <row r="21" spans="2:55">
      <c r="B21" t="s">
        <v>11</v>
      </c>
      <c r="S21">
        <v>856</v>
      </c>
      <c r="T21">
        <v>1255</v>
      </c>
      <c r="U21">
        <v>324</v>
      </c>
      <c r="X21">
        <v>212046</v>
      </c>
      <c r="Y21">
        <v>211707</v>
      </c>
      <c r="Z21">
        <v>138191</v>
      </c>
      <c r="AA21">
        <v>5821</v>
      </c>
      <c r="AB21">
        <v>52926</v>
      </c>
      <c r="AC21">
        <v>52795</v>
      </c>
      <c r="AD21">
        <v>125623</v>
      </c>
      <c r="AE21">
        <v>7068</v>
      </c>
      <c r="AF21">
        <v>15351</v>
      </c>
      <c r="AG21">
        <v>31282</v>
      </c>
      <c r="AH21">
        <v>6677</v>
      </c>
      <c r="AI21" s="1">
        <v>3634</v>
      </c>
      <c r="AJ21">
        <v>442</v>
      </c>
      <c r="AK21">
        <v>2</v>
      </c>
      <c r="AL21">
        <v>31</v>
      </c>
      <c r="AM21">
        <v>2</v>
      </c>
      <c r="AN21">
        <v>6</v>
      </c>
      <c r="AO21">
        <v>5</v>
      </c>
      <c r="AP21">
        <v>108</v>
      </c>
      <c r="AQ21">
        <v>434</v>
      </c>
      <c r="AR21">
        <v>1288</v>
      </c>
      <c r="AS21">
        <v>129</v>
      </c>
      <c r="AT21">
        <v>226</v>
      </c>
      <c r="AU21">
        <v>1</v>
      </c>
      <c r="AV21">
        <v>665</v>
      </c>
      <c r="AW21">
        <v>2789</v>
      </c>
      <c r="AX21">
        <v>2339</v>
      </c>
      <c r="AY21">
        <v>4501</v>
      </c>
      <c r="AZ21">
        <v>12537</v>
      </c>
      <c r="BA21">
        <v>75848</v>
      </c>
      <c r="BB21">
        <v>23351</v>
      </c>
      <c r="BC21">
        <v>89245</v>
      </c>
    </row>
    <row r="22" spans="2:55">
      <c r="B22" t="s">
        <v>12</v>
      </c>
      <c r="S22">
        <v>57776</v>
      </c>
      <c r="T22">
        <v>68599</v>
      </c>
      <c r="U22">
        <v>170253</v>
      </c>
      <c r="X22">
        <v>1322526</v>
      </c>
      <c r="Y22">
        <v>227110</v>
      </c>
      <c r="Z22">
        <v>31501</v>
      </c>
      <c r="AA22">
        <v>300993</v>
      </c>
      <c r="AB22">
        <v>399846</v>
      </c>
      <c r="AC22">
        <v>654808</v>
      </c>
      <c r="AD22">
        <v>316852</v>
      </c>
      <c r="AE22">
        <v>394194</v>
      </c>
      <c r="AF22">
        <v>543116</v>
      </c>
      <c r="AG22">
        <v>601747</v>
      </c>
      <c r="AH22">
        <v>1330074</v>
      </c>
      <c r="AI22" s="1">
        <v>1238311</v>
      </c>
      <c r="AJ22">
        <v>410047</v>
      </c>
      <c r="AK22">
        <v>229709</v>
      </c>
      <c r="AL22">
        <v>360855</v>
      </c>
      <c r="AM22">
        <v>529006</v>
      </c>
      <c r="AN22">
        <v>893927</v>
      </c>
      <c r="AO22">
        <v>965121</v>
      </c>
      <c r="AP22">
        <v>1209545</v>
      </c>
      <c r="AQ22">
        <v>991084</v>
      </c>
      <c r="AR22">
        <v>588049</v>
      </c>
      <c r="AS22">
        <v>710615</v>
      </c>
      <c r="AT22">
        <v>1090952</v>
      </c>
      <c r="AU22">
        <v>1949814</v>
      </c>
      <c r="AV22">
        <v>3521935</v>
      </c>
      <c r="AW22">
        <v>4152208</v>
      </c>
      <c r="AX22">
        <v>5278314</v>
      </c>
      <c r="AY22">
        <v>6524402</v>
      </c>
      <c r="AZ22">
        <v>5153639</v>
      </c>
      <c r="BA22">
        <v>6091057</v>
      </c>
      <c r="BB22">
        <v>4267246</v>
      </c>
      <c r="BC22">
        <v>3039799</v>
      </c>
    </row>
    <row r="23" spans="2:55">
      <c r="B23" t="s">
        <v>111</v>
      </c>
      <c r="AZ23">
        <v>1239728</v>
      </c>
      <c r="BA23">
        <v>4044916</v>
      </c>
      <c r="BB23">
        <v>2401988</v>
      </c>
      <c r="BC23">
        <v>4146772</v>
      </c>
    </row>
    <row r="24" spans="2:55">
      <c r="B24" t="s">
        <v>13</v>
      </c>
      <c r="Q24">
        <v>25128</v>
      </c>
      <c r="S24">
        <v>57103</v>
      </c>
      <c r="T24">
        <v>132660</v>
      </c>
      <c r="U24">
        <v>321501</v>
      </c>
      <c r="X24">
        <v>357097</v>
      </c>
      <c r="Y24">
        <v>342158</v>
      </c>
      <c r="Z24">
        <v>194328</v>
      </c>
      <c r="AA24">
        <v>75205</v>
      </c>
      <c r="AB24">
        <v>196847</v>
      </c>
      <c r="AC24">
        <v>136056</v>
      </c>
      <c r="AD24">
        <v>267332</v>
      </c>
      <c r="AE24">
        <v>231139</v>
      </c>
      <c r="AF24">
        <v>347657</v>
      </c>
      <c r="AG24">
        <v>280170</v>
      </c>
      <c r="AH24">
        <v>365125</v>
      </c>
      <c r="AI24" s="1">
        <v>176759</v>
      </c>
      <c r="AJ24">
        <v>111257</v>
      </c>
      <c r="AK24">
        <v>76797</v>
      </c>
      <c r="AL24">
        <v>46723</v>
      </c>
      <c r="AM24">
        <v>79315</v>
      </c>
      <c r="AN24">
        <v>96650</v>
      </c>
      <c r="AO24">
        <v>99807</v>
      </c>
      <c r="AP24">
        <v>82166</v>
      </c>
      <c r="AQ24">
        <v>88067</v>
      </c>
      <c r="AR24">
        <v>72566</v>
      </c>
      <c r="AS24">
        <v>79493</v>
      </c>
      <c r="AT24">
        <v>292026</v>
      </c>
      <c r="AU24">
        <v>1539568</v>
      </c>
      <c r="AV24">
        <v>5911337</v>
      </c>
      <c r="AW24">
        <v>5647824</v>
      </c>
      <c r="AX24">
        <v>4468088</v>
      </c>
      <c r="AY24">
        <v>5132306</v>
      </c>
      <c r="AZ24">
        <v>911516</v>
      </c>
      <c r="BA24">
        <v>2608781</v>
      </c>
      <c r="BB24">
        <v>908442</v>
      </c>
      <c r="BC24">
        <v>229079</v>
      </c>
    </row>
    <row r="25" spans="2:55">
      <c r="B25" t="s">
        <v>112</v>
      </c>
      <c r="BA25">
        <v>11405</v>
      </c>
      <c r="BB25">
        <v>89041</v>
      </c>
      <c r="BC25">
        <v>79246</v>
      </c>
    </row>
    <row r="26" spans="2:55">
      <c r="B26" t="s">
        <v>113</v>
      </c>
      <c r="AP26">
        <v>2100</v>
      </c>
      <c r="AR26">
        <v>120</v>
      </c>
      <c r="AV26">
        <v>192</v>
      </c>
      <c r="AW26">
        <v>332</v>
      </c>
      <c r="AX26">
        <v>250</v>
      </c>
      <c r="AZ26">
        <v>50</v>
      </c>
    </row>
    <row r="27" spans="2:55">
      <c r="B27" t="s">
        <v>149</v>
      </c>
      <c r="AQ27">
        <v>36</v>
      </c>
      <c r="BC27">
        <v>356</v>
      </c>
    </row>
    <row r="28" spans="2:55">
      <c r="B28" t="s">
        <v>114</v>
      </c>
    </row>
    <row r="29" spans="2:55">
      <c r="B29" t="s">
        <v>115</v>
      </c>
    </row>
    <row r="30" spans="2:55">
      <c r="B30" t="s">
        <v>14</v>
      </c>
      <c r="Q30">
        <v>1326</v>
      </c>
      <c r="S30">
        <v>840</v>
      </c>
      <c r="U30">
        <v>13344</v>
      </c>
      <c r="X30">
        <v>30955</v>
      </c>
      <c r="Z30">
        <v>111139</v>
      </c>
      <c r="AA30">
        <v>83811</v>
      </c>
      <c r="AB30">
        <v>232638</v>
      </c>
      <c r="AC30">
        <v>132351</v>
      </c>
      <c r="AD30">
        <v>197679</v>
      </c>
      <c r="AE30">
        <v>10279</v>
      </c>
      <c r="AF30">
        <v>195279</v>
      </c>
      <c r="AG30">
        <v>176259</v>
      </c>
      <c r="AH30">
        <v>114474</v>
      </c>
      <c r="AI30" s="1">
        <v>103352</v>
      </c>
      <c r="AJ30">
        <v>2625</v>
      </c>
      <c r="AK30">
        <v>2540</v>
      </c>
      <c r="AL30">
        <v>1100</v>
      </c>
      <c r="AM30">
        <v>525</v>
      </c>
      <c r="AN30">
        <v>681</v>
      </c>
      <c r="AO30">
        <v>2628</v>
      </c>
      <c r="AP30">
        <v>4391</v>
      </c>
      <c r="AQ30">
        <v>4726</v>
      </c>
      <c r="AR30">
        <v>5968</v>
      </c>
      <c r="AS30">
        <v>6436</v>
      </c>
      <c r="AT30">
        <v>8004</v>
      </c>
      <c r="AU30">
        <v>1955</v>
      </c>
      <c r="AV30">
        <v>7956</v>
      </c>
      <c r="AW30">
        <v>2400</v>
      </c>
      <c r="AX30">
        <v>29198</v>
      </c>
      <c r="AY30">
        <v>60522</v>
      </c>
      <c r="AZ30">
        <v>87379</v>
      </c>
      <c r="BA30">
        <v>83269</v>
      </c>
      <c r="BB30">
        <v>80904</v>
      </c>
      <c r="BC30">
        <v>75796</v>
      </c>
    </row>
    <row r="31" spans="2:55">
      <c r="B31" t="s">
        <v>49</v>
      </c>
      <c r="Z31">
        <v>114076</v>
      </c>
      <c r="AB31">
        <v>202</v>
      </c>
      <c r="AL31">
        <v>23</v>
      </c>
      <c r="BA31">
        <v>518</v>
      </c>
      <c r="BC31">
        <v>10306</v>
      </c>
    </row>
    <row r="32" spans="2:55">
      <c r="B32" t="s">
        <v>99</v>
      </c>
      <c r="S32">
        <v>907</v>
      </c>
      <c r="AX32">
        <v>58</v>
      </c>
      <c r="BB32">
        <v>3786</v>
      </c>
      <c r="BC32">
        <v>250323</v>
      </c>
    </row>
    <row r="33" spans="2:55">
      <c r="B33" s="2" t="s">
        <v>148</v>
      </c>
      <c r="AP33">
        <v>16350</v>
      </c>
      <c r="AV33">
        <v>23454</v>
      </c>
      <c r="AW33">
        <v>11543</v>
      </c>
      <c r="AY33">
        <v>15</v>
      </c>
      <c r="AZ33">
        <v>22</v>
      </c>
      <c r="BB33">
        <v>1</v>
      </c>
      <c r="BC33">
        <v>2262</v>
      </c>
    </row>
    <row r="34" spans="2:55">
      <c r="B34" t="s">
        <v>76</v>
      </c>
      <c r="AJ34">
        <v>1410</v>
      </c>
    </row>
    <row r="35" spans="2:55">
      <c r="B35" t="s">
        <v>15</v>
      </c>
      <c r="Q35">
        <v>291</v>
      </c>
      <c r="S35">
        <v>221</v>
      </c>
      <c r="U35">
        <v>1359</v>
      </c>
      <c r="X35">
        <v>241682</v>
      </c>
      <c r="Y35">
        <v>1239318</v>
      </c>
      <c r="AA35">
        <v>7433</v>
      </c>
      <c r="AB35">
        <v>319673</v>
      </c>
      <c r="AC35">
        <v>57023</v>
      </c>
      <c r="AD35">
        <v>53969</v>
      </c>
      <c r="AE35">
        <v>51669</v>
      </c>
      <c r="AF35">
        <v>551190</v>
      </c>
      <c r="AG35">
        <v>307513</v>
      </c>
      <c r="AH35">
        <v>149743</v>
      </c>
      <c r="AI35" s="1">
        <v>91632</v>
      </c>
      <c r="AJ35">
        <v>957</v>
      </c>
      <c r="AK35">
        <v>135</v>
      </c>
      <c r="AL35">
        <v>58</v>
      </c>
      <c r="AN35">
        <v>15</v>
      </c>
      <c r="AO35">
        <v>1224</v>
      </c>
      <c r="AP35">
        <v>1565</v>
      </c>
      <c r="AQ35">
        <v>1508</v>
      </c>
      <c r="AR35">
        <v>121</v>
      </c>
      <c r="AS35">
        <v>596</v>
      </c>
      <c r="AT35">
        <v>1305</v>
      </c>
      <c r="AU35">
        <v>16785</v>
      </c>
      <c r="AV35">
        <v>97400</v>
      </c>
      <c r="AW35">
        <v>168238</v>
      </c>
      <c r="AX35">
        <v>521206</v>
      </c>
      <c r="AY35">
        <v>643959</v>
      </c>
      <c r="AZ35">
        <v>10159</v>
      </c>
      <c r="BA35">
        <v>1134</v>
      </c>
      <c r="BB35">
        <v>58756</v>
      </c>
      <c r="BC35">
        <v>1018697</v>
      </c>
    </row>
    <row r="36" spans="2:55">
      <c r="B36" t="s">
        <v>16</v>
      </c>
      <c r="Q36">
        <v>10000</v>
      </c>
      <c r="U36">
        <v>42252</v>
      </c>
      <c r="X36">
        <v>38665</v>
      </c>
      <c r="Y36">
        <v>235933</v>
      </c>
      <c r="Z36">
        <v>406</v>
      </c>
      <c r="AA36">
        <v>11453</v>
      </c>
      <c r="AB36">
        <v>15722</v>
      </c>
      <c r="AC36">
        <v>44193</v>
      </c>
      <c r="AD36">
        <v>159676</v>
      </c>
      <c r="AE36">
        <v>81405</v>
      </c>
      <c r="AF36">
        <v>163093</v>
      </c>
      <c r="AG36">
        <v>55199</v>
      </c>
      <c r="AH36">
        <v>34892</v>
      </c>
      <c r="AI36" s="1">
        <v>70934</v>
      </c>
      <c r="AJ36">
        <v>4792</v>
      </c>
      <c r="AK36">
        <v>7844</v>
      </c>
      <c r="AL36">
        <v>2521</v>
      </c>
      <c r="AM36">
        <v>3428</v>
      </c>
      <c r="AN36">
        <v>35152</v>
      </c>
      <c r="AO36">
        <v>2495</v>
      </c>
      <c r="AP36">
        <v>620</v>
      </c>
      <c r="AQ36">
        <v>30760</v>
      </c>
      <c r="AR36">
        <v>433</v>
      </c>
      <c r="AS36">
        <v>2248</v>
      </c>
      <c r="AT36">
        <v>1404</v>
      </c>
      <c r="AU36">
        <v>1675</v>
      </c>
      <c r="AV36">
        <v>13691</v>
      </c>
      <c r="AW36">
        <v>29109</v>
      </c>
      <c r="AX36">
        <v>58955</v>
      </c>
      <c r="AY36">
        <v>373497</v>
      </c>
      <c r="AZ36">
        <v>1287244</v>
      </c>
      <c r="BA36">
        <v>1954501</v>
      </c>
      <c r="BB36">
        <v>678371</v>
      </c>
      <c r="BC36">
        <v>1837838</v>
      </c>
    </row>
    <row r="37" spans="2:55">
      <c r="B37" t="s">
        <v>95</v>
      </c>
      <c r="AZ37">
        <v>4716</v>
      </c>
      <c r="BA37">
        <v>50540</v>
      </c>
      <c r="BB37">
        <v>7213</v>
      </c>
      <c r="BC37">
        <v>3666</v>
      </c>
    </row>
    <row r="38" spans="2:55">
      <c r="B38" t="s">
        <v>116</v>
      </c>
      <c r="AX38">
        <v>102</v>
      </c>
    </row>
    <row r="39" spans="2:55">
      <c r="B39" t="s">
        <v>117</v>
      </c>
    </row>
    <row r="40" spans="2:55">
      <c r="B40" t="s">
        <v>118</v>
      </c>
      <c r="AN40">
        <v>3139</v>
      </c>
      <c r="AO40">
        <v>10213</v>
      </c>
      <c r="AP40">
        <v>26559</v>
      </c>
      <c r="AQ40">
        <v>2510</v>
      </c>
      <c r="AR40">
        <v>3211</v>
      </c>
      <c r="AS40">
        <v>2354</v>
      </c>
      <c r="AT40">
        <v>4337</v>
      </c>
      <c r="AU40">
        <v>2543</v>
      </c>
      <c r="AV40">
        <v>101217</v>
      </c>
      <c r="AW40">
        <v>100168</v>
      </c>
      <c r="AX40">
        <v>5857</v>
      </c>
      <c r="AY40">
        <v>5174</v>
      </c>
      <c r="AZ40">
        <v>13009</v>
      </c>
      <c r="BA40">
        <v>11116</v>
      </c>
      <c r="BB40">
        <v>3166</v>
      </c>
      <c r="BC40">
        <v>278541</v>
      </c>
    </row>
    <row r="41" spans="2:55">
      <c r="B41" t="s">
        <v>119</v>
      </c>
      <c r="AO41">
        <v>857</v>
      </c>
      <c r="AP41">
        <v>2760</v>
      </c>
      <c r="AQ41">
        <v>5</v>
      </c>
      <c r="AR41">
        <v>856</v>
      </c>
      <c r="BA41">
        <v>1</v>
      </c>
    </row>
    <row r="42" spans="2:55">
      <c r="B42" t="s">
        <v>17</v>
      </c>
      <c r="Q42">
        <v>1054225</v>
      </c>
      <c r="S42">
        <v>1573926</v>
      </c>
      <c r="T42">
        <v>1477978</v>
      </c>
      <c r="U42">
        <v>1924630</v>
      </c>
      <c r="X42">
        <v>5655127</v>
      </c>
      <c r="Y42">
        <v>6165906</v>
      </c>
      <c r="Z42">
        <v>4346814</v>
      </c>
      <c r="AA42">
        <v>3795305</v>
      </c>
      <c r="AB42">
        <v>5016741</v>
      </c>
      <c r="AC42">
        <v>6563874</v>
      </c>
      <c r="AD42">
        <v>8633345</v>
      </c>
      <c r="AE42">
        <v>6713211</v>
      </c>
      <c r="AF42">
        <v>5942986</v>
      </c>
      <c r="AG42">
        <v>3485532</v>
      </c>
      <c r="AH42">
        <v>2769007</v>
      </c>
      <c r="AI42" s="1">
        <v>2318644</v>
      </c>
      <c r="AJ42">
        <v>1435388</v>
      </c>
      <c r="AK42">
        <v>844951</v>
      </c>
      <c r="AL42">
        <v>639112</v>
      </c>
      <c r="AM42">
        <v>1150042</v>
      </c>
      <c r="AN42">
        <v>1083546</v>
      </c>
      <c r="AO42">
        <v>1149231</v>
      </c>
      <c r="AP42">
        <v>1509534</v>
      </c>
      <c r="AQ42">
        <v>721882</v>
      </c>
      <c r="AR42">
        <v>769957</v>
      </c>
      <c r="AS42">
        <v>734290</v>
      </c>
      <c r="AT42">
        <v>2074708</v>
      </c>
      <c r="AU42">
        <v>5362957</v>
      </c>
      <c r="AV42">
        <v>5663510</v>
      </c>
      <c r="AW42">
        <v>4632146</v>
      </c>
      <c r="AX42">
        <v>8227223</v>
      </c>
      <c r="AY42">
        <v>7015802</v>
      </c>
      <c r="AZ42">
        <v>6907052</v>
      </c>
      <c r="BA42">
        <v>10910780</v>
      </c>
      <c r="BB42">
        <v>5966697</v>
      </c>
      <c r="BC42">
        <v>6499066</v>
      </c>
    </row>
    <row r="43" spans="2:55">
      <c r="B43" t="s">
        <v>50</v>
      </c>
      <c r="T43">
        <v>8769</v>
      </c>
      <c r="Z43">
        <v>67014</v>
      </c>
      <c r="AA43">
        <v>58422</v>
      </c>
      <c r="AB43">
        <v>323282</v>
      </c>
      <c r="AC43">
        <v>183475</v>
      </c>
      <c r="AD43">
        <v>310869</v>
      </c>
      <c r="AE43">
        <v>63553</v>
      </c>
      <c r="AF43">
        <v>87050</v>
      </c>
      <c r="AG43">
        <v>126699</v>
      </c>
      <c r="AH43">
        <v>135448</v>
      </c>
      <c r="AI43" s="1">
        <v>43451</v>
      </c>
      <c r="AK43">
        <v>128</v>
      </c>
      <c r="AL43">
        <v>126</v>
      </c>
      <c r="AM43">
        <v>19</v>
      </c>
      <c r="AN43">
        <v>176</v>
      </c>
      <c r="AO43">
        <v>304</v>
      </c>
      <c r="AQ43">
        <v>229</v>
      </c>
      <c r="AR43">
        <v>254</v>
      </c>
      <c r="AS43">
        <v>318</v>
      </c>
      <c r="AT43">
        <v>1375</v>
      </c>
      <c r="AU43">
        <v>1700</v>
      </c>
      <c r="AV43">
        <v>7</v>
      </c>
      <c r="AW43">
        <v>30098</v>
      </c>
      <c r="AX43">
        <v>26387</v>
      </c>
      <c r="AY43">
        <v>764260</v>
      </c>
      <c r="AZ43">
        <v>140755</v>
      </c>
      <c r="BA43">
        <v>378322</v>
      </c>
      <c r="BB43">
        <v>162579</v>
      </c>
      <c r="BC43">
        <v>112556</v>
      </c>
    </row>
    <row r="44" spans="2:55">
      <c r="B44" t="s">
        <v>120</v>
      </c>
    </row>
    <row r="45" spans="2:55">
      <c r="B45" t="s">
        <v>121</v>
      </c>
      <c r="AP45">
        <v>1900119</v>
      </c>
      <c r="AQ45">
        <v>969174</v>
      </c>
      <c r="AR45">
        <v>2238458</v>
      </c>
      <c r="AS45">
        <v>2183590</v>
      </c>
      <c r="AT45">
        <v>1126365</v>
      </c>
      <c r="AU45">
        <v>1136573</v>
      </c>
      <c r="AV45">
        <v>1803965</v>
      </c>
      <c r="AW45">
        <v>2618686</v>
      </c>
      <c r="AX45">
        <v>3266963</v>
      </c>
      <c r="AY45">
        <v>7222242</v>
      </c>
      <c r="AZ45">
        <v>1203258</v>
      </c>
      <c r="BA45">
        <v>102568</v>
      </c>
      <c r="BB45">
        <v>94801</v>
      </c>
      <c r="BC45">
        <v>8802</v>
      </c>
    </row>
    <row r="46" spans="2:55">
      <c r="B46" t="s">
        <v>122</v>
      </c>
      <c r="AP46">
        <v>318</v>
      </c>
      <c r="AQ46">
        <v>100</v>
      </c>
      <c r="AR46">
        <v>6580</v>
      </c>
      <c r="AS46">
        <v>3913</v>
      </c>
      <c r="AT46">
        <v>9039</v>
      </c>
      <c r="AU46">
        <v>23217</v>
      </c>
      <c r="AV46">
        <v>21625</v>
      </c>
      <c r="AY46">
        <v>132</v>
      </c>
      <c r="AZ46">
        <v>7239</v>
      </c>
      <c r="BA46">
        <v>6434</v>
      </c>
      <c r="BB46">
        <v>301</v>
      </c>
      <c r="BC46">
        <v>2345</v>
      </c>
    </row>
    <row r="47" spans="2:55">
      <c r="B47" t="s">
        <v>18</v>
      </c>
      <c r="Q47">
        <v>2918</v>
      </c>
      <c r="S47">
        <v>2320</v>
      </c>
      <c r="T47">
        <v>7891</v>
      </c>
      <c r="U47">
        <v>13331</v>
      </c>
      <c r="X47">
        <v>16644</v>
      </c>
      <c r="Y47">
        <v>45882</v>
      </c>
      <c r="Z47">
        <v>5507</v>
      </c>
      <c r="AA47">
        <v>4222</v>
      </c>
      <c r="AB47">
        <v>46219</v>
      </c>
      <c r="AC47">
        <v>48959</v>
      </c>
      <c r="AD47">
        <v>31935</v>
      </c>
      <c r="AE47">
        <v>40447</v>
      </c>
      <c r="AF47">
        <v>6468</v>
      </c>
      <c r="AG47">
        <v>10552</v>
      </c>
      <c r="AH47">
        <v>3351</v>
      </c>
      <c r="AI47" s="1">
        <v>6448</v>
      </c>
      <c r="AJ47">
        <v>3917</v>
      </c>
      <c r="AK47">
        <v>738</v>
      </c>
      <c r="AL47">
        <v>6956</v>
      </c>
      <c r="AM47">
        <v>1915</v>
      </c>
      <c r="AN47">
        <v>2174</v>
      </c>
      <c r="AO47">
        <v>7253</v>
      </c>
      <c r="AP47">
        <v>7438</v>
      </c>
      <c r="AQ47">
        <v>2569</v>
      </c>
      <c r="AR47">
        <v>3239</v>
      </c>
      <c r="AS47">
        <v>1899</v>
      </c>
      <c r="AT47">
        <v>2388</v>
      </c>
      <c r="AU47">
        <v>15678</v>
      </c>
      <c r="AV47">
        <v>9695</v>
      </c>
      <c r="AW47">
        <v>20943</v>
      </c>
      <c r="AX47">
        <v>4677</v>
      </c>
      <c r="AY47">
        <v>21004</v>
      </c>
      <c r="AZ47">
        <v>4382</v>
      </c>
      <c r="BA47">
        <v>67363</v>
      </c>
      <c r="BB47">
        <v>2171</v>
      </c>
      <c r="BC47">
        <v>29393</v>
      </c>
    </row>
    <row r="48" spans="2:55">
      <c r="B48" t="s">
        <v>68</v>
      </c>
      <c r="AH48">
        <v>111045</v>
      </c>
      <c r="AI48" s="1">
        <v>89600</v>
      </c>
      <c r="AJ48">
        <v>2245</v>
      </c>
      <c r="AK48">
        <v>7155</v>
      </c>
      <c r="AL48">
        <v>2511</v>
      </c>
      <c r="AM48">
        <v>8811</v>
      </c>
      <c r="AN48">
        <v>34370</v>
      </c>
      <c r="AO48">
        <v>6923</v>
      </c>
      <c r="AP48">
        <v>13650</v>
      </c>
      <c r="AQ48">
        <v>23932</v>
      </c>
      <c r="AR48">
        <v>16376</v>
      </c>
      <c r="AS48">
        <v>3107</v>
      </c>
      <c r="AT48">
        <v>13569</v>
      </c>
      <c r="AV48">
        <v>265</v>
      </c>
      <c r="AY48">
        <v>6236</v>
      </c>
      <c r="AZ48">
        <v>7362</v>
      </c>
      <c r="BA48">
        <v>104995</v>
      </c>
      <c r="BB48">
        <v>221516</v>
      </c>
      <c r="BC48">
        <v>107560</v>
      </c>
    </row>
    <row r="49" spans="2:56">
      <c r="B49" t="s">
        <v>19</v>
      </c>
      <c r="Q49">
        <v>2106</v>
      </c>
      <c r="S49">
        <v>2619</v>
      </c>
      <c r="T49">
        <v>4864</v>
      </c>
      <c r="U49">
        <v>9602</v>
      </c>
      <c r="X49">
        <v>4387</v>
      </c>
      <c r="Y49">
        <v>24633</v>
      </c>
      <c r="Z49">
        <v>7382</v>
      </c>
      <c r="AA49">
        <v>723915</v>
      </c>
      <c r="AB49">
        <v>1046150</v>
      </c>
      <c r="AC49">
        <v>1780</v>
      </c>
      <c r="AD49">
        <v>9494</v>
      </c>
      <c r="AE49">
        <v>74297</v>
      </c>
      <c r="AF49">
        <v>269603</v>
      </c>
      <c r="AG49">
        <v>72277</v>
      </c>
      <c r="AH49">
        <v>90681</v>
      </c>
      <c r="AI49" s="1">
        <v>71889</v>
      </c>
      <c r="AJ49">
        <v>31858</v>
      </c>
      <c r="AK49">
        <v>596</v>
      </c>
      <c r="AL49">
        <v>4766</v>
      </c>
      <c r="AN49">
        <v>2178</v>
      </c>
      <c r="AO49">
        <v>102200</v>
      </c>
      <c r="AP49">
        <v>11304</v>
      </c>
      <c r="AQ49">
        <v>7477</v>
      </c>
      <c r="AR49">
        <v>16028</v>
      </c>
      <c r="AS49">
        <v>17092</v>
      </c>
      <c r="AT49">
        <v>24492</v>
      </c>
      <c r="AU49">
        <v>202462</v>
      </c>
      <c r="AV49">
        <v>937062</v>
      </c>
      <c r="AW49">
        <v>676155</v>
      </c>
      <c r="AX49">
        <v>571759</v>
      </c>
      <c r="AY49">
        <v>901176</v>
      </c>
      <c r="AZ49">
        <v>303467</v>
      </c>
      <c r="BA49">
        <v>13633</v>
      </c>
      <c r="BB49">
        <v>4984</v>
      </c>
      <c r="BC49">
        <v>13426</v>
      </c>
    </row>
    <row r="50" spans="2:56">
      <c r="B50" t="s">
        <v>20</v>
      </c>
      <c r="Q50">
        <v>3305480</v>
      </c>
      <c r="S50">
        <v>2308842</v>
      </c>
      <c r="T50">
        <v>2422481</v>
      </c>
      <c r="U50">
        <v>2508522</v>
      </c>
      <c r="X50">
        <v>4062036</v>
      </c>
      <c r="Y50">
        <v>6323273</v>
      </c>
      <c r="Z50">
        <v>3767438</v>
      </c>
      <c r="AA50">
        <v>2010254</v>
      </c>
      <c r="AB50">
        <v>2451334</v>
      </c>
      <c r="AC50">
        <v>2626151</v>
      </c>
      <c r="AD50">
        <v>2155740</v>
      </c>
      <c r="AE50">
        <v>2417452</v>
      </c>
      <c r="AF50">
        <v>765056</v>
      </c>
      <c r="AG50">
        <v>90095</v>
      </c>
      <c r="AH50">
        <v>34854</v>
      </c>
      <c r="AI50" s="1">
        <v>6937</v>
      </c>
      <c r="AJ50">
        <v>8974</v>
      </c>
      <c r="AK50">
        <v>5570</v>
      </c>
      <c r="AL50">
        <v>1359</v>
      </c>
      <c r="AM50">
        <v>2132</v>
      </c>
      <c r="AN50">
        <v>2289</v>
      </c>
      <c r="AO50">
        <v>16831</v>
      </c>
      <c r="AP50">
        <v>9566</v>
      </c>
      <c r="AQ50">
        <v>5488</v>
      </c>
      <c r="AR50">
        <v>64566</v>
      </c>
      <c r="AS50">
        <v>163653</v>
      </c>
      <c r="AT50">
        <v>29281</v>
      </c>
      <c r="AU50">
        <v>23615</v>
      </c>
      <c r="AV50">
        <v>26530</v>
      </c>
      <c r="AW50">
        <v>64341</v>
      </c>
      <c r="AX50">
        <v>25415</v>
      </c>
      <c r="AY50">
        <v>96483</v>
      </c>
      <c r="AZ50">
        <v>258942</v>
      </c>
      <c r="BA50">
        <v>381767</v>
      </c>
      <c r="BB50">
        <v>220696</v>
      </c>
      <c r="BC50">
        <v>433953</v>
      </c>
    </row>
    <row r="51" spans="2:56">
      <c r="B51" t="s">
        <v>21</v>
      </c>
      <c r="Q51">
        <v>17337</v>
      </c>
      <c r="S51">
        <v>12289</v>
      </c>
      <c r="T51">
        <v>24175</v>
      </c>
      <c r="U51">
        <v>19638</v>
      </c>
      <c r="X51">
        <v>148715</v>
      </c>
      <c r="Y51">
        <v>61160</v>
      </c>
      <c r="Z51">
        <v>119006</v>
      </c>
      <c r="AA51">
        <v>255796</v>
      </c>
      <c r="AB51">
        <v>116555</v>
      </c>
      <c r="AC51">
        <v>607638</v>
      </c>
      <c r="AD51">
        <v>639304</v>
      </c>
      <c r="AE51">
        <v>669865</v>
      </c>
      <c r="AF51">
        <v>842138</v>
      </c>
      <c r="AG51">
        <v>591157</v>
      </c>
      <c r="AH51">
        <v>694789</v>
      </c>
      <c r="AI51" s="1">
        <v>390778</v>
      </c>
      <c r="AJ51">
        <v>52103</v>
      </c>
      <c r="AK51">
        <v>5153</v>
      </c>
      <c r="AL51">
        <v>3111</v>
      </c>
      <c r="AM51">
        <v>2575</v>
      </c>
      <c r="AN51">
        <v>8053</v>
      </c>
      <c r="AO51">
        <v>29942</v>
      </c>
      <c r="AP51">
        <v>75905</v>
      </c>
      <c r="AQ51">
        <v>21591</v>
      </c>
      <c r="AR51">
        <v>19153</v>
      </c>
      <c r="AS51">
        <v>205498</v>
      </c>
      <c r="AT51">
        <v>87862</v>
      </c>
      <c r="AU51">
        <v>509069</v>
      </c>
      <c r="AV51">
        <v>137503</v>
      </c>
      <c r="AW51">
        <v>2682</v>
      </c>
      <c r="AX51">
        <v>846246</v>
      </c>
      <c r="AY51">
        <v>1157540</v>
      </c>
      <c r="AZ51">
        <v>367327</v>
      </c>
      <c r="BA51">
        <v>36934</v>
      </c>
      <c r="BB51">
        <v>144023</v>
      </c>
      <c r="BC51">
        <v>131919</v>
      </c>
    </row>
    <row r="52" spans="2:56">
      <c r="B52" t="s">
        <v>51</v>
      </c>
      <c r="X52">
        <v>15053</v>
      </c>
      <c r="Y52">
        <v>49262</v>
      </c>
      <c r="Z52">
        <v>102007</v>
      </c>
      <c r="AA52">
        <v>487817</v>
      </c>
      <c r="AB52">
        <v>640173</v>
      </c>
      <c r="AC52">
        <v>662816</v>
      </c>
      <c r="AD52">
        <v>445503</v>
      </c>
      <c r="AE52">
        <v>208866</v>
      </c>
      <c r="AF52">
        <v>303486</v>
      </c>
      <c r="AG52">
        <v>596313</v>
      </c>
      <c r="AH52">
        <v>311252</v>
      </c>
      <c r="AI52" s="1">
        <v>158182</v>
      </c>
      <c r="AJ52">
        <v>18514</v>
      </c>
      <c r="AK52">
        <v>4405</v>
      </c>
      <c r="AL52">
        <v>92</v>
      </c>
      <c r="AM52">
        <v>138</v>
      </c>
      <c r="AN52">
        <v>64</v>
      </c>
      <c r="AP52">
        <v>304</v>
      </c>
      <c r="AQ52">
        <v>2</v>
      </c>
      <c r="AS52">
        <v>3479</v>
      </c>
      <c r="AT52">
        <v>986</v>
      </c>
      <c r="AU52">
        <v>488</v>
      </c>
      <c r="AV52">
        <v>27839</v>
      </c>
      <c r="AW52">
        <v>8</v>
      </c>
      <c r="AX52">
        <v>2140</v>
      </c>
      <c r="AY52">
        <v>109</v>
      </c>
      <c r="AZ52">
        <v>125124</v>
      </c>
      <c r="BA52">
        <v>123976</v>
      </c>
      <c r="BB52">
        <v>1523</v>
      </c>
      <c r="BC52">
        <v>1201544</v>
      </c>
    </row>
    <row r="53" spans="2:56">
      <c r="B53" t="s">
        <v>123</v>
      </c>
    </row>
    <row r="54" spans="2:56">
      <c r="B54" t="s">
        <v>124</v>
      </c>
      <c r="AO54">
        <v>36133</v>
      </c>
      <c r="AP54">
        <v>74805</v>
      </c>
      <c r="AQ54">
        <v>128433</v>
      </c>
      <c r="AR54">
        <v>96436</v>
      </c>
      <c r="AS54">
        <v>143474</v>
      </c>
      <c r="AT54">
        <v>82996</v>
      </c>
      <c r="AU54">
        <v>34679</v>
      </c>
      <c r="AV54">
        <v>600</v>
      </c>
      <c r="AZ54">
        <v>15865</v>
      </c>
      <c r="BA54">
        <v>191583</v>
      </c>
      <c r="BB54">
        <v>160274</v>
      </c>
      <c r="BC54">
        <v>275629</v>
      </c>
    </row>
    <row r="55" spans="2:56">
      <c r="B55" t="s">
        <v>125</v>
      </c>
      <c r="AP55">
        <v>1105</v>
      </c>
      <c r="AQ55">
        <v>1180</v>
      </c>
      <c r="AS55">
        <v>2</v>
      </c>
      <c r="AY55">
        <v>1314</v>
      </c>
      <c r="AZ55">
        <v>103786</v>
      </c>
      <c r="BA55">
        <v>1168243</v>
      </c>
      <c r="BB55">
        <v>928076</v>
      </c>
      <c r="BC55">
        <v>784512</v>
      </c>
    </row>
    <row r="56" spans="2:56">
      <c r="B56" t="s">
        <v>22</v>
      </c>
      <c r="Q56">
        <v>2668912</v>
      </c>
      <c r="S56">
        <v>1439362</v>
      </c>
      <c r="T56">
        <v>1566545</v>
      </c>
      <c r="U56">
        <v>4488538</v>
      </c>
      <c r="X56">
        <v>5176008</v>
      </c>
      <c r="Y56">
        <v>9917395</v>
      </c>
      <c r="Z56">
        <v>7285377</v>
      </c>
      <c r="AA56">
        <v>4134931</v>
      </c>
      <c r="AB56">
        <v>4796032</v>
      </c>
      <c r="AC56">
        <v>5332643</v>
      </c>
      <c r="AD56">
        <v>5622592</v>
      </c>
      <c r="AE56">
        <v>4031424</v>
      </c>
      <c r="AF56">
        <v>3910785</v>
      </c>
      <c r="AG56">
        <v>2933064</v>
      </c>
      <c r="AH56">
        <v>1663995</v>
      </c>
      <c r="AI56" s="1">
        <v>1001198</v>
      </c>
      <c r="AJ56">
        <v>416565</v>
      </c>
      <c r="AK56">
        <v>13812</v>
      </c>
      <c r="AN56">
        <v>15756</v>
      </c>
      <c r="AO56">
        <v>4041</v>
      </c>
      <c r="AP56">
        <v>8037</v>
      </c>
      <c r="AQ56">
        <v>20239</v>
      </c>
      <c r="AR56">
        <v>24827</v>
      </c>
      <c r="AS56">
        <v>24479</v>
      </c>
      <c r="AT56">
        <v>109548</v>
      </c>
      <c r="AU56">
        <v>49652</v>
      </c>
      <c r="AV56">
        <v>36970</v>
      </c>
      <c r="AW56">
        <v>147640</v>
      </c>
      <c r="AX56">
        <v>442255</v>
      </c>
      <c r="AY56">
        <v>545854</v>
      </c>
      <c r="AZ56">
        <v>2551840</v>
      </c>
      <c r="BA56">
        <v>3218039</v>
      </c>
      <c r="BB56">
        <v>566202</v>
      </c>
      <c r="BC56">
        <v>13114</v>
      </c>
    </row>
    <row r="57" spans="2:56">
      <c r="B57" t="s">
        <v>23</v>
      </c>
      <c r="Q57">
        <v>18312</v>
      </c>
      <c r="S57">
        <v>17019</v>
      </c>
      <c r="T57">
        <v>27771</v>
      </c>
      <c r="U57">
        <v>25988</v>
      </c>
      <c r="X57">
        <v>617282</v>
      </c>
      <c r="Y57">
        <v>1533183</v>
      </c>
      <c r="Z57">
        <v>662231</v>
      </c>
      <c r="AA57">
        <v>65340</v>
      </c>
      <c r="AB57">
        <v>507882</v>
      </c>
      <c r="AC57">
        <v>662286</v>
      </c>
      <c r="AD57">
        <v>626028</v>
      </c>
      <c r="AE57">
        <v>443533</v>
      </c>
      <c r="AF57">
        <v>135830</v>
      </c>
      <c r="AG57">
        <v>575591</v>
      </c>
      <c r="AH57">
        <v>1225840</v>
      </c>
      <c r="AI57" s="1">
        <v>370427</v>
      </c>
      <c r="AJ57">
        <v>19532</v>
      </c>
      <c r="AK57">
        <v>446485</v>
      </c>
      <c r="AL57">
        <v>161</v>
      </c>
      <c r="AM57">
        <v>783019</v>
      </c>
      <c r="AN57">
        <v>663509</v>
      </c>
      <c r="AO57">
        <v>107899</v>
      </c>
      <c r="AP57">
        <v>355297</v>
      </c>
      <c r="AQ57">
        <v>242182</v>
      </c>
      <c r="AR57">
        <v>246</v>
      </c>
      <c r="AS57">
        <v>307899</v>
      </c>
      <c r="AT57">
        <v>4301</v>
      </c>
      <c r="AU57">
        <v>709</v>
      </c>
      <c r="AV57">
        <v>5886</v>
      </c>
      <c r="AW57">
        <v>34172</v>
      </c>
      <c r="AX57">
        <v>288443</v>
      </c>
      <c r="AY57">
        <v>212389</v>
      </c>
      <c r="AZ57">
        <v>88615</v>
      </c>
      <c r="BA57">
        <v>22707</v>
      </c>
      <c r="BB57">
        <v>320454</v>
      </c>
      <c r="BC57">
        <v>474080</v>
      </c>
    </row>
    <row r="58" spans="2:56">
      <c r="B58" t="s">
        <v>126</v>
      </c>
      <c r="AQ58">
        <v>709</v>
      </c>
      <c r="AU58">
        <v>8340</v>
      </c>
      <c r="AV58">
        <v>15014</v>
      </c>
      <c r="AW58">
        <v>2115</v>
      </c>
      <c r="AX58">
        <v>4117</v>
      </c>
      <c r="AY58">
        <v>3304</v>
      </c>
      <c r="AZ58">
        <v>10276</v>
      </c>
      <c r="BA58">
        <v>25044</v>
      </c>
      <c r="BB58">
        <v>1860</v>
      </c>
      <c r="BC58">
        <v>714</v>
      </c>
      <c r="BD58">
        <f>SUM(BC4:BC58)</f>
        <v>451533099</v>
      </c>
    </row>
    <row r="59" spans="2:56">
      <c r="B59" t="s">
        <v>127</v>
      </c>
      <c r="BA59">
        <v>3404</v>
      </c>
      <c r="BB59">
        <v>8</v>
      </c>
      <c r="BC59">
        <v>59</v>
      </c>
    </row>
    <row r="60" spans="2:56">
      <c r="B60" t="s">
        <v>24</v>
      </c>
      <c r="Q60">
        <v>8431201</v>
      </c>
      <c r="S60">
        <v>5034119</v>
      </c>
      <c r="T60">
        <v>799903</v>
      </c>
      <c r="U60">
        <v>25773</v>
      </c>
      <c r="X60">
        <v>197499</v>
      </c>
      <c r="Y60">
        <v>2879504</v>
      </c>
      <c r="Z60">
        <v>5374980</v>
      </c>
      <c r="AA60">
        <v>3547154</v>
      </c>
      <c r="AB60">
        <v>7937582</v>
      </c>
      <c r="AC60">
        <v>9846359</v>
      </c>
      <c r="AD60">
        <v>9376816</v>
      </c>
      <c r="AE60">
        <v>7742852</v>
      </c>
      <c r="AF60">
        <v>7762063</v>
      </c>
      <c r="AG60">
        <v>6586279</v>
      </c>
      <c r="AH60">
        <v>7477468</v>
      </c>
      <c r="AI60" s="1">
        <v>6102925</v>
      </c>
      <c r="AJ60">
        <v>3023015</v>
      </c>
      <c r="AK60">
        <v>2133882</v>
      </c>
      <c r="AL60">
        <v>1897926</v>
      </c>
      <c r="AM60">
        <v>2905194</v>
      </c>
      <c r="AN60">
        <v>4427625</v>
      </c>
      <c r="AO60">
        <v>4797782</v>
      </c>
      <c r="AP60">
        <v>5845136</v>
      </c>
      <c r="AQ60">
        <v>4680694</v>
      </c>
      <c r="AR60">
        <v>3384724</v>
      </c>
      <c r="AS60">
        <v>169572</v>
      </c>
      <c r="AT60">
        <v>46610</v>
      </c>
      <c r="AX60">
        <v>2896</v>
      </c>
      <c r="AY60">
        <v>5368</v>
      </c>
      <c r="AZ60">
        <v>3757</v>
      </c>
      <c r="BA60">
        <v>126651</v>
      </c>
      <c r="BB60">
        <v>713215</v>
      </c>
      <c r="BC60">
        <v>4825997</v>
      </c>
    </row>
    <row r="61" spans="2:56">
      <c r="B61" t="s">
        <v>128</v>
      </c>
      <c r="BC61">
        <v>675</v>
      </c>
    </row>
    <row r="62" spans="2:56">
      <c r="B62" t="s">
        <v>25</v>
      </c>
      <c r="Q62">
        <v>200595</v>
      </c>
      <c r="S62">
        <v>303990</v>
      </c>
      <c r="T62">
        <v>36392</v>
      </c>
      <c r="U62">
        <v>12659</v>
      </c>
      <c r="Y62">
        <v>9750</v>
      </c>
      <c r="Z62">
        <v>47157</v>
      </c>
      <c r="AA62">
        <v>35750</v>
      </c>
      <c r="AB62">
        <v>101748</v>
      </c>
      <c r="AC62">
        <v>100531</v>
      </c>
      <c r="AD62">
        <v>275245</v>
      </c>
      <c r="AE62">
        <v>174430</v>
      </c>
      <c r="AF62">
        <v>106142</v>
      </c>
      <c r="AG62">
        <v>102727</v>
      </c>
      <c r="AH62">
        <v>187205</v>
      </c>
      <c r="AI62" s="1">
        <v>87596</v>
      </c>
      <c r="AJ62">
        <v>43862</v>
      </c>
      <c r="AK62">
        <v>20826</v>
      </c>
      <c r="AL62">
        <v>12799</v>
      </c>
      <c r="AM62">
        <v>26470</v>
      </c>
      <c r="AN62">
        <v>72928</v>
      </c>
      <c r="AO62">
        <v>52353</v>
      </c>
      <c r="AP62">
        <v>212566</v>
      </c>
      <c r="AQ62">
        <v>70619</v>
      </c>
      <c r="AZ62">
        <v>2969</v>
      </c>
      <c r="BA62">
        <v>51721</v>
      </c>
      <c r="BB62">
        <v>122235</v>
      </c>
      <c r="BC62">
        <v>254573</v>
      </c>
    </row>
    <row r="63" spans="2:56">
      <c r="B63" t="s">
        <v>26</v>
      </c>
      <c r="Q63">
        <v>2456308</v>
      </c>
      <c r="S63">
        <v>1212758</v>
      </c>
      <c r="T63">
        <v>29302</v>
      </c>
      <c r="U63">
        <v>2909</v>
      </c>
      <c r="X63">
        <v>60678</v>
      </c>
      <c r="Y63">
        <v>344164</v>
      </c>
      <c r="Z63">
        <v>614008</v>
      </c>
      <c r="AA63">
        <v>762175</v>
      </c>
      <c r="AB63">
        <v>1168293</v>
      </c>
      <c r="AC63">
        <v>3105626</v>
      </c>
      <c r="AD63">
        <v>3718278</v>
      </c>
      <c r="AE63">
        <v>3633623</v>
      </c>
      <c r="AF63">
        <v>3547304</v>
      </c>
      <c r="AG63">
        <v>2930518</v>
      </c>
      <c r="AH63">
        <v>3834360</v>
      </c>
      <c r="AI63" s="1">
        <v>2324777</v>
      </c>
      <c r="AJ63">
        <v>1004956</v>
      </c>
      <c r="AK63">
        <v>732320</v>
      </c>
      <c r="AL63">
        <v>647268</v>
      </c>
      <c r="AM63">
        <v>790226</v>
      </c>
      <c r="AN63">
        <v>824486</v>
      </c>
      <c r="AO63">
        <v>1025108</v>
      </c>
      <c r="AP63">
        <v>1825476</v>
      </c>
      <c r="AQ63">
        <v>1321847</v>
      </c>
      <c r="AR63">
        <v>1094483</v>
      </c>
      <c r="AS63">
        <v>575557</v>
      </c>
      <c r="AT63">
        <v>25561</v>
      </c>
      <c r="AU63">
        <v>3086</v>
      </c>
      <c r="AV63">
        <v>4938</v>
      </c>
      <c r="AW63">
        <v>150</v>
      </c>
      <c r="AX63">
        <v>2</v>
      </c>
      <c r="AY63">
        <v>681496</v>
      </c>
      <c r="AZ63">
        <v>2148095</v>
      </c>
      <c r="BA63">
        <v>3362788</v>
      </c>
      <c r="BB63">
        <v>3776847</v>
      </c>
      <c r="BC63">
        <v>5493283</v>
      </c>
    </row>
    <row r="64" spans="2:56">
      <c r="B64" t="s">
        <v>72</v>
      </c>
      <c r="AH64">
        <v>449</v>
      </c>
      <c r="AI64" s="1">
        <v>144</v>
      </c>
      <c r="AJ64">
        <v>204</v>
      </c>
      <c r="AK64">
        <v>383</v>
      </c>
      <c r="AL64">
        <v>297</v>
      </c>
      <c r="AM64">
        <v>1083</v>
      </c>
      <c r="AN64">
        <v>254</v>
      </c>
      <c r="AP64">
        <v>825</v>
      </c>
      <c r="AQ64">
        <v>3292</v>
      </c>
      <c r="AS64">
        <v>2761</v>
      </c>
      <c r="BA64">
        <v>19505</v>
      </c>
      <c r="BB64">
        <v>1039</v>
      </c>
    </row>
    <row r="65" spans="2:55">
      <c r="B65" t="s">
        <v>77</v>
      </c>
      <c r="AF65">
        <v>50</v>
      </c>
      <c r="AG65">
        <v>308</v>
      </c>
      <c r="AH65">
        <v>8936</v>
      </c>
      <c r="AI65" s="1">
        <v>193140</v>
      </c>
      <c r="AJ65">
        <v>150558</v>
      </c>
      <c r="AK65">
        <v>87979</v>
      </c>
      <c r="AL65">
        <v>54907</v>
      </c>
      <c r="AM65">
        <v>207219</v>
      </c>
      <c r="AN65">
        <v>422225</v>
      </c>
      <c r="AO65">
        <v>422695</v>
      </c>
      <c r="AP65">
        <v>805561</v>
      </c>
      <c r="AQ65">
        <v>541434</v>
      </c>
      <c r="AR65">
        <v>239509</v>
      </c>
      <c r="AS65">
        <v>2325</v>
      </c>
      <c r="AT65">
        <v>130</v>
      </c>
      <c r="AX65">
        <v>2840</v>
      </c>
      <c r="AY65">
        <v>100866</v>
      </c>
      <c r="AZ65">
        <v>503477</v>
      </c>
      <c r="BA65">
        <v>313308</v>
      </c>
      <c r="BB65">
        <v>250642</v>
      </c>
      <c r="BC65">
        <v>638156</v>
      </c>
    </row>
    <row r="66" spans="2:55">
      <c r="B66" t="s">
        <v>129</v>
      </c>
    </row>
    <row r="67" spans="2:55">
      <c r="B67" t="s">
        <v>150</v>
      </c>
      <c r="AO67">
        <v>2036</v>
      </c>
      <c r="AP67">
        <v>2139</v>
      </c>
      <c r="AQ67">
        <v>1050</v>
      </c>
      <c r="AR67">
        <v>475</v>
      </c>
      <c r="BA67">
        <v>14540</v>
      </c>
      <c r="BB67">
        <v>499</v>
      </c>
    </row>
    <row r="68" spans="2:55">
      <c r="B68" t="s">
        <v>27</v>
      </c>
      <c r="Q68">
        <v>202622</v>
      </c>
      <c r="S68">
        <v>167134</v>
      </c>
      <c r="T68">
        <v>275705</v>
      </c>
      <c r="U68">
        <v>390491</v>
      </c>
      <c r="X68">
        <v>383988</v>
      </c>
      <c r="Y68">
        <v>875263</v>
      </c>
      <c r="Z68">
        <v>366394</v>
      </c>
      <c r="AA68">
        <v>367334</v>
      </c>
      <c r="AB68">
        <v>724634</v>
      </c>
      <c r="AC68">
        <v>660128</v>
      </c>
      <c r="AD68">
        <v>700201</v>
      </c>
      <c r="AE68">
        <v>602008</v>
      </c>
      <c r="AF68">
        <v>577100</v>
      </c>
      <c r="AG68">
        <v>469198</v>
      </c>
      <c r="AH68">
        <v>631616</v>
      </c>
      <c r="AI68" s="1">
        <v>223427</v>
      </c>
      <c r="AJ68">
        <v>136902</v>
      </c>
      <c r="AK68">
        <v>106775</v>
      </c>
      <c r="AL68">
        <v>81505</v>
      </c>
      <c r="AM68">
        <v>78087</v>
      </c>
      <c r="AN68">
        <v>213228</v>
      </c>
      <c r="AO68">
        <v>258864</v>
      </c>
      <c r="AP68">
        <v>87987</v>
      </c>
      <c r="AQ68">
        <v>45293</v>
      </c>
      <c r="AR68">
        <v>26083</v>
      </c>
      <c r="AS68">
        <v>9909</v>
      </c>
      <c r="AT68">
        <v>99</v>
      </c>
      <c r="AX68">
        <v>4686</v>
      </c>
      <c r="AY68">
        <v>196917</v>
      </c>
      <c r="AZ68">
        <v>228093</v>
      </c>
      <c r="BA68">
        <v>67655</v>
      </c>
      <c r="BB68">
        <v>41272</v>
      </c>
      <c r="BC68">
        <v>294749</v>
      </c>
    </row>
    <row r="69" spans="2:55">
      <c r="B69" t="s">
        <v>28</v>
      </c>
      <c r="Q69">
        <v>9774790</v>
      </c>
      <c r="S69">
        <v>9957403</v>
      </c>
      <c r="T69">
        <v>10817435</v>
      </c>
      <c r="U69">
        <v>14408772</v>
      </c>
      <c r="X69">
        <v>15947350</v>
      </c>
      <c r="Y69">
        <v>27974309</v>
      </c>
      <c r="Z69">
        <v>13654172</v>
      </c>
      <c r="AA69">
        <v>8356437</v>
      </c>
      <c r="AB69">
        <v>13213009</v>
      </c>
      <c r="AC69">
        <v>14521013</v>
      </c>
      <c r="AD69">
        <v>13054616</v>
      </c>
      <c r="AE69">
        <v>11515931</v>
      </c>
      <c r="AF69">
        <v>10618687</v>
      </c>
      <c r="AG69">
        <v>9382433</v>
      </c>
      <c r="AH69">
        <v>8929258</v>
      </c>
      <c r="AI69" s="1">
        <v>7583587</v>
      </c>
      <c r="AJ69">
        <v>4181442</v>
      </c>
      <c r="AK69">
        <v>2979092</v>
      </c>
      <c r="AL69">
        <v>2612861</v>
      </c>
      <c r="AM69">
        <v>4051252</v>
      </c>
      <c r="AN69">
        <v>4819164</v>
      </c>
      <c r="AO69">
        <v>3494168</v>
      </c>
      <c r="AP69">
        <v>1856159</v>
      </c>
      <c r="AQ69">
        <v>1593237</v>
      </c>
      <c r="AR69">
        <v>1340881</v>
      </c>
      <c r="AS69">
        <v>1659367</v>
      </c>
      <c r="AT69">
        <v>1179658</v>
      </c>
      <c r="AU69">
        <v>528243</v>
      </c>
      <c r="AV69">
        <v>1191982</v>
      </c>
      <c r="AW69">
        <v>1356048</v>
      </c>
      <c r="AX69">
        <v>3480444</v>
      </c>
      <c r="AY69">
        <v>5174300</v>
      </c>
      <c r="AZ69">
        <v>7449722</v>
      </c>
      <c r="BA69">
        <v>6811076</v>
      </c>
      <c r="BB69">
        <v>6939370</v>
      </c>
      <c r="BC69">
        <v>6507863</v>
      </c>
    </row>
    <row r="70" spans="2:55">
      <c r="B70" t="s">
        <v>78</v>
      </c>
      <c r="AM70">
        <v>5631</v>
      </c>
      <c r="AO70">
        <v>85</v>
      </c>
      <c r="AP70">
        <v>478</v>
      </c>
      <c r="AQ70">
        <v>80</v>
      </c>
      <c r="AR70">
        <v>207</v>
      </c>
      <c r="BA70">
        <v>977</v>
      </c>
      <c r="BB70">
        <v>1684</v>
      </c>
      <c r="BC70">
        <v>1175</v>
      </c>
    </row>
    <row r="71" spans="2:55">
      <c r="B71" t="s">
        <v>61</v>
      </c>
      <c r="AG71">
        <v>693</v>
      </c>
      <c r="AH71">
        <v>2129</v>
      </c>
      <c r="AI71" s="1">
        <v>37789</v>
      </c>
      <c r="AJ71">
        <v>145972</v>
      </c>
      <c r="AK71">
        <v>59519</v>
      </c>
      <c r="AL71">
        <v>61116</v>
      </c>
      <c r="AM71">
        <v>50703</v>
      </c>
      <c r="AN71">
        <v>9352</v>
      </c>
      <c r="AO71">
        <v>40071</v>
      </c>
      <c r="AP71">
        <v>58703</v>
      </c>
      <c r="AQ71">
        <v>63661</v>
      </c>
      <c r="AR71">
        <v>55542</v>
      </c>
      <c r="AS71">
        <v>23744</v>
      </c>
      <c r="AT71">
        <v>243345</v>
      </c>
      <c r="AX71">
        <v>14402</v>
      </c>
      <c r="AY71">
        <v>9589</v>
      </c>
      <c r="AZ71">
        <v>41880</v>
      </c>
      <c r="BA71">
        <v>149113</v>
      </c>
      <c r="BB71">
        <v>67052</v>
      </c>
      <c r="BC71">
        <v>307693</v>
      </c>
    </row>
    <row r="72" spans="2:55">
      <c r="B72" t="s">
        <v>29</v>
      </c>
      <c r="Q72">
        <v>7706064</v>
      </c>
      <c r="S72">
        <v>4731822</v>
      </c>
      <c r="T72">
        <v>5197110</v>
      </c>
      <c r="U72">
        <v>5930905</v>
      </c>
      <c r="X72">
        <v>9929253</v>
      </c>
      <c r="Y72">
        <v>16879245</v>
      </c>
      <c r="Z72">
        <v>9356096</v>
      </c>
      <c r="AA72">
        <v>5957541</v>
      </c>
      <c r="AB72">
        <v>8389827</v>
      </c>
      <c r="AC72">
        <v>9508246</v>
      </c>
      <c r="AD72">
        <v>11327784</v>
      </c>
      <c r="AE72">
        <v>11873427</v>
      </c>
      <c r="AF72">
        <v>12459527</v>
      </c>
      <c r="AG72">
        <v>9623518</v>
      </c>
      <c r="AH72">
        <v>8989712</v>
      </c>
      <c r="AI72" s="1">
        <v>5464805</v>
      </c>
      <c r="AJ72">
        <v>2848997</v>
      </c>
      <c r="AK72">
        <v>1688186</v>
      </c>
      <c r="AL72">
        <v>1250919</v>
      </c>
      <c r="AM72">
        <v>1455673</v>
      </c>
      <c r="AN72">
        <v>2436548</v>
      </c>
      <c r="AO72">
        <v>2604561</v>
      </c>
      <c r="AP72">
        <v>2897195</v>
      </c>
      <c r="AQ72">
        <v>2777771</v>
      </c>
      <c r="AR72">
        <v>2272985</v>
      </c>
      <c r="AS72">
        <v>1432789</v>
      </c>
      <c r="AT72">
        <v>41510</v>
      </c>
      <c r="AU72">
        <v>6837</v>
      </c>
      <c r="AV72">
        <v>2032</v>
      </c>
      <c r="AW72">
        <v>266</v>
      </c>
      <c r="AY72">
        <v>577402</v>
      </c>
      <c r="AZ72">
        <v>1410357</v>
      </c>
      <c r="BA72">
        <v>2051108</v>
      </c>
      <c r="BB72">
        <v>1720822</v>
      </c>
      <c r="BC72">
        <v>2773130</v>
      </c>
    </row>
    <row r="73" spans="2:55">
      <c r="B73" t="s">
        <v>60</v>
      </c>
      <c r="AO73">
        <v>13</v>
      </c>
    </row>
    <row r="74" spans="2:55">
      <c r="B74" t="s">
        <v>63</v>
      </c>
      <c r="AE74">
        <v>504</v>
      </c>
      <c r="AF74">
        <v>18</v>
      </c>
      <c r="AG74">
        <v>127</v>
      </c>
      <c r="AH74">
        <v>568</v>
      </c>
      <c r="AI74" s="1">
        <v>109</v>
      </c>
      <c r="AJ74">
        <v>1253</v>
      </c>
      <c r="AK74">
        <v>691</v>
      </c>
      <c r="AL74">
        <v>2956</v>
      </c>
      <c r="AM74">
        <v>3065</v>
      </c>
      <c r="AN74">
        <v>1573</v>
      </c>
      <c r="AO74">
        <v>1</v>
      </c>
      <c r="AP74">
        <v>232</v>
      </c>
      <c r="AQ74">
        <v>468</v>
      </c>
      <c r="AR74">
        <v>47</v>
      </c>
      <c r="AS74">
        <v>2769</v>
      </c>
      <c r="BA74">
        <v>5680</v>
      </c>
      <c r="BB74">
        <v>16754</v>
      </c>
      <c r="BC74">
        <v>13768</v>
      </c>
    </row>
    <row r="75" spans="2:55">
      <c r="B75" t="s">
        <v>30</v>
      </c>
      <c r="Q75">
        <v>566044</v>
      </c>
      <c r="S75">
        <v>952307</v>
      </c>
      <c r="T75">
        <v>1717178</v>
      </c>
      <c r="U75">
        <v>754229</v>
      </c>
      <c r="X75">
        <v>501349</v>
      </c>
      <c r="Y75">
        <v>1823203</v>
      </c>
      <c r="Z75">
        <v>2008905</v>
      </c>
      <c r="AA75">
        <v>1361876</v>
      </c>
      <c r="AB75">
        <v>1840168</v>
      </c>
      <c r="AC75">
        <v>2418893</v>
      </c>
      <c r="AD75">
        <v>2459511</v>
      </c>
      <c r="AE75">
        <v>2263002</v>
      </c>
      <c r="AF75">
        <v>2888245</v>
      </c>
      <c r="AG75">
        <v>2403181</v>
      </c>
      <c r="AH75">
        <v>2853954</v>
      </c>
      <c r="AI75" s="1">
        <v>2554949</v>
      </c>
      <c r="AJ75">
        <v>1284910</v>
      </c>
      <c r="AK75">
        <v>761454</v>
      </c>
      <c r="AL75">
        <v>518071</v>
      </c>
      <c r="AM75">
        <v>541685</v>
      </c>
      <c r="AN75">
        <v>1147222</v>
      </c>
      <c r="AO75">
        <v>1328518</v>
      </c>
      <c r="AP75">
        <v>1043476</v>
      </c>
      <c r="AQ75">
        <v>600398</v>
      </c>
      <c r="AR75">
        <v>615190</v>
      </c>
      <c r="AS75">
        <v>276797</v>
      </c>
      <c r="AT75">
        <v>8420</v>
      </c>
      <c r="AU75">
        <v>20</v>
      </c>
      <c r="AX75">
        <v>27</v>
      </c>
      <c r="AY75">
        <v>190219</v>
      </c>
      <c r="AZ75">
        <v>571448</v>
      </c>
      <c r="BA75">
        <v>774156</v>
      </c>
      <c r="BB75">
        <v>1093387</v>
      </c>
      <c r="BC75">
        <v>2070960</v>
      </c>
    </row>
    <row r="76" spans="2:55">
      <c r="B76" t="s">
        <v>79</v>
      </c>
      <c r="AC76">
        <v>1909</v>
      </c>
      <c r="AD76">
        <v>3850</v>
      </c>
      <c r="AE76">
        <v>396</v>
      </c>
      <c r="AH76">
        <v>235</v>
      </c>
      <c r="AI76" s="1">
        <v>1702</v>
      </c>
      <c r="AJ76">
        <v>325</v>
      </c>
      <c r="AK76">
        <v>1665</v>
      </c>
      <c r="AL76">
        <v>2230</v>
      </c>
      <c r="AM76">
        <v>4762</v>
      </c>
      <c r="AN76">
        <v>5811</v>
      </c>
      <c r="AO76">
        <v>47794</v>
      </c>
      <c r="AP76">
        <v>163309</v>
      </c>
      <c r="AQ76">
        <v>173354</v>
      </c>
      <c r="AR76">
        <v>144063</v>
      </c>
      <c r="AS76">
        <v>85080</v>
      </c>
      <c r="AT76">
        <v>10553</v>
      </c>
      <c r="AZ76">
        <v>410</v>
      </c>
      <c r="BA76">
        <v>149995</v>
      </c>
      <c r="BB76">
        <v>20770</v>
      </c>
      <c r="BC76">
        <v>28093</v>
      </c>
    </row>
    <row r="77" spans="2:55">
      <c r="B77" t="s">
        <v>31</v>
      </c>
      <c r="Q77">
        <v>1159387</v>
      </c>
      <c r="S77">
        <v>1011292</v>
      </c>
      <c r="T77">
        <v>936324</v>
      </c>
      <c r="U77">
        <v>1147478</v>
      </c>
      <c r="X77">
        <v>677399</v>
      </c>
      <c r="Y77">
        <v>1897741</v>
      </c>
      <c r="Z77">
        <v>635702</v>
      </c>
      <c r="AA77">
        <v>141354</v>
      </c>
      <c r="AB77">
        <v>694286</v>
      </c>
      <c r="AC77">
        <v>856440</v>
      </c>
      <c r="AD77">
        <v>920671</v>
      </c>
      <c r="AE77">
        <v>979602</v>
      </c>
      <c r="AF77">
        <v>978719</v>
      </c>
      <c r="AG77">
        <v>716940</v>
      </c>
      <c r="AH77">
        <v>876639</v>
      </c>
      <c r="AI77" s="1">
        <v>697810</v>
      </c>
      <c r="AJ77">
        <v>243430</v>
      </c>
      <c r="AK77">
        <v>163264</v>
      </c>
      <c r="AL77">
        <v>219759</v>
      </c>
      <c r="AM77">
        <v>517115</v>
      </c>
      <c r="AN77">
        <v>667020</v>
      </c>
      <c r="AO77">
        <v>105624</v>
      </c>
      <c r="AP77">
        <v>12604</v>
      </c>
      <c r="AQ77">
        <v>139712</v>
      </c>
      <c r="AR77">
        <v>557</v>
      </c>
      <c r="AS77">
        <v>853</v>
      </c>
      <c r="AT77">
        <v>238</v>
      </c>
      <c r="AW77">
        <v>12</v>
      </c>
      <c r="AX77">
        <v>766</v>
      </c>
      <c r="AY77">
        <v>11618</v>
      </c>
      <c r="AZ77">
        <v>45640</v>
      </c>
      <c r="BA77">
        <v>146656</v>
      </c>
      <c r="BB77">
        <v>53472</v>
      </c>
      <c r="BC77">
        <v>112913</v>
      </c>
    </row>
    <row r="78" spans="2:55">
      <c r="B78" t="s">
        <v>130</v>
      </c>
      <c r="AO78">
        <v>36341</v>
      </c>
      <c r="AP78">
        <v>147575</v>
      </c>
      <c r="AQ78">
        <v>148881</v>
      </c>
      <c r="AR78">
        <v>102049</v>
      </c>
      <c r="AS78">
        <v>113651</v>
      </c>
      <c r="AT78">
        <v>59127</v>
      </c>
      <c r="AU78">
        <v>76624</v>
      </c>
      <c r="AV78">
        <v>2425</v>
      </c>
      <c r="AW78">
        <v>27313</v>
      </c>
      <c r="AX78">
        <v>3704</v>
      </c>
      <c r="AY78">
        <v>926</v>
      </c>
      <c r="BA78">
        <v>95858</v>
      </c>
      <c r="BB78">
        <v>58442</v>
      </c>
      <c r="BC78">
        <v>30347</v>
      </c>
    </row>
    <row r="79" spans="2:55">
      <c r="B79" t="s">
        <v>131</v>
      </c>
      <c r="BA79">
        <v>1000</v>
      </c>
    </row>
    <row r="80" spans="2:55">
      <c r="B80" t="s">
        <v>32</v>
      </c>
      <c r="Q80">
        <v>539635</v>
      </c>
      <c r="S80">
        <v>747955</v>
      </c>
      <c r="T80">
        <v>792982</v>
      </c>
      <c r="U80">
        <v>710617</v>
      </c>
      <c r="X80">
        <v>662583</v>
      </c>
      <c r="Y80">
        <v>818939</v>
      </c>
      <c r="Z80">
        <v>919134</v>
      </c>
      <c r="AA80">
        <v>365483</v>
      </c>
      <c r="AB80">
        <v>1194127</v>
      </c>
      <c r="AC80">
        <v>2332161</v>
      </c>
      <c r="AD80">
        <v>2542597</v>
      </c>
      <c r="AE80">
        <v>2266981</v>
      </c>
      <c r="AF80">
        <v>2269093</v>
      </c>
      <c r="AG80">
        <v>1532650</v>
      </c>
      <c r="AH80">
        <v>1955106</v>
      </c>
      <c r="AI80" s="1">
        <v>1290760</v>
      </c>
      <c r="AJ80">
        <v>621112</v>
      </c>
      <c r="AK80">
        <v>434788</v>
      </c>
      <c r="AL80">
        <v>368142</v>
      </c>
      <c r="AM80">
        <v>633887</v>
      </c>
      <c r="AN80">
        <v>887490</v>
      </c>
      <c r="AO80">
        <v>187138</v>
      </c>
      <c r="AP80">
        <v>464679</v>
      </c>
      <c r="AQ80">
        <v>671666</v>
      </c>
      <c r="AR80">
        <v>986653</v>
      </c>
      <c r="AS80">
        <v>895555</v>
      </c>
      <c r="AT80">
        <v>43593</v>
      </c>
      <c r="AU80">
        <v>15</v>
      </c>
      <c r="AX80">
        <v>398</v>
      </c>
      <c r="AY80">
        <v>273106</v>
      </c>
      <c r="AZ80">
        <v>1457920</v>
      </c>
      <c r="BA80">
        <v>2202311</v>
      </c>
      <c r="BB80">
        <v>2456261</v>
      </c>
      <c r="BC80">
        <v>2609146</v>
      </c>
    </row>
    <row r="81" spans="2:55">
      <c r="B81" t="s">
        <v>151</v>
      </c>
      <c r="AM81">
        <v>856</v>
      </c>
      <c r="AN81">
        <v>1231</v>
      </c>
      <c r="AR81">
        <v>1561</v>
      </c>
      <c r="BA81">
        <v>1426</v>
      </c>
    </row>
    <row r="82" spans="2:55">
      <c r="B82" t="s">
        <v>132</v>
      </c>
      <c r="BA82">
        <v>38</v>
      </c>
      <c r="BC82">
        <v>493</v>
      </c>
    </row>
    <row r="83" spans="2:55">
      <c r="B83" t="s">
        <v>86</v>
      </c>
      <c r="AR83">
        <v>734</v>
      </c>
      <c r="BA83">
        <v>4741</v>
      </c>
    </row>
    <row r="84" spans="2:55">
      <c r="B84" t="s">
        <v>96</v>
      </c>
      <c r="AK84">
        <v>586</v>
      </c>
      <c r="AM84">
        <v>3226</v>
      </c>
      <c r="AN84">
        <v>5022</v>
      </c>
      <c r="AO84">
        <v>51679</v>
      </c>
      <c r="AP84">
        <v>157307</v>
      </c>
      <c r="AQ84">
        <v>41192</v>
      </c>
      <c r="AR84">
        <v>443</v>
      </c>
      <c r="BA84">
        <v>60771</v>
      </c>
      <c r="BB84">
        <v>161239</v>
      </c>
      <c r="BC84">
        <v>262382</v>
      </c>
    </row>
    <row r="85" spans="2:55">
      <c r="B85" t="s">
        <v>169</v>
      </c>
      <c r="BA85">
        <v>1212</v>
      </c>
    </row>
    <row r="86" spans="2:55">
      <c r="B86" t="s">
        <v>33</v>
      </c>
      <c r="Q86">
        <v>792561</v>
      </c>
      <c r="S86">
        <v>1844658</v>
      </c>
      <c r="T86">
        <v>2125780</v>
      </c>
      <c r="U86">
        <v>551951</v>
      </c>
      <c r="X86">
        <v>405881</v>
      </c>
      <c r="Y86">
        <v>1001868</v>
      </c>
      <c r="Z86">
        <v>1070375</v>
      </c>
      <c r="AA86">
        <v>710490</v>
      </c>
      <c r="AB86">
        <v>1551386</v>
      </c>
      <c r="AC86">
        <v>1880142</v>
      </c>
      <c r="AD86">
        <v>2483469</v>
      </c>
      <c r="AE86">
        <v>1918827</v>
      </c>
      <c r="AF86">
        <v>2549308</v>
      </c>
      <c r="AG86">
        <v>1958411</v>
      </c>
      <c r="AH86">
        <v>1951362</v>
      </c>
      <c r="AI86" s="1">
        <v>1928212</v>
      </c>
      <c r="AJ86">
        <v>1328238</v>
      </c>
      <c r="AK86">
        <v>571494</v>
      </c>
      <c r="AL86">
        <v>355001</v>
      </c>
      <c r="AM86">
        <v>459739</v>
      </c>
      <c r="AN86">
        <v>656680</v>
      </c>
      <c r="AO86">
        <v>487143</v>
      </c>
      <c r="AP86">
        <v>497333</v>
      </c>
      <c r="AQ86">
        <v>489219</v>
      </c>
      <c r="AR86">
        <v>448976</v>
      </c>
      <c r="AS86">
        <v>186933</v>
      </c>
      <c r="AX86">
        <v>18157</v>
      </c>
      <c r="AY86">
        <v>2787378</v>
      </c>
      <c r="AZ86">
        <v>4102992</v>
      </c>
      <c r="BA86">
        <v>2656035</v>
      </c>
      <c r="BB86">
        <v>2565201</v>
      </c>
      <c r="BC86">
        <v>1882208</v>
      </c>
    </row>
    <row r="87" spans="2:55">
      <c r="B87" t="s">
        <v>88</v>
      </c>
      <c r="AH87">
        <v>1280</v>
      </c>
      <c r="AI87" s="1">
        <v>1614</v>
      </c>
      <c r="AJ87">
        <v>913</v>
      </c>
      <c r="AK87">
        <v>742</v>
      </c>
      <c r="AL87">
        <v>781</v>
      </c>
      <c r="AM87">
        <v>31176</v>
      </c>
      <c r="AN87">
        <v>54271</v>
      </c>
      <c r="AO87">
        <v>66858</v>
      </c>
      <c r="AP87">
        <v>28144</v>
      </c>
      <c r="AQ87">
        <v>59381</v>
      </c>
      <c r="AR87">
        <v>80345</v>
      </c>
      <c r="AS87">
        <v>1467</v>
      </c>
      <c r="AY87">
        <v>11</v>
      </c>
      <c r="BA87">
        <v>7555</v>
      </c>
      <c r="BB87">
        <v>6559</v>
      </c>
      <c r="BC87">
        <v>109804</v>
      </c>
    </row>
    <row r="88" spans="2:55">
      <c r="B88" t="s">
        <v>34</v>
      </c>
      <c r="Q88">
        <v>12577</v>
      </c>
      <c r="S88">
        <v>9977</v>
      </c>
      <c r="T88">
        <v>20295</v>
      </c>
      <c r="U88">
        <v>9247</v>
      </c>
      <c r="X88">
        <v>8079</v>
      </c>
      <c r="Y88">
        <v>16281</v>
      </c>
      <c r="Z88">
        <v>138140</v>
      </c>
      <c r="AA88">
        <v>37068</v>
      </c>
      <c r="AB88">
        <v>24106</v>
      </c>
      <c r="AC88">
        <v>94455</v>
      </c>
      <c r="AD88">
        <v>67901</v>
      </c>
      <c r="AE88">
        <v>55634</v>
      </c>
      <c r="AF88">
        <v>49525</v>
      </c>
      <c r="AG88">
        <v>54903</v>
      </c>
      <c r="AH88">
        <v>57372</v>
      </c>
      <c r="AI88" s="1">
        <v>58334</v>
      </c>
      <c r="AJ88">
        <v>24824</v>
      </c>
      <c r="AK88">
        <v>8922</v>
      </c>
      <c r="AL88">
        <v>7563</v>
      </c>
      <c r="AM88">
        <v>13365</v>
      </c>
      <c r="AN88">
        <v>24589</v>
      </c>
      <c r="AO88">
        <v>15417</v>
      </c>
      <c r="AP88">
        <v>99388</v>
      </c>
      <c r="AQ88">
        <v>147749</v>
      </c>
      <c r="AR88">
        <v>437516</v>
      </c>
      <c r="AS88">
        <v>644104</v>
      </c>
      <c r="AT88">
        <v>129167</v>
      </c>
      <c r="AU88">
        <v>125171</v>
      </c>
      <c r="AV88">
        <v>173447</v>
      </c>
      <c r="AW88">
        <v>876738</v>
      </c>
      <c r="AX88">
        <v>1188704</v>
      </c>
      <c r="AY88">
        <v>1038668</v>
      </c>
      <c r="AZ88">
        <v>1033563</v>
      </c>
      <c r="BA88">
        <v>1224162</v>
      </c>
      <c r="BB88">
        <v>677270</v>
      </c>
      <c r="BC88">
        <v>681686</v>
      </c>
    </row>
    <row r="89" spans="2:55">
      <c r="B89" t="s">
        <v>35</v>
      </c>
      <c r="Q89">
        <v>15397649</v>
      </c>
      <c r="S89">
        <v>12379048</v>
      </c>
      <c r="T89">
        <v>15287998</v>
      </c>
      <c r="U89">
        <v>19230658</v>
      </c>
      <c r="X89">
        <v>8816154</v>
      </c>
      <c r="Y89">
        <v>17703999</v>
      </c>
      <c r="Z89">
        <v>17067867</v>
      </c>
      <c r="AA89">
        <v>9106060</v>
      </c>
      <c r="AB89">
        <v>12970503</v>
      </c>
      <c r="AC89">
        <v>12085632</v>
      </c>
      <c r="AD89">
        <v>12028600</v>
      </c>
      <c r="AE89">
        <v>12473886</v>
      </c>
      <c r="AF89">
        <v>11696994</v>
      </c>
      <c r="AG89">
        <v>10428053</v>
      </c>
      <c r="AH89">
        <v>12020591</v>
      </c>
      <c r="AI89" s="1">
        <v>8860142</v>
      </c>
      <c r="AJ89">
        <v>3976361</v>
      </c>
      <c r="AK89">
        <v>2985266</v>
      </c>
      <c r="AL89">
        <v>2428839</v>
      </c>
      <c r="AM89">
        <v>3941149</v>
      </c>
      <c r="AN89">
        <v>4105043</v>
      </c>
      <c r="AO89">
        <v>5096134</v>
      </c>
      <c r="AP89">
        <v>6321328</v>
      </c>
      <c r="AQ89">
        <v>4490069</v>
      </c>
      <c r="AR89">
        <v>3065102</v>
      </c>
      <c r="AS89">
        <v>3538959</v>
      </c>
      <c r="AT89">
        <v>3416295</v>
      </c>
      <c r="AU89">
        <v>2842976</v>
      </c>
      <c r="AV89">
        <v>4255034</v>
      </c>
      <c r="AW89">
        <v>2517945</v>
      </c>
      <c r="AX89">
        <v>2777741</v>
      </c>
      <c r="AY89">
        <v>4272455</v>
      </c>
      <c r="AZ89">
        <v>6914810</v>
      </c>
      <c r="BA89">
        <v>8410079</v>
      </c>
      <c r="BB89">
        <v>6484138</v>
      </c>
      <c r="BC89">
        <v>8576964</v>
      </c>
    </row>
    <row r="90" spans="2:55">
      <c r="B90" t="s">
        <v>52</v>
      </c>
      <c r="AA90">
        <v>10775</v>
      </c>
      <c r="AB90">
        <v>15594</v>
      </c>
      <c r="AC90">
        <v>54253</v>
      </c>
      <c r="AD90">
        <v>71204</v>
      </c>
      <c r="AE90">
        <v>79306</v>
      </c>
      <c r="AF90">
        <v>51883</v>
      </c>
      <c r="AG90">
        <v>64415</v>
      </c>
      <c r="AH90">
        <v>26373</v>
      </c>
      <c r="AI90" s="1">
        <v>29159</v>
      </c>
      <c r="AJ90">
        <v>5933</v>
      </c>
      <c r="AK90">
        <v>30235</v>
      </c>
      <c r="AL90">
        <v>45719</v>
      </c>
      <c r="AM90">
        <v>25575</v>
      </c>
      <c r="AN90">
        <v>103981</v>
      </c>
      <c r="AO90">
        <v>43282</v>
      </c>
      <c r="AP90">
        <v>546</v>
      </c>
      <c r="AQ90">
        <v>747</v>
      </c>
      <c r="AR90">
        <v>15423</v>
      </c>
      <c r="AS90">
        <v>11490</v>
      </c>
      <c r="BA90">
        <v>296</v>
      </c>
      <c r="BB90">
        <v>564</v>
      </c>
    </row>
    <row r="91" spans="2:55">
      <c r="B91" t="s">
        <v>58</v>
      </c>
      <c r="T91">
        <v>1059</v>
      </c>
      <c r="AB91">
        <v>19</v>
      </c>
      <c r="AC91">
        <v>479</v>
      </c>
      <c r="AG91">
        <v>62</v>
      </c>
      <c r="AH91">
        <v>8316</v>
      </c>
      <c r="AI91" s="1">
        <v>106865</v>
      </c>
      <c r="AJ91">
        <v>8651</v>
      </c>
      <c r="AK91">
        <v>109454</v>
      </c>
      <c r="AL91">
        <v>1883</v>
      </c>
      <c r="AM91">
        <v>20626</v>
      </c>
      <c r="AN91">
        <v>11735</v>
      </c>
      <c r="AQ91">
        <v>886</v>
      </c>
      <c r="AR91">
        <v>989</v>
      </c>
      <c r="AS91">
        <v>441</v>
      </c>
      <c r="AT91">
        <v>886</v>
      </c>
      <c r="AU91">
        <v>233</v>
      </c>
      <c r="AV91">
        <v>789</v>
      </c>
      <c r="AW91">
        <v>135</v>
      </c>
      <c r="AX91">
        <v>1447</v>
      </c>
      <c r="AY91">
        <v>7015</v>
      </c>
      <c r="AZ91">
        <v>900</v>
      </c>
      <c r="BA91">
        <v>291</v>
      </c>
      <c r="BB91">
        <v>935</v>
      </c>
      <c r="BC91">
        <v>1296</v>
      </c>
    </row>
    <row r="92" spans="2:55">
      <c r="B92" t="s">
        <v>36</v>
      </c>
      <c r="S92">
        <v>108417</v>
      </c>
      <c r="T92">
        <v>82175</v>
      </c>
      <c r="U92">
        <v>107262</v>
      </c>
      <c r="X92">
        <v>104503</v>
      </c>
      <c r="Y92">
        <v>287715</v>
      </c>
      <c r="Z92">
        <v>154889</v>
      </c>
      <c r="AA92">
        <v>232272</v>
      </c>
      <c r="AB92">
        <v>622173</v>
      </c>
      <c r="AC92">
        <v>582053</v>
      </c>
      <c r="AD92">
        <v>414922</v>
      </c>
      <c r="AE92">
        <v>631450</v>
      </c>
      <c r="AF92">
        <v>537747</v>
      </c>
      <c r="AG92">
        <v>718896</v>
      </c>
      <c r="AH92">
        <v>1100820</v>
      </c>
      <c r="AI92" s="1">
        <v>788996</v>
      </c>
      <c r="AJ92">
        <v>279136</v>
      </c>
      <c r="AK92">
        <v>363314</v>
      </c>
      <c r="AL92">
        <v>243428</v>
      </c>
      <c r="AM92">
        <v>326391</v>
      </c>
      <c r="AN92">
        <v>223293</v>
      </c>
      <c r="AO92">
        <v>469670</v>
      </c>
      <c r="AP92">
        <v>567365</v>
      </c>
      <c r="AQ92">
        <v>959378</v>
      </c>
      <c r="AR92">
        <v>975103</v>
      </c>
      <c r="AS92">
        <v>275171</v>
      </c>
      <c r="AT92">
        <v>270060</v>
      </c>
      <c r="AU92">
        <v>6295</v>
      </c>
      <c r="AX92">
        <v>2400266</v>
      </c>
      <c r="AY92">
        <v>4557579</v>
      </c>
      <c r="AZ92">
        <v>3455565</v>
      </c>
      <c r="BA92">
        <v>3750262</v>
      </c>
      <c r="BB92">
        <v>2111294</v>
      </c>
      <c r="BC92">
        <v>1760355</v>
      </c>
    </row>
    <row r="93" spans="2:55">
      <c r="B93" t="s">
        <v>37</v>
      </c>
      <c r="Q93">
        <v>303125</v>
      </c>
      <c r="S93">
        <v>423987</v>
      </c>
      <c r="T93">
        <v>129883</v>
      </c>
      <c r="U93">
        <v>440405</v>
      </c>
      <c r="X93">
        <v>179846</v>
      </c>
      <c r="Y93">
        <v>708273</v>
      </c>
      <c r="Z93">
        <v>794401</v>
      </c>
      <c r="AA93">
        <v>349594</v>
      </c>
      <c r="AB93">
        <v>418997</v>
      </c>
      <c r="AC93">
        <v>678148</v>
      </c>
      <c r="AD93">
        <v>1465262</v>
      </c>
      <c r="AE93">
        <v>861953</v>
      </c>
      <c r="AF93">
        <v>800030</v>
      </c>
      <c r="AG93">
        <v>663984</v>
      </c>
      <c r="AH93">
        <v>886922</v>
      </c>
      <c r="AI93" s="1">
        <v>576186</v>
      </c>
      <c r="AJ93">
        <v>272508</v>
      </c>
      <c r="AK93">
        <v>165220</v>
      </c>
      <c r="AL93">
        <v>131875</v>
      </c>
      <c r="AM93">
        <v>225276</v>
      </c>
      <c r="AN93">
        <v>239587</v>
      </c>
      <c r="AO93">
        <v>255918</v>
      </c>
      <c r="AP93">
        <v>437822</v>
      </c>
      <c r="AQ93">
        <v>544566</v>
      </c>
      <c r="AR93">
        <v>508935</v>
      </c>
      <c r="AS93">
        <v>532458</v>
      </c>
      <c r="AT93">
        <v>418476</v>
      </c>
      <c r="AU93">
        <v>405047</v>
      </c>
      <c r="AV93">
        <v>927744</v>
      </c>
      <c r="AW93">
        <v>1245307</v>
      </c>
      <c r="AX93">
        <v>2499558</v>
      </c>
      <c r="AY93">
        <v>2394113</v>
      </c>
      <c r="AZ93">
        <v>3349579</v>
      </c>
      <c r="BA93">
        <v>1788855</v>
      </c>
      <c r="BB93">
        <v>1658994</v>
      </c>
      <c r="BC93">
        <v>1973764</v>
      </c>
    </row>
    <row r="94" spans="2:55">
      <c r="B94" t="s">
        <v>38</v>
      </c>
      <c r="Q94">
        <v>24617</v>
      </c>
      <c r="S94">
        <v>69588</v>
      </c>
      <c r="T94">
        <v>56006</v>
      </c>
      <c r="U94">
        <v>16737</v>
      </c>
      <c r="X94">
        <v>80580</v>
      </c>
      <c r="Y94">
        <v>1103</v>
      </c>
      <c r="Z94">
        <v>934</v>
      </c>
      <c r="AA94">
        <v>512</v>
      </c>
      <c r="AB94">
        <v>3900</v>
      </c>
      <c r="AC94">
        <v>20753</v>
      </c>
      <c r="AD94">
        <v>10395</v>
      </c>
      <c r="AE94">
        <v>2479</v>
      </c>
      <c r="AF94">
        <v>95</v>
      </c>
      <c r="AG94">
        <v>9499</v>
      </c>
      <c r="AH94">
        <v>6825</v>
      </c>
      <c r="AI94" s="1">
        <v>2710</v>
      </c>
      <c r="AJ94">
        <v>6199</v>
      </c>
      <c r="AK94">
        <v>5004</v>
      </c>
      <c r="AL94">
        <v>13563</v>
      </c>
      <c r="AM94">
        <v>6754</v>
      </c>
      <c r="AN94">
        <v>8216</v>
      </c>
      <c r="AO94">
        <v>11893</v>
      </c>
      <c r="AP94">
        <v>20356</v>
      </c>
      <c r="AQ94">
        <v>19088</v>
      </c>
      <c r="AR94">
        <v>9597</v>
      </c>
      <c r="AW94">
        <v>3516</v>
      </c>
      <c r="AY94">
        <v>4080</v>
      </c>
      <c r="AZ94">
        <v>96049</v>
      </c>
      <c r="BA94">
        <v>79855</v>
      </c>
      <c r="BB94">
        <v>37280</v>
      </c>
      <c r="BC94">
        <v>68128</v>
      </c>
    </row>
    <row r="95" spans="2:55">
      <c r="B95" t="s">
        <v>89</v>
      </c>
      <c r="AH95">
        <v>367</v>
      </c>
      <c r="AI95" s="1">
        <v>350</v>
      </c>
      <c r="AJ95">
        <v>489</v>
      </c>
      <c r="AK95">
        <v>228</v>
      </c>
      <c r="AL95">
        <v>334</v>
      </c>
      <c r="AM95">
        <v>1391</v>
      </c>
      <c r="AN95">
        <v>2544</v>
      </c>
      <c r="AO95">
        <v>11005</v>
      </c>
      <c r="AP95">
        <v>7973</v>
      </c>
      <c r="AQ95">
        <v>19430</v>
      </c>
      <c r="AR95">
        <v>24186</v>
      </c>
      <c r="AS95">
        <v>3753</v>
      </c>
      <c r="BA95">
        <v>58137</v>
      </c>
      <c r="BC95">
        <v>649</v>
      </c>
    </row>
    <row r="96" spans="2:55">
      <c r="B96" t="s">
        <v>153</v>
      </c>
      <c r="AN96">
        <v>611</v>
      </c>
      <c r="AQ96">
        <v>34</v>
      </c>
    </row>
    <row r="97" spans="2:55">
      <c r="B97" t="s">
        <v>53</v>
      </c>
      <c r="AA97">
        <v>99</v>
      </c>
      <c r="AB97">
        <v>507</v>
      </c>
      <c r="AC97">
        <v>18983</v>
      </c>
      <c r="AD97">
        <v>14254</v>
      </c>
      <c r="AE97">
        <v>4934</v>
      </c>
      <c r="AF97">
        <v>5160</v>
      </c>
      <c r="AG97">
        <v>73991</v>
      </c>
      <c r="AH97">
        <v>402</v>
      </c>
      <c r="AI97" s="1">
        <v>14355</v>
      </c>
      <c r="AJ97">
        <v>86</v>
      </c>
      <c r="AK97">
        <v>368</v>
      </c>
      <c r="AL97">
        <v>906</v>
      </c>
      <c r="AM97">
        <v>2909</v>
      </c>
    </row>
    <row r="98" spans="2:55">
      <c r="B98" t="s">
        <v>54</v>
      </c>
      <c r="AA98">
        <v>140</v>
      </c>
      <c r="AB98">
        <v>161</v>
      </c>
      <c r="AC98">
        <v>7189</v>
      </c>
      <c r="AH98">
        <v>58095</v>
      </c>
      <c r="AI98" s="1">
        <v>15</v>
      </c>
      <c r="AJ98">
        <v>9373</v>
      </c>
      <c r="AK98">
        <v>547</v>
      </c>
      <c r="AL98">
        <v>1768</v>
      </c>
      <c r="AM98">
        <v>2733</v>
      </c>
      <c r="AN98">
        <v>778</v>
      </c>
    </row>
    <row r="99" spans="2:55">
      <c r="B99" t="s">
        <v>64</v>
      </c>
      <c r="AA99">
        <v>34</v>
      </c>
      <c r="AC99">
        <v>96</v>
      </c>
      <c r="AD99">
        <v>143</v>
      </c>
      <c r="AH99">
        <v>69040</v>
      </c>
      <c r="AI99" s="1">
        <v>67313</v>
      </c>
      <c r="AJ99">
        <v>39309</v>
      </c>
      <c r="AK99">
        <v>13925</v>
      </c>
      <c r="AL99">
        <v>16748</v>
      </c>
      <c r="AM99">
        <v>5076</v>
      </c>
      <c r="AN99">
        <v>194874</v>
      </c>
      <c r="AO99">
        <v>1155</v>
      </c>
    </row>
    <row r="100" spans="2:55">
      <c r="B100" t="s">
        <v>80</v>
      </c>
    </row>
    <row r="101" spans="2:55">
      <c r="B101" t="s">
        <v>174</v>
      </c>
      <c r="BB101">
        <v>1059</v>
      </c>
      <c r="BC101">
        <v>8142</v>
      </c>
    </row>
    <row r="102" spans="2:55">
      <c r="B102" t="s">
        <v>175</v>
      </c>
      <c r="BA102">
        <v>4874</v>
      </c>
      <c r="BB102">
        <v>16978</v>
      </c>
      <c r="BC102">
        <v>30943</v>
      </c>
    </row>
    <row r="103" spans="2:55">
      <c r="B103" t="s">
        <v>176</v>
      </c>
      <c r="BA103">
        <v>1436</v>
      </c>
      <c r="BC103">
        <v>4515</v>
      </c>
    </row>
    <row r="104" spans="2:55">
      <c r="B104" t="s">
        <v>177</v>
      </c>
      <c r="BA104">
        <v>18348</v>
      </c>
      <c r="BB104">
        <v>21466</v>
      </c>
      <c r="BC104">
        <v>73741</v>
      </c>
    </row>
    <row r="105" spans="2:55">
      <c r="B105" t="s">
        <v>178</v>
      </c>
      <c r="BA105">
        <v>132</v>
      </c>
      <c r="BB105">
        <v>135</v>
      </c>
    </row>
    <row r="106" spans="2:55">
      <c r="B106" t="s">
        <v>179</v>
      </c>
      <c r="BB106">
        <v>542</v>
      </c>
      <c r="BC106">
        <v>7453</v>
      </c>
    </row>
    <row r="107" spans="2:55">
      <c r="B107" t="s">
        <v>154</v>
      </c>
    </row>
    <row r="108" spans="2:55">
      <c r="B108" t="s">
        <v>55</v>
      </c>
      <c r="AA108">
        <v>10380</v>
      </c>
      <c r="AB108">
        <v>6722</v>
      </c>
      <c r="AC108">
        <v>39842</v>
      </c>
      <c r="AD108">
        <v>1391</v>
      </c>
      <c r="AE108">
        <v>19700</v>
      </c>
      <c r="AF108">
        <v>2009</v>
      </c>
      <c r="AO108">
        <v>1507</v>
      </c>
      <c r="AP108">
        <v>39155</v>
      </c>
      <c r="AQ108">
        <v>179886</v>
      </c>
      <c r="AR108">
        <v>117470</v>
      </c>
      <c r="AS108">
        <v>32033</v>
      </c>
      <c r="AU108">
        <v>10</v>
      </c>
      <c r="AZ108">
        <v>406</v>
      </c>
      <c r="BA108">
        <v>17849</v>
      </c>
      <c r="BB108">
        <v>40423</v>
      </c>
      <c r="BC108">
        <v>411204</v>
      </c>
    </row>
    <row r="109" spans="2:55">
      <c r="B109" t="s">
        <v>187</v>
      </c>
      <c r="BC109">
        <v>600</v>
      </c>
    </row>
    <row r="110" spans="2:55">
      <c r="B110" t="s">
        <v>139</v>
      </c>
      <c r="AO110">
        <v>133298</v>
      </c>
      <c r="AP110">
        <v>398688</v>
      </c>
      <c r="AQ110">
        <v>227136</v>
      </c>
      <c r="AR110">
        <v>269336</v>
      </c>
      <c r="AT110">
        <v>2122</v>
      </c>
      <c r="AZ110">
        <v>3100</v>
      </c>
      <c r="BA110">
        <v>15209</v>
      </c>
      <c r="BB110">
        <v>119</v>
      </c>
      <c r="BC110">
        <v>2775</v>
      </c>
    </row>
    <row r="111" spans="2:55">
      <c r="B111" t="s">
        <v>46</v>
      </c>
      <c r="Q111">
        <v>6700</v>
      </c>
      <c r="S111">
        <v>1709</v>
      </c>
      <c r="T111">
        <v>72</v>
      </c>
      <c r="Y111">
        <v>1991</v>
      </c>
      <c r="Z111">
        <v>206</v>
      </c>
      <c r="AB111">
        <v>21305</v>
      </c>
      <c r="AC111">
        <v>72303</v>
      </c>
      <c r="AD111">
        <v>142533</v>
      </c>
      <c r="AE111">
        <v>232526</v>
      </c>
      <c r="AF111">
        <v>278516</v>
      </c>
      <c r="AG111">
        <v>326007</v>
      </c>
      <c r="AH111">
        <v>314083</v>
      </c>
      <c r="AI111" s="1">
        <v>250170</v>
      </c>
      <c r="AJ111">
        <v>61727</v>
      </c>
      <c r="AK111">
        <v>64505</v>
      </c>
      <c r="AL111">
        <v>156271</v>
      </c>
      <c r="AM111">
        <v>200240</v>
      </c>
      <c r="AN111">
        <v>87250</v>
      </c>
      <c r="AO111">
        <v>22227</v>
      </c>
      <c r="AP111">
        <v>104905</v>
      </c>
      <c r="AQ111">
        <v>2152</v>
      </c>
      <c r="AR111">
        <v>41690</v>
      </c>
      <c r="AS111">
        <v>12188</v>
      </c>
      <c r="AT111">
        <v>102</v>
      </c>
      <c r="AU111">
        <v>29</v>
      </c>
      <c r="AY111">
        <v>48767</v>
      </c>
      <c r="AZ111">
        <v>8061</v>
      </c>
      <c r="BA111">
        <v>392023</v>
      </c>
      <c r="BB111">
        <v>32340</v>
      </c>
      <c r="BC111">
        <v>3180</v>
      </c>
    </row>
    <row r="112" spans="2:55">
      <c r="B112" t="s">
        <v>47</v>
      </c>
      <c r="Q112">
        <v>387361</v>
      </c>
      <c r="S112">
        <v>202076</v>
      </c>
      <c r="T112">
        <v>297640</v>
      </c>
      <c r="U112">
        <v>334891</v>
      </c>
      <c r="X112">
        <v>355837</v>
      </c>
      <c r="Y112">
        <v>324183</v>
      </c>
      <c r="Z112">
        <v>293392</v>
      </c>
      <c r="AA112">
        <v>167342</v>
      </c>
      <c r="AB112">
        <v>281779</v>
      </c>
      <c r="AC112">
        <v>276098</v>
      </c>
      <c r="AD112">
        <v>213807</v>
      </c>
      <c r="AE112">
        <v>322274</v>
      </c>
      <c r="AF112">
        <v>109221</v>
      </c>
      <c r="AG112">
        <v>87247</v>
      </c>
      <c r="AH112">
        <v>93975</v>
      </c>
      <c r="AI112" s="1">
        <v>74263</v>
      </c>
      <c r="AJ112">
        <v>8292</v>
      </c>
      <c r="AK112">
        <v>1993</v>
      </c>
      <c r="AL112">
        <v>1988</v>
      </c>
      <c r="AM112">
        <v>260</v>
      </c>
      <c r="AN112">
        <v>3238</v>
      </c>
      <c r="AO112">
        <v>4221</v>
      </c>
      <c r="BA112">
        <v>376</v>
      </c>
      <c r="BB112">
        <v>1540</v>
      </c>
      <c r="BC112">
        <v>5038</v>
      </c>
    </row>
    <row r="113" spans="2:55">
      <c r="B113" t="s">
        <v>108</v>
      </c>
      <c r="AZ113">
        <v>1063</v>
      </c>
      <c r="BA113">
        <v>340</v>
      </c>
      <c r="BC113">
        <v>858</v>
      </c>
    </row>
    <row r="114" spans="2:55">
      <c r="B114" t="s">
        <v>180</v>
      </c>
      <c r="BA114">
        <v>1530</v>
      </c>
    </row>
    <row r="115" spans="2:55">
      <c r="B115" t="s">
        <v>186</v>
      </c>
      <c r="BC115">
        <v>18530</v>
      </c>
    </row>
    <row r="116" spans="2:55">
      <c r="B116" t="s">
        <v>140</v>
      </c>
      <c r="AN116">
        <v>664</v>
      </c>
      <c r="AO116">
        <v>2335</v>
      </c>
      <c r="AP116">
        <v>46</v>
      </c>
      <c r="AQ116">
        <v>307</v>
      </c>
      <c r="AR116">
        <v>2356</v>
      </c>
      <c r="AS116">
        <v>396</v>
      </c>
      <c r="AW116">
        <v>250</v>
      </c>
      <c r="AX116">
        <v>400</v>
      </c>
      <c r="AY116">
        <v>120</v>
      </c>
      <c r="AZ116">
        <v>516</v>
      </c>
      <c r="BA116">
        <v>11542</v>
      </c>
      <c r="BB116">
        <v>7653</v>
      </c>
      <c r="BC116">
        <v>6000</v>
      </c>
    </row>
    <row r="117" spans="2:55">
      <c r="B117" t="s">
        <v>69</v>
      </c>
      <c r="Q117">
        <v>3768</v>
      </c>
      <c r="S117">
        <v>1633</v>
      </c>
      <c r="AH117">
        <v>556</v>
      </c>
    </row>
    <row r="118" spans="2:55">
      <c r="B118" t="s">
        <v>141</v>
      </c>
      <c r="AN118">
        <v>2496</v>
      </c>
      <c r="AO118">
        <v>1930</v>
      </c>
      <c r="BB118">
        <v>5125</v>
      </c>
      <c r="BC118">
        <v>7382</v>
      </c>
    </row>
    <row r="119" spans="2:55">
      <c r="B119" t="s">
        <v>142</v>
      </c>
      <c r="AO119">
        <v>502</v>
      </c>
      <c r="AP119">
        <v>5578</v>
      </c>
      <c r="AQ119">
        <v>36623</v>
      </c>
      <c r="AR119">
        <v>36001</v>
      </c>
      <c r="AS119">
        <v>13467</v>
      </c>
      <c r="AT119">
        <v>405</v>
      </c>
      <c r="AZ119">
        <v>1998</v>
      </c>
      <c r="BA119">
        <v>1653</v>
      </c>
      <c r="BB119">
        <v>90999</v>
      </c>
      <c r="BC119">
        <v>374271</v>
      </c>
    </row>
    <row r="120" spans="2:55">
      <c r="B120" t="s">
        <v>181</v>
      </c>
      <c r="BA120">
        <v>293</v>
      </c>
    </row>
    <row r="121" spans="2:55">
      <c r="B121" t="s">
        <v>155</v>
      </c>
      <c r="AQ121">
        <v>563</v>
      </c>
    </row>
    <row r="122" spans="2:55">
      <c r="B122" t="s">
        <v>156</v>
      </c>
      <c r="AP122">
        <v>2381</v>
      </c>
      <c r="AX122">
        <v>10589</v>
      </c>
    </row>
    <row r="123" spans="2:55">
      <c r="B123" t="s">
        <v>182</v>
      </c>
      <c r="BA123">
        <v>72</v>
      </c>
      <c r="BC123">
        <v>5460</v>
      </c>
    </row>
    <row r="124" spans="2:55">
      <c r="B124" t="s">
        <v>183</v>
      </c>
      <c r="BA124">
        <v>101</v>
      </c>
    </row>
    <row r="125" spans="2:55">
      <c r="B125" t="s">
        <v>157</v>
      </c>
      <c r="AO125">
        <v>1429</v>
      </c>
      <c r="AP125">
        <v>936</v>
      </c>
      <c r="AQ125">
        <v>2307</v>
      </c>
      <c r="AR125">
        <v>2115</v>
      </c>
      <c r="AS125">
        <v>1387</v>
      </c>
      <c r="AT125">
        <v>2150</v>
      </c>
      <c r="BA125">
        <v>652</v>
      </c>
      <c r="BB125">
        <v>404</v>
      </c>
      <c r="BC125">
        <v>995</v>
      </c>
    </row>
    <row r="126" spans="2:55">
      <c r="B126" t="s">
        <v>164</v>
      </c>
      <c r="AW126">
        <v>922</v>
      </c>
      <c r="BB126">
        <v>11248</v>
      </c>
      <c r="BC126">
        <v>480</v>
      </c>
    </row>
    <row r="127" spans="2:55">
      <c r="B127" t="s">
        <v>158</v>
      </c>
      <c r="AS127">
        <v>440</v>
      </c>
    </row>
    <row r="128" spans="2:55">
      <c r="B128" t="s">
        <v>159</v>
      </c>
      <c r="AQ128">
        <v>1066</v>
      </c>
      <c r="AR128">
        <v>202</v>
      </c>
    </row>
    <row r="129" spans="2:55">
      <c r="B129" t="s">
        <v>143</v>
      </c>
      <c r="AV129">
        <v>13830</v>
      </c>
      <c r="AW129">
        <v>7440</v>
      </c>
      <c r="AX129">
        <v>61306</v>
      </c>
      <c r="AY129">
        <v>1026</v>
      </c>
      <c r="AZ129">
        <v>170585</v>
      </c>
      <c r="BA129">
        <v>58422</v>
      </c>
      <c r="BB129">
        <v>3732</v>
      </c>
      <c r="BC129">
        <v>73742</v>
      </c>
    </row>
    <row r="130" spans="2:55">
      <c r="B130" t="s">
        <v>185</v>
      </c>
      <c r="BC130">
        <v>518</v>
      </c>
    </row>
    <row r="131" spans="2:55">
      <c r="B131" t="s">
        <v>170</v>
      </c>
      <c r="BB131">
        <v>52</v>
      </c>
      <c r="BC131">
        <v>2</v>
      </c>
    </row>
    <row r="132" spans="2:55">
      <c r="B132" t="s">
        <v>39</v>
      </c>
      <c r="Q132">
        <v>163</v>
      </c>
      <c r="S132">
        <v>1455</v>
      </c>
      <c r="T132">
        <v>2017</v>
      </c>
      <c r="U132">
        <v>1353</v>
      </c>
      <c r="X132">
        <v>608</v>
      </c>
      <c r="AB132">
        <v>50</v>
      </c>
      <c r="AC132">
        <v>387</v>
      </c>
      <c r="AG132">
        <v>5510</v>
      </c>
      <c r="AH132">
        <v>421</v>
      </c>
      <c r="AI132" s="1">
        <v>231</v>
      </c>
      <c r="AJ132">
        <v>206</v>
      </c>
      <c r="AK132">
        <v>795</v>
      </c>
      <c r="AL132">
        <v>1218</v>
      </c>
      <c r="AM132">
        <v>1881</v>
      </c>
      <c r="AN132">
        <v>1873</v>
      </c>
      <c r="AP132">
        <v>290</v>
      </c>
      <c r="AQ132">
        <v>254</v>
      </c>
      <c r="AT132">
        <v>398</v>
      </c>
      <c r="BA132">
        <v>3967</v>
      </c>
      <c r="BB132">
        <v>3632</v>
      </c>
      <c r="BC132">
        <v>1249</v>
      </c>
    </row>
    <row r="133" spans="2:55">
      <c r="B133" t="s">
        <v>133</v>
      </c>
      <c r="AQ133">
        <v>37480</v>
      </c>
      <c r="AR133">
        <v>32839</v>
      </c>
      <c r="AS133">
        <v>181086</v>
      </c>
      <c r="AT133">
        <v>216441</v>
      </c>
      <c r="BC133">
        <v>1666</v>
      </c>
    </row>
    <row r="134" spans="2:55">
      <c r="B134" t="s">
        <v>134</v>
      </c>
      <c r="AN134">
        <v>135186</v>
      </c>
      <c r="AO134">
        <v>38390</v>
      </c>
      <c r="AP134">
        <v>92169</v>
      </c>
      <c r="AQ134">
        <v>33099</v>
      </c>
      <c r="AR134">
        <v>30810</v>
      </c>
      <c r="AS134">
        <v>38783</v>
      </c>
      <c r="AT134">
        <v>27294</v>
      </c>
      <c r="AU134">
        <v>4210</v>
      </c>
      <c r="AW134">
        <v>26713</v>
      </c>
      <c r="AX134">
        <v>5488</v>
      </c>
      <c r="AY134">
        <v>3350</v>
      </c>
      <c r="AZ134">
        <v>49725</v>
      </c>
      <c r="BA134">
        <v>73402</v>
      </c>
      <c r="BB134">
        <v>60048</v>
      </c>
      <c r="BC134">
        <v>89205</v>
      </c>
    </row>
    <row r="135" spans="2:55">
      <c r="B135" t="s">
        <v>40</v>
      </c>
      <c r="Q135">
        <v>105904</v>
      </c>
      <c r="S135">
        <v>118530</v>
      </c>
      <c r="T135">
        <v>174670</v>
      </c>
      <c r="U135">
        <v>1191643</v>
      </c>
      <c r="X135">
        <v>2160147</v>
      </c>
      <c r="Y135">
        <v>18693007</v>
      </c>
      <c r="Z135">
        <v>4587667</v>
      </c>
      <c r="AA135">
        <v>1477607</v>
      </c>
      <c r="AB135">
        <v>1344588</v>
      </c>
      <c r="AC135">
        <v>1520250</v>
      </c>
      <c r="AD135">
        <v>1340294</v>
      </c>
      <c r="AE135">
        <v>808750</v>
      </c>
      <c r="AF135">
        <v>707762</v>
      </c>
      <c r="AG135">
        <v>562363</v>
      </c>
      <c r="AH135">
        <v>812752</v>
      </c>
      <c r="AI135" s="1">
        <v>442134</v>
      </c>
      <c r="AJ135">
        <v>253108</v>
      </c>
      <c r="AK135">
        <v>111687</v>
      </c>
      <c r="AL135">
        <v>78471</v>
      </c>
      <c r="AM135">
        <v>147844</v>
      </c>
      <c r="AN135">
        <v>399710</v>
      </c>
      <c r="AO135">
        <v>120718</v>
      </c>
      <c r="AP135">
        <v>95606</v>
      </c>
      <c r="AQ135">
        <v>33055</v>
      </c>
      <c r="AR135">
        <v>22613</v>
      </c>
      <c r="AS135">
        <v>23967</v>
      </c>
      <c r="AT135">
        <v>25520</v>
      </c>
      <c r="AU135">
        <v>3637</v>
      </c>
      <c r="AV135">
        <v>7558</v>
      </c>
      <c r="AW135">
        <v>684</v>
      </c>
      <c r="AX135">
        <v>15202</v>
      </c>
      <c r="AY135">
        <v>12610</v>
      </c>
      <c r="AZ135">
        <v>164146</v>
      </c>
      <c r="BA135">
        <v>123875</v>
      </c>
      <c r="BB135">
        <v>170918</v>
      </c>
      <c r="BC135">
        <v>137595</v>
      </c>
    </row>
    <row r="136" spans="2:55">
      <c r="B136" t="s">
        <v>56</v>
      </c>
      <c r="X136">
        <v>41829</v>
      </c>
      <c r="Y136">
        <v>19713</v>
      </c>
      <c r="Z136">
        <v>41608</v>
      </c>
      <c r="AA136">
        <v>50794</v>
      </c>
      <c r="AB136">
        <v>100434</v>
      </c>
      <c r="AC136">
        <v>133639</v>
      </c>
      <c r="AD136">
        <v>31531</v>
      </c>
      <c r="AE136">
        <v>118405</v>
      </c>
      <c r="AF136">
        <v>45548</v>
      </c>
      <c r="AG136">
        <v>28840</v>
      </c>
      <c r="AI136" s="1">
        <v>279826</v>
      </c>
    </row>
    <row r="137" spans="2:55">
      <c r="B137" t="s">
        <v>135</v>
      </c>
      <c r="AO137">
        <v>1265</v>
      </c>
      <c r="AP137">
        <v>4765</v>
      </c>
      <c r="AQ137">
        <v>2588</v>
      </c>
      <c r="AR137">
        <v>2076</v>
      </c>
      <c r="AS137">
        <v>1920</v>
      </c>
      <c r="AT137">
        <v>29324</v>
      </c>
      <c r="AU137">
        <v>165704</v>
      </c>
      <c r="AZ137">
        <v>318461</v>
      </c>
      <c r="BA137">
        <v>8642</v>
      </c>
      <c r="BB137">
        <v>2142</v>
      </c>
      <c r="BC137">
        <v>4848</v>
      </c>
    </row>
    <row r="138" spans="2:55">
      <c r="B138" t="s">
        <v>171</v>
      </c>
      <c r="BB138">
        <v>136</v>
      </c>
      <c r="BC138">
        <v>127</v>
      </c>
    </row>
    <row r="139" spans="2:55">
      <c r="B139" t="s">
        <v>82</v>
      </c>
      <c r="AF139">
        <v>7116</v>
      </c>
      <c r="AH139">
        <v>3175</v>
      </c>
      <c r="AJ139">
        <v>34</v>
      </c>
      <c r="AN139">
        <v>350</v>
      </c>
      <c r="AZ139">
        <v>1687</v>
      </c>
      <c r="BA139">
        <v>1801</v>
      </c>
      <c r="BB139">
        <v>3096</v>
      </c>
    </row>
    <row r="140" spans="2:55">
      <c r="B140" t="s">
        <v>136</v>
      </c>
      <c r="AP140">
        <v>40866</v>
      </c>
      <c r="AQ140">
        <v>53295</v>
      </c>
      <c r="AR140">
        <v>72692</v>
      </c>
      <c r="AS140">
        <v>96559</v>
      </c>
      <c r="AT140">
        <v>49490</v>
      </c>
      <c r="AU140">
        <v>11243</v>
      </c>
      <c r="AX140">
        <v>7</v>
      </c>
      <c r="AY140">
        <v>5159</v>
      </c>
      <c r="AZ140">
        <v>209930</v>
      </c>
      <c r="BA140">
        <v>339268</v>
      </c>
      <c r="BB140">
        <v>335056</v>
      </c>
      <c r="BC140">
        <v>231399</v>
      </c>
    </row>
    <row r="141" spans="2:55">
      <c r="B141" t="s">
        <v>106</v>
      </c>
      <c r="AH141">
        <v>34155</v>
      </c>
    </row>
    <row r="142" spans="2:55">
      <c r="B142" t="s">
        <v>74</v>
      </c>
      <c r="T142">
        <v>598</v>
      </c>
      <c r="AJ142">
        <v>801</v>
      </c>
      <c r="BA142">
        <v>98560</v>
      </c>
      <c r="BB142">
        <v>152</v>
      </c>
      <c r="BC142">
        <v>2940</v>
      </c>
    </row>
    <row r="143" spans="2:55">
      <c r="B143" t="s">
        <v>41</v>
      </c>
      <c r="Q143">
        <v>2047332</v>
      </c>
      <c r="S143">
        <v>2310482</v>
      </c>
      <c r="T143">
        <v>3770523</v>
      </c>
      <c r="U143">
        <v>4617970</v>
      </c>
      <c r="X143">
        <v>7201158</v>
      </c>
      <c r="Y143">
        <v>12122202</v>
      </c>
      <c r="Z143">
        <v>8440888</v>
      </c>
      <c r="AA143">
        <v>9533687</v>
      </c>
      <c r="AB143">
        <v>10141704</v>
      </c>
      <c r="AC143">
        <v>9483112</v>
      </c>
      <c r="AD143">
        <v>16435782</v>
      </c>
      <c r="AE143">
        <v>16506348</v>
      </c>
      <c r="AF143">
        <v>15684495</v>
      </c>
      <c r="AG143">
        <v>16066700</v>
      </c>
      <c r="AH143">
        <v>15600002</v>
      </c>
      <c r="AI143" s="1">
        <v>15304480</v>
      </c>
      <c r="AJ143">
        <v>6902477</v>
      </c>
      <c r="AK143">
        <v>4546309</v>
      </c>
      <c r="AL143">
        <v>4055559</v>
      </c>
      <c r="AM143">
        <v>4580427</v>
      </c>
      <c r="AN143">
        <v>5145146</v>
      </c>
      <c r="AO143">
        <v>2807758</v>
      </c>
      <c r="AP143">
        <v>3154075</v>
      </c>
      <c r="AQ143">
        <v>2034454</v>
      </c>
      <c r="AR143">
        <v>2062892</v>
      </c>
      <c r="AS143">
        <v>3031960</v>
      </c>
      <c r="AT143">
        <v>1563746</v>
      </c>
      <c r="AU143">
        <v>3368680</v>
      </c>
      <c r="AV143">
        <v>4280901</v>
      </c>
      <c r="AW143">
        <v>5630921</v>
      </c>
      <c r="AX143">
        <v>5493636</v>
      </c>
      <c r="AY143">
        <v>3744306</v>
      </c>
      <c r="AZ143">
        <v>12349283</v>
      </c>
      <c r="BA143">
        <v>17914676</v>
      </c>
      <c r="BB143">
        <v>11136878</v>
      </c>
      <c r="BC143">
        <v>19264832</v>
      </c>
    </row>
    <row r="144" spans="2:55">
      <c r="B144" t="s">
        <v>172</v>
      </c>
      <c r="BA144">
        <v>345</v>
      </c>
      <c r="BC144">
        <v>1065</v>
      </c>
    </row>
    <row r="145" spans="2:55">
      <c r="B145" t="s">
        <v>90</v>
      </c>
      <c r="AH145">
        <v>7685</v>
      </c>
      <c r="AJ145">
        <v>61215</v>
      </c>
      <c r="AK145">
        <v>104</v>
      </c>
      <c r="AL145">
        <v>2010</v>
      </c>
      <c r="AM145">
        <v>237992</v>
      </c>
      <c r="AN145">
        <v>229745</v>
      </c>
      <c r="AO145">
        <v>321092</v>
      </c>
      <c r="AP145">
        <v>1167355</v>
      </c>
      <c r="AQ145">
        <v>496748</v>
      </c>
      <c r="AR145">
        <v>1096209</v>
      </c>
      <c r="AS145">
        <v>325268</v>
      </c>
      <c r="BB145">
        <v>704</v>
      </c>
      <c r="BC145">
        <v>5499</v>
      </c>
    </row>
    <row r="146" spans="2:55">
      <c r="B146" t="s">
        <v>137</v>
      </c>
      <c r="AK146">
        <v>130</v>
      </c>
      <c r="BA146">
        <v>702</v>
      </c>
      <c r="BB146">
        <v>3649</v>
      </c>
      <c r="BC146">
        <v>16771</v>
      </c>
    </row>
    <row r="147" spans="2:55">
      <c r="B147" t="s">
        <v>83</v>
      </c>
      <c r="BA147">
        <v>1851</v>
      </c>
    </row>
    <row r="148" spans="2:55">
      <c r="B148" t="s">
        <v>43</v>
      </c>
      <c r="Q148">
        <v>115495</v>
      </c>
      <c r="S148">
        <v>123747</v>
      </c>
      <c r="T148">
        <v>150531</v>
      </c>
      <c r="U148">
        <v>496281</v>
      </c>
      <c r="X148">
        <v>10097386</v>
      </c>
      <c r="Y148">
        <v>11319709</v>
      </c>
      <c r="Z148">
        <v>1851120</v>
      </c>
      <c r="AA148">
        <v>532254</v>
      </c>
      <c r="AB148">
        <v>661050</v>
      </c>
      <c r="AC148">
        <v>918439</v>
      </c>
      <c r="AD148">
        <v>1120556</v>
      </c>
      <c r="AE148">
        <v>753016</v>
      </c>
      <c r="AF148">
        <v>937678</v>
      </c>
      <c r="AG148">
        <v>817485</v>
      </c>
      <c r="AH148">
        <v>1202407</v>
      </c>
      <c r="AI148" s="1">
        <v>1396983</v>
      </c>
      <c r="AJ148">
        <v>800759</v>
      </c>
      <c r="AK148">
        <v>509483</v>
      </c>
      <c r="AL148">
        <v>857004</v>
      </c>
      <c r="AM148">
        <v>3136090</v>
      </c>
      <c r="AN148">
        <v>2548749</v>
      </c>
      <c r="AO148">
        <v>652209</v>
      </c>
      <c r="AP148">
        <v>736647</v>
      </c>
      <c r="AQ148">
        <v>501775</v>
      </c>
      <c r="AR148">
        <v>378549</v>
      </c>
      <c r="AS148">
        <v>594856</v>
      </c>
      <c r="AT148">
        <v>415835</v>
      </c>
      <c r="AU148">
        <v>4532</v>
      </c>
      <c r="AW148">
        <v>289</v>
      </c>
      <c r="AY148">
        <v>99</v>
      </c>
      <c r="AZ148">
        <v>363</v>
      </c>
      <c r="BA148">
        <v>46506</v>
      </c>
      <c r="BB148">
        <v>239244</v>
      </c>
      <c r="BC148">
        <v>968746</v>
      </c>
    </row>
    <row r="149" spans="2:55">
      <c r="B149" t="s">
        <v>173</v>
      </c>
      <c r="AN149">
        <v>843</v>
      </c>
      <c r="BA149">
        <v>130750</v>
      </c>
      <c r="BB149">
        <v>9984</v>
      </c>
      <c r="BC149">
        <v>304617</v>
      </c>
    </row>
    <row r="150" spans="2:55">
      <c r="B150" t="s">
        <v>152</v>
      </c>
      <c r="AQ150">
        <v>51573</v>
      </c>
      <c r="AR150">
        <v>224</v>
      </c>
    </row>
    <row r="151" spans="2:55">
      <c r="B151" t="s">
        <v>92</v>
      </c>
      <c r="AH151">
        <v>21</v>
      </c>
      <c r="AI151" s="1">
        <v>50</v>
      </c>
      <c r="AL151">
        <v>106</v>
      </c>
      <c r="AM151">
        <v>680</v>
      </c>
      <c r="AN151">
        <v>15</v>
      </c>
      <c r="AO151">
        <v>289</v>
      </c>
      <c r="AP151">
        <v>10416</v>
      </c>
      <c r="AQ151">
        <v>2472</v>
      </c>
      <c r="AR151">
        <v>8</v>
      </c>
      <c r="AS151">
        <v>1638</v>
      </c>
      <c r="AT151">
        <v>10</v>
      </c>
      <c r="AV151">
        <v>1561</v>
      </c>
      <c r="AW151">
        <v>360</v>
      </c>
      <c r="AX151">
        <v>1856</v>
      </c>
      <c r="AY151">
        <v>243</v>
      </c>
      <c r="AZ151">
        <v>6601</v>
      </c>
      <c r="BA151">
        <v>331</v>
      </c>
      <c r="BB151">
        <v>846</v>
      </c>
      <c r="BC151">
        <v>205</v>
      </c>
    </row>
    <row r="152" spans="2:55">
      <c r="B152" t="s">
        <v>42</v>
      </c>
      <c r="Q152">
        <v>666</v>
      </c>
      <c r="S152">
        <v>1039</v>
      </c>
      <c r="T152">
        <v>207</v>
      </c>
      <c r="U152">
        <v>16</v>
      </c>
      <c r="Y152">
        <v>138</v>
      </c>
      <c r="Z152">
        <v>4673</v>
      </c>
      <c r="AA152">
        <v>553</v>
      </c>
      <c r="AB152">
        <v>1944</v>
      </c>
      <c r="AC152">
        <v>7579</v>
      </c>
      <c r="AD152">
        <v>1435</v>
      </c>
      <c r="AE152">
        <v>110</v>
      </c>
      <c r="AF152">
        <v>1478</v>
      </c>
      <c r="AG152">
        <v>14942</v>
      </c>
      <c r="AH152">
        <v>1486</v>
      </c>
      <c r="AI152" s="1">
        <v>2333</v>
      </c>
      <c r="AJ152">
        <v>1446</v>
      </c>
      <c r="AK152">
        <v>2067</v>
      </c>
      <c r="AL152">
        <v>3156</v>
      </c>
      <c r="AM152">
        <v>5920</v>
      </c>
      <c r="AN152">
        <v>2854</v>
      </c>
      <c r="AQ152">
        <v>967</v>
      </c>
      <c r="AR152">
        <v>133</v>
      </c>
      <c r="AY152">
        <v>397</v>
      </c>
      <c r="BA152">
        <v>11386</v>
      </c>
      <c r="BB152">
        <v>15661</v>
      </c>
      <c r="BC152">
        <v>41829</v>
      </c>
    </row>
    <row r="153" spans="2:55">
      <c r="B153" t="s">
        <v>138</v>
      </c>
      <c r="BA153">
        <v>105</v>
      </c>
      <c r="BB153">
        <v>12</v>
      </c>
      <c r="BC153">
        <v>28350</v>
      </c>
    </row>
    <row r="154" spans="2:55">
      <c r="B154" t="s">
        <v>44</v>
      </c>
      <c r="U154">
        <v>309453</v>
      </c>
      <c r="X154">
        <v>576947</v>
      </c>
      <c r="Y154">
        <v>501518</v>
      </c>
      <c r="Z154">
        <v>71805</v>
      </c>
      <c r="AA154">
        <v>226820</v>
      </c>
      <c r="AB154">
        <v>555586</v>
      </c>
      <c r="AC154">
        <v>448615</v>
      </c>
      <c r="AD154">
        <v>330864</v>
      </c>
      <c r="AE154">
        <v>311055</v>
      </c>
      <c r="AF154">
        <v>420652</v>
      </c>
      <c r="AG154">
        <v>617359</v>
      </c>
      <c r="AH154">
        <v>774939</v>
      </c>
      <c r="AI154" s="1">
        <v>835048</v>
      </c>
      <c r="AJ154">
        <v>900496</v>
      </c>
      <c r="AK154">
        <v>1036571</v>
      </c>
      <c r="AL154">
        <v>894044</v>
      </c>
      <c r="AM154">
        <v>1702431</v>
      </c>
      <c r="AN154">
        <v>3256104</v>
      </c>
      <c r="AO154">
        <v>5862449</v>
      </c>
      <c r="AP154">
        <v>4285055</v>
      </c>
      <c r="AQ154">
        <v>2947473</v>
      </c>
      <c r="AR154">
        <v>2141317</v>
      </c>
      <c r="AS154">
        <v>1934740</v>
      </c>
      <c r="AT154">
        <v>134698</v>
      </c>
      <c r="BA154">
        <v>228619</v>
      </c>
      <c r="BB154">
        <v>2734</v>
      </c>
      <c r="BC154">
        <v>50627</v>
      </c>
    </row>
    <row r="155" spans="2:55">
      <c r="B155" t="s">
        <v>91</v>
      </c>
      <c r="AD155">
        <v>68</v>
      </c>
      <c r="AG155">
        <v>519</v>
      </c>
      <c r="AH155">
        <v>627</v>
      </c>
      <c r="AI155" s="1">
        <v>2880</v>
      </c>
      <c r="AJ155">
        <v>5512</v>
      </c>
      <c r="AK155">
        <v>3677</v>
      </c>
      <c r="AL155">
        <v>250</v>
      </c>
      <c r="AM155">
        <v>703</v>
      </c>
      <c r="AN155">
        <v>7741</v>
      </c>
      <c r="AO155">
        <v>1266</v>
      </c>
      <c r="AP155">
        <v>7405</v>
      </c>
      <c r="AQ155">
        <v>2416</v>
      </c>
      <c r="AR155">
        <v>1964</v>
      </c>
      <c r="AS155">
        <v>5083</v>
      </c>
      <c r="AY155">
        <v>501829</v>
      </c>
      <c r="AZ155">
        <v>33594</v>
      </c>
      <c r="BA155">
        <v>10431</v>
      </c>
      <c r="BB155">
        <v>5039</v>
      </c>
      <c r="BC155">
        <v>16278</v>
      </c>
    </row>
    <row r="156" spans="2:55">
      <c r="B156" t="s">
        <v>62</v>
      </c>
      <c r="X156">
        <v>4434</v>
      </c>
      <c r="AE156">
        <v>352</v>
      </c>
      <c r="AG156">
        <v>24785</v>
      </c>
      <c r="AN156">
        <v>19843</v>
      </c>
      <c r="AO156">
        <v>13454</v>
      </c>
      <c r="AP156">
        <v>74662</v>
      </c>
      <c r="AQ156">
        <v>56985</v>
      </c>
      <c r="AR156">
        <v>108242</v>
      </c>
      <c r="AS156">
        <v>44492</v>
      </c>
      <c r="AT156">
        <v>15121</v>
      </c>
      <c r="AU156">
        <v>566</v>
      </c>
      <c r="AV156">
        <v>2581</v>
      </c>
      <c r="AX156">
        <v>1003</v>
      </c>
      <c r="AY156">
        <v>3515</v>
      </c>
      <c r="AZ156">
        <v>395</v>
      </c>
      <c r="BA156">
        <v>47412</v>
      </c>
      <c r="BB156">
        <v>6524</v>
      </c>
      <c r="BC156">
        <v>8960</v>
      </c>
    </row>
    <row r="157" spans="2:55">
      <c r="B157" t="s">
        <v>160</v>
      </c>
      <c r="AR157">
        <v>2125</v>
      </c>
    </row>
    <row r="158" spans="2:55">
      <c r="B158" t="s">
        <v>144</v>
      </c>
      <c r="AN158">
        <v>23789</v>
      </c>
      <c r="AO158">
        <v>415</v>
      </c>
      <c r="AP158">
        <v>126</v>
      </c>
      <c r="AQ158">
        <v>97</v>
      </c>
      <c r="AS158">
        <v>3877</v>
      </c>
      <c r="AT158">
        <v>29335</v>
      </c>
      <c r="AU158">
        <v>709</v>
      </c>
      <c r="AY158">
        <v>30</v>
      </c>
      <c r="BA158">
        <v>72</v>
      </c>
      <c r="BB158">
        <v>3069</v>
      </c>
      <c r="BC158">
        <v>2674</v>
      </c>
    </row>
    <row r="159" spans="2:55">
      <c r="B159" t="s">
        <v>97</v>
      </c>
      <c r="AN159">
        <v>23509</v>
      </c>
      <c r="AO159">
        <v>5170</v>
      </c>
      <c r="AP159">
        <v>17665</v>
      </c>
      <c r="AQ159">
        <v>11102</v>
      </c>
      <c r="AR159">
        <v>490</v>
      </c>
      <c r="AX159">
        <v>420</v>
      </c>
      <c r="AY159">
        <v>241</v>
      </c>
      <c r="AZ159">
        <v>18</v>
      </c>
      <c r="BA159">
        <v>783</v>
      </c>
      <c r="BB159">
        <v>42939</v>
      </c>
      <c r="BC159">
        <v>1415</v>
      </c>
    </row>
    <row r="160" spans="2:55">
      <c r="B160" t="s">
        <v>87</v>
      </c>
      <c r="AA160">
        <v>133</v>
      </c>
      <c r="AJ160">
        <v>455</v>
      </c>
      <c r="AK160">
        <v>381</v>
      </c>
      <c r="AL160">
        <v>4260</v>
      </c>
      <c r="AM160">
        <v>707</v>
      </c>
      <c r="AN160">
        <v>8</v>
      </c>
    </row>
    <row r="161" spans="1:55">
      <c r="B161" t="s">
        <v>57</v>
      </c>
      <c r="AA161">
        <v>560</v>
      </c>
      <c r="AB161">
        <v>1156</v>
      </c>
      <c r="AI161" s="1">
        <v>110</v>
      </c>
      <c r="AJ161">
        <v>4290</v>
      </c>
      <c r="AK161">
        <v>3570</v>
      </c>
      <c r="AL161">
        <v>22419</v>
      </c>
      <c r="AM161">
        <v>103691</v>
      </c>
      <c r="AN161">
        <v>142</v>
      </c>
      <c r="AO161">
        <v>103</v>
      </c>
    </row>
    <row r="162" spans="1:55" ht="15.75" customHeight="1">
      <c r="B162" t="s">
        <v>84</v>
      </c>
      <c r="AH162">
        <v>21217</v>
      </c>
      <c r="AI162" s="1">
        <v>6276</v>
      </c>
      <c r="AJ162">
        <v>7182</v>
      </c>
      <c r="AK162">
        <v>3985</v>
      </c>
      <c r="AL162">
        <v>7977</v>
      </c>
      <c r="AM162">
        <v>15850</v>
      </c>
    </row>
    <row r="163" spans="1:55" ht="15.75" customHeight="1">
      <c r="B163" t="s">
        <v>161</v>
      </c>
      <c r="AQ163">
        <v>501</v>
      </c>
      <c r="AR163">
        <v>1884</v>
      </c>
      <c r="AT163">
        <v>7244</v>
      </c>
    </row>
    <row r="164" spans="1:55">
      <c r="B164" t="s">
        <v>71</v>
      </c>
      <c r="S164">
        <v>25</v>
      </c>
      <c r="AH164">
        <v>385372</v>
      </c>
      <c r="AI164" s="1">
        <v>96374</v>
      </c>
      <c r="AJ164">
        <v>20846</v>
      </c>
      <c r="AK164">
        <v>1940</v>
      </c>
      <c r="AL164">
        <v>15192</v>
      </c>
      <c r="AM164">
        <v>42592</v>
      </c>
      <c r="AN164">
        <v>36065</v>
      </c>
      <c r="AO164">
        <v>42259</v>
      </c>
      <c r="AP164">
        <v>29692</v>
      </c>
      <c r="AQ164">
        <v>28962</v>
      </c>
      <c r="AR164">
        <v>21250</v>
      </c>
      <c r="AS164">
        <v>24139</v>
      </c>
      <c r="AT164">
        <v>4168</v>
      </c>
      <c r="AY164">
        <v>49374</v>
      </c>
      <c r="AZ164">
        <v>37</v>
      </c>
      <c r="BA164">
        <v>62242</v>
      </c>
      <c r="BB164">
        <v>14766</v>
      </c>
      <c r="BC164">
        <v>19805</v>
      </c>
    </row>
    <row r="165" spans="1:55">
      <c r="B165" t="s">
        <v>184</v>
      </c>
      <c r="BB165">
        <v>797</v>
      </c>
    </row>
    <row r="166" spans="1:55">
      <c r="B166" t="s">
        <v>162</v>
      </c>
      <c r="AN166">
        <v>139878</v>
      </c>
      <c r="AO166">
        <v>91733</v>
      </c>
      <c r="AP166">
        <v>24702</v>
      </c>
      <c r="AQ166">
        <v>169100</v>
      </c>
      <c r="AR166">
        <v>37612</v>
      </c>
      <c r="AS166">
        <v>308615</v>
      </c>
      <c r="AT166">
        <v>46826</v>
      </c>
      <c r="BB166">
        <v>127</v>
      </c>
      <c r="BC166">
        <v>19797</v>
      </c>
    </row>
    <row r="167" spans="1:55">
      <c r="B167" t="s">
        <v>145</v>
      </c>
      <c r="AN167">
        <v>595</v>
      </c>
      <c r="AO167">
        <v>143</v>
      </c>
      <c r="AQ167">
        <v>5523</v>
      </c>
      <c r="AR167">
        <v>614</v>
      </c>
      <c r="AY167">
        <v>87</v>
      </c>
      <c r="BA167">
        <v>306</v>
      </c>
      <c r="BB167">
        <v>412</v>
      </c>
      <c r="BC167">
        <v>73</v>
      </c>
    </row>
    <row r="168" spans="1:55">
      <c r="B168" t="s">
        <v>93</v>
      </c>
      <c r="AI168" s="1">
        <v>422</v>
      </c>
    </row>
    <row r="169" spans="1:55">
      <c r="B169" t="s">
        <v>45</v>
      </c>
      <c r="U169">
        <v>72</v>
      </c>
    </row>
    <row r="170" spans="1:55">
      <c r="B170" t="s">
        <v>102</v>
      </c>
      <c r="AD170">
        <v>7594</v>
      </c>
      <c r="AE170">
        <v>28221</v>
      </c>
      <c r="AG170">
        <v>1556</v>
      </c>
    </row>
    <row r="171" spans="1:55">
      <c r="B171" t="s">
        <v>48</v>
      </c>
      <c r="S171">
        <v>163</v>
      </c>
      <c r="T171">
        <v>754</v>
      </c>
      <c r="U171">
        <v>183</v>
      </c>
      <c r="X171">
        <v>164</v>
      </c>
      <c r="Y171">
        <f>896+360</f>
        <v>1256</v>
      </c>
      <c r="Z171">
        <f>14+675</f>
        <v>689</v>
      </c>
    </row>
    <row r="172" spans="1:55">
      <c r="B172" t="s">
        <v>193</v>
      </c>
      <c r="E172">
        <f t="shared" ref="E172:AJ172" si="0">SUM(E4:E171)</f>
        <v>0</v>
      </c>
      <c r="F172">
        <f t="shared" si="0"/>
        <v>0</v>
      </c>
      <c r="G172">
        <f t="shared" si="0"/>
        <v>0</v>
      </c>
      <c r="H172">
        <f t="shared" si="0"/>
        <v>0</v>
      </c>
      <c r="I172">
        <f t="shared" si="0"/>
        <v>0</v>
      </c>
      <c r="J172">
        <f t="shared" si="0"/>
        <v>0</v>
      </c>
      <c r="K172">
        <f t="shared" si="0"/>
        <v>0</v>
      </c>
      <c r="L172">
        <f t="shared" si="0"/>
        <v>0</v>
      </c>
      <c r="M172">
        <f t="shared" si="0"/>
        <v>0</v>
      </c>
      <c r="N172">
        <f t="shared" si="0"/>
        <v>0</v>
      </c>
      <c r="O172">
        <f t="shared" si="0"/>
        <v>0</v>
      </c>
      <c r="P172">
        <f t="shared" si="0"/>
        <v>0</v>
      </c>
      <c r="Q172">
        <f t="shared" si="0"/>
        <v>125902241</v>
      </c>
      <c r="R172">
        <f t="shared" si="0"/>
        <v>0</v>
      </c>
      <c r="S172">
        <f t="shared" si="0"/>
        <v>119001410</v>
      </c>
      <c r="T172">
        <f t="shared" si="0"/>
        <v>155448233</v>
      </c>
      <c r="U172">
        <f t="shared" si="0"/>
        <v>248278279</v>
      </c>
      <c r="V172">
        <f t="shared" si="0"/>
        <v>0</v>
      </c>
      <c r="W172">
        <f t="shared" si="0"/>
        <v>0</v>
      </c>
      <c r="X172">
        <f t="shared" si="0"/>
        <v>359326624</v>
      </c>
      <c r="Y172">
        <f t="shared" si="0"/>
        <v>558364965</v>
      </c>
      <c r="Z172">
        <f t="shared" si="0"/>
        <v>357023662</v>
      </c>
      <c r="AA172">
        <f t="shared" si="0"/>
        <v>180757840</v>
      </c>
      <c r="AB172">
        <f t="shared" si="0"/>
        <v>268951106</v>
      </c>
      <c r="AC172">
        <f t="shared" si="0"/>
        <v>290372782</v>
      </c>
      <c r="AD172">
        <f t="shared" si="0"/>
        <v>297324447</v>
      </c>
      <c r="AE172">
        <f t="shared" si="0"/>
        <v>260826438</v>
      </c>
      <c r="AF172">
        <f t="shared" si="0"/>
        <v>257384062</v>
      </c>
      <c r="AG172">
        <f t="shared" si="0"/>
        <v>212816812</v>
      </c>
      <c r="AH172">
        <f t="shared" si="0"/>
        <v>216215113</v>
      </c>
      <c r="AI172" s="1">
        <f t="shared" si="0"/>
        <v>162453268</v>
      </c>
      <c r="AJ172">
        <f t="shared" si="0"/>
        <v>80111592</v>
      </c>
      <c r="AK172">
        <f t="shared" ref="AK172:BC172" si="1">SUM(AK4:AK171)</f>
        <v>51024265</v>
      </c>
      <c r="AL172">
        <f t="shared" si="1"/>
        <v>42361520</v>
      </c>
      <c r="AM172">
        <f t="shared" si="1"/>
        <v>73418154</v>
      </c>
      <c r="AN172">
        <f t="shared" si="1"/>
        <v>95464502</v>
      </c>
      <c r="AO172">
        <f t="shared" si="1"/>
        <v>103215001</v>
      </c>
      <c r="AP172">
        <f t="shared" si="1"/>
        <v>129572117</v>
      </c>
      <c r="AQ172">
        <f t="shared" si="1"/>
        <v>106007325</v>
      </c>
      <c r="AR172">
        <f t="shared" si="1"/>
        <v>105861814</v>
      </c>
      <c r="AS172">
        <f t="shared" si="1"/>
        <v>103860139</v>
      </c>
      <c r="AT172">
        <f t="shared" si="1"/>
        <v>133890137</v>
      </c>
      <c r="AU172">
        <f t="shared" si="1"/>
        <v>146737569</v>
      </c>
      <c r="AV172">
        <f t="shared" si="1"/>
        <v>177436346</v>
      </c>
      <c r="AW172">
        <f t="shared" si="1"/>
        <v>208648454</v>
      </c>
      <c r="AX172">
        <f t="shared" si="1"/>
        <v>238935507</v>
      </c>
      <c r="AY172">
        <f t="shared" si="1"/>
        <v>300227328</v>
      </c>
      <c r="AZ172">
        <f t="shared" si="1"/>
        <v>519890402</v>
      </c>
      <c r="BA172">
        <f t="shared" si="1"/>
        <v>527456325</v>
      </c>
      <c r="BB172">
        <f t="shared" si="1"/>
        <v>451390279</v>
      </c>
      <c r="BC172">
        <f t="shared" si="1"/>
        <v>515069809</v>
      </c>
    </row>
    <row r="174" spans="1:55">
      <c r="A174" t="s">
        <v>70</v>
      </c>
      <c r="Q174">
        <f>125923241-Q172</f>
        <v>21000</v>
      </c>
      <c r="S174">
        <f>119001410-S172</f>
        <v>0</v>
      </c>
      <c r="T174">
        <f>155448233-T172</f>
        <v>0</v>
      </c>
      <c r="U174">
        <f>248278279-U172</f>
        <v>0</v>
      </c>
      <c r="X174">
        <f>359326624-X172</f>
        <v>0</v>
      </c>
      <c r="Y174">
        <f>558364965-Y172</f>
        <v>0</v>
      </c>
      <c r="Z174">
        <f>357023662-Z172</f>
        <v>0</v>
      </c>
      <c r="AA174">
        <f>180757840-AA172</f>
        <v>0</v>
      </c>
      <c r="AB174">
        <f>268951106-AB172</f>
        <v>0</v>
      </c>
      <c r="AC174">
        <f>290372782-AC172</f>
        <v>0</v>
      </c>
      <c r="AD174">
        <f>297324447-AD172</f>
        <v>0</v>
      </c>
      <c r="AE174">
        <f>260826438-AE172</f>
        <v>0</v>
      </c>
      <c r="AF174">
        <f>257384062-AF172</f>
        <v>0</v>
      </c>
      <c r="AG174">
        <f>212816812-AG172</f>
        <v>0</v>
      </c>
      <c r="AH174">
        <f>216215113-AH172</f>
        <v>0</v>
      </c>
      <c r="AI174" s="1">
        <f>162452268-AI172</f>
        <v>-1000</v>
      </c>
      <c r="AJ174">
        <f>80111592-AJ172</f>
        <v>0</v>
      </c>
      <c r="AK174">
        <f>51024265-AK172</f>
        <v>0</v>
      </c>
      <c r="AL174">
        <f>42361520-AL172</f>
        <v>0</v>
      </c>
      <c r="AM174">
        <f>73418154-AM172</f>
        <v>0</v>
      </c>
      <c r="AN174">
        <f>95464502-AN172</f>
        <v>0</v>
      </c>
      <c r="AO174">
        <f>103215001-AO172</f>
        <v>0</v>
      </c>
      <c r="AP174">
        <f>129572117-AP172</f>
        <v>0</v>
      </c>
      <c r="AQ174">
        <f>106007325-AQ172</f>
        <v>0</v>
      </c>
      <c r="AR174">
        <f>105861814-AR172</f>
        <v>0</v>
      </c>
      <c r="AS174">
        <f>103860139-AS172</f>
        <v>0</v>
      </c>
      <c r="AT174">
        <f>133890137-AT172</f>
        <v>0</v>
      </c>
      <c r="AU174">
        <f>146737569-AU172</f>
        <v>0</v>
      </c>
      <c r="AV174">
        <f>177436346-AV172</f>
        <v>0</v>
      </c>
      <c r="AW174">
        <f>208648454-AW172</f>
        <v>0</v>
      </c>
      <c r="AX174">
        <f>238935507-AX172</f>
        <v>0</v>
      </c>
      <c r="AY174">
        <f>300227328-AY172</f>
        <v>0</v>
      </c>
      <c r="AZ174">
        <f>519890402-AZ172</f>
        <v>0</v>
      </c>
      <c r="BA174">
        <f>527456325-BA172</f>
        <v>0</v>
      </c>
      <c r="BB174">
        <f>451390279-BB172</f>
        <v>0</v>
      </c>
      <c r="BC174">
        <f>515069509-BC172</f>
        <v>-300</v>
      </c>
    </row>
    <row r="175" spans="1:55">
      <c r="A175" t="s">
        <v>94</v>
      </c>
      <c r="Q175" t="s">
        <v>101</v>
      </c>
      <c r="S175" t="s">
        <v>101</v>
      </c>
      <c r="T175" t="s">
        <v>101</v>
      </c>
      <c r="AK175" t="s">
        <v>146</v>
      </c>
      <c r="AL175" t="s">
        <v>146</v>
      </c>
    </row>
    <row r="176" spans="1:55">
      <c r="AD176" t="s">
        <v>191</v>
      </c>
      <c r="AE176" t="s">
        <v>191</v>
      </c>
      <c r="AF176" t="s">
        <v>191</v>
      </c>
      <c r="AG176" t="s">
        <v>191</v>
      </c>
      <c r="AH176" t="s">
        <v>191</v>
      </c>
    </row>
    <row r="177" spans="32:38">
      <c r="AK177" t="s">
        <v>147</v>
      </c>
      <c r="AL177" t="s">
        <v>147</v>
      </c>
    </row>
    <row r="179" spans="32:38">
      <c r="AF179" t="s">
        <v>192</v>
      </c>
      <c r="AG179" t="s">
        <v>192</v>
      </c>
      <c r="AH179" t="s">
        <v>192</v>
      </c>
    </row>
  </sheetData>
  <sortState ref="B2:AO36">
    <sortCondition ref="AO2:AO36"/>
    <sortCondition ref="B2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2012-02-02T14:36:20Z</dcterms:modified>
</cp:coreProperties>
</file>