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45" windowWidth="14055" windowHeight="10950" activeTab="1"/>
  </bookViews>
  <sheets>
    <sheet name="imports" sheetId="1" r:id="rId1"/>
    <sheet name="exports" sheetId="2" r:id="rId2"/>
    <sheet name="domexp" sheetId="3" r:id="rId3"/>
    <sheet name="reexp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E103" i="2"/>
  <c r="E105" s="1"/>
  <c r="F103"/>
  <c r="F105" s="1"/>
  <c r="G103"/>
  <c r="G105" s="1"/>
  <c r="H103"/>
  <c r="H105" s="1"/>
  <c r="I103"/>
  <c r="I105" s="1"/>
  <c r="J103"/>
  <c r="J105" s="1"/>
  <c r="K103"/>
  <c r="K105" s="1"/>
  <c r="L103"/>
  <c r="L105" s="1"/>
  <c r="M103"/>
  <c r="M105" s="1"/>
  <c r="N103"/>
  <c r="N105" s="1"/>
  <c r="O103"/>
  <c r="P103"/>
  <c r="Q103"/>
  <c r="E103" i="1"/>
  <c r="E105" s="1"/>
  <c r="F103"/>
  <c r="F105" s="1"/>
  <c r="G103"/>
  <c r="G105" s="1"/>
  <c r="H103"/>
  <c r="H105" s="1"/>
  <c r="I103"/>
  <c r="I105" s="1"/>
  <c r="J103"/>
  <c r="J105" s="1"/>
  <c r="K103"/>
  <c r="K105" s="1"/>
  <c r="L103"/>
  <c r="L105" s="1"/>
  <c r="M103"/>
  <c r="M105" s="1"/>
  <c r="N103"/>
  <c r="N105" s="1"/>
  <c r="O103"/>
  <c r="P103"/>
  <c r="Q103"/>
  <c r="AN7" i="2"/>
  <c r="AM7"/>
  <c r="AL7"/>
  <c r="AK7"/>
  <c r="Y72"/>
  <c r="X8"/>
  <c r="Y8"/>
  <c r="Z8"/>
  <c r="AA8"/>
  <c r="AB8"/>
  <c r="AC8"/>
  <c r="AD8"/>
  <c r="AE8"/>
  <c r="AF8"/>
  <c r="AG8"/>
  <c r="AH8"/>
  <c r="AI8"/>
  <c r="AJ8"/>
  <c r="AK9"/>
  <c r="AL9"/>
  <c r="AM9"/>
  <c r="AN9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A15"/>
  <c r="AB15"/>
  <c r="AC15"/>
  <c r="AD15"/>
  <c r="AE15"/>
  <c r="AF15"/>
  <c r="AG15"/>
  <c r="AH15"/>
  <c r="AI15"/>
  <c r="AJ15"/>
  <c r="X16"/>
  <c r="Y16"/>
  <c r="Z16"/>
  <c r="AK17"/>
  <c r="AL17"/>
  <c r="AM17"/>
  <c r="AN17"/>
  <c r="AK18"/>
  <c r="AL18"/>
  <c r="AM18"/>
  <c r="AN18"/>
  <c r="AK19"/>
  <c r="AL19"/>
  <c r="AM19"/>
  <c r="AN19"/>
  <c r="AG20"/>
  <c r="AH20"/>
  <c r="AI20"/>
  <c r="AJ20"/>
  <c r="AK20"/>
  <c r="AL20"/>
  <c r="AM20"/>
  <c r="AN20"/>
  <c r="Y21"/>
  <c r="Z21"/>
  <c r="AA21"/>
  <c r="AB21"/>
  <c r="AC21"/>
  <c r="AD21"/>
  <c r="AE21"/>
  <c r="AF21"/>
  <c r="Y22"/>
  <c r="Z22"/>
  <c r="AA22"/>
  <c r="AB22"/>
  <c r="AC22"/>
  <c r="AD22"/>
  <c r="AE22"/>
  <c r="AF22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Y24"/>
  <c r="Z24"/>
  <c r="AA24"/>
  <c r="AB24"/>
  <c r="AC24"/>
  <c r="AD24"/>
  <c r="AE24"/>
  <c r="AF24"/>
  <c r="AG24"/>
  <c r="AH24"/>
  <c r="AI24"/>
  <c r="AJ24"/>
  <c r="AK24"/>
  <c r="AL24"/>
  <c r="AM24"/>
  <c r="AN24"/>
  <c r="X26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X34"/>
  <c r="Y34"/>
  <c r="Z34"/>
  <c r="AA34"/>
  <c r="AB34"/>
  <c r="AC34"/>
  <c r="AD34"/>
  <c r="AE34"/>
  <c r="AF34"/>
  <c r="AG34"/>
  <c r="AH34"/>
  <c r="AI34"/>
  <c r="AJ34"/>
  <c r="AK35"/>
  <c r="AL35"/>
  <c r="AM35"/>
  <c r="AN35"/>
  <c r="AK36"/>
  <c r="AL36"/>
  <c r="AM36"/>
  <c r="AN36"/>
  <c r="AB40"/>
  <c r="AC40"/>
  <c r="AD40"/>
  <c r="AE40"/>
  <c r="AF40"/>
  <c r="AG40"/>
  <c r="AH40"/>
  <c r="AI40"/>
  <c r="AJ40"/>
  <c r="AK40"/>
  <c r="AL40"/>
  <c r="AM40"/>
  <c r="AN40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J44"/>
  <c r="AK44"/>
  <c r="AL44"/>
  <c r="AM44"/>
  <c r="AN44"/>
  <c r="X45"/>
  <c r="Y45"/>
  <c r="Z45"/>
  <c r="AA45"/>
  <c r="AB45"/>
  <c r="AC45"/>
  <c r="AD45"/>
  <c r="AE45"/>
  <c r="AF45"/>
  <c r="AG45"/>
  <c r="AH45"/>
  <c r="AI45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X47"/>
  <c r="Y47"/>
  <c r="Z47"/>
  <c r="AA47"/>
  <c r="AB47"/>
  <c r="AC47"/>
  <c r="AD47"/>
  <c r="AE47"/>
  <c r="AF47"/>
  <c r="AG47"/>
  <c r="AH47"/>
  <c r="AI47"/>
  <c r="AJ47"/>
  <c r="AK47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K57"/>
  <c r="AL57"/>
  <c r="AM57"/>
  <c r="AN57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K61"/>
  <c r="AL61"/>
  <c r="AM61"/>
  <c r="AN61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Y64"/>
  <c r="Z64"/>
  <c r="AA64"/>
  <c r="AB64"/>
  <c r="AC64"/>
  <c r="AD64"/>
  <c r="AE64"/>
  <c r="AF64"/>
  <c r="AG64"/>
  <c r="AH64"/>
  <c r="AI64"/>
  <c r="AJ64"/>
  <c r="X66"/>
  <c r="Y66"/>
  <c r="Z66"/>
  <c r="AA66"/>
  <c r="AB66"/>
  <c r="AC66"/>
  <c r="AD66"/>
  <c r="AE66"/>
  <c r="AF66"/>
  <c r="AG66"/>
  <c r="AH66"/>
  <c r="X70"/>
  <c r="Y70"/>
  <c r="Z70"/>
  <c r="AA70"/>
  <c r="AB70"/>
  <c r="AC70"/>
  <c r="AD70"/>
  <c r="AE70"/>
  <c r="AF70"/>
  <c r="AG70"/>
  <c r="AH70"/>
  <c r="AI70"/>
  <c r="AJ70"/>
  <c r="AK71"/>
  <c r="AL71"/>
  <c r="AM71"/>
  <c r="AN71"/>
  <c r="X72"/>
  <c r="Z72"/>
  <c r="AA72"/>
  <c r="AB72"/>
  <c r="AC72"/>
  <c r="AD72"/>
  <c r="AE72"/>
  <c r="AF72"/>
  <c r="AG72"/>
  <c r="AH72"/>
  <c r="AI72"/>
  <c r="AJ72"/>
  <c r="AI73"/>
  <c r="AJ73"/>
  <c r="AK73"/>
  <c r="AL73"/>
  <c r="AM73"/>
  <c r="AN73"/>
  <c r="AK74"/>
  <c r="AL74"/>
  <c r="AM74"/>
  <c r="AN74"/>
  <c r="AK75"/>
  <c r="AL75"/>
  <c r="AM75"/>
  <c r="AN75"/>
  <c r="X76"/>
  <c r="Y76"/>
  <c r="Z76"/>
  <c r="AA76"/>
  <c r="AB76"/>
  <c r="AC76"/>
  <c r="AD76"/>
  <c r="AE76"/>
  <c r="AF76"/>
  <c r="Y77"/>
  <c r="Z77"/>
  <c r="AA77"/>
  <c r="AB77"/>
  <c r="AC77"/>
  <c r="AD77"/>
  <c r="AE77"/>
  <c r="AF77"/>
  <c r="AG77"/>
  <c r="AH77"/>
  <c r="AI77"/>
  <c r="AJ77"/>
  <c r="AK77"/>
  <c r="AL77"/>
  <c r="AM77"/>
  <c r="AN77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K79"/>
  <c r="AL79"/>
  <c r="AM79"/>
  <c r="AN79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B82"/>
  <c r="AC82"/>
  <c r="AD82"/>
  <c r="AE82"/>
  <c r="AF82"/>
  <c r="AG82"/>
  <c r="AH82"/>
  <c r="AI82"/>
  <c r="AJ82"/>
  <c r="AK82"/>
  <c r="AL82"/>
  <c r="AM82"/>
  <c r="AN82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X84"/>
  <c r="Y84"/>
  <c r="Z84"/>
  <c r="AA84"/>
  <c r="AB84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K91"/>
  <c r="AL91"/>
  <c r="AM91"/>
  <c r="AN91"/>
  <c r="AK92"/>
  <c r="AL92"/>
  <c r="AM92"/>
  <c r="AN92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X101"/>
  <c r="Y101"/>
  <c r="Z101"/>
  <c r="AA101"/>
  <c r="AB101"/>
  <c r="AC101"/>
  <c r="AD101"/>
  <c r="AI101"/>
  <c r="AJ101"/>
  <c r="X4"/>
  <c r="Y4"/>
  <c r="Z4"/>
  <c r="AA4"/>
  <c r="AB4"/>
  <c r="AC4"/>
  <c r="AD4"/>
  <c r="AE4"/>
  <c r="AF4"/>
  <c r="AG4"/>
  <c r="AH4"/>
  <c r="AI4"/>
  <c r="AJ4"/>
  <c r="AK4"/>
  <c r="AL4"/>
  <c r="AM4"/>
  <c r="AN4"/>
  <c r="AT5"/>
  <c r="AU5"/>
  <c r="AT6"/>
  <c r="AU6"/>
  <c r="AT7"/>
  <c r="AU7"/>
  <c r="AT8"/>
  <c r="AU8"/>
  <c r="AT9"/>
  <c r="AU9"/>
  <c r="AT10"/>
  <c r="AU10"/>
  <c r="AT11"/>
  <c r="AU11"/>
  <c r="AT12"/>
  <c r="AU12"/>
  <c r="AT13"/>
  <c r="AU13"/>
  <c r="AT14"/>
  <c r="AU14"/>
  <c r="AT15"/>
  <c r="AU15"/>
  <c r="AT16"/>
  <c r="AU16"/>
  <c r="AT17"/>
  <c r="AU17"/>
  <c r="AT18"/>
  <c r="AU18"/>
  <c r="AT19"/>
  <c r="AU19"/>
  <c r="AT20"/>
  <c r="AU20"/>
  <c r="AT21"/>
  <c r="AU21"/>
  <c r="AT22"/>
  <c r="AU22"/>
  <c r="AT23"/>
  <c r="AU23"/>
  <c r="AT24"/>
  <c r="AU24"/>
  <c r="AT25"/>
  <c r="AU25"/>
  <c r="AT26"/>
  <c r="AU26"/>
  <c r="AT27"/>
  <c r="AU27"/>
  <c r="AT28"/>
  <c r="AU28"/>
  <c r="AT29"/>
  <c r="AU29"/>
  <c r="AT30"/>
  <c r="AU30"/>
  <c r="AT31"/>
  <c r="AU31"/>
  <c r="AT32"/>
  <c r="AU32"/>
  <c r="AT33"/>
  <c r="AU33"/>
  <c r="AT34"/>
  <c r="AU34"/>
  <c r="AT35"/>
  <c r="AU35"/>
  <c r="AT36"/>
  <c r="AU36"/>
  <c r="AT37"/>
  <c r="AU37"/>
  <c r="AT38"/>
  <c r="AU38"/>
  <c r="AT39"/>
  <c r="AU39"/>
  <c r="AT40"/>
  <c r="AU40"/>
  <c r="AT41"/>
  <c r="AU41"/>
  <c r="AT42"/>
  <c r="AU42"/>
  <c r="AT43"/>
  <c r="AU43"/>
  <c r="AT44"/>
  <c r="AU44"/>
  <c r="AT45"/>
  <c r="AU45"/>
  <c r="AT46"/>
  <c r="AU46"/>
  <c r="AT47"/>
  <c r="AU47"/>
  <c r="AT48"/>
  <c r="AU48"/>
  <c r="AT49"/>
  <c r="AU49"/>
  <c r="AT50"/>
  <c r="AU50"/>
  <c r="AT51"/>
  <c r="AU51"/>
  <c r="AT52"/>
  <c r="AU52"/>
  <c r="AT53"/>
  <c r="AU53"/>
  <c r="AT54"/>
  <c r="AU54"/>
  <c r="AT55"/>
  <c r="AU55"/>
  <c r="AT56"/>
  <c r="AU56"/>
  <c r="AT57"/>
  <c r="AU57"/>
  <c r="AT58"/>
  <c r="AU58"/>
  <c r="AT59"/>
  <c r="AU59"/>
  <c r="AT60"/>
  <c r="AU60"/>
  <c r="AT61"/>
  <c r="AU61"/>
  <c r="AT62"/>
  <c r="AU62"/>
  <c r="AT63"/>
  <c r="AU63"/>
  <c r="AT64"/>
  <c r="AU64"/>
  <c r="AT65"/>
  <c r="AU65"/>
  <c r="AT66"/>
  <c r="AU66"/>
  <c r="AT67"/>
  <c r="AU67"/>
  <c r="AT68"/>
  <c r="AU68"/>
  <c r="AT69"/>
  <c r="AU69"/>
  <c r="AT70"/>
  <c r="AU70"/>
  <c r="AT71"/>
  <c r="AU71"/>
  <c r="AT72"/>
  <c r="AU72"/>
  <c r="AT73"/>
  <c r="AU73"/>
  <c r="AT74"/>
  <c r="AU74"/>
  <c r="AT75"/>
  <c r="AU75"/>
  <c r="AT76"/>
  <c r="AU76"/>
  <c r="AT77"/>
  <c r="AU77"/>
  <c r="AT78"/>
  <c r="AU78"/>
  <c r="AT79"/>
  <c r="AU79"/>
  <c r="AT80"/>
  <c r="AU80"/>
  <c r="AT81"/>
  <c r="AU81"/>
  <c r="AT82"/>
  <c r="AU82"/>
  <c r="AT83"/>
  <c r="AU83"/>
  <c r="AT84"/>
  <c r="AU84"/>
  <c r="AT85"/>
  <c r="AU85"/>
  <c r="AT86"/>
  <c r="AU86"/>
  <c r="AT87"/>
  <c r="AU87"/>
  <c r="AT88"/>
  <c r="AU88"/>
  <c r="AT89"/>
  <c r="AU89"/>
  <c r="AT90"/>
  <c r="AU90"/>
  <c r="AT91"/>
  <c r="AU91"/>
  <c r="AT92"/>
  <c r="AU92"/>
  <c r="AT95"/>
  <c r="AU95"/>
  <c r="AT96"/>
  <c r="AU96"/>
  <c r="AT97"/>
  <c r="AU97"/>
  <c r="AT98"/>
  <c r="AU98"/>
  <c r="AT99"/>
  <c r="AU99"/>
  <c r="AT100"/>
  <c r="AU100"/>
  <c r="AT101"/>
  <c r="AU101"/>
  <c r="AU4"/>
  <c r="AT4"/>
  <c r="BB103" i="4"/>
  <c r="BA103"/>
  <c r="AZ103"/>
  <c r="AY103"/>
  <c r="AX103"/>
  <c r="AW103"/>
  <c r="AV103"/>
  <c r="AU103"/>
  <c r="AT103"/>
  <c r="AS103"/>
  <c r="AR103"/>
  <c r="AQ103"/>
  <c r="AP103"/>
  <c r="AO103"/>
  <c r="AN103"/>
  <c r="AN105" s="1"/>
  <c r="AM103"/>
  <c r="AM105" s="1"/>
  <c r="AL103"/>
  <c r="AL105" s="1"/>
  <c r="AK103"/>
  <c r="AK105" s="1"/>
  <c r="AJ103"/>
  <c r="AJ105" s="1"/>
  <c r="AI103"/>
  <c r="AI105" s="1"/>
  <c r="AH103"/>
  <c r="AH105" s="1"/>
  <c r="AG103"/>
  <c r="AG105" s="1"/>
  <c r="AF103"/>
  <c r="AF105" s="1"/>
  <c r="AE103"/>
  <c r="AE105" s="1"/>
  <c r="AD103"/>
  <c r="AD105" s="1"/>
  <c r="AC103"/>
  <c r="AC105" s="1"/>
  <c r="AB103"/>
  <c r="AB105" s="1"/>
  <c r="AA103"/>
  <c r="AA105" s="1"/>
  <c r="Z103"/>
  <c r="Z105" s="1"/>
  <c r="Y103"/>
  <c r="Y105" s="1"/>
  <c r="X103"/>
  <c r="X105" s="1"/>
  <c r="W103"/>
  <c r="W105" s="1"/>
  <c r="V103"/>
  <c r="V105" s="1"/>
  <c r="U103"/>
  <c r="U105" s="1"/>
  <c r="T103"/>
  <c r="T105" s="1"/>
  <c r="S103"/>
  <c r="S105" s="1"/>
  <c r="R103"/>
  <c r="R105" s="1"/>
  <c r="BB103" i="3"/>
  <c r="BA103"/>
  <c r="AZ103"/>
  <c r="AY103"/>
  <c r="AX103"/>
  <c r="AW103"/>
  <c r="AV103"/>
  <c r="AU103"/>
  <c r="AT103"/>
  <c r="AS103"/>
  <c r="AR103"/>
  <c r="AQ103"/>
  <c r="AP103"/>
  <c r="AO103"/>
  <c r="AN103"/>
  <c r="AN105" s="1"/>
  <c r="AM103"/>
  <c r="AM105" s="1"/>
  <c r="AL103"/>
  <c r="AL105" s="1"/>
  <c r="AK103"/>
  <c r="AK105" s="1"/>
  <c r="AJ103"/>
  <c r="AJ105" s="1"/>
  <c r="AI103"/>
  <c r="AI105" s="1"/>
  <c r="AH103"/>
  <c r="AH105" s="1"/>
  <c r="AG103"/>
  <c r="AG105" s="1"/>
  <c r="AF103"/>
  <c r="AF105" s="1"/>
  <c r="AE103"/>
  <c r="AE105" s="1"/>
  <c r="AD103"/>
  <c r="AD105" s="1"/>
  <c r="AC103"/>
  <c r="AC105" s="1"/>
  <c r="AB103"/>
  <c r="AB105" s="1"/>
  <c r="AA103"/>
  <c r="AA105" s="1"/>
  <c r="Z103"/>
  <c r="Z105" s="1"/>
  <c r="Y103"/>
  <c r="Y105" s="1"/>
  <c r="X103"/>
  <c r="X105" s="1"/>
  <c r="W103"/>
  <c r="W105" s="1"/>
  <c r="V103"/>
  <c r="V105" s="1"/>
  <c r="U103"/>
  <c r="U105" s="1"/>
  <c r="T103"/>
  <c r="T105" s="1"/>
  <c r="S103"/>
  <c r="S105" s="1"/>
  <c r="R103"/>
  <c r="R105" s="1"/>
  <c r="R103" i="2" l="1"/>
  <c r="AM110" i="3"/>
  <c r="AN110"/>
  <c r="BB103" i="2"/>
  <c r="BA103"/>
  <c r="AZ103"/>
  <c r="AY103"/>
  <c r="AX103"/>
  <c r="AW103"/>
  <c r="AV103"/>
  <c r="AU103"/>
  <c r="AT103"/>
  <c r="AS103"/>
  <c r="AR103"/>
  <c r="AR105" s="1"/>
  <c r="AQ103"/>
  <c r="AQ105" s="1"/>
  <c r="AP103"/>
  <c r="AP105" s="1"/>
  <c r="AO103"/>
  <c r="AO105" s="1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Y103" i="1"/>
  <c r="Y105" s="1"/>
  <c r="Z103"/>
  <c r="Z105" s="1"/>
  <c r="AA103"/>
  <c r="AA105" s="1"/>
  <c r="AB103"/>
  <c r="AB105" s="1"/>
  <c r="AC103"/>
  <c r="AC105" s="1"/>
  <c r="AD103"/>
  <c r="AD105" s="1"/>
  <c r="AT103"/>
  <c r="AT105" s="1"/>
  <c r="AU103"/>
  <c r="AU105" s="1"/>
  <c r="AV103"/>
  <c r="AV105" s="1"/>
  <c r="AW103"/>
  <c r="AW105" s="1"/>
  <c r="AX103"/>
  <c r="AX105" s="1"/>
  <c r="AY103"/>
  <c r="AY105" s="1"/>
  <c r="AZ103"/>
  <c r="AZ105" s="1"/>
  <c r="BA103"/>
  <c r="BA105" s="1"/>
  <c r="BB103"/>
  <c r="BB105" s="1"/>
  <c r="AQ103"/>
  <c r="AQ105" s="1"/>
  <c r="AR103"/>
  <c r="AR105" s="1"/>
  <c r="AS103"/>
  <c r="AS105" s="1"/>
  <c r="AP105"/>
  <c r="AE103"/>
  <c r="AE105" s="1"/>
  <c r="AF103"/>
  <c r="AF105" s="1"/>
  <c r="AG103"/>
  <c r="AG105" s="1"/>
  <c r="AH103"/>
  <c r="AH105" s="1"/>
  <c r="AI103"/>
  <c r="AI105" s="1"/>
  <c r="AJ103"/>
  <c r="AJ105" s="1"/>
  <c r="AK103"/>
  <c r="AK105" s="1"/>
  <c r="AL103"/>
  <c r="AL105" s="1"/>
  <c r="AM103"/>
  <c r="AM105" s="1"/>
  <c r="AN103"/>
  <c r="AN105" s="1"/>
  <c r="S103"/>
  <c r="S105" s="1"/>
  <c r="T103"/>
  <c r="T105" s="1"/>
  <c r="U103"/>
  <c r="U105" s="1"/>
  <c r="V103"/>
  <c r="V105" s="1"/>
  <c r="W103"/>
  <c r="W105" s="1"/>
  <c r="X103"/>
  <c r="X105" s="1"/>
  <c r="R103"/>
  <c r="R105" s="1"/>
  <c r="AP103"/>
  <c r="AO103"/>
</calcChain>
</file>

<file path=xl/sharedStrings.xml><?xml version="1.0" encoding="utf-8"?>
<sst xmlns="http://schemas.openxmlformats.org/spreadsheetml/2006/main" count="648" uniqueCount="113">
  <si>
    <t>notes</t>
  </si>
  <si>
    <t>unit</t>
  </si>
  <si>
    <t>Denmark</t>
  </si>
  <si>
    <t>Tyskland</t>
  </si>
  <si>
    <t>Storbrittanien</t>
  </si>
  <si>
    <t>Irske Fristat</t>
  </si>
  <si>
    <t>Norge</t>
  </si>
  <si>
    <t>Sverige</t>
  </si>
  <si>
    <t>Island</t>
  </si>
  <si>
    <t>Finland</t>
  </si>
  <si>
    <t>Europaeisk Rusland</t>
  </si>
  <si>
    <t>Estland</t>
  </si>
  <si>
    <t>Letland</t>
  </si>
  <si>
    <t>Litaven</t>
  </si>
  <si>
    <t>Polen og Danzig</t>
  </si>
  <si>
    <t>Holland</t>
  </si>
  <si>
    <t>Belgien-Luxemborg</t>
  </si>
  <si>
    <t>Frankrig</t>
  </si>
  <si>
    <t>Portugal</t>
  </si>
  <si>
    <t>Spanien</t>
  </si>
  <si>
    <t>Italien</t>
  </si>
  <si>
    <t>Schweiz</t>
  </si>
  <si>
    <t>Tjekkoslovakiet</t>
  </si>
  <si>
    <t>Ostrig</t>
  </si>
  <si>
    <t>Ungarn</t>
  </si>
  <si>
    <t>Rumaenien</t>
  </si>
  <si>
    <t>Ovrige Europa</t>
  </si>
  <si>
    <t>Kanada</t>
  </si>
  <si>
    <t>US</t>
  </si>
  <si>
    <t>Kuba</t>
  </si>
  <si>
    <t>Ovrige Vestindien</t>
  </si>
  <si>
    <t>Meksiko</t>
  </si>
  <si>
    <t>Mellemamerika</t>
  </si>
  <si>
    <t>Brasilien</t>
  </si>
  <si>
    <t>Argentina</t>
  </si>
  <si>
    <t>Chile</t>
  </si>
  <si>
    <t>Peru</t>
  </si>
  <si>
    <t>Kolumbia</t>
  </si>
  <si>
    <t>Venezuela</t>
  </si>
  <si>
    <t>Ovrige Sydamerika</t>
  </si>
  <si>
    <t>Aegypten</t>
  </si>
  <si>
    <t>Tripolis, Alger og Tunis</t>
  </si>
  <si>
    <t>Marokko</t>
  </si>
  <si>
    <t>Vestafrika</t>
  </si>
  <si>
    <t>Sydafrikanske Union</t>
  </si>
  <si>
    <t>Ovrige Sydafrika</t>
  </si>
  <si>
    <t>Ostafrika</t>
  </si>
  <si>
    <t>Sydvestasien</t>
  </si>
  <si>
    <t>1000 KR</t>
  </si>
  <si>
    <t>Britisk Indien</t>
  </si>
  <si>
    <t>Ceylon</t>
  </si>
  <si>
    <t>Siam</t>
  </si>
  <si>
    <t>Hollandsk Ostindien</t>
  </si>
  <si>
    <t>Britisk Malaja</t>
  </si>
  <si>
    <t>Kina</t>
  </si>
  <si>
    <t>Japan</t>
  </si>
  <si>
    <t>Asiatisk Rusland</t>
  </si>
  <si>
    <t>Ovrige Asien</t>
  </si>
  <si>
    <t>Australlandet</t>
  </si>
  <si>
    <t>Ny Zealand</t>
  </si>
  <si>
    <t>Stillehavsoerne</t>
  </si>
  <si>
    <t>Faeroerne</t>
  </si>
  <si>
    <t>Gronland</t>
  </si>
  <si>
    <t>Andre Lande</t>
  </si>
  <si>
    <t>Storbrittanien og Irland</t>
  </si>
  <si>
    <t>Polen</t>
  </si>
  <si>
    <t>Danzig</t>
  </si>
  <si>
    <t>Belgien</t>
  </si>
  <si>
    <t>Brit. Middelhavsbesidd; Cypern</t>
  </si>
  <si>
    <t>Osterrig-Ungarn</t>
  </si>
  <si>
    <t>Europaeisk Tyrki</t>
  </si>
  <si>
    <t>Graekenland</t>
  </si>
  <si>
    <t>Britisk Nordamerika</t>
  </si>
  <si>
    <t>Uruguay</t>
  </si>
  <si>
    <t>Serbie</t>
  </si>
  <si>
    <t>Bulgarien</t>
  </si>
  <si>
    <t>Portoriko</t>
  </si>
  <si>
    <t>Algier og Tunis</t>
  </si>
  <si>
    <t>Ovrige franske Besiddelser I Afrika</t>
  </si>
  <si>
    <t>Britisk Sydafrika</t>
  </si>
  <si>
    <t>Ovrige britiske Besiddelser I Afrika</t>
  </si>
  <si>
    <t>Tysk Afrika</t>
  </si>
  <si>
    <t>Kongostaten</t>
  </si>
  <si>
    <t>Ovrige Afrika</t>
  </si>
  <si>
    <t>Lilleasien og Syrien</t>
  </si>
  <si>
    <t>Includes Ceylon 1913-1919</t>
  </si>
  <si>
    <t>Fransk Bagindien</t>
  </si>
  <si>
    <t>Filippinerne</t>
  </si>
  <si>
    <t>Sibirien</t>
  </si>
  <si>
    <t>Dansk Vestindien</t>
  </si>
  <si>
    <t>Jugoslavien</t>
  </si>
  <si>
    <t>Tripolis</t>
  </si>
  <si>
    <t>Belgisk Kongo</t>
  </si>
  <si>
    <t>Strandingsgods</t>
  </si>
  <si>
    <t>Smuglergods</t>
  </si>
  <si>
    <t>Estland, Letland, Lithauen og Memel</t>
  </si>
  <si>
    <t>Luxembourg</t>
  </si>
  <si>
    <t>Also listed as Straits Settlements</t>
  </si>
  <si>
    <t>Includes Ireland until 1932</t>
  </si>
  <si>
    <t>Includes Austria from July 1938</t>
  </si>
  <si>
    <t>Included with Germany from July 1 1938</t>
  </si>
  <si>
    <t>Vesttyskland</t>
  </si>
  <si>
    <t>Osttyskland</t>
  </si>
  <si>
    <t>S.H.A.E.F.</t>
  </si>
  <si>
    <t>1942-44 was Slovakia, Bohmen-Mahren with Germany</t>
  </si>
  <si>
    <t>For 1941, Includes only January, while Febr-Dec. included in the U. S. S. R.</t>
  </si>
  <si>
    <t>Estland, Letland, og Lithauen</t>
  </si>
  <si>
    <t>Includes Memel until 1923</t>
  </si>
  <si>
    <t>TOTAL</t>
  </si>
  <si>
    <t>Statistisk Årbog  Erhvervsforhold section</t>
  </si>
  <si>
    <t>Osterrig og Schweiz</t>
  </si>
  <si>
    <t>Uangivne Middelhavslande samt Donaulandene</t>
  </si>
  <si>
    <t>includes Finland to 1913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</si>
</sst>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08"/>
  <sheetViews>
    <sheetView zoomScale="85" zoomScaleNormal="85" workbookViewId="0">
      <pane xSplit="3" ySplit="3" topLeftCell="D7" activePane="bottomRight" state="frozen"/>
      <selection pane="topRight" activeCell="D1" sqref="D1"/>
      <selection pane="bottomLeft" activeCell="A3" sqref="A3"/>
      <selection pane="bottomRight" activeCell="E14" sqref="E14:W14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4">
      <c r="C3">
        <v>1</v>
      </c>
      <c r="D3">
        <v>1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  <c r="AX3" t="s">
        <v>48</v>
      </c>
      <c r="AY3" t="s">
        <v>48</v>
      </c>
      <c r="AZ3" t="s">
        <v>48</v>
      </c>
      <c r="BA3" t="s">
        <v>48</v>
      </c>
      <c r="BB3" t="s">
        <v>48</v>
      </c>
    </row>
    <row r="4" spans="1:54">
      <c r="A4" t="s">
        <v>2</v>
      </c>
      <c r="B4" t="s">
        <v>3</v>
      </c>
      <c r="C4" t="s">
        <v>99</v>
      </c>
      <c r="E4">
        <v>153568</v>
      </c>
      <c r="F4">
        <v>147497</v>
      </c>
      <c r="G4">
        <v>166468</v>
      </c>
      <c r="H4">
        <v>190143</v>
      </c>
      <c r="I4">
        <v>213860</v>
      </c>
      <c r="J4">
        <v>207336</v>
      </c>
      <c r="K4">
        <v>233692</v>
      </c>
      <c r="L4">
        <v>257837</v>
      </c>
      <c r="M4">
        <v>238475</v>
      </c>
      <c r="N4">
        <v>256039</v>
      </c>
      <c r="Q4">
        <v>314246</v>
      </c>
      <c r="R4">
        <v>328308</v>
      </c>
      <c r="S4">
        <v>264653</v>
      </c>
      <c r="T4">
        <v>200380</v>
      </c>
      <c r="U4">
        <v>265067</v>
      </c>
      <c r="V4">
        <v>244081</v>
      </c>
      <c r="W4">
        <v>316109</v>
      </c>
      <c r="X4">
        <v>335103</v>
      </c>
      <c r="Y4">
        <v>532219</v>
      </c>
      <c r="Z4">
        <v>461748</v>
      </c>
      <c r="AA4">
        <v>476975</v>
      </c>
      <c r="AB4">
        <v>650593</v>
      </c>
      <c r="AC4">
        <v>648832</v>
      </c>
      <c r="AD4">
        <v>583131</v>
      </c>
      <c r="AE4">
        <v>503653</v>
      </c>
      <c r="AF4">
        <v>509398</v>
      </c>
      <c r="AG4">
        <v>566548</v>
      </c>
      <c r="AH4">
        <v>590798</v>
      </c>
      <c r="AI4">
        <v>590834</v>
      </c>
      <c r="AJ4">
        <v>490943</v>
      </c>
      <c r="AK4">
        <v>296108</v>
      </c>
      <c r="AL4">
        <v>287195</v>
      </c>
      <c r="AM4">
        <v>288311</v>
      </c>
      <c r="AN4">
        <v>292463</v>
      </c>
      <c r="AO4">
        <v>376031</v>
      </c>
      <c r="AP4">
        <v>404275</v>
      </c>
      <c r="AQ4">
        <v>398967</v>
      </c>
      <c r="AR4">
        <v>470090</v>
      </c>
      <c r="AS4">
        <v>769637</v>
      </c>
      <c r="AT4">
        <v>1020579</v>
      </c>
      <c r="AU4">
        <v>847816</v>
      </c>
      <c r="AV4">
        <v>869082</v>
      </c>
      <c r="AW4">
        <v>908050</v>
      </c>
      <c r="AX4">
        <v>158585</v>
      </c>
      <c r="AY4">
        <v>117517</v>
      </c>
      <c r="AZ4">
        <v>107584</v>
      </c>
    </row>
    <row r="5" spans="1:54">
      <c r="B5" t="s">
        <v>101</v>
      </c>
      <c r="BA5">
        <v>119357</v>
      </c>
      <c r="BB5">
        <v>105403</v>
      </c>
    </row>
    <row r="6" spans="1:54">
      <c r="B6" t="s">
        <v>102</v>
      </c>
      <c r="BA6">
        <v>11003</v>
      </c>
      <c r="BB6">
        <v>35949</v>
      </c>
    </row>
    <row r="7" spans="1:54">
      <c r="B7" t="s">
        <v>4</v>
      </c>
      <c r="C7" t="s">
        <v>98</v>
      </c>
      <c r="X7">
        <v>813912</v>
      </c>
      <c r="Y7">
        <v>887549</v>
      </c>
      <c r="Z7">
        <v>305360</v>
      </c>
      <c r="AA7">
        <v>340842</v>
      </c>
      <c r="AB7">
        <v>407072</v>
      </c>
      <c r="AC7">
        <v>445862</v>
      </c>
      <c r="AD7">
        <v>306681</v>
      </c>
      <c r="AE7">
        <v>185697</v>
      </c>
      <c r="AF7">
        <v>217131</v>
      </c>
      <c r="AG7">
        <v>240238</v>
      </c>
      <c r="AH7">
        <v>263413</v>
      </c>
      <c r="AI7">
        <v>250998</v>
      </c>
      <c r="AJ7">
        <v>218578</v>
      </c>
      <c r="AK7">
        <v>254945</v>
      </c>
      <c r="AL7">
        <v>355660</v>
      </c>
      <c r="AM7">
        <v>407092</v>
      </c>
      <c r="AN7">
        <v>478909</v>
      </c>
      <c r="AO7">
        <v>542279</v>
      </c>
      <c r="AP7">
        <v>637628</v>
      </c>
      <c r="AQ7">
        <v>562294</v>
      </c>
      <c r="AR7">
        <v>572553</v>
      </c>
      <c r="AS7">
        <v>150276</v>
      </c>
      <c r="AT7">
        <v>580</v>
      </c>
      <c r="AU7">
        <v>273</v>
      </c>
      <c r="AV7">
        <v>170</v>
      </c>
      <c r="AW7">
        <v>43</v>
      </c>
      <c r="AX7">
        <v>106696</v>
      </c>
      <c r="AY7">
        <v>1289121</v>
      </c>
      <c r="AZ7">
        <v>670531</v>
      </c>
      <c r="BA7">
        <v>888710</v>
      </c>
      <c r="BB7">
        <v>1339057</v>
      </c>
    </row>
    <row r="8" spans="1:54">
      <c r="B8" t="s">
        <v>64</v>
      </c>
      <c r="E8">
        <v>108093</v>
      </c>
      <c r="F8">
        <v>87919</v>
      </c>
      <c r="G8">
        <v>87791</v>
      </c>
      <c r="H8">
        <v>94857</v>
      </c>
      <c r="I8">
        <v>90172</v>
      </c>
      <c r="J8">
        <v>100142</v>
      </c>
      <c r="K8">
        <v>110592</v>
      </c>
      <c r="L8">
        <v>135008</v>
      </c>
      <c r="M8">
        <v>109460</v>
      </c>
      <c r="N8">
        <v>113502</v>
      </c>
      <c r="Q8">
        <v>135887</v>
      </c>
      <c r="R8">
        <v>134561</v>
      </c>
      <c r="S8">
        <v>145135</v>
      </c>
      <c r="T8">
        <v>253435</v>
      </c>
      <c r="U8">
        <v>336518</v>
      </c>
      <c r="V8">
        <v>285684</v>
      </c>
      <c r="W8">
        <v>195878</v>
      </c>
    </row>
    <row r="9" spans="1:54">
      <c r="B9" t="s">
        <v>5</v>
      </c>
      <c r="AK9">
        <v>352</v>
      </c>
      <c r="AL9">
        <v>274</v>
      </c>
      <c r="AM9">
        <v>225</v>
      </c>
      <c r="AN9">
        <v>106</v>
      </c>
      <c r="AO9">
        <v>230</v>
      </c>
      <c r="AP9">
        <v>225</v>
      </c>
      <c r="AQ9">
        <v>149</v>
      </c>
      <c r="AR9">
        <v>261</v>
      </c>
      <c r="AS9">
        <v>94</v>
      </c>
      <c r="AY9">
        <v>799</v>
      </c>
      <c r="AZ9">
        <v>103</v>
      </c>
      <c r="BA9">
        <v>91</v>
      </c>
      <c r="BB9">
        <v>806</v>
      </c>
    </row>
    <row r="10" spans="1:54">
      <c r="B10" t="s">
        <v>6</v>
      </c>
      <c r="E10">
        <v>7975</v>
      </c>
      <c r="F10">
        <v>8586</v>
      </c>
      <c r="G10">
        <v>8448</v>
      </c>
      <c r="H10">
        <v>9585</v>
      </c>
      <c r="I10">
        <v>9062</v>
      </c>
      <c r="J10">
        <v>9899</v>
      </c>
      <c r="K10">
        <v>12168</v>
      </c>
      <c r="L10">
        <v>13655</v>
      </c>
      <c r="M10">
        <v>10717</v>
      </c>
      <c r="N10">
        <v>10674</v>
      </c>
      <c r="Q10">
        <v>9166</v>
      </c>
      <c r="R10">
        <v>8755</v>
      </c>
      <c r="S10">
        <v>17475</v>
      </c>
      <c r="T10">
        <v>28450</v>
      </c>
      <c r="U10">
        <v>39815</v>
      </c>
      <c r="V10">
        <v>30687</v>
      </c>
      <c r="W10">
        <v>47345</v>
      </c>
      <c r="X10">
        <v>48050</v>
      </c>
      <c r="Y10">
        <v>73460</v>
      </c>
      <c r="Z10">
        <v>40589</v>
      </c>
      <c r="AA10">
        <v>33453</v>
      </c>
      <c r="AB10">
        <v>39548</v>
      </c>
      <c r="AC10">
        <v>40792</v>
      </c>
      <c r="AD10">
        <v>43397</v>
      </c>
      <c r="AE10">
        <v>29834</v>
      </c>
      <c r="AF10">
        <v>21618</v>
      </c>
      <c r="AG10">
        <v>28215</v>
      </c>
      <c r="AH10">
        <v>38271</v>
      </c>
      <c r="AI10">
        <v>40993</v>
      </c>
      <c r="AJ10">
        <v>22289</v>
      </c>
      <c r="AK10">
        <v>24191</v>
      </c>
      <c r="AL10">
        <v>28517</v>
      </c>
      <c r="AM10">
        <v>27645</v>
      </c>
      <c r="AN10">
        <v>33520</v>
      </c>
      <c r="AO10">
        <v>43482</v>
      </c>
      <c r="AP10">
        <v>37979</v>
      </c>
      <c r="AQ10">
        <v>41140</v>
      </c>
      <c r="AR10">
        <v>40235</v>
      </c>
      <c r="AS10">
        <v>48139</v>
      </c>
      <c r="AT10">
        <v>57936</v>
      </c>
      <c r="AU10">
        <v>58698</v>
      </c>
      <c r="AV10">
        <v>68475</v>
      </c>
      <c r="AW10">
        <v>57155</v>
      </c>
      <c r="AX10">
        <v>90623</v>
      </c>
      <c r="AY10">
        <v>142654</v>
      </c>
      <c r="AZ10">
        <v>157569</v>
      </c>
      <c r="BA10">
        <v>148732</v>
      </c>
      <c r="BB10">
        <v>157307</v>
      </c>
    </row>
    <row r="11" spans="1:54">
      <c r="B11" t="s">
        <v>7</v>
      </c>
      <c r="E11">
        <v>52528</v>
      </c>
      <c r="F11">
        <v>47393</v>
      </c>
      <c r="G11">
        <v>56094</v>
      </c>
      <c r="H11">
        <v>56333</v>
      </c>
      <c r="I11">
        <v>54057</v>
      </c>
      <c r="J11">
        <v>58989</v>
      </c>
      <c r="K11">
        <v>62628</v>
      </c>
      <c r="L11">
        <v>67173</v>
      </c>
      <c r="M11">
        <v>58050</v>
      </c>
      <c r="N11">
        <v>58274</v>
      </c>
      <c r="Q11">
        <v>69060</v>
      </c>
      <c r="R11">
        <v>71104</v>
      </c>
      <c r="S11">
        <v>83097</v>
      </c>
      <c r="T11">
        <v>92805</v>
      </c>
      <c r="U11">
        <v>117130</v>
      </c>
      <c r="V11">
        <v>135212</v>
      </c>
      <c r="W11">
        <v>235381</v>
      </c>
      <c r="X11">
        <v>195382</v>
      </c>
      <c r="Y11">
        <v>189904</v>
      </c>
      <c r="Z11">
        <v>97989</v>
      </c>
      <c r="AA11">
        <v>104562</v>
      </c>
      <c r="AB11">
        <v>114751</v>
      </c>
      <c r="AC11">
        <v>129302</v>
      </c>
      <c r="AD11">
        <v>113969</v>
      </c>
      <c r="AE11">
        <v>98112</v>
      </c>
      <c r="AF11">
        <v>106369</v>
      </c>
      <c r="AG11">
        <v>108968</v>
      </c>
      <c r="AH11">
        <v>124638</v>
      </c>
      <c r="AI11">
        <v>122902</v>
      </c>
      <c r="AJ11">
        <v>90611</v>
      </c>
      <c r="AK11">
        <v>63065</v>
      </c>
      <c r="AL11">
        <v>88710</v>
      </c>
      <c r="AM11">
        <v>103253</v>
      </c>
      <c r="AN11">
        <v>88830</v>
      </c>
      <c r="AO11">
        <v>100986</v>
      </c>
      <c r="AP11">
        <v>102267</v>
      </c>
      <c r="AQ11">
        <v>106512</v>
      </c>
      <c r="AR11">
        <v>126648</v>
      </c>
      <c r="AS11">
        <v>67076</v>
      </c>
      <c r="AT11">
        <v>99367</v>
      </c>
      <c r="AU11">
        <v>135733</v>
      </c>
      <c r="AV11">
        <v>96818</v>
      </c>
      <c r="AW11">
        <v>37511</v>
      </c>
      <c r="AX11">
        <v>153387</v>
      </c>
      <c r="AY11">
        <v>200526</v>
      </c>
      <c r="AZ11">
        <v>213234</v>
      </c>
      <c r="BA11">
        <v>226116</v>
      </c>
      <c r="BB11">
        <v>288578</v>
      </c>
    </row>
    <row r="12" spans="1:54">
      <c r="B12" t="s">
        <v>8</v>
      </c>
      <c r="E12">
        <v>2386</v>
      </c>
      <c r="F12">
        <v>2215</v>
      </c>
      <c r="G12">
        <v>2867</v>
      </c>
      <c r="H12">
        <v>2042</v>
      </c>
      <c r="I12">
        <v>2466</v>
      </c>
      <c r="J12">
        <v>4332</v>
      </c>
      <c r="K12">
        <v>5322</v>
      </c>
      <c r="L12">
        <v>6096</v>
      </c>
      <c r="M12">
        <v>5320</v>
      </c>
      <c r="N12">
        <v>6013</v>
      </c>
      <c r="R12">
        <v>9723</v>
      </c>
      <c r="S12">
        <v>10007</v>
      </c>
      <c r="T12">
        <v>18880</v>
      </c>
      <c r="U12">
        <v>9876</v>
      </c>
      <c r="V12">
        <v>1296</v>
      </c>
      <c r="W12">
        <v>1548</v>
      </c>
      <c r="X12">
        <v>19521</v>
      </c>
      <c r="Y12">
        <v>7296</v>
      </c>
      <c r="Z12">
        <v>7388</v>
      </c>
      <c r="AA12">
        <v>5757</v>
      </c>
      <c r="AB12">
        <v>9307</v>
      </c>
      <c r="AC12">
        <v>10403</v>
      </c>
      <c r="AD12">
        <v>5952</v>
      </c>
      <c r="AE12">
        <v>4972</v>
      </c>
      <c r="AF12">
        <v>4101</v>
      </c>
      <c r="AG12">
        <v>4345</v>
      </c>
      <c r="AH12">
        <v>4075</v>
      </c>
      <c r="AI12">
        <v>2680</v>
      </c>
      <c r="AJ12">
        <v>2263</v>
      </c>
      <c r="AK12">
        <v>2099</v>
      </c>
      <c r="AL12">
        <v>2533</v>
      </c>
      <c r="AM12">
        <v>3226</v>
      </c>
      <c r="AN12">
        <v>3718</v>
      </c>
      <c r="AO12">
        <v>3889</v>
      </c>
      <c r="AP12">
        <v>3235</v>
      </c>
      <c r="AQ12">
        <v>5133</v>
      </c>
      <c r="AR12">
        <v>5261</v>
      </c>
      <c r="AS12">
        <v>3061</v>
      </c>
      <c r="AT12">
        <v>20</v>
      </c>
      <c r="AX12">
        <v>9516</v>
      </c>
      <c r="AY12">
        <v>21706</v>
      </c>
      <c r="AZ12">
        <v>3150</v>
      </c>
      <c r="BA12">
        <v>13673</v>
      </c>
      <c r="BB12">
        <v>5923</v>
      </c>
    </row>
    <row r="13" spans="1:54">
      <c r="B13" t="s">
        <v>9</v>
      </c>
      <c r="R13">
        <v>9139</v>
      </c>
      <c r="S13">
        <v>5572</v>
      </c>
      <c r="T13">
        <v>445</v>
      </c>
      <c r="U13">
        <v>156</v>
      </c>
      <c r="V13">
        <v>31</v>
      </c>
      <c r="W13">
        <v>12033</v>
      </c>
      <c r="X13">
        <v>24780</v>
      </c>
      <c r="Y13">
        <v>34980</v>
      </c>
      <c r="Z13">
        <v>21291</v>
      </c>
      <c r="AA13">
        <v>25703</v>
      </c>
      <c r="AB13">
        <v>31215</v>
      </c>
      <c r="AC13">
        <v>32214</v>
      </c>
      <c r="AD13">
        <v>24315</v>
      </c>
      <c r="AE13">
        <v>15129</v>
      </c>
      <c r="AF13">
        <v>15220</v>
      </c>
      <c r="AG13">
        <v>14630</v>
      </c>
      <c r="AH13">
        <v>15306</v>
      </c>
      <c r="AI13">
        <v>18210</v>
      </c>
      <c r="AJ13">
        <v>15344</v>
      </c>
      <c r="AK13">
        <v>11507</v>
      </c>
      <c r="AL13">
        <v>15614</v>
      </c>
      <c r="AM13">
        <v>24273</v>
      </c>
      <c r="AN13">
        <v>22684</v>
      </c>
      <c r="AO13">
        <v>23737</v>
      </c>
      <c r="AP13">
        <v>23617</v>
      </c>
      <c r="AQ13">
        <v>29370</v>
      </c>
      <c r="AR13">
        <v>31542</v>
      </c>
      <c r="AS13">
        <v>40718</v>
      </c>
      <c r="AT13">
        <v>56812</v>
      </c>
      <c r="AU13">
        <v>74927</v>
      </c>
      <c r="AV13">
        <v>90755</v>
      </c>
      <c r="AW13">
        <v>85748</v>
      </c>
      <c r="AX13">
        <v>23061</v>
      </c>
      <c r="AY13">
        <v>108251</v>
      </c>
      <c r="AZ13">
        <v>135230</v>
      </c>
      <c r="BA13">
        <v>139050</v>
      </c>
      <c r="BB13">
        <v>152629</v>
      </c>
    </row>
    <row r="14" spans="1:54">
      <c r="B14" t="s">
        <v>10</v>
      </c>
      <c r="E14">
        <v>49051</v>
      </c>
      <c r="F14">
        <v>58070</v>
      </c>
      <c r="G14">
        <v>91299</v>
      </c>
      <c r="H14">
        <v>71567</v>
      </c>
      <c r="I14">
        <v>76390</v>
      </c>
      <c r="J14">
        <v>64340</v>
      </c>
      <c r="K14">
        <v>77317</v>
      </c>
      <c r="L14">
        <v>76469</v>
      </c>
      <c r="M14">
        <v>66673</v>
      </c>
      <c r="N14">
        <v>83248</v>
      </c>
      <c r="Q14">
        <v>56179</v>
      </c>
      <c r="R14">
        <v>50272</v>
      </c>
      <c r="S14">
        <v>34918</v>
      </c>
      <c r="T14">
        <v>3138</v>
      </c>
      <c r="U14">
        <v>3190</v>
      </c>
      <c r="V14">
        <v>6471</v>
      </c>
      <c r="W14">
        <v>699</v>
      </c>
      <c r="X14">
        <v>3436</v>
      </c>
      <c r="Y14">
        <v>4684</v>
      </c>
      <c r="Z14">
        <v>13408</v>
      </c>
      <c r="AA14">
        <v>177</v>
      </c>
      <c r="AB14">
        <v>28758</v>
      </c>
      <c r="AC14">
        <v>72674</v>
      </c>
      <c r="AD14">
        <v>60953</v>
      </c>
      <c r="AE14">
        <v>36031</v>
      </c>
      <c r="AF14">
        <v>28978</v>
      </c>
      <c r="AG14">
        <v>24858</v>
      </c>
      <c r="AH14">
        <v>36304</v>
      </c>
      <c r="AI14">
        <v>41462</v>
      </c>
      <c r="AJ14">
        <v>57155</v>
      </c>
      <c r="AK14">
        <v>46274</v>
      </c>
      <c r="AL14">
        <v>44229</v>
      </c>
      <c r="AM14">
        <v>39126</v>
      </c>
      <c r="AN14">
        <v>28193</v>
      </c>
      <c r="AO14">
        <v>29876</v>
      </c>
      <c r="AP14">
        <v>12756</v>
      </c>
      <c r="AQ14">
        <v>22621</v>
      </c>
      <c r="AR14">
        <v>11957</v>
      </c>
      <c r="AS14">
        <v>1189</v>
      </c>
      <c r="AT14">
        <v>4474</v>
      </c>
      <c r="AY14">
        <v>11318</v>
      </c>
      <c r="AZ14">
        <v>94080</v>
      </c>
      <c r="BA14">
        <v>137973</v>
      </c>
      <c r="BB14">
        <v>76733</v>
      </c>
    </row>
    <row r="15" spans="1:54">
      <c r="B15" t="s">
        <v>95</v>
      </c>
      <c r="C15" t="s">
        <v>105</v>
      </c>
      <c r="AB15">
        <v>16446</v>
      </c>
      <c r="AC15">
        <v>23094</v>
      </c>
      <c r="AD15">
        <v>11366</v>
      </c>
      <c r="AE15">
        <v>6404</v>
      </c>
      <c r="AF15">
        <v>6729</v>
      </c>
      <c r="AG15">
        <v>6574</v>
      </c>
      <c r="AH15">
        <v>7481</v>
      </c>
      <c r="AI15">
        <v>9957</v>
      </c>
      <c r="AJ15">
        <v>6192</v>
      </c>
      <c r="AT15">
        <v>18</v>
      </c>
      <c r="AU15">
        <v>1318</v>
      </c>
      <c r="AV15">
        <v>1797</v>
      </c>
      <c r="AW15">
        <v>1834</v>
      </c>
    </row>
    <row r="16" spans="1:54">
      <c r="B16" t="s">
        <v>106</v>
      </c>
      <c r="Y16">
        <v>6276</v>
      </c>
      <c r="Z16">
        <v>3147</v>
      </c>
      <c r="AA16">
        <v>4933</v>
      </c>
    </row>
    <row r="17" spans="2:54">
      <c r="B17" t="s">
        <v>11</v>
      </c>
      <c r="X17">
        <v>436</v>
      </c>
      <c r="AK17">
        <v>1885</v>
      </c>
      <c r="AL17">
        <v>1428</v>
      </c>
      <c r="AM17">
        <v>1706</v>
      </c>
      <c r="AN17">
        <v>1728</v>
      </c>
      <c r="AO17">
        <v>1954</v>
      </c>
      <c r="AP17">
        <v>1737</v>
      </c>
      <c r="AQ17">
        <v>1947</v>
      </c>
      <c r="AR17">
        <v>2246</v>
      </c>
      <c r="AS17">
        <v>3285</v>
      </c>
    </row>
    <row r="18" spans="2:54">
      <c r="B18" t="s">
        <v>12</v>
      </c>
      <c r="X18">
        <v>2</v>
      </c>
      <c r="AK18">
        <v>1350</v>
      </c>
      <c r="AL18">
        <v>1017</v>
      </c>
      <c r="AM18">
        <v>3631</v>
      </c>
      <c r="AN18">
        <v>3810</v>
      </c>
      <c r="AO18">
        <v>1076</v>
      </c>
      <c r="AP18">
        <v>1148</v>
      </c>
      <c r="AQ18">
        <v>984</v>
      </c>
      <c r="AR18">
        <v>2953</v>
      </c>
      <c r="AS18">
        <v>795</v>
      </c>
    </row>
    <row r="19" spans="2:54">
      <c r="B19" t="s">
        <v>13</v>
      </c>
      <c r="AK19">
        <v>499</v>
      </c>
      <c r="AL19">
        <v>1586</v>
      </c>
      <c r="AM19">
        <v>2943</v>
      </c>
      <c r="AN19">
        <v>4936</v>
      </c>
      <c r="AO19">
        <v>4185</v>
      </c>
      <c r="AP19">
        <v>2186</v>
      </c>
      <c r="AQ19">
        <v>2454</v>
      </c>
      <c r="AR19">
        <v>1486</v>
      </c>
      <c r="AS19">
        <v>1104</v>
      </c>
    </row>
    <row r="20" spans="2:54">
      <c r="B20" t="s">
        <v>14</v>
      </c>
      <c r="AG20">
        <v>26901</v>
      </c>
      <c r="AH20">
        <v>35259</v>
      </c>
      <c r="AI20">
        <v>41914</v>
      </c>
      <c r="AJ20">
        <v>33751</v>
      </c>
      <c r="AK20">
        <v>28087</v>
      </c>
      <c r="AL20">
        <v>25777</v>
      </c>
      <c r="AM20">
        <v>29831</v>
      </c>
      <c r="AN20">
        <v>25959</v>
      </c>
      <c r="AO20">
        <v>26908</v>
      </c>
      <c r="AP20">
        <v>16604</v>
      </c>
      <c r="AQ20">
        <v>16689</v>
      </c>
      <c r="AR20">
        <v>14391</v>
      </c>
      <c r="AS20">
        <v>148</v>
      </c>
      <c r="AT20">
        <v>18</v>
      </c>
      <c r="AU20">
        <v>654</v>
      </c>
      <c r="AV20">
        <v>508</v>
      </c>
    </row>
    <row r="21" spans="2:54">
      <c r="B21" t="s">
        <v>65</v>
      </c>
      <c r="Y21">
        <v>1363</v>
      </c>
      <c r="Z21">
        <v>1878</v>
      </c>
      <c r="AA21">
        <v>2717</v>
      </c>
      <c r="AB21">
        <v>11105</v>
      </c>
      <c r="AC21">
        <v>5934</v>
      </c>
      <c r="AD21">
        <v>4659</v>
      </c>
      <c r="AE21">
        <v>23816</v>
      </c>
      <c r="AF21">
        <v>26900</v>
      </c>
      <c r="AW21">
        <v>303</v>
      </c>
      <c r="AX21">
        <v>789</v>
      </c>
      <c r="AY21">
        <v>47864</v>
      </c>
      <c r="AZ21">
        <v>91479</v>
      </c>
      <c r="BA21">
        <v>190184</v>
      </c>
      <c r="BB21">
        <v>169631</v>
      </c>
    </row>
    <row r="22" spans="2:54">
      <c r="B22" t="s">
        <v>66</v>
      </c>
      <c r="C22" t="s">
        <v>107</v>
      </c>
      <c r="Y22">
        <v>7409</v>
      </c>
      <c r="Z22">
        <v>14179</v>
      </c>
      <c r="AA22">
        <v>7427</v>
      </c>
      <c r="AB22">
        <v>9587</v>
      </c>
      <c r="AC22">
        <v>20008</v>
      </c>
      <c r="AD22">
        <v>15160</v>
      </c>
      <c r="AE22">
        <v>10056</v>
      </c>
      <c r="AF22">
        <v>4400</v>
      </c>
    </row>
    <row r="23" spans="2:54">
      <c r="B23" t="s">
        <v>15</v>
      </c>
      <c r="E23">
        <v>12476</v>
      </c>
      <c r="F23">
        <v>13309</v>
      </c>
      <c r="G23">
        <v>12147</v>
      </c>
      <c r="H23">
        <v>13539</v>
      </c>
      <c r="I23">
        <v>12411</v>
      </c>
      <c r="J23">
        <v>16395</v>
      </c>
      <c r="K23">
        <v>18454</v>
      </c>
      <c r="L23">
        <v>22918</v>
      </c>
      <c r="M23">
        <v>17982</v>
      </c>
      <c r="N23">
        <v>22094</v>
      </c>
      <c r="Q23">
        <v>20863</v>
      </c>
      <c r="R23">
        <v>21208</v>
      </c>
      <c r="S23">
        <v>22551</v>
      </c>
      <c r="T23">
        <v>29469</v>
      </c>
      <c r="U23">
        <v>28159</v>
      </c>
      <c r="V23">
        <v>17328</v>
      </c>
      <c r="W23">
        <v>20125</v>
      </c>
      <c r="X23">
        <v>47925</v>
      </c>
      <c r="Y23">
        <v>111743</v>
      </c>
      <c r="Z23">
        <v>42469</v>
      </c>
      <c r="AA23">
        <v>54637</v>
      </c>
      <c r="AB23">
        <v>57585</v>
      </c>
      <c r="AC23">
        <v>74215</v>
      </c>
      <c r="AD23">
        <v>74730</v>
      </c>
      <c r="AE23">
        <v>59631</v>
      </c>
      <c r="AF23">
        <v>59775</v>
      </c>
      <c r="AG23">
        <v>70647</v>
      </c>
      <c r="AH23">
        <v>72743</v>
      </c>
      <c r="AI23">
        <v>66836</v>
      </c>
      <c r="AJ23">
        <v>62038</v>
      </c>
      <c r="AK23">
        <v>55183</v>
      </c>
      <c r="AL23">
        <v>48283</v>
      </c>
      <c r="AM23">
        <v>48377</v>
      </c>
      <c r="AN23">
        <v>40214</v>
      </c>
      <c r="AO23">
        <v>44664</v>
      </c>
      <c r="AP23">
        <v>56423</v>
      </c>
      <c r="AQ23">
        <v>61869</v>
      </c>
      <c r="AR23">
        <v>60417</v>
      </c>
      <c r="AS23">
        <v>18804</v>
      </c>
      <c r="AT23">
        <v>10568</v>
      </c>
      <c r="AU23">
        <v>11520</v>
      </c>
      <c r="AV23">
        <v>6506</v>
      </c>
      <c r="AW23">
        <v>4431</v>
      </c>
      <c r="AX23">
        <v>3589</v>
      </c>
      <c r="AY23">
        <v>47915</v>
      </c>
      <c r="AZ23">
        <v>54402</v>
      </c>
      <c r="BA23">
        <v>80979</v>
      </c>
      <c r="BB23">
        <v>95496</v>
      </c>
    </row>
    <row r="24" spans="2:54">
      <c r="B24" t="s">
        <v>16</v>
      </c>
      <c r="AK24">
        <v>27447</v>
      </c>
      <c r="AL24">
        <v>41703</v>
      </c>
      <c r="AM24">
        <v>37441</v>
      </c>
      <c r="AN24">
        <v>29392</v>
      </c>
      <c r="AO24">
        <v>32422</v>
      </c>
      <c r="AP24">
        <v>43497</v>
      </c>
      <c r="AQ24">
        <v>37683</v>
      </c>
      <c r="AR24">
        <v>41640</v>
      </c>
      <c r="AS24">
        <v>14397</v>
      </c>
      <c r="AT24">
        <v>4033</v>
      </c>
      <c r="AU24">
        <v>5608</v>
      </c>
      <c r="AV24">
        <v>13881</v>
      </c>
      <c r="AW24">
        <v>11531</v>
      </c>
      <c r="AX24">
        <v>6153</v>
      </c>
      <c r="AY24">
        <v>130330</v>
      </c>
      <c r="AZ24">
        <v>247007</v>
      </c>
      <c r="BA24">
        <v>235840</v>
      </c>
      <c r="BB24">
        <v>208780</v>
      </c>
    </row>
    <row r="25" spans="2:54">
      <c r="B25" t="s">
        <v>96</v>
      </c>
      <c r="AJ25">
        <v>809</v>
      </c>
    </row>
    <row r="26" spans="2:54">
      <c r="B26" t="s">
        <v>67</v>
      </c>
      <c r="E26">
        <v>7559</v>
      </c>
      <c r="F26">
        <v>7764</v>
      </c>
      <c r="G26">
        <v>8994</v>
      </c>
      <c r="H26">
        <v>9371</v>
      </c>
      <c r="I26">
        <v>10770</v>
      </c>
      <c r="J26">
        <v>9602</v>
      </c>
      <c r="K26">
        <v>10572</v>
      </c>
      <c r="L26">
        <v>9925</v>
      </c>
      <c r="M26">
        <v>9609</v>
      </c>
      <c r="N26">
        <v>10417</v>
      </c>
      <c r="Q26">
        <v>9902</v>
      </c>
      <c r="R26">
        <v>10275</v>
      </c>
      <c r="S26">
        <v>8534</v>
      </c>
      <c r="T26">
        <v>1006</v>
      </c>
      <c r="U26">
        <v>2582</v>
      </c>
      <c r="V26">
        <v>3091</v>
      </c>
      <c r="W26">
        <v>1332</v>
      </c>
      <c r="X26">
        <v>15992</v>
      </c>
      <c r="Y26">
        <v>31332</v>
      </c>
      <c r="Z26">
        <v>18982</v>
      </c>
      <c r="AA26">
        <v>27585</v>
      </c>
      <c r="AB26">
        <v>40636</v>
      </c>
      <c r="AC26">
        <v>51195</v>
      </c>
      <c r="AD26">
        <v>40348</v>
      </c>
      <c r="AE26">
        <v>34247</v>
      </c>
      <c r="AF26">
        <v>37096</v>
      </c>
      <c r="AG26">
        <v>42635</v>
      </c>
      <c r="AH26">
        <v>42610</v>
      </c>
      <c r="AI26">
        <v>42039</v>
      </c>
      <c r="AJ26">
        <v>37840</v>
      </c>
    </row>
    <row r="27" spans="2:54">
      <c r="B27" t="s">
        <v>17</v>
      </c>
      <c r="E27">
        <v>14854</v>
      </c>
      <c r="F27">
        <v>13013</v>
      </c>
      <c r="G27">
        <v>14374</v>
      </c>
      <c r="H27">
        <v>16191</v>
      </c>
      <c r="I27">
        <v>16235</v>
      </c>
      <c r="J27">
        <v>14239</v>
      </c>
      <c r="K27">
        <v>17959</v>
      </c>
      <c r="L27">
        <v>17278</v>
      </c>
      <c r="M27">
        <v>16411</v>
      </c>
      <c r="N27">
        <v>16264</v>
      </c>
      <c r="Q27">
        <v>19406</v>
      </c>
      <c r="R27">
        <v>20935</v>
      </c>
      <c r="S27">
        <v>17512</v>
      </c>
      <c r="T27">
        <v>13291</v>
      </c>
      <c r="U27">
        <v>19775</v>
      </c>
      <c r="V27">
        <v>13524</v>
      </c>
      <c r="W27">
        <v>4406</v>
      </c>
      <c r="X27">
        <v>52524</v>
      </c>
      <c r="Y27">
        <v>64663</v>
      </c>
      <c r="Z27">
        <v>42570</v>
      </c>
      <c r="AA27">
        <v>45862</v>
      </c>
      <c r="AB27">
        <v>61219</v>
      </c>
      <c r="AC27">
        <v>81474</v>
      </c>
      <c r="AD27">
        <v>72309</v>
      </c>
      <c r="AE27">
        <v>66517</v>
      </c>
      <c r="AF27">
        <v>58950</v>
      </c>
      <c r="AG27">
        <v>64333</v>
      </c>
      <c r="AH27">
        <v>68988</v>
      </c>
      <c r="AI27">
        <v>69323</v>
      </c>
      <c r="AJ27">
        <v>53120</v>
      </c>
      <c r="AK27">
        <v>28914</v>
      </c>
      <c r="AL27">
        <v>35709</v>
      </c>
      <c r="AM27">
        <v>40649</v>
      </c>
      <c r="AN27">
        <v>36212</v>
      </c>
      <c r="AO27">
        <v>15921</v>
      </c>
      <c r="AP27">
        <v>18021</v>
      </c>
      <c r="AQ27">
        <v>20047</v>
      </c>
      <c r="AR27">
        <v>28434</v>
      </c>
      <c r="AS27">
        <v>5358</v>
      </c>
      <c r="AT27">
        <v>337</v>
      </c>
      <c r="AU27">
        <v>847</v>
      </c>
      <c r="AV27">
        <v>728</v>
      </c>
      <c r="AW27">
        <v>1548</v>
      </c>
      <c r="AX27">
        <v>4401</v>
      </c>
      <c r="AY27">
        <v>76479</v>
      </c>
      <c r="AZ27">
        <v>100855</v>
      </c>
      <c r="BA27">
        <v>109189</v>
      </c>
      <c r="BB27">
        <v>201872</v>
      </c>
    </row>
    <row r="28" spans="2:54">
      <c r="B28" t="s">
        <v>18</v>
      </c>
      <c r="E28">
        <v>2566</v>
      </c>
      <c r="F28">
        <v>2560</v>
      </c>
      <c r="G28">
        <v>2516</v>
      </c>
      <c r="H28">
        <v>2458</v>
      </c>
      <c r="I28">
        <v>2088</v>
      </c>
      <c r="J28">
        <v>2177</v>
      </c>
      <c r="K28">
        <v>2042</v>
      </c>
      <c r="L28">
        <v>3058</v>
      </c>
      <c r="M28">
        <v>3315</v>
      </c>
      <c r="N28">
        <v>3241</v>
      </c>
      <c r="R28">
        <v>2474</v>
      </c>
      <c r="S28">
        <v>2571</v>
      </c>
      <c r="T28">
        <v>7226</v>
      </c>
      <c r="U28">
        <v>9465</v>
      </c>
      <c r="V28">
        <v>5695</v>
      </c>
      <c r="W28">
        <v>2660</v>
      </c>
      <c r="X28">
        <v>10944</v>
      </c>
      <c r="Y28">
        <v>10682</v>
      </c>
      <c r="Z28">
        <v>4203</v>
      </c>
      <c r="AA28">
        <v>6592</v>
      </c>
      <c r="AB28">
        <v>7985</v>
      </c>
      <c r="AC28">
        <v>7912</v>
      </c>
      <c r="AD28">
        <v>5057</v>
      </c>
      <c r="AE28">
        <v>5172</v>
      </c>
      <c r="AF28">
        <v>5040</v>
      </c>
      <c r="AG28">
        <v>4898</v>
      </c>
      <c r="AH28">
        <v>5011</v>
      </c>
      <c r="AI28">
        <v>5223</v>
      </c>
      <c r="AJ28">
        <v>4743</v>
      </c>
      <c r="AK28">
        <v>3288</v>
      </c>
      <c r="AL28">
        <v>3724</v>
      </c>
      <c r="AM28">
        <v>3944</v>
      </c>
      <c r="AN28">
        <v>4607</v>
      </c>
      <c r="AO28">
        <v>5442</v>
      </c>
      <c r="AP28">
        <v>6703</v>
      </c>
      <c r="AQ28">
        <v>4946</v>
      </c>
      <c r="AR28">
        <v>5898</v>
      </c>
      <c r="AS28">
        <v>2408</v>
      </c>
      <c r="AT28">
        <v>1247</v>
      </c>
      <c r="AU28">
        <v>1036</v>
      </c>
      <c r="AV28">
        <v>144</v>
      </c>
      <c r="AW28">
        <v>202</v>
      </c>
      <c r="AX28">
        <v>171</v>
      </c>
      <c r="AY28">
        <v>4918</v>
      </c>
      <c r="AZ28">
        <v>13793</v>
      </c>
      <c r="BA28">
        <v>8421</v>
      </c>
      <c r="BB28">
        <v>26349</v>
      </c>
    </row>
    <row r="29" spans="2:54">
      <c r="B29" t="s">
        <v>19</v>
      </c>
      <c r="E29">
        <v>3591</v>
      </c>
      <c r="F29">
        <v>3247</v>
      </c>
      <c r="G29">
        <v>3072</v>
      </c>
      <c r="H29">
        <v>3018</v>
      </c>
      <c r="I29">
        <v>2595</v>
      </c>
      <c r="J29">
        <v>2453</v>
      </c>
      <c r="K29">
        <v>1824</v>
      </c>
      <c r="L29">
        <v>2494</v>
      </c>
      <c r="M29">
        <v>2319</v>
      </c>
      <c r="N29">
        <v>2925</v>
      </c>
      <c r="R29">
        <v>2036</v>
      </c>
      <c r="S29">
        <v>3862</v>
      </c>
      <c r="T29">
        <v>5901</v>
      </c>
      <c r="U29">
        <v>5858</v>
      </c>
      <c r="V29">
        <v>4751</v>
      </c>
      <c r="W29">
        <v>9448</v>
      </c>
      <c r="X29">
        <v>26099</v>
      </c>
      <c r="Y29">
        <v>20096</v>
      </c>
      <c r="Z29">
        <v>9881</v>
      </c>
      <c r="AA29">
        <v>7556</v>
      </c>
      <c r="AB29">
        <v>8199</v>
      </c>
      <c r="AC29">
        <v>10674</v>
      </c>
      <c r="AD29">
        <v>8954</v>
      </c>
      <c r="AE29">
        <v>7390</v>
      </c>
      <c r="AF29">
        <v>6378</v>
      </c>
      <c r="AG29">
        <v>6745</v>
      </c>
      <c r="AH29">
        <v>7008</v>
      </c>
      <c r="AI29">
        <v>7524</v>
      </c>
      <c r="AJ29">
        <v>6467</v>
      </c>
      <c r="AK29">
        <v>6413</v>
      </c>
      <c r="AL29">
        <v>6844</v>
      </c>
      <c r="AM29">
        <v>10358</v>
      </c>
      <c r="AN29">
        <v>13598</v>
      </c>
      <c r="AO29">
        <v>8049</v>
      </c>
      <c r="AP29">
        <v>4195</v>
      </c>
      <c r="AQ29">
        <v>1120</v>
      </c>
      <c r="AR29">
        <v>1032</v>
      </c>
      <c r="AS29">
        <v>892</v>
      </c>
      <c r="AT29">
        <v>2004</v>
      </c>
      <c r="AU29">
        <v>9182</v>
      </c>
      <c r="AV29">
        <v>11340</v>
      </c>
      <c r="AW29">
        <v>8379</v>
      </c>
      <c r="AX29">
        <v>7923</v>
      </c>
      <c r="AY29">
        <v>14968</v>
      </c>
      <c r="AZ29">
        <v>21467</v>
      </c>
      <c r="BA29">
        <v>19345</v>
      </c>
      <c r="BB29">
        <v>53387</v>
      </c>
    </row>
    <row r="30" spans="2:54">
      <c r="B30" t="s">
        <v>68</v>
      </c>
      <c r="R30">
        <v>1</v>
      </c>
      <c r="S30">
        <v>2</v>
      </c>
      <c r="T30">
        <v>3</v>
      </c>
      <c r="U30">
        <v>2</v>
      </c>
      <c r="V30">
        <v>132</v>
      </c>
      <c r="X30">
        <v>17</v>
      </c>
    </row>
    <row r="31" spans="2:54">
      <c r="B31" t="s">
        <v>20</v>
      </c>
      <c r="E31">
        <v>2223</v>
      </c>
      <c r="F31">
        <v>1856</v>
      </c>
      <c r="G31">
        <v>1952</v>
      </c>
      <c r="H31">
        <v>2235</v>
      </c>
      <c r="I31">
        <v>1726</v>
      </c>
      <c r="J31">
        <v>1595</v>
      </c>
      <c r="K31">
        <v>1955</v>
      </c>
      <c r="L31">
        <v>1833</v>
      </c>
      <c r="M31">
        <v>2372</v>
      </c>
      <c r="N31">
        <v>2175</v>
      </c>
      <c r="Q31">
        <v>2374</v>
      </c>
      <c r="R31">
        <v>2798</v>
      </c>
      <c r="S31">
        <v>3617</v>
      </c>
      <c r="T31">
        <v>5186</v>
      </c>
      <c r="U31">
        <v>4681</v>
      </c>
      <c r="V31">
        <v>4171</v>
      </c>
      <c r="W31">
        <v>680</v>
      </c>
      <c r="X31">
        <v>13297</v>
      </c>
      <c r="Y31">
        <v>20088</v>
      </c>
      <c r="Z31">
        <v>10785</v>
      </c>
      <c r="AA31">
        <v>13285</v>
      </c>
      <c r="AB31">
        <v>14597</v>
      </c>
      <c r="AC31">
        <v>17259</v>
      </c>
      <c r="AD31">
        <v>15760</v>
      </c>
      <c r="AE31">
        <v>13624</v>
      </c>
      <c r="AF31">
        <v>13628</v>
      </c>
      <c r="AG31">
        <v>12485</v>
      </c>
      <c r="AH31">
        <v>13376</v>
      </c>
      <c r="AI31">
        <v>13331</v>
      </c>
      <c r="AJ31">
        <v>13616</v>
      </c>
      <c r="AK31">
        <v>9507</v>
      </c>
      <c r="AL31">
        <v>10242</v>
      </c>
      <c r="AM31">
        <v>9580</v>
      </c>
      <c r="AN31">
        <v>9028</v>
      </c>
      <c r="AO31">
        <v>3284</v>
      </c>
      <c r="AP31">
        <v>14277</v>
      </c>
      <c r="AQ31">
        <v>15818</v>
      </c>
      <c r="AR31">
        <v>15016</v>
      </c>
      <c r="AS31">
        <v>21709</v>
      </c>
      <c r="AT31">
        <v>21563</v>
      </c>
      <c r="AU31">
        <v>33527</v>
      </c>
      <c r="AV31">
        <v>23093</v>
      </c>
      <c r="AW31">
        <v>202</v>
      </c>
      <c r="AX31">
        <v>17</v>
      </c>
      <c r="AY31">
        <v>27931</v>
      </c>
      <c r="AZ31">
        <v>99651</v>
      </c>
      <c r="BA31">
        <v>113877</v>
      </c>
      <c r="BB31">
        <v>103555</v>
      </c>
    </row>
    <row r="32" spans="2:54">
      <c r="B32" t="s">
        <v>21</v>
      </c>
      <c r="R32">
        <v>3367</v>
      </c>
      <c r="S32">
        <v>3062</v>
      </c>
      <c r="T32">
        <v>5014</v>
      </c>
      <c r="U32">
        <v>9453</v>
      </c>
      <c r="V32">
        <v>16353</v>
      </c>
      <c r="W32">
        <v>31248</v>
      </c>
      <c r="X32">
        <v>73731</v>
      </c>
      <c r="Y32">
        <v>45079</v>
      </c>
      <c r="Z32">
        <v>16389</v>
      </c>
      <c r="AA32">
        <v>17141</v>
      </c>
      <c r="AB32">
        <v>16185</v>
      </c>
      <c r="AC32">
        <v>17307</v>
      </c>
      <c r="AD32">
        <v>15428</v>
      </c>
      <c r="AE32">
        <v>13104</v>
      </c>
      <c r="AF32">
        <v>11952</v>
      </c>
      <c r="AG32">
        <v>13440</v>
      </c>
      <c r="AH32">
        <v>13768</v>
      </c>
      <c r="AI32">
        <v>15527</v>
      </c>
      <c r="AJ32">
        <v>14426</v>
      </c>
      <c r="AK32">
        <v>10628</v>
      </c>
      <c r="AL32">
        <v>12803</v>
      </c>
      <c r="AM32">
        <v>13921</v>
      </c>
      <c r="AN32">
        <v>12636</v>
      </c>
      <c r="AO32">
        <v>13819</v>
      </c>
      <c r="AP32">
        <v>18136</v>
      </c>
      <c r="AQ32">
        <v>20370</v>
      </c>
      <c r="AR32">
        <v>19803</v>
      </c>
      <c r="AS32">
        <v>18253</v>
      </c>
      <c r="AT32">
        <v>16029</v>
      </c>
      <c r="AU32">
        <v>12208</v>
      </c>
      <c r="AV32">
        <v>18935</v>
      </c>
      <c r="AW32">
        <v>27977</v>
      </c>
      <c r="AX32">
        <v>12814</v>
      </c>
      <c r="AY32">
        <v>54725</v>
      </c>
      <c r="AZ32">
        <v>83233</v>
      </c>
      <c r="BA32">
        <v>96194</v>
      </c>
      <c r="BB32">
        <v>77124</v>
      </c>
    </row>
    <row r="33" spans="2:54">
      <c r="B33" t="s">
        <v>22</v>
      </c>
      <c r="C33" t="s">
        <v>104</v>
      </c>
      <c r="Y33">
        <v>8250</v>
      </c>
      <c r="Z33">
        <v>7532</v>
      </c>
      <c r="AA33">
        <v>8208</v>
      </c>
      <c r="AB33">
        <v>7530</v>
      </c>
      <c r="AC33">
        <v>10899</v>
      </c>
      <c r="AD33">
        <v>10496</v>
      </c>
      <c r="AE33">
        <v>14182</v>
      </c>
      <c r="AF33">
        <v>16592</v>
      </c>
      <c r="AG33">
        <v>17351</v>
      </c>
      <c r="AH33">
        <v>18009</v>
      </c>
      <c r="AI33">
        <v>20857</v>
      </c>
      <c r="AJ33">
        <v>19033</v>
      </c>
      <c r="AK33">
        <v>9473</v>
      </c>
      <c r="AL33">
        <v>11661</v>
      </c>
      <c r="AM33">
        <v>13980</v>
      </c>
      <c r="AN33">
        <v>11195</v>
      </c>
      <c r="AO33">
        <v>8783</v>
      </c>
      <c r="AP33">
        <v>11108</v>
      </c>
      <c r="AQ33">
        <v>9286</v>
      </c>
      <c r="AR33">
        <v>5021</v>
      </c>
      <c r="AS33">
        <v>13675</v>
      </c>
      <c r="AT33">
        <v>7757</v>
      </c>
      <c r="AU33">
        <v>1844</v>
      </c>
      <c r="AV33">
        <v>3408</v>
      </c>
      <c r="AW33">
        <v>3208</v>
      </c>
      <c r="AX33">
        <v>561</v>
      </c>
      <c r="AY33">
        <v>52040</v>
      </c>
      <c r="AZ33">
        <v>63905</v>
      </c>
      <c r="BA33">
        <v>51571</v>
      </c>
      <c r="BB33">
        <v>60471</v>
      </c>
    </row>
    <row r="34" spans="2:54">
      <c r="B34" t="s">
        <v>69</v>
      </c>
      <c r="R34">
        <v>5295</v>
      </c>
      <c r="S34">
        <v>4025</v>
      </c>
      <c r="T34">
        <v>4880</v>
      </c>
      <c r="U34">
        <v>4409</v>
      </c>
      <c r="V34">
        <v>5244</v>
      </c>
      <c r="W34">
        <v>15989</v>
      </c>
      <c r="X34">
        <v>6400</v>
      </c>
      <c r="Y34">
        <v>7316</v>
      </c>
      <c r="Z34">
        <v>4943</v>
      </c>
      <c r="AA34">
        <v>6868</v>
      </c>
      <c r="AB34">
        <v>7964</v>
      </c>
      <c r="AC34">
        <v>7880</v>
      </c>
      <c r="AD34">
        <v>6410</v>
      </c>
      <c r="AE34">
        <v>5756</v>
      </c>
      <c r="AF34">
        <v>5927</v>
      </c>
      <c r="AG34">
        <v>6071</v>
      </c>
      <c r="AH34">
        <v>7890</v>
      </c>
      <c r="AI34">
        <v>8804</v>
      </c>
      <c r="AJ34">
        <v>8727</v>
      </c>
    </row>
    <row r="35" spans="2:54">
      <c r="B35" t="s">
        <v>23</v>
      </c>
      <c r="C35" t="s">
        <v>100</v>
      </c>
      <c r="AK35">
        <v>2764</v>
      </c>
      <c r="AL35">
        <v>5811</v>
      </c>
      <c r="AM35">
        <v>6418</v>
      </c>
      <c r="AN35">
        <v>4187</v>
      </c>
      <c r="AO35">
        <v>3806</v>
      </c>
      <c r="AP35">
        <v>10544</v>
      </c>
      <c r="AQ35">
        <v>3839</v>
      </c>
    </row>
    <row r="36" spans="2:54">
      <c r="B36" t="s">
        <v>24</v>
      </c>
      <c r="AK36">
        <v>1448</v>
      </c>
      <c r="AL36">
        <v>3060</v>
      </c>
      <c r="AM36">
        <v>3204</v>
      </c>
      <c r="AN36">
        <v>2126</v>
      </c>
      <c r="AO36">
        <v>1639</v>
      </c>
      <c r="AP36">
        <v>6726</v>
      </c>
      <c r="AQ36">
        <v>6143</v>
      </c>
      <c r="AR36">
        <v>2810</v>
      </c>
      <c r="AS36">
        <v>3089</v>
      </c>
      <c r="AT36">
        <v>2782</v>
      </c>
      <c r="AU36">
        <v>6046</v>
      </c>
      <c r="AV36">
        <v>9426</v>
      </c>
      <c r="AW36">
        <v>12043</v>
      </c>
      <c r="AX36">
        <v>110</v>
      </c>
      <c r="AY36">
        <v>2202</v>
      </c>
      <c r="AZ36">
        <v>5060</v>
      </c>
      <c r="BA36">
        <v>5926</v>
      </c>
      <c r="BB36">
        <v>12535</v>
      </c>
    </row>
    <row r="37" spans="2:54">
      <c r="B37" t="s">
        <v>74</v>
      </c>
      <c r="R37">
        <v>44</v>
      </c>
      <c r="S37">
        <v>26</v>
      </c>
    </row>
    <row r="38" spans="2:54">
      <c r="B38" t="s">
        <v>90</v>
      </c>
      <c r="AM38">
        <v>576</v>
      </c>
      <c r="AN38">
        <v>170</v>
      </c>
    </row>
    <row r="39" spans="2:54">
      <c r="B39" t="s">
        <v>75</v>
      </c>
      <c r="R39">
        <v>67</v>
      </c>
      <c r="S39">
        <v>297</v>
      </c>
      <c r="AM39">
        <v>3183</v>
      </c>
      <c r="AN39">
        <v>2896</v>
      </c>
      <c r="AX39">
        <v>6</v>
      </c>
      <c r="AY39">
        <v>712</v>
      </c>
      <c r="AZ39">
        <v>868</v>
      </c>
      <c r="BA39">
        <v>2129</v>
      </c>
      <c r="BB39">
        <v>289</v>
      </c>
    </row>
    <row r="40" spans="2:54">
      <c r="B40" t="s">
        <v>25</v>
      </c>
      <c r="R40">
        <v>5711</v>
      </c>
      <c r="S40">
        <v>11252</v>
      </c>
      <c r="T40">
        <v>96</v>
      </c>
      <c r="V40">
        <v>12</v>
      </c>
      <c r="W40">
        <v>1248</v>
      </c>
      <c r="AB40">
        <v>20154</v>
      </c>
      <c r="AC40">
        <v>51696</v>
      </c>
      <c r="AD40">
        <v>75216</v>
      </c>
      <c r="AE40">
        <v>25039</v>
      </c>
      <c r="AF40">
        <v>46818</v>
      </c>
      <c r="AG40">
        <v>13011</v>
      </c>
      <c r="AH40">
        <v>1528</v>
      </c>
      <c r="AI40">
        <v>12601</v>
      </c>
      <c r="AJ40">
        <v>8939</v>
      </c>
      <c r="AK40">
        <v>12026</v>
      </c>
      <c r="AL40">
        <v>16829</v>
      </c>
      <c r="AM40">
        <v>4900</v>
      </c>
      <c r="AN40">
        <v>5092</v>
      </c>
      <c r="AO40">
        <v>7687</v>
      </c>
      <c r="AP40">
        <v>12740</v>
      </c>
      <c r="AQ40">
        <v>8627</v>
      </c>
      <c r="AR40">
        <v>8360</v>
      </c>
      <c r="AS40">
        <v>3659</v>
      </c>
      <c r="AT40">
        <v>182</v>
      </c>
      <c r="AU40">
        <v>2489</v>
      </c>
      <c r="AV40">
        <v>1754</v>
      </c>
      <c r="AW40">
        <v>783</v>
      </c>
      <c r="AY40">
        <v>113</v>
      </c>
      <c r="AZ40">
        <v>665</v>
      </c>
      <c r="BA40">
        <v>1204</v>
      </c>
      <c r="BB40">
        <v>14298</v>
      </c>
    </row>
    <row r="41" spans="2:54">
      <c r="B41" t="s">
        <v>70</v>
      </c>
      <c r="R41">
        <v>108</v>
      </c>
      <c r="S41">
        <v>33</v>
      </c>
      <c r="T41">
        <v>19</v>
      </c>
      <c r="U41">
        <v>110</v>
      </c>
      <c r="W41">
        <v>298</v>
      </c>
      <c r="X41">
        <v>12</v>
      </c>
      <c r="AM41">
        <v>1451</v>
      </c>
      <c r="AN41">
        <v>408</v>
      </c>
      <c r="AX41">
        <v>849</v>
      </c>
      <c r="AY41">
        <v>6490</v>
      </c>
      <c r="AZ41">
        <v>4058</v>
      </c>
      <c r="BA41">
        <v>1612</v>
      </c>
      <c r="BB41">
        <v>9151</v>
      </c>
    </row>
    <row r="42" spans="2:54">
      <c r="B42" t="s">
        <v>71</v>
      </c>
      <c r="R42">
        <v>168</v>
      </c>
      <c r="S42">
        <v>152</v>
      </c>
      <c r="T42">
        <v>3585</v>
      </c>
      <c r="U42">
        <v>146</v>
      </c>
      <c r="V42">
        <v>27</v>
      </c>
      <c r="W42">
        <v>3</v>
      </c>
      <c r="X42">
        <v>1033</v>
      </c>
      <c r="AM42">
        <v>595</v>
      </c>
      <c r="AN42">
        <v>1018</v>
      </c>
      <c r="AY42">
        <v>2861</v>
      </c>
      <c r="AZ42">
        <v>6</v>
      </c>
      <c r="BA42">
        <v>870</v>
      </c>
      <c r="BB42">
        <v>1552</v>
      </c>
    </row>
    <row r="43" spans="2:54">
      <c r="B43" t="s">
        <v>26</v>
      </c>
      <c r="Q43">
        <v>13440</v>
      </c>
      <c r="Y43">
        <v>2455</v>
      </c>
      <c r="Z43">
        <v>2024</v>
      </c>
      <c r="AA43">
        <v>1542</v>
      </c>
      <c r="AB43">
        <v>1162</v>
      </c>
      <c r="AC43">
        <v>2345</v>
      </c>
      <c r="AD43">
        <v>4581</v>
      </c>
      <c r="AE43">
        <v>2724</v>
      </c>
      <c r="AF43">
        <v>1587</v>
      </c>
      <c r="AG43">
        <v>1789</v>
      </c>
      <c r="AH43">
        <v>3124</v>
      </c>
      <c r="AI43">
        <v>3133</v>
      </c>
      <c r="AJ43">
        <v>3318</v>
      </c>
      <c r="AK43">
        <v>3293</v>
      </c>
      <c r="AL43">
        <v>4100</v>
      </c>
      <c r="AM43">
        <v>3</v>
      </c>
      <c r="AO43">
        <v>7167</v>
      </c>
      <c r="AP43">
        <v>15189</v>
      </c>
      <c r="AQ43">
        <v>13506</v>
      </c>
      <c r="AR43">
        <v>9780</v>
      </c>
      <c r="AS43">
        <v>6773</v>
      </c>
      <c r="AT43">
        <v>2722</v>
      </c>
      <c r="AU43">
        <v>5615</v>
      </c>
      <c r="AV43">
        <v>7663</v>
      </c>
      <c r="AW43">
        <v>5577</v>
      </c>
      <c r="AY43">
        <v>239</v>
      </c>
      <c r="AZ43">
        <v>3340</v>
      </c>
      <c r="BA43">
        <v>11885</v>
      </c>
      <c r="BB43">
        <v>46161</v>
      </c>
    </row>
    <row r="44" spans="2:54">
      <c r="B44" t="s">
        <v>27</v>
      </c>
      <c r="AJ44">
        <v>9907</v>
      </c>
      <c r="AK44">
        <v>11574</v>
      </c>
      <c r="AL44">
        <v>10045</v>
      </c>
      <c r="AM44">
        <v>6248</v>
      </c>
      <c r="AN44">
        <v>3762</v>
      </c>
      <c r="AO44">
        <v>2397</v>
      </c>
      <c r="AP44">
        <v>1967</v>
      </c>
      <c r="AQ44">
        <v>1834</v>
      </c>
      <c r="AR44">
        <v>1525</v>
      </c>
      <c r="AS44">
        <v>1122</v>
      </c>
      <c r="AT44">
        <v>2</v>
      </c>
      <c r="AU44">
        <v>4</v>
      </c>
      <c r="AY44">
        <v>5995</v>
      </c>
      <c r="AZ44">
        <v>20308</v>
      </c>
      <c r="BA44">
        <v>20159</v>
      </c>
      <c r="BB44">
        <v>14300</v>
      </c>
    </row>
    <row r="45" spans="2:54">
      <c r="B45" t="s">
        <v>72</v>
      </c>
      <c r="G45">
        <v>143</v>
      </c>
      <c r="H45">
        <v>67</v>
      </c>
      <c r="I45">
        <v>157</v>
      </c>
      <c r="J45">
        <v>223</v>
      </c>
      <c r="L45">
        <v>22</v>
      </c>
      <c r="R45">
        <v>1005</v>
      </c>
      <c r="S45">
        <v>791</v>
      </c>
      <c r="T45">
        <v>1041</v>
      </c>
      <c r="U45">
        <v>388</v>
      </c>
      <c r="V45">
        <v>79</v>
      </c>
      <c r="W45">
        <v>2</v>
      </c>
      <c r="X45">
        <v>1724</v>
      </c>
      <c r="Y45">
        <v>1783</v>
      </c>
      <c r="Z45">
        <v>20246</v>
      </c>
      <c r="AA45">
        <v>17200</v>
      </c>
      <c r="AB45">
        <v>11375</v>
      </c>
      <c r="AC45">
        <v>21927</v>
      </c>
      <c r="AD45">
        <v>29245</v>
      </c>
      <c r="AE45">
        <v>12824</v>
      </c>
      <c r="AF45">
        <v>26580</v>
      </c>
      <c r="AG45">
        <v>17081</v>
      </c>
      <c r="AH45">
        <v>15346</v>
      </c>
      <c r="AI45">
        <v>7634</v>
      </c>
    </row>
    <row r="46" spans="2:54">
      <c r="B46" t="s">
        <v>28</v>
      </c>
      <c r="E46">
        <v>77839</v>
      </c>
      <c r="F46">
        <v>86911</v>
      </c>
      <c r="G46">
        <v>71480</v>
      </c>
      <c r="H46">
        <v>80391</v>
      </c>
      <c r="I46">
        <v>74464</v>
      </c>
      <c r="J46">
        <v>100118</v>
      </c>
      <c r="K46">
        <v>128613</v>
      </c>
      <c r="L46">
        <v>124128</v>
      </c>
      <c r="M46">
        <v>112910</v>
      </c>
      <c r="N46">
        <v>86196</v>
      </c>
      <c r="R46">
        <v>86979</v>
      </c>
      <c r="S46">
        <v>84292</v>
      </c>
      <c r="T46">
        <v>313742</v>
      </c>
      <c r="U46">
        <v>311061</v>
      </c>
      <c r="V46">
        <v>214139</v>
      </c>
      <c r="W46">
        <v>37557</v>
      </c>
      <c r="X46">
        <v>599206</v>
      </c>
      <c r="Y46">
        <v>753666</v>
      </c>
      <c r="Z46">
        <v>342597</v>
      </c>
      <c r="AA46">
        <v>223877</v>
      </c>
      <c r="AB46">
        <v>253656</v>
      </c>
      <c r="AC46">
        <v>293538</v>
      </c>
      <c r="AD46">
        <v>336774</v>
      </c>
      <c r="AE46">
        <v>262737</v>
      </c>
      <c r="AF46">
        <v>251482</v>
      </c>
      <c r="AG46">
        <v>227061</v>
      </c>
      <c r="AH46">
        <v>239060</v>
      </c>
      <c r="AI46">
        <v>194240</v>
      </c>
      <c r="AJ46">
        <v>154067</v>
      </c>
      <c r="AK46">
        <v>87630</v>
      </c>
      <c r="AL46">
        <v>76004</v>
      </c>
      <c r="AM46">
        <v>82259</v>
      </c>
      <c r="AN46">
        <v>69719</v>
      </c>
      <c r="AO46">
        <v>79013</v>
      </c>
      <c r="AP46">
        <v>87214</v>
      </c>
      <c r="AQ46">
        <v>127926</v>
      </c>
      <c r="AR46">
        <v>128124</v>
      </c>
      <c r="AS46">
        <v>93127</v>
      </c>
      <c r="AT46">
        <v>686</v>
      </c>
      <c r="AU46">
        <v>443</v>
      </c>
      <c r="AV46">
        <v>396</v>
      </c>
      <c r="AW46">
        <v>276</v>
      </c>
      <c r="AX46">
        <v>23033</v>
      </c>
      <c r="AY46">
        <v>256267</v>
      </c>
      <c r="AZ46">
        <v>605042</v>
      </c>
      <c r="BA46">
        <v>493555</v>
      </c>
      <c r="BB46">
        <v>671693</v>
      </c>
    </row>
    <row r="47" spans="2:54">
      <c r="B47" t="s">
        <v>76</v>
      </c>
      <c r="R47">
        <v>1</v>
      </c>
      <c r="T47">
        <v>28</v>
      </c>
      <c r="U47">
        <v>3</v>
      </c>
      <c r="AA47">
        <v>9</v>
      </c>
      <c r="AB47">
        <v>6</v>
      </c>
      <c r="AD47">
        <v>11</v>
      </c>
      <c r="AE47">
        <v>27</v>
      </c>
      <c r="AG47">
        <v>29</v>
      </c>
      <c r="AH47">
        <v>12</v>
      </c>
      <c r="AI47">
        <v>9</v>
      </c>
      <c r="AJ47">
        <v>27</v>
      </c>
      <c r="AK47">
        <v>4</v>
      </c>
      <c r="AM47">
        <v>4</v>
      </c>
      <c r="AN47">
        <v>5</v>
      </c>
    </row>
    <row r="48" spans="2:54">
      <c r="B48" t="s">
        <v>29</v>
      </c>
      <c r="R48">
        <v>47</v>
      </c>
      <c r="S48">
        <v>27</v>
      </c>
      <c r="T48">
        <v>30</v>
      </c>
      <c r="U48">
        <v>255</v>
      </c>
      <c r="V48">
        <v>432</v>
      </c>
      <c r="W48">
        <v>142</v>
      </c>
      <c r="X48">
        <v>460</v>
      </c>
      <c r="Y48">
        <v>349</v>
      </c>
      <c r="Z48">
        <v>62</v>
      </c>
      <c r="AA48">
        <v>107</v>
      </c>
      <c r="AB48">
        <v>11973</v>
      </c>
      <c r="AC48">
        <v>9065</v>
      </c>
      <c r="AD48">
        <v>483</v>
      </c>
      <c r="AE48">
        <v>160</v>
      </c>
      <c r="AF48">
        <v>143</v>
      </c>
      <c r="AG48">
        <v>182</v>
      </c>
      <c r="AH48">
        <v>177</v>
      </c>
      <c r="AI48">
        <v>190</v>
      </c>
      <c r="AJ48">
        <v>168</v>
      </c>
      <c r="AK48">
        <v>63</v>
      </c>
      <c r="AL48">
        <v>78</v>
      </c>
      <c r="AM48">
        <v>60</v>
      </c>
      <c r="AN48">
        <v>116</v>
      </c>
      <c r="AO48">
        <v>543</v>
      </c>
      <c r="AP48">
        <v>1000</v>
      </c>
      <c r="AQ48">
        <v>326</v>
      </c>
      <c r="AR48">
        <v>340</v>
      </c>
      <c r="AS48">
        <v>125</v>
      </c>
      <c r="AZ48">
        <v>1</v>
      </c>
      <c r="BA48">
        <v>33</v>
      </c>
      <c r="BB48">
        <v>5</v>
      </c>
    </row>
    <row r="49" spans="2:54">
      <c r="B49" t="s">
        <v>30</v>
      </c>
      <c r="E49">
        <v>60</v>
      </c>
      <c r="F49">
        <v>49</v>
      </c>
      <c r="I49">
        <v>515</v>
      </c>
      <c r="J49">
        <v>224</v>
      </c>
      <c r="K49">
        <v>4</v>
      </c>
      <c r="L49">
        <v>145</v>
      </c>
      <c r="M49">
        <v>617</v>
      </c>
      <c r="N49">
        <v>361</v>
      </c>
      <c r="R49">
        <v>665</v>
      </c>
      <c r="S49">
        <v>688</v>
      </c>
      <c r="T49">
        <v>842</v>
      </c>
      <c r="U49">
        <v>176</v>
      </c>
      <c r="V49">
        <v>499</v>
      </c>
      <c r="W49">
        <v>223</v>
      </c>
      <c r="X49">
        <v>588</v>
      </c>
      <c r="Y49">
        <v>1844</v>
      </c>
      <c r="Z49">
        <v>2090</v>
      </c>
      <c r="AA49">
        <v>4662</v>
      </c>
      <c r="AB49">
        <v>6630</v>
      </c>
      <c r="AC49">
        <v>7168</v>
      </c>
      <c r="AD49">
        <v>7623</v>
      </c>
      <c r="AE49">
        <v>8210</v>
      </c>
      <c r="AF49">
        <v>6051</v>
      </c>
      <c r="AG49">
        <v>7411</v>
      </c>
      <c r="AH49">
        <v>5896</v>
      </c>
      <c r="AI49">
        <v>4242</v>
      </c>
      <c r="AJ49">
        <v>3480</v>
      </c>
      <c r="AK49">
        <v>3503</v>
      </c>
      <c r="AL49">
        <v>4512</v>
      </c>
      <c r="AM49">
        <v>3121</v>
      </c>
      <c r="AN49">
        <v>2552</v>
      </c>
      <c r="AO49">
        <v>2271</v>
      </c>
      <c r="AP49">
        <v>1887</v>
      </c>
      <c r="AQ49">
        <v>1830</v>
      </c>
      <c r="AR49">
        <v>2570</v>
      </c>
      <c r="AS49">
        <v>510</v>
      </c>
      <c r="AT49">
        <v>36</v>
      </c>
      <c r="AV49">
        <v>1</v>
      </c>
      <c r="AY49">
        <v>246</v>
      </c>
      <c r="AZ49">
        <v>154</v>
      </c>
      <c r="BA49">
        <v>850</v>
      </c>
      <c r="BB49">
        <v>887</v>
      </c>
    </row>
    <row r="50" spans="2:54">
      <c r="B50" t="s">
        <v>31</v>
      </c>
      <c r="R50">
        <v>24</v>
      </c>
      <c r="S50">
        <v>402</v>
      </c>
      <c r="T50">
        <v>70</v>
      </c>
      <c r="U50">
        <v>152</v>
      </c>
      <c r="X50">
        <v>1</v>
      </c>
      <c r="Y50">
        <v>312</v>
      </c>
      <c r="Z50">
        <v>112</v>
      </c>
      <c r="AA50">
        <v>30</v>
      </c>
      <c r="AB50">
        <v>106</v>
      </c>
      <c r="AC50">
        <v>42</v>
      </c>
      <c r="AD50">
        <v>50</v>
      </c>
      <c r="AE50">
        <v>536</v>
      </c>
      <c r="AF50">
        <v>257</v>
      </c>
      <c r="AG50">
        <v>100</v>
      </c>
      <c r="AH50">
        <v>255</v>
      </c>
      <c r="AI50">
        <v>320</v>
      </c>
      <c r="AJ50">
        <v>117</v>
      </c>
      <c r="AK50">
        <v>687</v>
      </c>
      <c r="AL50">
        <v>474</v>
      </c>
      <c r="AM50">
        <v>2285</v>
      </c>
      <c r="AN50">
        <v>942</v>
      </c>
      <c r="AO50">
        <v>3519</v>
      </c>
      <c r="AP50">
        <v>3041</v>
      </c>
      <c r="AQ50">
        <v>1459</v>
      </c>
      <c r="AR50">
        <v>1345</v>
      </c>
      <c r="AS50">
        <v>73</v>
      </c>
      <c r="AY50">
        <v>33</v>
      </c>
      <c r="AZ50">
        <v>6710</v>
      </c>
      <c r="BA50">
        <v>6006</v>
      </c>
      <c r="BB50">
        <v>2238</v>
      </c>
    </row>
    <row r="51" spans="2:54">
      <c r="B51" t="s">
        <v>32</v>
      </c>
      <c r="R51">
        <v>72</v>
      </c>
      <c r="S51">
        <v>598</v>
      </c>
      <c r="T51">
        <v>567</v>
      </c>
      <c r="U51">
        <v>323</v>
      </c>
      <c r="V51">
        <v>491</v>
      </c>
      <c r="W51">
        <v>51</v>
      </c>
      <c r="X51">
        <v>187</v>
      </c>
      <c r="Y51">
        <v>482</v>
      </c>
      <c r="Z51">
        <v>476</v>
      </c>
      <c r="AA51">
        <v>1471</v>
      </c>
      <c r="AB51">
        <v>1683</v>
      </c>
      <c r="AC51">
        <v>2421</v>
      </c>
      <c r="AD51">
        <v>1873</v>
      </c>
      <c r="AE51">
        <v>2028</v>
      </c>
      <c r="AF51">
        <v>1430</v>
      </c>
      <c r="AG51">
        <v>1910</v>
      </c>
      <c r="AH51">
        <v>1957</v>
      </c>
      <c r="AI51">
        <v>1771</v>
      </c>
      <c r="AJ51">
        <v>2364</v>
      </c>
      <c r="AK51">
        <v>2264</v>
      </c>
      <c r="AL51">
        <v>2016</v>
      </c>
      <c r="AM51">
        <v>1833</v>
      </c>
      <c r="AN51">
        <v>1161</v>
      </c>
      <c r="AO51">
        <v>1001</v>
      </c>
      <c r="AP51">
        <v>194</v>
      </c>
      <c r="AQ51">
        <v>126</v>
      </c>
      <c r="AR51">
        <v>323</v>
      </c>
      <c r="AS51">
        <v>299</v>
      </c>
      <c r="AT51">
        <v>1</v>
      </c>
      <c r="AY51">
        <v>4</v>
      </c>
      <c r="AZ51">
        <v>22</v>
      </c>
      <c r="BA51">
        <v>1018</v>
      </c>
      <c r="BB51">
        <v>4</v>
      </c>
    </row>
    <row r="52" spans="2:54">
      <c r="B52" t="s">
        <v>33</v>
      </c>
      <c r="E52">
        <v>5017</v>
      </c>
      <c r="F52">
        <v>4226</v>
      </c>
      <c r="G52">
        <v>1700</v>
      </c>
      <c r="J52">
        <v>276</v>
      </c>
      <c r="K52">
        <v>6</v>
      </c>
      <c r="R52">
        <v>6055</v>
      </c>
      <c r="S52">
        <v>4368</v>
      </c>
      <c r="T52">
        <v>14930</v>
      </c>
      <c r="U52">
        <v>20623</v>
      </c>
      <c r="V52">
        <v>10959</v>
      </c>
      <c r="W52">
        <v>1125</v>
      </c>
      <c r="X52">
        <v>40205</v>
      </c>
      <c r="Y52">
        <v>34100</v>
      </c>
      <c r="Z52">
        <v>21648</v>
      </c>
      <c r="AA52">
        <v>19878</v>
      </c>
      <c r="AB52">
        <v>27073</v>
      </c>
      <c r="AC52">
        <v>34772</v>
      </c>
      <c r="AD52">
        <v>29438</v>
      </c>
      <c r="AE52">
        <v>23745</v>
      </c>
      <c r="AF52">
        <v>18759</v>
      </c>
      <c r="AG52">
        <v>18692</v>
      </c>
      <c r="AH52">
        <v>18264</v>
      </c>
      <c r="AI52">
        <v>14386</v>
      </c>
      <c r="AJ52">
        <v>12356</v>
      </c>
      <c r="AK52">
        <v>10454</v>
      </c>
      <c r="AL52">
        <v>11698</v>
      </c>
      <c r="AM52">
        <v>12382</v>
      </c>
      <c r="AN52">
        <v>14176</v>
      </c>
      <c r="AO52">
        <v>15019</v>
      </c>
      <c r="AP52">
        <v>18340</v>
      </c>
      <c r="AQ52">
        <v>19336</v>
      </c>
      <c r="AR52">
        <v>28802</v>
      </c>
      <c r="AS52">
        <v>15544</v>
      </c>
      <c r="AT52">
        <v>5</v>
      </c>
      <c r="AX52">
        <v>2215</v>
      </c>
      <c r="AY52">
        <v>67958</v>
      </c>
      <c r="AZ52">
        <v>62561</v>
      </c>
      <c r="BA52">
        <v>72678</v>
      </c>
      <c r="BB52">
        <v>59433</v>
      </c>
    </row>
    <row r="53" spans="2:54">
      <c r="B53" t="s">
        <v>34</v>
      </c>
      <c r="R53">
        <v>13088</v>
      </c>
      <c r="S53">
        <v>6434</v>
      </c>
      <c r="T53">
        <v>66919</v>
      </c>
      <c r="U53">
        <v>67047</v>
      </c>
      <c r="V53">
        <v>44562</v>
      </c>
      <c r="W53">
        <v>723</v>
      </c>
      <c r="X53">
        <v>100088</v>
      </c>
      <c r="Y53">
        <v>133607</v>
      </c>
      <c r="Z53">
        <v>37873</v>
      </c>
      <c r="AA53">
        <v>20013</v>
      </c>
      <c r="AB53">
        <v>30992</v>
      </c>
      <c r="AC53">
        <v>71017</v>
      </c>
      <c r="AD53">
        <v>32647</v>
      </c>
      <c r="AE53">
        <v>26810</v>
      </c>
      <c r="AF53">
        <v>43140</v>
      </c>
      <c r="AG53">
        <v>51649</v>
      </c>
      <c r="AH53">
        <v>17711</v>
      </c>
      <c r="AI53">
        <v>13352</v>
      </c>
      <c r="AJ53">
        <v>31520</v>
      </c>
      <c r="AK53">
        <v>46714</v>
      </c>
      <c r="AL53">
        <v>20634</v>
      </c>
      <c r="AM53">
        <v>25541</v>
      </c>
      <c r="AN53">
        <v>20046</v>
      </c>
      <c r="AO53">
        <v>23131</v>
      </c>
      <c r="AP53">
        <v>41828</v>
      </c>
      <c r="AQ53">
        <v>16147</v>
      </c>
      <c r="AR53">
        <v>22087</v>
      </c>
      <c r="AS53">
        <v>31714</v>
      </c>
      <c r="AT53">
        <v>469</v>
      </c>
      <c r="AU53">
        <v>1</v>
      </c>
      <c r="AX53">
        <v>3744</v>
      </c>
      <c r="AY53">
        <v>76745</v>
      </c>
      <c r="AZ53">
        <v>87787</v>
      </c>
      <c r="BA53">
        <v>83361</v>
      </c>
      <c r="BB53">
        <v>45639</v>
      </c>
    </row>
    <row r="54" spans="2:54">
      <c r="B54" t="s">
        <v>73</v>
      </c>
      <c r="T54">
        <v>141</v>
      </c>
      <c r="U54">
        <v>3129</v>
      </c>
      <c r="AM54">
        <v>24</v>
      </c>
      <c r="AN54">
        <v>43</v>
      </c>
    </row>
    <row r="55" spans="2:54">
      <c r="B55" t="s">
        <v>35</v>
      </c>
      <c r="R55">
        <v>3350</v>
      </c>
      <c r="S55">
        <v>2628</v>
      </c>
      <c r="T55">
        <v>9722</v>
      </c>
      <c r="U55">
        <v>10362</v>
      </c>
      <c r="V55">
        <v>12991</v>
      </c>
      <c r="W55">
        <v>1</v>
      </c>
      <c r="X55">
        <v>1377</v>
      </c>
      <c r="Y55">
        <v>19289</v>
      </c>
      <c r="Z55">
        <v>21938</v>
      </c>
      <c r="AA55">
        <v>5191</v>
      </c>
      <c r="AB55">
        <v>3173</v>
      </c>
      <c r="AC55">
        <v>6623</v>
      </c>
      <c r="AD55">
        <v>7221</v>
      </c>
      <c r="AE55">
        <v>2838</v>
      </c>
      <c r="AF55">
        <v>1153</v>
      </c>
      <c r="AG55">
        <v>3787</v>
      </c>
      <c r="AH55">
        <v>4112</v>
      </c>
      <c r="AI55">
        <v>3872</v>
      </c>
      <c r="AJ55">
        <v>1908</v>
      </c>
      <c r="AK55">
        <v>2336</v>
      </c>
      <c r="AL55">
        <v>4972</v>
      </c>
      <c r="AM55">
        <v>7190</v>
      </c>
      <c r="AN55">
        <v>5832</v>
      </c>
      <c r="AO55">
        <v>6233</v>
      </c>
      <c r="AP55">
        <v>6781</v>
      </c>
      <c r="AQ55">
        <v>897</v>
      </c>
      <c r="AR55">
        <v>759</v>
      </c>
      <c r="AS55">
        <v>583</v>
      </c>
      <c r="AY55">
        <v>10</v>
      </c>
      <c r="AZ55">
        <v>12</v>
      </c>
      <c r="BA55">
        <v>10</v>
      </c>
      <c r="BB55">
        <v>542</v>
      </c>
    </row>
    <row r="56" spans="2:54">
      <c r="B56" t="s">
        <v>36</v>
      </c>
      <c r="R56">
        <v>12</v>
      </c>
      <c r="S56">
        <v>16</v>
      </c>
      <c r="X56">
        <v>46</v>
      </c>
      <c r="Y56">
        <v>21</v>
      </c>
      <c r="Z56">
        <v>12</v>
      </c>
      <c r="AA56">
        <v>52</v>
      </c>
      <c r="AB56">
        <v>570</v>
      </c>
      <c r="AC56">
        <v>6</v>
      </c>
      <c r="AE56">
        <v>20</v>
      </c>
      <c r="AF56">
        <v>77</v>
      </c>
      <c r="AG56">
        <v>237</v>
      </c>
      <c r="AH56">
        <v>387</v>
      </c>
      <c r="AI56">
        <v>853</v>
      </c>
      <c r="AJ56">
        <v>991</v>
      </c>
      <c r="AK56">
        <v>150</v>
      </c>
      <c r="AL56">
        <v>271</v>
      </c>
      <c r="AM56">
        <v>690</v>
      </c>
      <c r="AN56">
        <v>840</v>
      </c>
      <c r="AO56">
        <v>709</v>
      </c>
      <c r="AP56">
        <v>366</v>
      </c>
      <c r="AQ56">
        <v>11</v>
      </c>
      <c r="AR56">
        <v>217</v>
      </c>
      <c r="AS56">
        <v>2065</v>
      </c>
      <c r="BA56">
        <v>3102</v>
      </c>
      <c r="BB56">
        <v>3993</v>
      </c>
    </row>
    <row r="57" spans="2:54">
      <c r="B57" t="s">
        <v>37</v>
      </c>
      <c r="R57">
        <v>1</v>
      </c>
      <c r="S57">
        <v>12</v>
      </c>
      <c r="T57">
        <v>3</v>
      </c>
      <c r="U57">
        <v>16</v>
      </c>
      <c r="V57">
        <v>34</v>
      </c>
      <c r="AK57">
        <v>615</v>
      </c>
      <c r="AL57">
        <v>512</v>
      </c>
      <c r="AM57">
        <v>563</v>
      </c>
      <c r="AN57">
        <v>479</v>
      </c>
      <c r="AO57">
        <v>806</v>
      </c>
      <c r="AP57">
        <v>818</v>
      </c>
      <c r="AQ57">
        <v>1133</v>
      </c>
      <c r="AR57">
        <v>1832</v>
      </c>
      <c r="AS57">
        <v>355</v>
      </c>
      <c r="AY57">
        <v>4</v>
      </c>
      <c r="BB57">
        <v>6</v>
      </c>
    </row>
    <row r="58" spans="2:54">
      <c r="B58" t="s">
        <v>38</v>
      </c>
      <c r="R58">
        <v>1546</v>
      </c>
      <c r="S58">
        <v>719</v>
      </c>
      <c r="T58">
        <v>915</v>
      </c>
      <c r="U58">
        <v>382</v>
      </c>
      <c r="V58">
        <v>1053</v>
      </c>
      <c r="W58">
        <v>62</v>
      </c>
      <c r="X58">
        <v>2619</v>
      </c>
      <c r="Y58">
        <v>867</v>
      </c>
      <c r="Z58">
        <v>3704</v>
      </c>
      <c r="AA58">
        <v>5072</v>
      </c>
      <c r="AB58">
        <v>5967</v>
      </c>
      <c r="AC58">
        <v>8789</v>
      </c>
      <c r="AD58">
        <v>9779</v>
      </c>
      <c r="AE58">
        <v>7311</v>
      </c>
      <c r="AF58">
        <v>7107</v>
      </c>
      <c r="AG58">
        <v>6702</v>
      </c>
      <c r="AH58">
        <v>7902</v>
      </c>
      <c r="AI58">
        <v>5342</v>
      </c>
      <c r="AJ58">
        <v>4364</v>
      </c>
      <c r="AK58">
        <v>4125</v>
      </c>
      <c r="AL58">
        <v>3841</v>
      </c>
      <c r="AM58">
        <v>4331</v>
      </c>
      <c r="AN58">
        <v>5129</v>
      </c>
      <c r="AO58">
        <v>2172</v>
      </c>
      <c r="AP58">
        <v>2205</v>
      </c>
      <c r="AQ58">
        <v>2367</v>
      </c>
      <c r="AR58">
        <v>3117</v>
      </c>
      <c r="AS58">
        <v>311</v>
      </c>
      <c r="AY58">
        <v>279</v>
      </c>
      <c r="AZ58">
        <v>5</v>
      </c>
      <c r="BA58">
        <v>178</v>
      </c>
    </row>
    <row r="59" spans="2:54">
      <c r="B59" t="s">
        <v>39</v>
      </c>
      <c r="E59">
        <v>44</v>
      </c>
      <c r="F59">
        <v>120</v>
      </c>
      <c r="G59">
        <v>140</v>
      </c>
      <c r="H59">
        <v>246</v>
      </c>
      <c r="I59">
        <v>279</v>
      </c>
      <c r="J59">
        <v>394</v>
      </c>
      <c r="K59">
        <v>2253</v>
      </c>
      <c r="L59">
        <v>3155</v>
      </c>
      <c r="M59">
        <v>11058</v>
      </c>
      <c r="N59">
        <v>8939</v>
      </c>
      <c r="R59">
        <v>164</v>
      </c>
      <c r="S59">
        <v>22</v>
      </c>
      <c r="T59">
        <v>2306</v>
      </c>
      <c r="U59">
        <v>200</v>
      </c>
      <c r="V59">
        <v>309</v>
      </c>
      <c r="W59">
        <v>5</v>
      </c>
      <c r="X59">
        <v>430</v>
      </c>
      <c r="Y59">
        <v>921</v>
      </c>
      <c r="Z59">
        <v>1124</v>
      </c>
      <c r="AA59">
        <v>364</v>
      </c>
      <c r="AB59">
        <v>875</v>
      </c>
      <c r="AC59">
        <v>1459</v>
      </c>
      <c r="AD59">
        <v>1060</v>
      </c>
      <c r="AE59">
        <v>438</v>
      </c>
      <c r="AF59">
        <v>1109</v>
      </c>
      <c r="AG59">
        <v>1683</v>
      </c>
      <c r="AH59">
        <v>1160</v>
      </c>
      <c r="AI59">
        <v>1084</v>
      </c>
      <c r="AJ59">
        <v>864</v>
      </c>
      <c r="AK59">
        <v>675</v>
      </c>
      <c r="AL59">
        <v>250</v>
      </c>
      <c r="AM59">
        <v>469</v>
      </c>
      <c r="AN59">
        <v>346</v>
      </c>
      <c r="AO59">
        <v>253</v>
      </c>
      <c r="AP59">
        <v>218</v>
      </c>
      <c r="AQ59">
        <v>224</v>
      </c>
      <c r="AR59">
        <v>822</v>
      </c>
      <c r="AS59">
        <v>939</v>
      </c>
      <c r="AX59">
        <v>8</v>
      </c>
      <c r="AY59">
        <v>3928</v>
      </c>
      <c r="AZ59">
        <v>17497</v>
      </c>
      <c r="BA59">
        <v>4550</v>
      </c>
      <c r="BB59">
        <v>3400</v>
      </c>
    </row>
    <row r="60" spans="2:54">
      <c r="B60" t="s">
        <v>40</v>
      </c>
      <c r="R60">
        <v>49</v>
      </c>
      <c r="S60">
        <v>36</v>
      </c>
      <c r="T60">
        <v>1092</v>
      </c>
      <c r="U60">
        <v>66</v>
      </c>
      <c r="V60">
        <v>39</v>
      </c>
      <c r="X60">
        <v>196</v>
      </c>
      <c r="Y60">
        <v>4611</v>
      </c>
      <c r="Z60">
        <v>156</v>
      </c>
      <c r="AA60">
        <v>729</v>
      </c>
      <c r="AB60">
        <v>2132</v>
      </c>
      <c r="AC60">
        <v>4964</v>
      </c>
      <c r="AD60">
        <v>1008</v>
      </c>
      <c r="AE60">
        <v>1308</v>
      </c>
      <c r="AF60">
        <v>3819</v>
      </c>
      <c r="AG60">
        <v>3312</v>
      </c>
      <c r="AH60">
        <v>2231</v>
      </c>
      <c r="AI60">
        <v>2069</v>
      </c>
      <c r="AJ60">
        <v>1014</v>
      </c>
      <c r="AK60">
        <v>695</v>
      </c>
      <c r="AL60">
        <v>494</v>
      </c>
      <c r="AM60">
        <v>1416</v>
      </c>
      <c r="AN60">
        <v>750</v>
      </c>
      <c r="AO60">
        <v>692</v>
      </c>
      <c r="AP60">
        <v>989</v>
      </c>
      <c r="AQ60">
        <v>1589</v>
      </c>
      <c r="AR60">
        <v>2607</v>
      </c>
      <c r="AS60">
        <v>2131</v>
      </c>
      <c r="AY60">
        <v>16431</v>
      </c>
      <c r="AZ60">
        <v>6973</v>
      </c>
      <c r="BA60">
        <v>5406</v>
      </c>
      <c r="BB60">
        <v>6681</v>
      </c>
    </row>
    <row r="61" spans="2:54">
      <c r="B61" t="s">
        <v>41</v>
      </c>
      <c r="AM61">
        <v>6049</v>
      </c>
      <c r="AN61">
        <v>5538</v>
      </c>
      <c r="AO61">
        <v>997</v>
      </c>
      <c r="AP61">
        <v>728</v>
      </c>
      <c r="AQ61">
        <v>740</v>
      </c>
      <c r="AR61">
        <v>1219</v>
      </c>
      <c r="AS61">
        <v>21</v>
      </c>
      <c r="AT61">
        <v>4</v>
      </c>
      <c r="AY61">
        <v>934</v>
      </c>
      <c r="AZ61">
        <v>1553</v>
      </c>
      <c r="BA61">
        <v>1818</v>
      </c>
      <c r="BB61">
        <v>1462</v>
      </c>
    </row>
    <row r="62" spans="2:54">
      <c r="B62" t="s">
        <v>42</v>
      </c>
      <c r="T62">
        <v>3</v>
      </c>
      <c r="V62">
        <v>2</v>
      </c>
      <c r="X62">
        <v>2</v>
      </c>
      <c r="Y62">
        <v>14</v>
      </c>
      <c r="Z62">
        <v>856</v>
      </c>
      <c r="AA62">
        <v>5</v>
      </c>
      <c r="AB62">
        <v>22</v>
      </c>
      <c r="AC62">
        <v>1308</v>
      </c>
      <c r="AD62">
        <v>2295</v>
      </c>
      <c r="AE62">
        <v>1533</v>
      </c>
      <c r="AF62">
        <v>3386</v>
      </c>
      <c r="AG62">
        <v>3163</v>
      </c>
      <c r="AH62">
        <v>3965</v>
      </c>
      <c r="AI62">
        <v>4860</v>
      </c>
      <c r="AJ62">
        <v>2887</v>
      </c>
      <c r="AK62">
        <v>2084</v>
      </c>
      <c r="AL62">
        <v>4104</v>
      </c>
      <c r="AO62">
        <v>7030</v>
      </c>
      <c r="AP62">
        <v>6493</v>
      </c>
      <c r="AQ62">
        <v>6670</v>
      </c>
      <c r="AR62">
        <v>8718</v>
      </c>
      <c r="AS62">
        <v>1736</v>
      </c>
      <c r="AY62">
        <v>174</v>
      </c>
      <c r="AZ62">
        <v>431</v>
      </c>
      <c r="BA62">
        <v>1458</v>
      </c>
      <c r="BB62">
        <v>12816</v>
      </c>
    </row>
    <row r="63" spans="2:54">
      <c r="B63" t="s">
        <v>91</v>
      </c>
      <c r="AM63">
        <v>2</v>
      </c>
    </row>
    <row r="64" spans="2:54">
      <c r="B64" t="s">
        <v>77</v>
      </c>
      <c r="R64">
        <v>825</v>
      </c>
      <c r="S64">
        <v>838</v>
      </c>
      <c r="T64">
        <v>3289</v>
      </c>
      <c r="U64">
        <v>6827</v>
      </c>
      <c r="V64">
        <v>640</v>
      </c>
      <c r="X64">
        <v>775</v>
      </c>
      <c r="Y64">
        <v>778</v>
      </c>
      <c r="Z64">
        <v>936</v>
      </c>
      <c r="AA64">
        <v>896</v>
      </c>
      <c r="AB64">
        <v>997</v>
      </c>
      <c r="AC64">
        <v>1080</v>
      </c>
      <c r="AD64">
        <v>523</v>
      </c>
      <c r="AE64">
        <v>459</v>
      </c>
      <c r="AF64">
        <v>190</v>
      </c>
      <c r="AG64">
        <v>345</v>
      </c>
      <c r="AH64">
        <v>515</v>
      </c>
      <c r="AI64">
        <v>311</v>
      </c>
      <c r="AJ64">
        <v>458</v>
      </c>
      <c r="AK64">
        <v>256</v>
      </c>
      <c r="AL64">
        <v>440</v>
      </c>
      <c r="AM64">
        <v>534</v>
      </c>
      <c r="AN64">
        <v>298</v>
      </c>
    </row>
    <row r="65" spans="2:54">
      <c r="B65" t="s">
        <v>78</v>
      </c>
      <c r="R65">
        <v>889</v>
      </c>
      <c r="S65">
        <v>648</v>
      </c>
      <c r="U65">
        <v>1</v>
      </c>
      <c r="X65">
        <v>2062</v>
      </c>
    </row>
    <row r="66" spans="2:54">
      <c r="B66" t="s">
        <v>79</v>
      </c>
      <c r="R66">
        <v>5</v>
      </c>
      <c r="S66">
        <v>15</v>
      </c>
      <c r="V66">
        <v>7</v>
      </c>
      <c r="X66">
        <v>1</v>
      </c>
      <c r="Y66">
        <v>5468</v>
      </c>
      <c r="Z66">
        <v>1962</v>
      </c>
      <c r="AA66">
        <v>10</v>
      </c>
      <c r="AB66">
        <v>564</v>
      </c>
      <c r="AC66">
        <v>285</v>
      </c>
      <c r="AD66">
        <v>10164</v>
      </c>
      <c r="AE66">
        <v>2235</v>
      </c>
      <c r="AF66">
        <v>2531</v>
      </c>
      <c r="AG66">
        <v>10495</v>
      </c>
      <c r="AH66">
        <v>664</v>
      </c>
      <c r="AI66">
        <v>1869</v>
      </c>
      <c r="AJ66">
        <v>144</v>
      </c>
      <c r="AK66">
        <v>620</v>
      </c>
      <c r="AL66">
        <v>838</v>
      </c>
    </row>
    <row r="67" spans="2:54">
      <c r="B67" t="s">
        <v>80</v>
      </c>
      <c r="S67">
        <v>18</v>
      </c>
      <c r="T67">
        <v>2147</v>
      </c>
      <c r="U67">
        <v>3138</v>
      </c>
      <c r="X67">
        <v>937</v>
      </c>
    </row>
    <row r="68" spans="2:54">
      <c r="B68" t="s">
        <v>81</v>
      </c>
      <c r="T68">
        <v>3</v>
      </c>
    </row>
    <row r="69" spans="2:54">
      <c r="B69" t="s">
        <v>82</v>
      </c>
      <c r="R69">
        <v>5</v>
      </c>
      <c r="S69">
        <v>6</v>
      </c>
      <c r="X69">
        <v>7168</v>
      </c>
      <c r="Y69">
        <v>15</v>
      </c>
      <c r="Z69">
        <v>1785</v>
      </c>
      <c r="AA69">
        <v>16</v>
      </c>
      <c r="AB69">
        <v>19</v>
      </c>
      <c r="AC69">
        <v>166</v>
      </c>
      <c r="AD69">
        <v>12</v>
      </c>
      <c r="AE69">
        <v>463</v>
      </c>
      <c r="AF69">
        <v>516</v>
      </c>
      <c r="AG69">
        <v>1</v>
      </c>
      <c r="AI69">
        <v>12</v>
      </c>
      <c r="AJ69">
        <v>9</v>
      </c>
    </row>
    <row r="70" spans="2:54">
      <c r="B70" t="s">
        <v>83</v>
      </c>
      <c r="E70">
        <v>425</v>
      </c>
      <c r="F70">
        <v>2205</v>
      </c>
      <c r="G70">
        <v>1176</v>
      </c>
      <c r="H70">
        <v>734</v>
      </c>
      <c r="I70">
        <v>1322</v>
      </c>
      <c r="J70">
        <v>302</v>
      </c>
      <c r="K70">
        <v>243</v>
      </c>
      <c r="L70">
        <v>76</v>
      </c>
      <c r="M70">
        <v>583</v>
      </c>
      <c r="N70">
        <v>414</v>
      </c>
      <c r="R70">
        <v>139</v>
      </c>
      <c r="S70">
        <v>56</v>
      </c>
      <c r="T70">
        <v>548</v>
      </c>
      <c r="U70">
        <v>6</v>
      </c>
      <c r="V70">
        <v>83</v>
      </c>
      <c r="X70">
        <v>46</v>
      </c>
      <c r="Y70">
        <v>12450</v>
      </c>
      <c r="Z70">
        <v>6931</v>
      </c>
      <c r="AA70">
        <v>1681</v>
      </c>
      <c r="AB70">
        <v>671</v>
      </c>
      <c r="AC70">
        <v>2399</v>
      </c>
      <c r="AD70">
        <v>3798</v>
      </c>
      <c r="AE70">
        <v>3348</v>
      </c>
      <c r="AF70">
        <v>2839</v>
      </c>
      <c r="AG70">
        <v>2629</v>
      </c>
      <c r="AH70">
        <v>2529</v>
      </c>
      <c r="AI70">
        <v>1444</v>
      </c>
      <c r="AJ70">
        <v>4016</v>
      </c>
    </row>
    <row r="71" spans="2:54">
      <c r="B71" t="s">
        <v>43</v>
      </c>
      <c r="AK71">
        <v>1419</v>
      </c>
      <c r="AL71">
        <v>4482</v>
      </c>
      <c r="AM71">
        <v>1580</v>
      </c>
      <c r="AN71">
        <v>1183</v>
      </c>
      <c r="AO71">
        <v>1434</v>
      </c>
      <c r="AP71">
        <v>2661</v>
      </c>
      <c r="AQ71">
        <v>2599</v>
      </c>
      <c r="AR71">
        <v>5291</v>
      </c>
      <c r="AS71">
        <v>219</v>
      </c>
      <c r="AX71">
        <v>302</v>
      </c>
      <c r="AY71">
        <v>1210</v>
      </c>
      <c r="AZ71">
        <v>110</v>
      </c>
      <c r="BA71">
        <v>983</v>
      </c>
      <c r="BB71">
        <v>2670</v>
      </c>
    </row>
    <row r="72" spans="2:54">
      <c r="B72" t="s">
        <v>92</v>
      </c>
      <c r="AM72">
        <v>5</v>
      </c>
      <c r="AN72">
        <v>22</v>
      </c>
    </row>
    <row r="73" spans="2:54">
      <c r="B73" t="s">
        <v>44</v>
      </c>
      <c r="AM73">
        <v>77</v>
      </c>
      <c r="AN73">
        <v>215</v>
      </c>
      <c r="AO73">
        <v>670</v>
      </c>
      <c r="AP73">
        <v>2109</v>
      </c>
      <c r="AQ73">
        <v>883</v>
      </c>
      <c r="AR73">
        <v>707</v>
      </c>
      <c r="AS73">
        <v>466</v>
      </c>
      <c r="AY73">
        <v>3779</v>
      </c>
      <c r="AZ73">
        <v>2722</v>
      </c>
      <c r="BA73">
        <v>2900</v>
      </c>
      <c r="BB73">
        <v>5751</v>
      </c>
    </row>
    <row r="74" spans="2:54">
      <c r="B74" t="s">
        <v>45</v>
      </c>
      <c r="AK74">
        <v>26</v>
      </c>
      <c r="AL74">
        <v>1</v>
      </c>
      <c r="AM74">
        <v>43</v>
      </c>
      <c r="AN74">
        <v>26</v>
      </c>
      <c r="AO74">
        <v>34</v>
      </c>
      <c r="AP74">
        <v>64</v>
      </c>
      <c r="AQ74">
        <v>154</v>
      </c>
      <c r="AR74">
        <v>67</v>
      </c>
      <c r="AS74">
        <v>32</v>
      </c>
      <c r="AY74">
        <v>227</v>
      </c>
      <c r="AZ74">
        <v>227</v>
      </c>
      <c r="BA74">
        <v>1839</v>
      </c>
      <c r="BB74">
        <v>4447</v>
      </c>
    </row>
    <row r="75" spans="2:54">
      <c r="B75" t="s">
        <v>46</v>
      </c>
      <c r="AK75">
        <v>200</v>
      </c>
      <c r="AL75">
        <v>182</v>
      </c>
      <c r="AM75">
        <v>249</v>
      </c>
      <c r="AN75">
        <v>311</v>
      </c>
      <c r="AO75">
        <v>277</v>
      </c>
      <c r="AP75">
        <v>350</v>
      </c>
      <c r="AQ75">
        <v>167</v>
      </c>
      <c r="AR75">
        <v>173</v>
      </c>
      <c r="AS75">
        <v>34</v>
      </c>
      <c r="AT75">
        <v>34</v>
      </c>
      <c r="AY75">
        <v>1194</v>
      </c>
      <c r="AZ75">
        <v>307</v>
      </c>
      <c r="BA75">
        <v>42</v>
      </c>
      <c r="BB75">
        <v>804</v>
      </c>
    </row>
    <row r="76" spans="2:54">
      <c r="B76" t="s">
        <v>84</v>
      </c>
      <c r="R76">
        <v>439</v>
      </c>
      <c r="S76">
        <v>473</v>
      </c>
      <c r="T76">
        <v>291</v>
      </c>
      <c r="U76">
        <v>368</v>
      </c>
      <c r="V76">
        <v>42</v>
      </c>
      <c r="W76">
        <v>19</v>
      </c>
      <c r="X76">
        <v>852</v>
      </c>
      <c r="Y76">
        <v>455</v>
      </c>
      <c r="Z76">
        <v>716</v>
      </c>
      <c r="AA76">
        <v>315</v>
      </c>
      <c r="AB76">
        <v>386</v>
      </c>
      <c r="AC76">
        <v>466</v>
      </c>
      <c r="AD76">
        <v>409</v>
      </c>
      <c r="AE76">
        <v>404</v>
      </c>
      <c r="AF76">
        <v>510</v>
      </c>
    </row>
    <row r="77" spans="2:54">
      <c r="B77" t="s">
        <v>47</v>
      </c>
      <c r="R77">
        <v>138</v>
      </c>
      <c r="S77">
        <v>174</v>
      </c>
      <c r="T77">
        <v>65</v>
      </c>
      <c r="U77">
        <v>72</v>
      </c>
      <c r="V77">
        <v>65</v>
      </c>
      <c r="W77">
        <v>84</v>
      </c>
      <c r="X77">
        <v>9</v>
      </c>
      <c r="Y77">
        <v>149</v>
      </c>
      <c r="Z77">
        <v>315</v>
      </c>
      <c r="AA77">
        <v>828</v>
      </c>
      <c r="AB77">
        <v>662</v>
      </c>
      <c r="AC77">
        <v>1395</v>
      </c>
      <c r="AD77">
        <v>1692</v>
      </c>
      <c r="AE77">
        <v>955</v>
      </c>
      <c r="AF77">
        <v>1162</v>
      </c>
      <c r="AG77">
        <v>1475</v>
      </c>
      <c r="AH77">
        <v>1881</v>
      </c>
      <c r="AI77">
        <v>899</v>
      </c>
      <c r="AJ77">
        <v>2183</v>
      </c>
      <c r="AK77">
        <v>2492</v>
      </c>
      <c r="AL77">
        <v>2541</v>
      </c>
      <c r="AM77">
        <v>1380</v>
      </c>
      <c r="AN77">
        <v>1497</v>
      </c>
      <c r="AO77">
        <v>1165</v>
      </c>
      <c r="AP77">
        <v>999</v>
      </c>
      <c r="AQ77">
        <v>1780</v>
      </c>
      <c r="AR77">
        <v>1441</v>
      </c>
      <c r="AS77">
        <v>702</v>
      </c>
      <c r="AT77">
        <v>920</v>
      </c>
      <c r="AU77">
        <v>8</v>
      </c>
      <c r="AX77">
        <v>1503</v>
      </c>
      <c r="AY77">
        <v>5752</v>
      </c>
      <c r="AZ77">
        <v>1823</v>
      </c>
      <c r="BA77">
        <v>720</v>
      </c>
      <c r="BB77">
        <v>19938</v>
      </c>
    </row>
    <row r="78" spans="2:54">
      <c r="B78" t="s">
        <v>49</v>
      </c>
      <c r="C78" t="s">
        <v>85</v>
      </c>
      <c r="R78">
        <v>3357</v>
      </c>
      <c r="S78">
        <v>3961</v>
      </c>
      <c r="T78">
        <v>13396</v>
      </c>
      <c r="U78">
        <v>18707</v>
      </c>
      <c r="V78">
        <v>5433</v>
      </c>
      <c r="W78">
        <v>200</v>
      </c>
      <c r="X78">
        <v>17629</v>
      </c>
      <c r="Y78">
        <v>8178</v>
      </c>
      <c r="Z78">
        <v>19724</v>
      </c>
      <c r="AA78">
        <v>10851</v>
      </c>
      <c r="AB78">
        <v>17542</v>
      </c>
      <c r="AC78">
        <v>28957</v>
      </c>
      <c r="AD78">
        <v>25079</v>
      </c>
      <c r="AE78">
        <v>23870</v>
      </c>
      <c r="AF78">
        <v>16294</v>
      </c>
      <c r="AG78">
        <v>16266</v>
      </c>
      <c r="AH78">
        <v>11896</v>
      </c>
      <c r="AI78">
        <v>5207</v>
      </c>
      <c r="AJ78">
        <v>2779</v>
      </c>
      <c r="AK78">
        <v>1731</v>
      </c>
      <c r="AL78">
        <v>2238</v>
      </c>
      <c r="AM78">
        <v>3901</v>
      </c>
      <c r="AN78">
        <v>2689</v>
      </c>
      <c r="AO78">
        <v>1817</v>
      </c>
      <c r="AP78">
        <v>1752</v>
      </c>
      <c r="AQ78">
        <v>7694</v>
      </c>
      <c r="AR78">
        <v>10712</v>
      </c>
      <c r="AS78">
        <v>5107</v>
      </c>
      <c r="AT78">
        <v>13</v>
      </c>
      <c r="AU78">
        <v>12</v>
      </c>
      <c r="AX78">
        <v>1</v>
      </c>
      <c r="AY78">
        <v>5163</v>
      </c>
      <c r="AZ78">
        <v>7994</v>
      </c>
      <c r="BA78">
        <v>20346</v>
      </c>
      <c r="BB78">
        <v>11930</v>
      </c>
    </row>
    <row r="79" spans="2:54">
      <c r="B79" t="s">
        <v>50</v>
      </c>
      <c r="AK79">
        <v>1229</v>
      </c>
      <c r="AL79">
        <v>1277</v>
      </c>
      <c r="AM79">
        <v>1173</v>
      </c>
      <c r="AN79">
        <v>631</v>
      </c>
      <c r="AO79">
        <v>300</v>
      </c>
      <c r="AP79">
        <v>1641</v>
      </c>
      <c r="AQ79">
        <v>1025</v>
      </c>
      <c r="AR79">
        <v>482</v>
      </c>
      <c r="AS79">
        <v>908</v>
      </c>
      <c r="AT79">
        <v>5</v>
      </c>
      <c r="AY79">
        <v>251</v>
      </c>
      <c r="AZ79">
        <v>488</v>
      </c>
      <c r="BA79">
        <v>2251</v>
      </c>
      <c r="BB79">
        <v>4330</v>
      </c>
    </row>
    <row r="80" spans="2:54">
      <c r="B80" t="s">
        <v>51</v>
      </c>
      <c r="R80">
        <v>1296</v>
      </c>
      <c r="S80">
        <v>2729</v>
      </c>
      <c r="T80">
        <v>4156</v>
      </c>
      <c r="U80">
        <v>2209</v>
      </c>
      <c r="V80">
        <v>1973</v>
      </c>
      <c r="W80">
        <v>1196</v>
      </c>
      <c r="X80">
        <v>4191</v>
      </c>
      <c r="Y80">
        <v>1947</v>
      </c>
      <c r="Z80">
        <v>2391</v>
      </c>
      <c r="AA80">
        <v>578</v>
      </c>
      <c r="AB80">
        <v>599</v>
      </c>
      <c r="AC80">
        <v>1430</v>
      </c>
      <c r="AD80">
        <v>644</v>
      </c>
      <c r="AE80">
        <v>453</v>
      </c>
      <c r="AF80">
        <v>805</v>
      </c>
      <c r="AG80">
        <v>1328</v>
      </c>
      <c r="AH80">
        <v>1533</v>
      </c>
      <c r="AI80">
        <v>1029</v>
      </c>
      <c r="AJ80">
        <v>960</v>
      </c>
      <c r="AK80">
        <v>518</v>
      </c>
      <c r="AL80">
        <v>746</v>
      </c>
      <c r="AM80">
        <v>1158</v>
      </c>
      <c r="AN80">
        <v>1147</v>
      </c>
      <c r="AO80">
        <v>1057</v>
      </c>
      <c r="AP80">
        <v>1094</v>
      </c>
      <c r="AQ80">
        <v>1479</v>
      </c>
      <c r="AR80">
        <v>1882</v>
      </c>
      <c r="AS80">
        <v>2616</v>
      </c>
      <c r="AT80">
        <v>102</v>
      </c>
      <c r="AU80">
        <v>4</v>
      </c>
      <c r="AY80">
        <v>1096</v>
      </c>
      <c r="AZ80">
        <v>2294</v>
      </c>
      <c r="BA80">
        <v>3355</v>
      </c>
      <c r="BB80">
        <v>3026</v>
      </c>
    </row>
    <row r="81" spans="2:54">
      <c r="B81" t="s">
        <v>86</v>
      </c>
      <c r="T81">
        <v>44</v>
      </c>
      <c r="AN81">
        <v>2</v>
      </c>
    </row>
    <row r="82" spans="2:54">
      <c r="B82" t="s">
        <v>52</v>
      </c>
      <c r="R82">
        <v>3462</v>
      </c>
      <c r="S82">
        <v>782</v>
      </c>
      <c r="T82">
        <v>630</v>
      </c>
      <c r="U82">
        <v>2702</v>
      </c>
      <c r="V82">
        <v>170</v>
      </c>
      <c r="W82">
        <v>44</v>
      </c>
      <c r="X82">
        <v>40061</v>
      </c>
      <c r="AB82">
        <v>25733</v>
      </c>
      <c r="AC82">
        <v>18592</v>
      </c>
      <c r="AD82">
        <v>20286</v>
      </c>
      <c r="AE82">
        <v>14313</v>
      </c>
      <c r="AF82">
        <v>13629</v>
      </c>
      <c r="AG82">
        <v>18940</v>
      </c>
      <c r="AH82">
        <v>19218</v>
      </c>
      <c r="AI82">
        <v>21551</v>
      </c>
      <c r="AJ82">
        <v>15179</v>
      </c>
      <c r="AK82">
        <v>15038</v>
      </c>
      <c r="AL82">
        <v>16143</v>
      </c>
      <c r="AM82">
        <v>12571</v>
      </c>
      <c r="AN82">
        <v>12502</v>
      </c>
      <c r="AO82">
        <v>12357</v>
      </c>
      <c r="AP82">
        <v>11390</v>
      </c>
      <c r="AQ82">
        <v>10473</v>
      </c>
      <c r="AR82">
        <v>8632</v>
      </c>
      <c r="AS82">
        <v>6725</v>
      </c>
      <c r="AT82">
        <v>3</v>
      </c>
      <c r="BA82">
        <v>4</v>
      </c>
      <c r="BB82">
        <v>1</v>
      </c>
    </row>
    <row r="83" spans="2:54">
      <c r="B83" t="s">
        <v>53</v>
      </c>
      <c r="C83" t="s">
        <v>97</v>
      </c>
      <c r="R83">
        <v>4505</v>
      </c>
      <c r="S83">
        <v>9315</v>
      </c>
      <c r="T83">
        <v>13792</v>
      </c>
      <c r="U83">
        <v>7803</v>
      </c>
      <c r="V83">
        <v>4876</v>
      </c>
      <c r="W83">
        <v>1151</v>
      </c>
      <c r="X83">
        <v>23057</v>
      </c>
      <c r="Y83">
        <v>72779</v>
      </c>
      <c r="Z83">
        <v>17499</v>
      </c>
      <c r="AA83">
        <v>4157</v>
      </c>
      <c r="AB83">
        <v>13909</v>
      </c>
      <c r="AC83">
        <v>11484</v>
      </c>
      <c r="AD83">
        <v>6109</v>
      </c>
      <c r="AE83">
        <v>6088</v>
      </c>
      <c r="AF83">
        <v>7263</v>
      </c>
      <c r="AG83">
        <v>11160</v>
      </c>
      <c r="AH83">
        <v>7294</v>
      </c>
      <c r="AI83">
        <v>6431</v>
      </c>
      <c r="AJ83">
        <v>4467</v>
      </c>
      <c r="AK83">
        <v>4571</v>
      </c>
      <c r="AL83">
        <v>3657</v>
      </c>
      <c r="AM83">
        <v>1179</v>
      </c>
      <c r="AN83">
        <v>1096</v>
      </c>
      <c r="AO83">
        <v>1485</v>
      </c>
      <c r="AP83">
        <v>1274</v>
      </c>
      <c r="AQ83">
        <v>1057</v>
      </c>
      <c r="AR83">
        <v>1580</v>
      </c>
      <c r="AS83">
        <v>2331</v>
      </c>
      <c r="AT83">
        <v>16</v>
      </c>
      <c r="AY83">
        <v>2005</v>
      </c>
      <c r="AZ83">
        <v>585</v>
      </c>
      <c r="BA83">
        <v>5406</v>
      </c>
      <c r="BB83">
        <v>7455</v>
      </c>
    </row>
    <row r="84" spans="2:54">
      <c r="B84" t="s">
        <v>87</v>
      </c>
      <c r="R84">
        <v>105</v>
      </c>
      <c r="S84">
        <v>30</v>
      </c>
      <c r="T84">
        <v>99</v>
      </c>
      <c r="U84">
        <v>42</v>
      </c>
      <c r="W84">
        <v>1</v>
      </c>
      <c r="Z84">
        <v>45</v>
      </c>
      <c r="AA84">
        <v>125</v>
      </c>
      <c r="AB84">
        <v>12</v>
      </c>
      <c r="AM84">
        <v>991</v>
      </c>
      <c r="AN84">
        <v>1791</v>
      </c>
    </row>
    <row r="85" spans="2:54">
      <c r="B85" t="s">
        <v>54</v>
      </c>
      <c r="R85">
        <v>8480</v>
      </c>
      <c r="S85">
        <v>12450</v>
      </c>
      <c r="T85">
        <v>22474</v>
      </c>
      <c r="U85">
        <v>37239</v>
      </c>
      <c r="V85">
        <v>11067</v>
      </c>
      <c r="W85">
        <v>546</v>
      </c>
      <c r="X85">
        <v>52142</v>
      </c>
      <c r="Y85">
        <v>85525</v>
      </c>
      <c r="Z85">
        <v>19503</v>
      </c>
      <c r="AA85">
        <v>17790</v>
      </c>
      <c r="AB85">
        <v>29287</v>
      </c>
      <c r="AC85">
        <v>29348</v>
      </c>
      <c r="AD85">
        <v>29450</v>
      </c>
      <c r="AE85">
        <v>19155</v>
      </c>
      <c r="AF85">
        <v>20367</v>
      </c>
      <c r="AG85">
        <v>43057</v>
      </c>
      <c r="AH85">
        <v>49351</v>
      </c>
      <c r="AI85">
        <v>37076</v>
      </c>
      <c r="AJ85">
        <v>29934</v>
      </c>
      <c r="AK85">
        <v>31138</v>
      </c>
      <c r="AL85">
        <v>33195</v>
      </c>
      <c r="AM85">
        <v>37083</v>
      </c>
      <c r="AN85">
        <v>9414</v>
      </c>
      <c r="AO85">
        <v>3572</v>
      </c>
      <c r="AP85">
        <v>4694</v>
      </c>
      <c r="AQ85">
        <v>13815</v>
      </c>
      <c r="AR85">
        <v>12491</v>
      </c>
      <c r="AS85">
        <v>5917</v>
      </c>
      <c r="AV85">
        <v>65</v>
      </c>
      <c r="AX85">
        <v>5</v>
      </c>
      <c r="AY85">
        <v>8</v>
      </c>
      <c r="AZ85">
        <v>1821</v>
      </c>
      <c r="BA85">
        <v>4591</v>
      </c>
      <c r="BB85">
        <v>2348</v>
      </c>
    </row>
    <row r="86" spans="2:54">
      <c r="B86" t="s">
        <v>55</v>
      </c>
      <c r="R86">
        <v>665</v>
      </c>
      <c r="S86">
        <v>985</v>
      </c>
      <c r="T86">
        <v>1392</v>
      </c>
      <c r="U86">
        <v>1422</v>
      </c>
      <c r="V86">
        <v>1028</v>
      </c>
      <c r="W86">
        <v>1006</v>
      </c>
      <c r="X86">
        <v>9289</v>
      </c>
      <c r="Y86">
        <v>5908</v>
      </c>
      <c r="Z86">
        <v>2447</v>
      </c>
      <c r="AA86">
        <v>1879</v>
      </c>
      <c r="AB86">
        <v>2727</v>
      </c>
      <c r="AC86">
        <v>1571</v>
      </c>
      <c r="AD86">
        <v>3504</v>
      </c>
      <c r="AE86">
        <v>1220</v>
      </c>
      <c r="AF86">
        <v>1639</v>
      </c>
      <c r="AG86">
        <v>3415</v>
      </c>
      <c r="AH86">
        <v>2112</v>
      </c>
      <c r="AI86">
        <v>2881</v>
      </c>
      <c r="AJ86">
        <v>2884</v>
      </c>
      <c r="AK86">
        <v>2683</v>
      </c>
      <c r="AL86">
        <v>2179</v>
      </c>
      <c r="AM86">
        <v>1726</v>
      </c>
      <c r="AN86">
        <v>1559</v>
      </c>
      <c r="AO86">
        <v>1586</v>
      </c>
      <c r="AP86">
        <v>450</v>
      </c>
      <c r="AQ86">
        <v>461</v>
      </c>
      <c r="AR86">
        <v>279</v>
      </c>
      <c r="AS86">
        <v>507</v>
      </c>
      <c r="AT86">
        <v>46</v>
      </c>
      <c r="AV86">
        <v>1</v>
      </c>
      <c r="BA86">
        <v>8</v>
      </c>
      <c r="BB86">
        <v>5299</v>
      </c>
    </row>
    <row r="87" spans="2:54">
      <c r="B87" t="s">
        <v>88</v>
      </c>
      <c r="R87">
        <v>16382</v>
      </c>
      <c r="S87">
        <v>9426</v>
      </c>
      <c r="T87">
        <v>202</v>
      </c>
      <c r="U87">
        <v>207</v>
      </c>
      <c r="V87">
        <v>36</v>
      </c>
      <c r="W87">
        <v>3</v>
      </c>
      <c r="Y87">
        <v>88</v>
      </c>
      <c r="Z87">
        <v>20</v>
      </c>
      <c r="AA87">
        <v>1731</v>
      </c>
      <c r="AB87">
        <v>11136</v>
      </c>
      <c r="AC87">
        <v>30309</v>
      </c>
      <c r="AD87">
        <v>11676</v>
      </c>
      <c r="AE87">
        <v>26882</v>
      </c>
      <c r="AF87">
        <v>15962</v>
      </c>
      <c r="AG87">
        <v>325</v>
      </c>
      <c r="AH87">
        <v>50</v>
      </c>
      <c r="AI87">
        <v>74</v>
      </c>
      <c r="AJ87">
        <v>35</v>
      </c>
      <c r="AK87">
        <v>21</v>
      </c>
      <c r="AL87">
        <v>1</v>
      </c>
    </row>
    <row r="88" spans="2:54">
      <c r="B88" t="s">
        <v>56</v>
      </c>
    </row>
    <row r="89" spans="2:54">
      <c r="B89" t="s">
        <v>57</v>
      </c>
      <c r="E89">
        <v>4989</v>
      </c>
      <c r="F89">
        <v>4011</v>
      </c>
      <c r="G89">
        <v>4173</v>
      </c>
      <c r="H89">
        <v>1884</v>
      </c>
      <c r="I89">
        <v>3306</v>
      </c>
      <c r="J89">
        <v>3121</v>
      </c>
      <c r="K89">
        <v>5399</v>
      </c>
      <c r="L89">
        <v>7500</v>
      </c>
      <c r="M89">
        <v>9407</v>
      </c>
      <c r="N89">
        <v>10546</v>
      </c>
      <c r="R89">
        <v>234</v>
      </c>
      <c r="S89">
        <v>494</v>
      </c>
      <c r="T89">
        <v>1365</v>
      </c>
      <c r="U89">
        <v>20</v>
      </c>
      <c r="X89">
        <v>10</v>
      </c>
      <c r="Y89">
        <v>23214</v>
      </c>
      <c r="Z89">
        <v>32606</v>
      </c>
      <c r="AA89">
        <v>11398</v>
      </c>
      <c r="AB89">
        <v>1</v>
      </c>
      <c r="AC89">
        <v>2</v>
      </c>
      <c r="AD89">
        <v>4</v>
      </c>
      <c r="AE89">
        <v>6</v>
      </c>
      <c r="AF89">
        <v>71</v>
      </c>
      <c r="AG89">
        <v>38</v>
      </c>
      <c r="AH89">
        <v>96</v>
      </c>
      <c r="AI89">
        <v>236</v>
      </c>
      <c r="AJ89">
        <v>197</v>
      </c>
      <c r="AK89">
        <v>88</v>
      </c>
      <c r="AL89">
        <v>146</v>
      </c>
      <c r="AM89">
        <v>18</v>
      </c>
      <c r="AN89">
        <v>6</v>
      </c>
      <c r="AO89">
        <v>2414</v>
      </c>
      <c r="AP89">
        <v>951</v>
      </c>
      <c r="AQ89">
        <v>1617</v>
      </c>
      <c r="AR89">
        <v>2503</v>
      </c>
      <c r="AS89">
        <v>5015</v>
      </c>
      <c r="AT89">
        <v>1</v>
      </c>
      <c r="AV89">
        <v>4</v>
      </c>
      <c r="AY89">
        <v>3102</v>
      </c>
      <c r="AZ89">
        <v>43248</v>
      </c>
      <c r="BA89">
        <v>40732</v>
      </c>
      <c r="BB89">
        <v>34955</v>
      </c>
    </row>
    <row r="90" spans="2:54">
      <c r="B90" t="s">
        <v>58</v>
      </c>
      <c r="R90">
        <v>641</v>
      </c>
      <c r="S90">
        <v>926</v>
      </c>
      <c r="T90">
        <v>54</v>
      </c>
      <c r="U90">
        <v>96</v>
      </c>
      <c r="V90">
        <v>24</v>
      </c>
      <c r="X90">
        <v>4037</v>
      </c>
      <c r="Y90">
        <v>463</v>
      </c>
      <c r="Z90">
        <v>4738</v>
      </c>
      <c r="AA90">
        <v>307</v>
      </c>
      <c r="AB90">
        <v>1308</v>
      </c>
      <c r="AC90">
        <v>2626</v>
      </c>
      <c r="AD90">
        <v>722</v>
      </c>
      <c r="AE90">
        <v>776</v>
      </c>
      <c r="AF90">
        <v>1924</v>
      </c>
      <c r="AG90">
        <v>1668</v>
      </c>
      <c r="AH90">
        <v>622</v>
      </c>
      <c r="AI90">
        <v>471</v>
      </c>
      <c r="AJ90">
        <v>403</v>
      </c>
      <c r="AK90">
        <v>585</v>
      </c>
      <c r="AL90">
        <v>781</v>
      </c>
      <c r="AM90">
        <v>1028</v>
      </c>
      <c r="AN90">
        <v>692</v>
      </c>
      <c r="AO90">
        <v>853</v>
      </c>
      <c r="AP90">
        <v>557</v>
      </c>
      <c r="AQ90">
        <v>1294</v>
      </c>
      <c r="AR90">
        <v>1571</v>
      </c>
      <c r="AS90">
        <v>172</v>
      </c>
      <c r="AX90">
        <v>17</v>
      </c>
      <c r="AY90">
        <v>9757</v>
      </c>
      <c r="AZ90">
        <v>11644</v>
      </c>
      <c r="BA90">
        <v>8060</v>
      </c>
      <c r="BB90">
        <v>16216</v>
      </c>
    </row>
    <row r="91" spans="2:54">
      <c r="B91" t="s">
        <v>59</v>
      </c>
      <c r="R91">
        <v>46</v>
      </c>
      <c r="S91">
        <v>29</v>
      </c>
      <c r="T91">
        <v>48</v>
      </c>
      <c r="U91">
        <v>96</v>
      </c>
      <c r="V91">
        <v>1</v>
      </c>
      <c r="X91">
        <v>47</v>
      </c>
      <c r="AK91">
        <v>65</v>
      </c>
      <c r="AL91">
        <v>330</v>
      </c>
      <c r="AM91">
        <v>535</v>
      </c>
      <c r="AN91">
        <v>195</v>
      </c>
      <c r="AO91">
        <v>283</v>
      </c>
      <c r="AP91">
        <v>186</v>
      </c>
      <c r="AQ91">
        <v>265</v>
      </c>
      <c r="AR91">
        <v>472</v>
      </c>
      <c r="AS91">
        <v>23</v>
      </c>
      <c r="AY91">
        <v>1679</v>
      </c>
      <c r="AZ91">
        <v>6345</v>
      </c>
      <c r="BA91">
        <v>4959</v>
      </c>
      <c r="BB91">
        <v>6952</v>
      </c>
    </row>
    <row r="92" spans="2:54">
      <c r="B92" t="s">
        <v>60</v>
      </c>
      <c r="R92">
        <v>2497</v>
      </c>
      <c r="S92">
        <v>2546</v>
      </c>
      <c r="T92">
        <v>296</v>
      </c>
      <c r="U92">
        <v>15</v>
      </c>
      <c r="V92">
        <v>2</v>
      </c>
      <c r="AK92">
        <v>32</v>
      </c>
      <c r="AL92">
        <v>15</v>
      </c>
      <c r="AM92">
        <v>11</v>
      </c>
      <c r="AN92">
        <v>8</v>
      </c>
      <c r="AO92">
        <v>10</v>
      </c>
      <c r="AP92">
        <v>26</v>
      </c>
      <c r="AQ92">
        <v>13</v>
      </c>
      <c r="AR92">
        <v>26</v>
      </c>
      <c r="AS92">
        <v>55</v>
      </c>
      <c r="BB92">
        <v>41</v>
      </c>
    </row>
    <row r="93" spans="2:54">
      <c r="B93" t="s">
        <v>110</v>
      </c>
      <c r="E93">
        <v>898</v>
      </c>
      <c r="F93">
        <v>811</v>
      </c>
      <c r="G93">
        <v>736</v>
      </c>
      <c r="H93">
        <v>811</v>
      </c>
      <c r="I93">
        <v>856</v>
      </c>
      <c r="J93">
        <v>1071</v>
      </c>
      <c r="K93">
        <v>1373</v>
      </c>
      <c r="L93">
        <v>1208</v>
      </c>
      <c r="M93">
        <v>1896</v>
      </c>
      <c r="N93">
        <v>1672</v>
      </c>
    </row>
    <row r="94" spans="2:54">
      <c r="B94" t="s">
        <v>111</v>
      </c>
      <c r="E94">
        <v>840</v>
      </c>
      <c r="F94">
        <v>1539</v>
      </c>
      <c r="G94">
        <v>5880</v>
      </c>
      <c r="H94">
        <v>193</v>
      </c>
      <c r="I94">
        <v>2358</v>
      </c>
      <c r="J94">
        <v>1111</v>
      </c>
      <c r="K94">
        <v>2431</v>
      </c>
      <c r="L94">
        <v>6692</v>
      </c>
      <c r="M94">
        <v>5348</v>
      </c>
      <c r="N94">
        <v>2653</v>
      </c>
    </row>
    <row r="95" spans="2:54">
      <c r="B95" t="s">
        <v>61</v>
      </c>
      <c r="E95">
        <v>457</v>
      </c>
      <c r="F95">
        <v>313</v>
      </c>
      <c r="G95">
        <v>304</v>
      </c>
      <c r="H95">
        <v>369</v>
      </c>
      <c r="I95">
        <v>320</v>
      </c>
      <c r="J95">
        <v>421</v>
      </c>
      <c r="K95">
        <v>595</v>
      </c>
      <c r="L95">
        <v>684</v>
      </c>
      <c r="M95">
        <v>461</v>
      </c>
      <c r="N95">
        <v>918</v>
      </c>
      <c r="R95">
        <v>1883</v>
      </c>
      <c r="S95">
        <v>2156</v>
      </c>
      <c r="T95">
        <v>2739</v>
      </c>
      <c r="U95">
        <v>2212</v>
      </c>
      <c r="V95">
        <v>66</v>
      </c>
      <c r="W95">
        <v>10</v>
      </c>
      <c r="X95">
        <v>3631</v>
      </c>
      <c r="Y95">
        <v>2854</v>
      </c>
      <c r="Z95">
        <v>3304</v>
      </c>
      <c r="AA95">
        <v>2483</v>
      </c>
      <c r="AB95">
        <v>2373</v>
      </c>
      <c r="AC95">
        <v>4080</v>
      </c>
      <c r="AD95">
        <v>1842</v>
      </c>
      <c r="AE95">
        <v>1410</v>
      </c>
      <c r="AF95">
        <v>1117</v>
      </c>
      <c r="AG95">
        <v>1090</v>
      </c>
      <c r="AH95">
        <v>706</v>
      </c>
      <c r="AI95">
        <v>1115</v>
      </c>
      <c r="AJ95">
        <v>634</v>
      </c>
      <c r="AK95">
        <v>552</v>
      </c>
      <c r="AL95">
        <v>466</v>
      </c>
      <c r="AM95">
        <v>474</v>
      </c>
      <c r="AN95">
        <v>574</v>
      </c>
      <c r="AO95">
        <v>675</v>
      </c>
      <c r="AP95">
        <v>1257</v>
      </c>
      <c r="AQ95">
        <v>480</v>
      </c>
      <c r="AR95">
        <v>1336</v>
      </c>
      <c r="AS95">
        <v>793</v>
      </c>
      <c r="AT95">
        <v>1</v>
      </c>
      <c r="AX95">
        <v>2143</v>
      </c>
      <c r="AY95">
        <v>7168</v>
      </c>
      <c r="AZ95">
        <v>19567</v>
      </c>
      <c r="BA95">
        <v>7304</v>
      </c>
      <c r="BB95">
        <v>4785</v>
      </c>
    </row>
    <row r="96" spans="2:54">
      <c r="B96" t="s">
        <v>62</v>
      </c>
      <c r="E96">
        <v>831</v>
      </c>
      <c r="F96">
        <v>814</v>
      </c>
      <c r="G96">
        <v>848</v>
      </c>
      <c r="H96">
        <v>843</v>
      </c>
      <c r="I96">
        <v>733</v>
      </c>
      <c r="J96">
        <v>936</v>
      </c>
      <c r="K96">
        <v>1027</v>
      </c>
      <c r="L96">
        <v>1119</v>
      </c>
      <c r="M96">
        <v>1369</v>
      </c>
      <c r="N96">
        <v>1298</v>
      </c>
      <c r="R96">
        <v>1819</v>
      </c>
      <c r="S96">
        <v>1576</v>
      </c>
      <c r="T96">
        <v>1398</v>
      </c>
      <c r="U96">
        <v>2031</v>
      </c>
      <c r="V96">
        <v>2100</v>
      </c>
      <c r="W96">
        <v>4188</v>
      </c>
      <c r="X96">
        <v>2359</v>
      </c>
      <c r="Y96">
        <v>4141</v>
      </c>
      <c r="Z96">
        <v>2517</v>
      </c>
      <c r="AA96">
        <v>2283</v>
      </c>
      <c r="AB96">
        <v>4410</v>
      </c>
      <c r="AC96">
        <v>5510</v>
      </c>
      <c r="AD96">
        <v>7192</v>
      </c>
      <c r="AE96">
        <v>6388</v>
      </c>
      <c r="AF96">
        <v>5730</v>
      </c>
      <c r="AG96">
        <v>5966</v>
      </c>
      <c r="AH96">
        <v>7024</v>
      </c>
      <c r="AI96">
        <v>8847</v>
      </c>
      <c r="AJ96">
        <v>4085</v>
      </c>
      <c r="AK96">
        <v>4564</v>
      </c>
      <c r="AL96">
        <v>2882</v>
      </c>
      <c r="AM96">
        <v>4150</v>
      </c>
      <c r="AN96">
        <v>4271</v>
      </c>
      <c r="AO96">
        <v>2845</v>
      </c>
      <c r="AP96">
        <v>6790</v>
      </c>
      <c r="AQ96">
        <v>5942</v>
      </c>
      <c r="AR96">
        <v>8461</v>
      </c>
      <c r="AS96">
        <v>20</v>
      </c>
      <c r="AU96">
        <v>11</v>
      </c>
      <c r="AX96">
        <v>1680</v>
      </c>
      <c r="AY96">
        <v>11008</v>
      </c>
      <c r="AZ96">
        <v>10735</v>
      </c>
      <c r="BA96">
        <v>12071</v>
      </c>
      <c r="BB96">
        <v>13604</v>
      </c>
    </row>
    <row r="97" spans="2:54">
      <c r="B97" t="s">
        <v>103</v>
      </c>
      <c r="AX97">
        <v>82506</v>
      </c>
      <c r="AY97">
        <v>3460</v>
      </c>
    </row>
    <row r="98" spans="2:54">
      <c r="B98" t="s">
        <v>89</v>
      </c>
      <c r="E98">
        <v>86</v>
      </c>
      <c r="F98">
        <v>55</v>
      </c>
      <c r="G98">
        <v>1</v>
      </c>
      <c r="H98">
        <v>90</v>
      </c>
      <c r="I98">
        <v>112</v>
      </c>
      <c r="J98">
        <v>2</v>
      </c>
      <c r="K98">
        <v>3</v>
      </c>
      <c r="L98">
        <v>24</v>
      </c>
      <c r="M98">
        <v>1</v>
      </c>
      <c r="N98">
        <v>40</v>
      </c>
      <c r="R98">
        <v>138</v>
      </c>
      <c r="S98">
        <v>73</v>
      </c>
      <c r="T98">
        <v>246</v>
      </c>
      <c r="U98">
        <v>360</v>
      </c>
      <c r="V98">
        <v>935</v>
      </c>
    </row>
    <row r="99" spans="2:54">
      <c r="B99" t="s">
        <v>93</v>
      </c>
      <c r="AM99">
        <v>32</v>
      </c>
      <c r="AN99">
        <v>92</v>
      </c>
    </row>
    <row r="100" spans="2:54">
      <c r="B100" t="s">
        <v>94</v>
      </c>
      <c r="AM100">
        <v>4</v>
      </c>
      <c r="AN100">
        <v>2</v>
      </c>
    </row>
    <row r="101" spans="2:54">
      <c r="B101" t="s">
        <v>63</v>
      </c>
      <c r="E101">
        <v>18447</v>
      </c>
      <c r="F101">
        <v>18304</v>
      </c>
      <c r="G101">
        <v>20132</v>
      </c>
      <c r="H101">
        <v>26226</v>
      </c>
      <c r="I101">
        <v>22614</v>
      </c>
      <c r="J101">
        <v>22828</v>
      </c>
      <c r="K101">
        <v>29154</v>
      </c>
      <c r="L101">
        <v>30369</v>
      </c>
      <c r="M101">
        <v>27255</v>
      </c>
      <c r="N101">
        <v>27134</v>
      </c>
      <c r="R101">
        <v>7994</v>
      </c>
      <c r="S101">
        <v>6196</v>
      </c>
      <c r="T101">
        <v>3090</v>
      </c>
      <c r="U101">
        <v>1250</v>
      </c>
      <c r="V101">
        <v>1365</v>
      </c>
      <c r="W101">
        <v>978</v>
      </c>
      <c r="X101">
        <v>1019</v>
      </c>
      <c r="Y101">
        <v>654</v>
      </c>
      <c r="Z101">
        <v>343</v>
      </c>
      <c r="AA101">
        <v>5120</v>
      </c>
      <c r="AB101">
        <v>339</v>
      </c>
      <c r="AC101">
        <v>1533</v>
      </c>
      <c r="AD101">
        <v>178</v>
      </c>
      <c r="AE101">
        <v>86</v>
      </c>
      <c r="AF101">
        <v>33</v>
      </c>
      <c r="AG101">
        <v>68</v>
      </c>
      <c r="AH101">
        <v>44</v>
      </c>
      <c r="AI101">
        <v>313</v>
      </c>
      <c r="AJ101">
        <v>210</v>
      </c>
      <c r="AK101">
        <v>24</v>
      </c>
      <c r="AL101">
        <v>41</v>
      </c>
      <c r="AO101">
        <v>98</v>
      </c>
      <c r="AP101">
        <v>248</v>
      </c>
    </row>
    <row r="103" spans="2:54">
      <c r="B103" t="s">
        <v>108</v>
      </c>
      <c r="E103">
        <f t="shared" ref="E103:Q103" si="0">SUM(E4:E102)</f>
        <v>526803</v>
      </c>
      <c r="F103">
        <f t="shared" si="0"/>
        <v>512787</v>
      </c>
      <c r="G103">
        <f t="shared" si="0"/>
        <v>562735</v>
      </c>
      <c r="H103">
        <f t="shared" si="0"/>
        <v>583193</v>
      </c>
      <c r="I103">
        <f t="shared" si="0"/>
        <v>598868</v>
      </c>
      <c r="J103">
        <f t="shared" si="0"/>
        <v>622526</v>
      </c>
      <c r="K103">
        <f t="shared" si="0"/>
        <v>725626</v>
      </c>
      <c r="L103">
        <f t="shared" si="0"/>
        <v>788866</v>
      </c>
      <c r="M103">
        <f t="shared" si="0"/>
        <v>711608</v>
      </c>
      <c r="N103">
        <f t="shared" si="0"/>
        <v>725037</v>
      </c>
      <c r="O103">
        <f t="shared" si="0"/>
        <v>0</v>
      </c>
      <c r="P103">
        <f t="shared" si="0"/>
        <v>0</v>
      </c>
      <c r="Q103">
        <f t="shared" si="0"/>
        <v>650523</v>
      </c>
      <c r="R103">
        <f>SUM(R4:R102)</f>
        <v>855351</v>
      </c>
      <c r="S103">
        <f t="shared" ref="S103:AD103" si="1">SUM(S4:S102)</f>
        <v>795288</v>
      </c>
      <c r="T103">
        <f t="shared" si="1"/>
        <v>1157324</v>
      </c>
      <c r="U103">
        <f t="shared" si="1"/>
        <v>1357398</v>
      </c>
      <c r="V103">
        <f t="shared" si="1"/>
        <v>1089292</v>
      </c>
      <c r="W103">
        <f t="shared" si="1"/>
        <v>945747</v>
      </c>
      <c r="X103">
        <f t="shared" si="1"/>
        <v>2605047</v>
      </c>
      <c r="Y103">
        <f t="shared" si="1"/>
        <v>3243776</v>
      </c>
      <c r="Z103">
        <f t="shared" si="1"/>
        <v>1697431</v>
      </c>
      <c r="AA103">
        <f t="shared" si="1"/>
        <v>1552930</v>
      </c>
      <c r="AB103">
        <f t="shared" si="1"/>
        <v>2030506</v>
      </c>
      <c r="AC103">
        <f t="shared" si="1"/>
        <v>2366303</v>
      </c>
      <c r="AD103">
        <f t="shared" si="1"/>
        <v>2081663</v>
      </c>
      <c r="AE103">
        <f t="shared" ref="AE103:AL103" si="2">SUM(AE4:AE102)</f>
        <v>1620126</v>
      </c>
      <c r="AF103">
        <f t="shared" si="2"/>
        <v>1661662</v>
      </c>
      <c r="AG103">
        <f t="shared" si="2"/>
        <v>1735947</v>
      </c>
      <c r="AH103">
        <f t="shared" si="2"/>
        <v>1793570</v>
      </c>
      <c r="AI103">
        <f t="shared" si="2"/>
        <v>1729138</v>
      </c>
      <c r="AJ103">
        <f t="shared" si="2"/>
        <v>1464813</v>
      </c>
      <c r="AK103">
        <f t="shared" si="2"/>
        <v>1142171</v>
      </c>
      <c r="AL103">
        <f t="shared" si="2"/>
        <v>1265795</v>
      </c>
      <c r="AM103">
        <f t="shared" ref="AM103:AN103" si="3">SUM(AM4:AM102)</f>
        <v>1354211</v>
      </c>
      <c r="AN103">
        <f t="shared" si="3"/>
        <v>1329294</v>
      </c>
      <c r="AO103">
        <f>SUM(AO4:AO102)</f>
        <v>1486034</v>
      </c>
      <c r="AP103">
        <f>SUM(AP4:AP102)</f>
        <v>1673778</v>
      </c>
      <c r="AQ103">
        <f t="shared" ref="AQ103:AS103" si="4">SUM(AQ4:AQ102)</f>
        <v>1625327</v>
      </c>
      <c r="AR103">
        <f t="shared" si="4"/>
        <v>1740347</v>
      </c>
      <c r="AS103">
        <f t="shared" si="4"/>
        <v>1376836</v>
      </c>
      <c r="AT103">
        <f t="shared" ref="AT103" si="5">SUM(AT4:AT102)</f>
        <v>1311372</v>
      </c>
      <c r="AU103">
        <f t="shared" ref="AU103" si="6">SUM(AU4:AU102)</f>
        <v>1209824</v>
      </c>
      <c r="AV103">
        <f t="shared" ref="AV103" si="7">SUM(AV4:AV102)</f>
        <v>1224950</v>
      </c>
      <c r="AW103">
        <f t="shared" ref="AW103" si="8">SUM(AW4:AW102)</f>
        <v>1166801</v>
      </c>
      <c r="AX103">
        <f t="shared" ref="AX103" si="9">SUM(AX4:AX102)</f>
        <v>696408</v>
      </c>
      <c r="AY103">
        <f t="shared" ref="AY103" si="10">SUM(AY4:AY102)</f>
        <v>2847546</v>
      </c>
      <c r="AZ103">
        <f t="shared" ref="AZ103" si="11">SUM(AZ4:AZ102)</f>
        <v>3090236</v>
      </c>
      <c r="BA103">
        <f t="shared" ref="BA103" si="12">SUM(BA4:BA102)</f>
        <v>3423684</v>
      </c>
      <c r="BB103">
        <f t="shared" ref="BB103" si="13">SUM(BB4:BB102)</f>
        <v>4210687</v>
      </c>
    </row>
    <row r="105" spans="2:54">
      <c r="E105">
        <f>526803-E103</f>
        <v>0</v>
      </c>
      <c r="F105">
        <f>512787-F103</f>
        <v>0</v>
      </c>
      <c r="G105">
        <f>562735-G103</f>
        <v>0</v>
      </c>
      <c r="H105">
        <f>583193-H103</f>
        <v>0</v>
      </c>
      <c r="I105">
        <f>598868-I103</f>
        <v>0</v>
      </c>
      <c r="J105">
        <f>622526-J103</f>
        <v>0</v>
      </c>
      <c r="K105">
        <f>725626-K103</f>
        <v>0</v>
      </c>
      <c r="L105">
        <f>788866-L103</f>
        <v>0</v>
      </c>
      <c r="M105">
        <f>711608-M103</f>
        <v>0</v>
      </c>
      <c r="N105">
        <f>725037-N103</f>
        <v>0</v>
      </c>
      <c r="R105">
        <f>855351-R103</f>
        <v>0</v>
      </c>
      <c r="S105">
        <f>795288-S103</f>
        <v>0</v>
      </c>
      <c r="T105">
        <f>1157324-T103</f>
        <v>0</v>
      </c>
      <c r="U105">
        <f>1357398-U103</f>
        <v>0</v>
      </c>
      <c r="V105">
        <f>1089292-V103</f>
        <v>0</v>
      </c>
      <c r="W105">
        <f>945747-W103</f>
        <v>0</v>
      </c>
      <c r="X105">
        <f>2605047-X103</f>
        <v>0</v>
      </c>
      <c r="Y105">
        <f>3243776-Y103</f>
        <v>0</v>
      </c>
      <c r="Z105">
        <f>1697431-Z103</f>
        <v>0</v>
      </c>
      <c r="AA105">
        <f>1552930-AA103</f>
        <v>0</v>
      </c>
      <c r="AB105">
        <f>2030506-AB103</f>
        <v>0</v>
      </c>
      <c r="AC105">
        <f>2366303-AC103</f>
        <v>0</v>
      </c>
      <c r="AD105">
        <f>2081663-AD103</f>
        <v>0</v>
      </c>
      <c r="AE105">
        <f>1620126-AE103</f>
        <v>0</v>
      </c>
      <c r="AF105">
        <f>1661662-AF103</f>
        <v>0</v>
      </c>
      <c r="AG105">
        <f>1735947-AG103</f>
        <v>0</v>
      </c>
      <c r="AH105">
        <f>1793570-AH103</f>
        <v>0</v>
      </c>
      <c r="AI105">
        <f>1729138-AI103</f>
        <v>0</v>
      </c>
      <c r="AJ105">
        <f>1464813-AJ103</f>
        <v>0</v>
      </c>
      <c r="AK105">
        <f>1142171-AK103</f>
        <v>0</v>
      </c>
      <c r="AL105">
        <f>1265795-AL103</f>
        <v>0</v>
      </c>
      <c r="AM105">
        <f>1354211-AM103</f>
        <v>0</v>
      </c>
      <c r="AN105">
        <f>1329294-AN103</f>
        <v>0</v>
      </c>
      <c r="AP105">
        <f>1673778-AP103</f>
        <v>0</v>
      </c>
      <c r="AQ105">
        <f>1625327-AQ103</f>
        <v>0</v>
      </c>
      <c r="AR105">
        <f>1740347-AR103</f>
        <v>0</v>
      </c>
      <c r="AS105">
        <f>1376836-AS103</f>
        <v>0</v>
      </c>
      <c r="AT105">
        <f>1311372-AT103</f>
        <v>0</v>
      </c>
      <c r="AU105">
        <f>1209824-AU103</f>
        <v>0</v>
      </c>
      <c r="AV105">
        <f>1224950-AV103</f>
        <v>0</v>
      </c>
      <c r="AW105">
        <f>1166801-AW103</f>
        <v>0</v>
      </c>
      <c r="AX105">
        <f>696408-AX103</f>
        <v>0</v>
      </c>
      <c r="AY105">
        <f>2847546-AY103</f>
        <v>0</v>
      </c>
      <c r="AZ105">
        <f>3090236-AZ103</f>
        <v>0</v>
      </c>
      <c r="BA105">
        <f>3423684-BA103</f>
        <v>0</v>
      </c>
      <c r="BB105">
        <f>4210687-BB103</f>
        <v>0</v>
      </c>
    </row>
    <row r="108" spans="2:54"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  <c r="J108" t="s">
        <v>109</v>
      </c>
      <c r="K108" t="s">
        <v>109</v>
      </c>
      <c r="L108" t="s">
        <v>109</v>
      </c>
      <c r="M108" t="s">
        <v>109</v>
      </c>
      <c r="N108" t="s">
        <v>109</v>
      </c>
      <c r="R108" t="s">
        <v>109</v>
      </c>
      <c r="S108" t="s">
        <v>109</v>
      </c>
      <c r="T108" t="s">
        <v>109</v>
      </c>
      <c r="U108" t="s">
        <v>109</v>
      </c>
      <c r="V108" t="s">
        <v>109</v>
      </c>
      <c r="W108" t="s">
        <v>109</v>
      </c>
      <c r="X108" t="s">
        <v>109</v>
      </c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 t="s">
        <v>109</v>
      </c>
      <c r="AM108" t="s">
        <v>109</v>
      </c>
      <c r="AN108" t="s">
        <v>109</v>
      </c>
      <c r="AO108" t="s">
        <v>109</v>
      </c>
      <c r="AP108" t="s">
        <v>109</v>
      </c>
      <c r="AQ108" t="s">
        <v>109</v>
      </c>
      <c r="AR108" t="s">
        <v>109</v>
      </c>
      <c r="AS108" t="s">
        <v>109</v>
      </c>
      <c r="AT108" t="s">
        <v>109</v>
      </c>
      <c r="AU108" t="s">
        <v>109</v>
      </c>
      <c r="AV108" t="s">
        <v>109</v>
      </c>
      <c r="AW108" t="s">
        <v>109</v>
      </c>
      <c r="AX108" t="s">
        <v>109</v>
      </c>
      <c r="AY108" t="s">
        <v>109</v>
      </c>
      <c r="AZ108" t="s">
        <v>109</v>
      </c>
      <c r="BA108" t="s">
        <v>109</v>
      </c>
      <c r="BB10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8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9" sqref="Q9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</row>
    <row r="3" spans="1:54">
      <c r="C3">
        <v>1</v>
      </c>
      <c r="D3">
        <v>1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</row>
    <row r="4" spans="1:54">
      <c r="A4" t="s">
        <v>2</v>
      </c>
      <c r="B4" t="s">
        <v>3</v>
      </c>
      <c r="E4">
        <v>67765</v>
      </c>
      <c r="F4">
        <v>68181</v>
      </c>
      <c r="G4">
        <v>78595</v>
      </c>
      <c r="H4">
        <v>90150</v>
      </c>
      <c r="I4">
        <v>105401</v>
      </c>
      <c r="J4">
        <v>128054</v>
      </c>
      <c r="K4">
        <v>124385</v>
      </c>
      <c r="L4">
        <v>129392</v>
      </c>
      <c r="M4">
        <v>121895</v>
      </c>
      <c r="N4">
        <v>133051</v>
      </c>
      <c r="Q4">
        <v>181646</v>
      </c>
      <c r="R4">
        <v>178737</v>
      </c>
      <c r="S4">
        <v>301424</v>
      </c>
      <c r="T4">
        <v>486701</v>
      </c>
      <c r="U4">
        <v>690900</v>
      </c>
      <c r="V4">
        <v>490232</v>
      </c>
      <c r="W4">
        <v>307632</v>
      </c>
      <c r="X4">
        <f>+domexp!X4+reexp!X4</f>
        <v>265472</v>
      </c>
      <c r="Y4">
        <f>+domexp!Y4+reexp!Y4</f>
        <v>326471</v>
      </c>
      <c r="Z4">
        <f>+domexp!Z4+reexp!Z4</f>
        <v>211187</v>
      </c>
      <c r="AA4">
        <f>+domexp!AA4+reexp!AA4</f>
        <v>89042</v>
      </c>
      <c r="AB4">
        <f>+domexp!AB4+reexp!AB4</f>
        <v>104825</v>
      </c>
      <c r="AC4">
        <f>+domexp!AC4+reexp!AC4</f>
        <v>363882</v>
      </c>
      <c r="AD4">
        <f>+domexp!AD4+reexp!AD4</f>
        <v>401641</v>
      </c>
      <c r="AE4">
        <f>+domexp!AE4+reexp!AE4</f>
        <v>291217</v>
      </c>
      <c r="AF4">
        <f>+domexp!AF4+reexp!AF4</f>
        <v>320701</v>
      </c>
      <c r="AG4">
        <f>+domexp!AG4+reexp!AG4</f>
        <v>342263</v>
      </c>
      <c r="AH4">
        <f>+domexp!AH4+reexp!AH4</f>
        <v>339922</v>
      </c>
      <c r="AI4">
        <f>+domexp!AI4+reexp!AI4</f>
        <v>262103</v>
      </c>
      <c r="AJ4">
        <f>+domexp!AJ4+reexp!AJ4</f>
        <v>178678</v>
      </c>
      <c r="AK4">
        <f>+domexp!AK4+reexp!AK4</f>
        <v>149727</v>
      </c>
      <c r="AL4">
        <f>+domexp!AL4+reexp!AL4</f>
        <v>158137</v>
      </c>
      <c r="AM4">
        <f>+domexp!AM4+reexp!AM4</f>
        <v>188574</v>
      </c>
      <c r="AN4">
        <f>+domexp!AN4+reexp!AN4</f>
        <v>206256</v>
      </c>
      <c r="AO4">
        <v>278005</v>
      </c>
      <c r="AP4">
        <v>297449</v>
      </c>
      <c r="AQ4">
        <v>304423</v>
      </c>
      <c r="AR4">
        <v>368575</v>
      </c>
      <c r="AT4" t="b">
        <f>+B4=domexp!B4</f>
        <v>1</v>
      </c>
      <c r="AU4" t="b">
        <f>+B4=reexp!B4</f>
        <v>1</v>
      </c>
    </row>
    <row r="5" spans="1:54">
      <c r="B5" t="s">
        <v>101</v>
      </c>
      <c r="R5">
        <v>0</v>
      </c>
      <c r="S5">
        <v>0</v>
      </c>
      <c r="T5">
        <v>0</v>
      </c>
      <c r="AT5" t="b">
        <f>+B5=domexp!B5</f>
        <v>1</v>
      </c>
      <c r="AU5" t="b">
        <f>+B5=reexp!B5</f>
        <v>1</v>
      </c>
    </row>
    <row r="6" spans="1:54">
      <c r="B6" t="s">
        <v>102</v>
      </c>
      <c r="R6">
        <v>0</v>
      </c>
      <c r="S6">
        <v>0</v>
      </c>
      <c r="T6">
        <v>0</v>
      </c>
      <c r="AT6" t="b">
        <f>+B6=domexp!B6</f>
        <v>1</v>
      </c>
      <c r="AU6" t="b">
        <f>+B6=reexp!B6</f>
        <v>1</v>
      </c>
    </row>
    <row r="7" spans="1:54">
      <c r="B7" t="s">
        <v>4</v>
      </c>
      <c r="R7">
        <v>0</v>
      </c>
      <c r="S7">
        <v>0</v>
      </c>
      <c r="T7">
        <v>0</v>
      </c>
      <c r="AK7">
        <f>+domexp!AK7+reexp!AK7</f>
        <v>728040</v>
      </c>
      <c r="AL7">
        <f>+domexp!AL7+reexp!AL7</f>
        <v>781475</v>
      </c>
      <c r="AM7">
        <f>+domexp!AM7+reexp!AM7</f>
        <v>740469</v>
      </c>
      <c r="AN7">
        <f>+domexp!AN7+reexp!AN7</f>
        <v>731743</v>
      </c>
      <c r="AO7">
        <v>742462</v>
      </c>
      <c r="AP7">
        <v>824078</v>
      </c>
      <c r="AQ7">
        <v>860893</v>
      </c>
      <c r="AR7">
        <v>826500</v>
      </c>
      <c r="AT7" t="b">
        <f>+B7=domexp!B7</f>
        <v>1</v>
      </c>
      <c r="AU7" t="b">
        <f>+B7=reexp!B7</f>
        <v>1</v>
      </c>
    </row>
    <row r="8" spans="1:54">
      <c r="B8" t="s">
        <v>64</v>
      </c>
      <c r="E8">
        <v>233467</v>
      </c>
      <c r="F8">
        <v>250781</v>
      </c>
      <c r="G8">
        <v>270344</v>
      </c>
      <c r="H8">
        <v>294362</v>
      </c>
      <c r="I8">
        <v>282816</v>
      </c>
      <c r="J8">
        <v>279943</v>
      </c>
      <c r="K8">
        <v>291172</v>
      </c>
      <c r="L8">
        <v>311774</v>
      </c>
      <c r="M8">
        <v>337033</v>
      </c>
      <c r="N8">
        <v>329567</v>
      </c>
      <c r="Q8">
        <v>373104</v>
      </c>
      <c r="R8">
        <v>410338</v>
      </c>
      <c r="S8">
        <v>431574</v>
      </c>
      <c r="T8">
        <v>385062</v>
      </c>
      <c r="U8">
        <v>351456</v>
      </c>
      <c r="V8">
        <v>264577</v>
      </c>
      <c r="W8">
        <v>51629</v>
      </c>
      <c r="X8">
        <f>+domexp!X8+reexp!X8</f>
        <v>163673</v>
      </c>
      <c r="Y8">
        <f>+domexp!Y8+reexp!Y8</f>
        <v>671981</v>
      </c>
      <c r="Z8">
        <f>+domexp!Z8+reexp!Z8</f>
        <v>825552</v>
      </c>
      <c r="AA8">
        <f>+domexp!AA8+reexp!AA8</f>
        <v>763398</v>
      </c>
      <c r="AB8">
        <f>+domexp!AB8+reexp!AB8</f>
        <v>1063307</v>
      </c>
      <c r="AC8">
        <f>+domexp!AC8+reexp!AC8</f>
        <v>1186919</v>
      </c>
      <c r="AD8">
        <f>+domexp!AD8+reexp!AD8</f>
        <v>1087870</v>
      </c>
      <c r="AE8">
        <f>+domexp!AE8+reexp!AE8</f>
        <v>858879</v>
      </c>
      <c r="AF8">
        <f>+domexp!AF8+reexp!AF8</f>
        <v>876681</v>
      </c>
      <c r="AG8">
        <f>+domexp!AG8+reexp!AG8</f>
        <v>918607</v>
      </c>
      <c r="AH8">
        <f>+domexp!AH8+reexp!AH8</f>
        <v>966509</v>
      </c>
      <c r="AI8">
        <f>+domexp!AI8+reexp!AI8</f>
        <v>950916</v>
      </c>
      <c r="AJ8">
        <f>+domexp!AJ8+reexp!AJ8</f>
        <v>815387</v>
      </c>
      <c r="AT8" t="b">
        <f>+B8=domexp!B8</f>
        <v>1</v>
      </c>
      <c r="AU8" t="b">
        <f>+B8=reexp!B8</f>
        <v>1</v>
      </c>
    </row>
    <row r="9" spans="1:54">
      <c r="B9" t="s">
        <v>5</v>
      </c>
      <c r="R9">
        <v>0</v>
      </c>
      <c r="S9">
        <v>0</v>
      </c>
      <c r="T9">
        <v>0</v>
      </c>
      <c r="AK9">
        <f>+domexp!AK9+reexp!AK9</f>
        <v>686</v>
      </c>
      <c r="AL9">
        <f>+domexp!AL9+reexp!AL9</f>
        <v>1389</v>
      </c>
      <c r="AM9">
        <f>+domexp!AM9+reexp!AM9</f>
        <v>2411</v>
      </c>
      <c r="AN9">
        <f>+domexp!AN9+reexp!AN9</f>
        <v>2838</v>
      </c>
      <c r="AO9">
        <v>2318</v>
      </c>
      <c r="AP9">
        <v>5176</v>
      </c>
      <c r="AQ9">
        <v>2025</v>
      </c>
      <c r="AR9">
        <v>3021</v>
      </c>
      <c r="AT9" t="b">
        <f>+B9=domexp!B9</f>
        <v>1</v>
      </c>
      <c r="AU9" t="b">
        <f>+B9=reexp!B9</f>
        <v>1</v>
      </c>
    </row>
    <row r="10" spans="1:54">
      <c r="B10" t="s">
        <v>6</v>
      </c>
      <c r="E10">
        <v>12117</v>
      </c>
      <c r="F10">
        <v>12806</v>
      </c>
      <c r="G10">
        <v>12689</v>
      </c>
      <c r="H10">
        <v>13884</v>
      </c>
      <c r="I10">
        <v>12588</v>
      </c>
      <c r="J10">
        <v>15447</v>
      </c>
      <c r="K10">
        <v>14280</v>
      </c>
      <c r="L10">
        <v>18500</v>
      </c>
      <c r="M10">
        <v>22079</v>
      </c>
      <c r="N10">
        <v>18600</v>
      </c>
      <c r="Q10">
        <v>18541</v>
      </c>
      <c r="R10">
        <v>19300</v>
      </c>
      <c r="S10">
        <v>22843</v>
      </c>
      <c r="T10">
        <v>32139</v>
      </c>
      <c r="U10">
        <v>55977</v>
      </c>
      <c r="V10">
        <v>78705</v>
      </c>
      <c r="W10">
        <v>127722</v>
      </c>
      <c r="X10">
        <f>+domexp!X10+reexp!X10</f>
        <v>137163</v>
      </c>
      <c r="Y10">
        <f>+domexp!Y10+reexp!Y10</f>
        <v>184400</v>
      </c>
      <c r="Z10">
        <f>+domexp!Z10+reexp!Z10</f>
        <v>82266</v>
      </c>
      <c r="AA10">
        <f>+domexp!AA10+reexp!AA10</f>
        <v>86030</v>
      </c>
      <c r="AB10">
        <f>+domexp!AB10+reexp!AB10</f>
        <v>76025</v>
      </c>
      <c r="AC10">
        <f>+domexp!AC10+reexp!AC10</f>
        <v>64035</v>
      </c>
      <c r="AD10">
        <f>+domexp!AD10+reexp!AD10</f>
        <v>76106</v>
      </c>
      <c r="AE10">
        <f>+domexp!AE10+reexp!AE10</f>
        <v>65435</v>
      </c>
      <c r="AF10">
        <f>+domexp!AF10+reexp!AF10</f>
        <v>50425</v>
      </c>
      <c r="AG10">
        <f>+domexp!AG10+reexp!AG10</f>
        <v>68367</v>
      </c>
      <c r="AH10">
        <f>+domexp!AH10+reexp!AH10</f>
        <v>66517</v>
      </c>
      <c r="AI10">
        <f>+domexp!AI10+reexp!AI10</f>
        <v>77392</v>
      </c>
      <c r="AJ10">
        <f>+domexp!AJ10+reexp!AJ10</f>
        <v>67857</v>
      </c>
      <c r="AK10">
        <f>+domexp!AK10+reexp!AK10</f>
        <v>32516</v>
      </c>
      <c r="AL10">
        <f>+domexp!AL10+reexp!AL10</f>
        <v>30898</v>
      </c>
      <c r="AM10">
        <f>+domexp!AM10+reexp!AM10</f>
        <v>41565</v>
      </c>
      <c r="AN10">
        <f>+domexp!AN10+reexp!AN10</f>
        <v>55316</v>
      </c>
      <c r="AO10">
        <v>43557</v>
      </c>
      <c r="AP10">
        <v>71458</v>
      </c>
      <c r="AQ10">
        <v>40830</v>
      </c>
      <c r="AR10">
        <v>55739</v>
      </c>
      <c r="AT10" t="b">
        <f>+B10=domexp!B10</f>
        <v>1</v>
      </c>
      <c r="AU10" t="b">
        <f>+B10=reexp!B10</f>
        <v>1</v>
      </c>
    </row>
    <row r="11" spans="1:54">
      <c r="B11" t="s">
        <v>7</v>
      </c>
      <c r="E11">
        <v>38105</v>
      </c>
      <c r="F11">
        <v>39885</v>
      </c>
      <c r="G11">
        <v>39837</v>
      </c>
      <c r="H11">
        <v>37249</v>
      </c>
      <c r="I11">
        <v>39747</v>
      </c>
      <c r="J11">
        <v>41573</v>
      </c>
      <c r="K11">
        <v>48385</v>
      </c>
      <c r="L11">
        <v>53071</v>
      </c>
      <c r="M11">
        <v>46120</v>
      </c>
      <c r="N11">
        <v>39542</v>
      </c>
      <c r="Q11">
        <v>33352</v>
      </c>
      <c r="R11">
        <v>34083</v>
      </c>
      <c r="S11">
        <v>37960</v>
      </c>
      <c r="T11">
        <v>67772</v>
      </c>
      <c r="U11">
        <v>63280</v>
      </c>
      <c r="V11">
        <v>113145</v>
      </c>
      <c r="W11">
        <v>186700</v>
      </c>
      <c r="X11">
        <f>+domexp!X11+reexp!X11</f>
        <v>230590</v>
      </c>
      <c r="Y11">
        <f>+domexp!Y11+reexp!Y11</f>
        <v>358270</v>
      </c>
      <c r="Z11">
        <f>+domexp!Z11+reexp!Z11</f>
        <v>139351</v>
      </c>
      <c r="AA11">
        <f>+domexp!AA11+reexp!AA11</f>
        <v>93986</v>
      </c>
      <c r="AB11">
        <f>+domexp!AB11+reexp!AB11</f>
        <v>131322</v>
      </c>
      <c r="AC11">
        <f>+domexp!AC11+reexp!AC11</f>
        <v>168783</v>
      </c>
      <c r="AD11">
        <f>+domexp!AD11+reexp!AD11</f>
        <v>147814</v>
      </c>
      <c r="AE11">
        <f>+domexp!AE11+reexp!AE11</f>
        <v>111867</v>
      </c>
      <c r="AF11">
        <f>+domexp!AF11+reexp!AF11</f>
        <v>107702</v>
      </c>
      <c r="AG11">
        <f>+domexp!AG11+reexp!AG11</f>
        <v>107570</v>
      </c>
      <c r="AH11">
        <f>+domexp!AH11+reexp!AH11</f>
        <v>109015</v>
      </c>
      <c r="AI11">
        <f>+domexp!AI11+reexp!AI11</f>
        <v>101861</v>
      </c>
      <c r="AJ11">
        <f>+domexp!AJ11+reexp!AJ11</f>
        <v>85474</v>
      </c>
      <c r="AK11">
        <f>+domexp!AK11+reexp!AK11</f>
        <v>66018</v>
      </c>
      <c r="AL11">
        <f>+domexp!AL11+reexp!AL11</f>
        <v>58005</v>
      </c>
      <c r="AM11">
        <f>+domexp!AM11+reexp!AM11</f>
        <v>75509</v>
      </c>
      <c r="AN11">
        <f>+domexp!AN11+reexp!AN11</f>
        <v>82294</v>
      </c>
      <c r="AO11">
        <v>59007</v>
      </c>
      <c r="AP11">
        <v>82087</v>
      </c>
      <c r="AQ11">
        <v>74459</v>
      </c>
      <c r="AR11">
        <v>77486</v>
      </c>
      <c r="AT11" t="b">
        <f>+B11=domexp!B11</f>
        <v>1</v>
      </c>
      <c r="AU11" t="b">
        <f>+B11=reexp!B11</f>
        <v>1</v>
      </c>
    </row>
    <row r="12" spans="1:54">
      <c r="B12" t="s">
        <v>8</v>
      </c>
      <c r="E12">
        <v>2993</v>
      </c>
      <c r="F12">
        <v>3016</v>
      </c>
      <c r="G12">
        <v>3203</v>
      </c>
      <c r="H12">
        <v>3364</v>
      </c>
      <c r="I12">
        <v>3417</v>
      </c>
      <c r="J12">
        <v>3848</v>
      </c>
      <c r="K12">
        <v>4762</v>
      </c>
      <c r="L12">
        <v>5140</v>
      </c>
      <c r="M12">
        <v>4038</v>
      </c>
      <c r="N12">
        <v>3567</v>
      </c>
      <c r="R12">
        <v>5025</v>
      </c>
      <c r="S12">
        <v>5424</v>
      </c>
      <c r="T12">
        <v>8980</v>
      </c>
      <c r="U12">
        <v>11631</v>
      </c>
      <c r="V12">
        <v>13412</v>
      </c>
      <c r="W12">
        <v>7347</v>
      </c>
      <c r="X12">
        <f>+domexp!X12+reexp!X12</f>
        <v>15752</v>
      </c>
      <c r="Y12">
        <f>+domexp!Y12+reexp!Y12</f>
        <v>24955</v>
      </c>
      <c r="Z12">
        <f>+domexp!Z12+reexp!Z12</f>
        <v>16375</v>
      </c>
      <c r="AA12">
        <f>+domexp!AA12+reexp!AA12</f>
        <v>13271</v>
      </c>
      <c r="AB12">
        <f>+domexp!AB12+reexp!AB12</f>
        <v>14392</v>
      </c>
      <c r="AC12">
        <f>+domexp!AC12+reexp!AC12</f>
        <v>15559</v>
      </c>
      <c r="AD12">
        <f>+domexp!AD12+reexp!AD12</f>
        <v>19553</v>
      </c>
      <c r="AE12">
        <f>+domexp!AE12+reexp!AE12</f>
        <v>14171</v>
      </c>
      <c r="AF12">
        <f>+domexp!AF12+reexp!AF12</f>
        <v>13199</v>
      </c>
      <c r="AG12">
        <f>+domexp!AG12+reexp!AG12</f>
        <v>13098</v>
      </c>
      <c r="AH12">
        <f>+domexp!AH12+reexp!AH12</f>
        <v>15626</v>
      </c>
      <c r="AI12">
        <f>+domexp!AI12+reexp!AI12</f>
        <v>14067</v>
      </c>
      <c r="AJ12">
        <f>+domexp!AJ12+reexp!AJ12</f>
        <v>10022</v>
      </c>
      <c r="AK12">
        <f>+domexp!AK12+reexp!AK12</f>
        <v>6421</v>
      </c>
      <c r="AL12">
        <f>+domexp!AL12+reexp!AL12</f>
        <v>9802</v>
      </c>
      <c r="AM12">
        <f>+domexp!AM12+reexp!AM12</f>
        <v>10531</v>
      </c>
      <c r="AN12">
        <f>+domexp!AN12+reexp!AN12</f>
        <v>8473</v>
      </c>
      <c r="AO12">
        <v>4296</v>
      </c>
      <c r="AP12">
        <v>6572</v>
      </c>
      <c r="AQ12">
        <v>5029</v>
      </c>
      <c r="AR12">
        <v>9425</v>
      </c>
      <c r="AT12" t="b">
        <f>+B12=domexp!B12</f>
        <v>1</v>
      </c>
      <c r="AU12" t="b">
        <f>+B12=reexp!B12</f>
        <v>1</v>
      </c>
    </row>
    <row r="13" spans="1:54">
      <c r="B13" t="s">
        <v>9</v>
      </c>
      <c r="R13">
        <v>9085</v>
      </c>
      <c r="S13">
        <v>6796</v>
      </c>
      <c r="T13">
        <v>9327</v>
      </c>
      <c r="U13">
        <v>10462</v>
      </c>
      <c r="V13">
        <v>17099</v>
      </c>
      <c r="W13">
        <v>23143</v>
      </c>
      <c r="X13">
        <f>+domexp!X13+reexp!X13</f>
        <v>52937</v>
      </c>
      <c r="Y13">
        <f>+domexp!Y13+reexp!Y13</f>
        <v>43826</v>
      </c>
      <c r="Z13">
        <f>+domexp!Z13+reexp!Z13</f>
        <v>27855</v>
      </c>
      <c r="AA13">
        <f>+domexp!AA13+reexp!AA13</f>
        <v>14459</v>
      </c>
      <c r="AB13">
        <f>+domexp!AB13+reexp!AB13</f>
        <v>24892</v>
      </c>
      <c r="AC13">
        <f>+domexp!AC13+reexp!AC13</f>
        <v>36482</v>
      </c>
      <c r="AD13">
        <f>+domexp!AD13+reexp!AD13</f>
        <v>41574</v>
      </c>
      <c r="AE13">
        <f>+domexp!AE13+reexp!AE13</f>
        <v>36966</v>
      </c>
      <c r="AF13">
        <f>+domexp!AF13+reexp!AF13</f>
        <v>34913</v>
      </c>
      <c r="AG13">
        <f>+domexp!AG13+reexp!AG13</f>
        <v>29003</v>
      </c>
      <c r="AH13">
        <f>+domexp!AH13+reexp!AH13</f>
        <v>29115</v>
      </c>
      <c r="AI13">
        <f>+domexp!AI13+reexp!AI13</f>
        <v>17927</v>
      </c>
      <c r="AJ13">
        <f>+domexp!AJ13+reexp!AJ13</f>
        <v>11230</v>
      </c>
      <c r="AK13">
        <f>+domexp!AK13+reexp!AK13</f>
        <v>8735</v>
      </c>
      <c r="AL13">
        <f>+domexp!AL13+reexp!AL13</f>
        <v>11392</v>
      </c>
      <c r="AM13">
        <f>+domexp!AM13+reexp!AM13</f>
        <v>13506</v>
      </c>
      <c r="AN13">
        <f>+domexp!AN13+reexp!AN13</f>
        <v>18244</v>
      </c>
      <c r="AO13">
        <v>19555</v>
      </c>
      <c r="AP13">
        <v>35351</v>
      </c>
      <c r="AQ13">
        <v>24447</v>
      </c>
      <c r="AR13">
        <v>20154</v>
      </c>
      <c r="AT13" t="b">
        <f>+B13=domexp!B13</f>
        <v>1</v>
      </c>
      <c r="AU13" t="b">
        <f>+B13=reexp!B13</f>
        <v>1</v>
      </c>
    </row>
    <row r="14" spans="1:54">
      <c r="B14" t="s">
        <v>10</v>
      </c>
      <c r="C14" t="s">
        <v>112</v>
      </c>
      <c r="E14">
        <v>23010</v>
      </c>
      <c r="F14">
        <v>16437</v>
      </c>
      <c r="G14">
        <v>17882</v>
      </c>
      <c r="H14">
        <v>25472</v>
      </c>
      <c r="I14">
        <v>26592</v>
      </c>
      <c r="J14">
        <v>29788</v>
      </c>
      <c r="K14">
        <v>32391</v>
      </c>
      <c r="L14">
        <v>35390</v>
      </c>
      <c r="M14">
        <v>40129</v>
      </c>
      <c r="N14">
        <v>29838</v>
      </c>
      <c r="Q14">
        <v>16347</v>
      </c>
      <c r="R14">
        <v>10190</v>
      </c>
      <c r="S14">
        <v>7210</v>
      </c>
      <c r="T14">
        <v>13426</v>
      </c>
      <c r="U14">
        <v>27261</v>
      </c>
      <c r="V14">
        <v>21527</v>
      </c>
      <c r="W14">
        <v>4664</v>
      </c>
      <c r="X14">
        <f>+domexp!X14+reexp!X14</f>
        <v>6070</v>
      </c>
      <c r="Y14">
        <f>+domexp!Y14+reexp!Y14</f>
        <v>6072</v>
      </c>
      <c r="Z14">
        <f>+domexp!Z14+reexp!Z14</f>
        <v>5664</v>
      </c>
      <c r="AA14">
        <f>+domexp!AA14+reexp!AA14</f>
        <v>502</v>
      </c>
      <c r="AB14">
        <f>+domexp!AB14+reexp!AB14</f>
        <v>1577</v>
      </c>
      <c r="AC14">
        <f>+domexp!AC14+reexp!AC14</f>
        <v>2172</v>
      </c>
      <c r="AD14">
        <f>+domexp!AD14+reexp!AD14</f>
        <v>4915</v>
      </c>
      <c r="AE14">
        <f>+domexp!AE14+reexp!AE14</f>
        <v>1656</v>
      </c>
      <c r="AF14">
        <f>+domexp!AF14+reexp!AF14</f>
        <v>1980</v>
      </c>
      <c r="AG14">
        <f>+domexp!AG14+reexp!AG14</f>
        <v>3524</v>
      </c>
      <c r="AH14">
        <f>+domexp!AH14+reexp!AH14</f>
        <v>5240</v>
      </c>
      <c r="AI14">
        <f>+domexp!AI14+reexp!AI14</f>
        <v>13724</v>
      </c>
      <c r="AJ14">
        <f>+domexp!AJ14+reexp!AJ14</f>
        <v>8252</v>
      </c>
      <c r="AK14">
        <f>+domexp!AK14+reexp!AK14</f>
        <v>9446</v>
      </c>
      <c r="AL14">
        <f>+domexp!AL14+reexp!AL14</f>
        <v>7313</v>
      </c>
      <c r="AM14">
        <f>+domexp!AM14+reexp!AM14</f>
        <v>3954</v>
      </c>
      <c r="AN14">
        <f>+domexp!AN14+reexp!AN14</f>
        <v>713</v>
      </c>
      <c r="AO14">
        <v>6636</v>
      </c>
      <c r="AP14">
        <v>3634</v>
      </c>
      <c r="AQ14">
        <v>582</v>
      </c>
      <c r="AR14">
        <v>584</v>
      </c>
      <c r="AT14" t="b">
        <f>+B14=domexp!B14</f>
        <v>1</v>
      </c>
      <c r="AU14" t="b">
        <f>+B14=reexp!B14</f>
        <v>1</v>
      </c>
    </row>
    <row r="15" spans="1:54">
      <c r="B15" t="s">
        <v>95</v>
      </c>
      <c r="R15">
        <v>0</v>
      </c>
      <c r="S15">
        <v>0</v>
      </c>
      <c r="T15">
        <v>0</v>
      </c>
      <c r="AA15">
        <f>+domexp!AA15+reexp!AA15</f>
        <v>3734</v>
      </c>
      <c r="AB15">
        <f>+domexp!AB15+reexp!AB15</f>
        <v>7859</v>
      </c>
      <c r="AC15">
        <f>+domexp!AC15+reexp!AC15</f>
        <v>11402</v>
      </c>
      <c r="AD15">
        <f>+domexp!AD15+reexp!AD15</f>
        <v>11576</v>
      </c>
      <c r="AE15">
        <f>+domexp!AE15+reexp!AE15</f>
        <v>8794</v>
      </c>
      <c r="AF15">
        <f>+domexp!AF15+reexp!AF15</f>
        <v>7894</v>
      </c>
      <c r="AG15">
        <f>+domexp!AG15+reexp!AG15</f>
        <v>10445</v>
      </c>
      <c r="AH15">
        <f>+domexp!AH15+reexp!AH15</f>
        <v>11489</v>
      </c>
      <c r="AI15">
        <f>+domexp!AI15+reexp!AI15</f>
        <v>11211</v>
      </c>
      <c r="AJ15">
        <f>+domexp!AJ15+reexp!AJ15</f>
        <v>5779</v>
      </c>
      <c r="AT15" t="b">
        <f>+B15=domexp!B15</f>
        <v>1</v>
      </c>
      <c r="AU15" t="b">
        <f>+B15=reexp!B15</f>
        <v>1</v>
      </c>
    </row>
    <row r="16" spans="1:54">
      <c r="B16" t="s">
        <v>106</v>
      </c>
      <c r="R16">
        <v>0</v>
      </c>
      <c r="S16">
        <v>0</v>
      </c>
      <c r="T16">
        <v>0</v>
      </c>
      <c r="X16">
        <f>+domexp!X16+reexp!X16</f>
        <v>9819</v>
      </c>
      <c r="Y16">
        <f>+domexp!Y16+reexp!Y16</f>
        <v>22057</v>
      </c>
      <c r="Z16">
        <f>+domexp!Z16+reexp!Z16</f>
        <v>5789</v>
      </c>
      <c r="AT16" t="b">
        <f>+B16=domexp!B16</f>
        <v>1</v>
      </c>
      <c r="AU16" t="b">
        <f>+B16=reexp!B16</f>
        <v>1</v>
      </c>
    </row>
    <row r="17" spans="2:47">
      <c r="B17" t="s">
        <v>11</v>
      </c>
      <c r="R17">
        <v>0</v>
      </c>
      <c r="S17">
        <v>0</v>
      </c>
      <c r="T17">
        <v>0</v>
      </c>
      <c r="AK17">
        <f>+domexp!AK17+reexp!AK17</f>
        <v>641</v>
      </c>
      <c r="AL17">
        <f>+domexp!AL17+reexp!AL17</f>
        <v>808</v>
      </c>
      <c r="AM17">
        <f>+domexp!AM17+reexp!AM17</f>
        <v>1267</v>
      </c>
      <c r="AN17">
        <f>+domexp!AN17+reexp!AN17</f>
        <v>1655</v>
      </c>
      <c r="AO17">
        <v>2433</v>
      </c>
      <c r="AP17">
        <v>3128</v>
      </c>
      <c r="AQ17">
        <v>2600</v>
      </c>
      <c r="AR17">
        <v>2608</v>
      </c>
      <c r="AT17" t="b">
        <f>+B17=domexp!B17</f>
        <v>1</v>
      </c>
      <c r="AU17" t="b">
        <f>+B17=reexp!B17</f>
        <v>1</v>
      </c>
    </row>
    <row r="18" spans="2:47">
      <c r="B18" t="s">
        <v>12</v>
      </c>
      <c r="R18">
        <v>0</v>
      </c>
      <c r="S18">
        <v>0</v>
      </c>
      <c r="T18">
        <v>0</v>
      </c>
      <c r="AK18">
        <f>+domexp!AK18+reexp!AK18</f>
        <v>857</v>
      </c>
      <c r="AL18">
        <f>+domexp!AL18+reexp!AL18</f>
        <v>1513</v>
      </c>
      <c r="AM18">
        <f>+domexp!AM18+reexp!AM18</f>
        <v>2101</v>
      </c>
      <c r="AN18">
        <f>+domexp!AN18+reexp!AN18</f>
        <v>2073</v>
      </c>
      <c r="AO18">
        <v>2035</v>
      </c>
      <c r="AP18">
        <v>4017</v>
      </c>
      <c r="AQ18">
        <v>1189</v>
      </c>
      <c r="AR18">
        <v>1810</v>
      </c>
      <c r="AT18" t="b">
        <f>+B18=domexp!B18</f>
        <v>1</v>
      </c>
      <c r="AU18" t="b">
        <f>+B18=reexp!B18</f>
        <v>1</v>
      </c>
    </row>
    <row r="19" spans="2:47">
      <c r="B19" t="s">
        <v>13</v>
      </c>
      <c r="R19">
        <v>0</v>
      </c>
      <c r="S19">
        <v>0</v>
      </c>
      <c r="T19">
        <v>0</v>
      </c>
      <c r="AK19">
        <f>+domexp!AK19+reexp!AK19</f>
        <v>1180</v>
      </c>
      <c r="AL19">
        <f>+domexp!AL19+reexp!AL19</f>
        <v>1248</v>
      </c>
      <c r="AM19">
        <f>+domexp!AM19+reexp!AM19</f>
        <v>1594</v>
      </c>
      <c r="AN19">
        <f>+domexp!AN19+reexp!AN19</f>
        <v>2659</v>
      </c>
      <c r="AO19">
        <v>2890</v>
      </c>
      <c r="AP19">
        <v>5216</v>
      </c>
      <c r="AQ19">
        <v>2281</v>
      </c>
      <c r="AR19">
        <v>2710</v>
      </c>
      <c r="AT19" t="b">
        <f>+B19=domexp!B19</f>
        <v>1</v>
      </c>
      <c r="AU19" t="b">
        <f>+B19=reexp!B19</f>
        <v>1</v>
      </c>
    </row>
    <row r="20" spans="2:47">
      <c r="B20" t="s">
        <v>14</v>
      </c>
      <c r="R20">
        <v>0</v>
      </c>
      <c r="S20">
        <v>0</v>
      </c>
      <c r="T20">
        <v>0</v>
      </c>
      <c r="AG20">
        <f>+domexp!AG20+reexp!AG20</f>
        <v>20221</v>
      </c>
      <c r="AH20">
        <f>+domexp!AH20+reexp!AH20</f>
        <v>15799</v>
      </c>
      <c r="AI20">
        <f>+domexp!AI20+reexp!AI20</f>
        <v>18541</v>
      </c>
      <c r="AJ20">
        <f>+domexp!AJ20+reexp!AJ20</f>
        <v>5657</v>
      </c>
      <c r="AK20">
        <f>+domexp!AK20+reexp!AK20</f>
        <v>9002</v>
      </c>
      <c r="AL20">
        <f>+domexp!AL20+reexp!AL20</f>
        <v>7780</v>
      </c>
      <c r="AM20">
        <f>+domexp!AM20+reexp!AM20</f>
        <v>7946</v>
      </c>
      <c r="AN20">
        <f>+domexp!AN20+reexp!AN20</f>
        <v>8400</v>
      </c>
      <c r="AO20">
        <v>6748</v>
      </c>
      <c r="AP20">
        <v>14968</v>
      </c>
      <c r="AQ20">
        <v>10153</v>
      </c>
      <c r="AR20">
        <v>16144</v>
      </c>
      <c r="AT20" t="b">
        <f>+B20=domexp!B20</f>
        <v>1</v>
      </c>
      <c r="AU20" t="b">
        <f>+B20=reexp!B20</f>
        <v>1</v>
      </c>
    </row>
    <row r="21" spans="2:47">
      <c r="B21" t="s">
        <v>65</v>
      </c>
      <c r="R21">
        <v>0</v>
      </c>
      <c r="S21">
        <v>0</v>
      </c>
      <c r="T21">
        <v>0</v>
      </c>
      <c r="Y21">
        <f>+domexp!Y21+reexp!Y21</f>
        <v>5897</v>
      </c>
      <c r="Z21">
        <f>+domexp!Z21+reexp!Z21</f>
        <v>2324</v>
      </c>
      <c r="AA21">
        <f>+domexp!AA21+reexp!AA21</f>
        <v>1309</v>
      </c>
      <c r="AB21">
        <f>+domexp!AB21+reexp!AB21</f>
        <v>2399</v>
      </c>
      <c r="AC21">
        <f>+domexp!AC21+reexp!AC21</f>
        <v>5304</v>
      </c>
      <c r="AD21">
        <f>+domexp!AD21+reexp!AD21</f>
        <v>6191</v>
      </c>
      <c r="AE21">
        <f>+domexp!AE21+reexp!AE21</f>
        <v>2928</v>
      </c>
      <c r="AF21">
        <f>+domexp!AF21+reexp!AF21</f>
        <v>7718</v>
      </c>
      <c r="AT21" t="b">
        <f>+B21=domexp!B21</f>
        <v>1</v>
      </c>
      <c r="AU21" t="b">
        <f>+B21=reexp!B21</f>
        <v>1</v>
      </c>
    </row>
    <row r="22" spans="2:47">
      <c r="B22" t="s">
        <v>66</v>
      </c>
      <c r="R22">
        <v>0</v>
      </c>
      <c r="S22">
        <v>0</v>
      </c>
      <c r="T22">
        <v>0</v>
      </c>
      <c r="Y22">
        <f>+domexp!Y22+reexp!Y22</f>
        <v>8961</v>
      </c>
      <c r="Z22">
        <f>+domexp!Z22+reexp!Z22</f>
        <v>2302</v>
      </c>
      <c r="AA22">
        <f>+domexp!AA22+reexp!AA22</f>
        <v>1988</v>
      </c>
      <c r="AB22">
        <f>+domexp!AB22+reexp!AB22</f>
        <v>4415</v>
      </c>
      <c r="AC22">
        <f>+domexp!AC22+reexp!AC22</f>
        <v>9394</v>
      </c>
      <c r="AD22">
        <f>+domexp!AD22+reexp!AD22</f>
        <v>14916</v>
      </c>
      <c r="AE22">
        <f>+domexp!AE22+reexp!AE22</f>
        <v>7177</v>
      </c>
      <c r="AF22">
        <f>+domexp!AF22+reexp!AF22</f>
        <v>12956</v>
      </c>
      <c r="AT22" t="b">
        <f>+B22=domexp!B22</f>
        <v>1</v>
      </c>
      <c r="AU22" t="b">
        <f>+B22=reexp!B22</f>
        <v>1</v>
      </c>
    </row>
    <row r="23" spans="2:47">
      <c r="B23" t="s">
        <v>15</v>
      </c>
      <c r="E23">
        <v>646</v>
      </c>
      <c r="F23">
        <v>455</v>
      </c>
      <c r="G23">
        <v>210</v>
      </c>
      <c r="H23">
        <v>265</v>
      </c>
      <c r="I23">
        <v>519</v>
      </c>
      <c r="J23">
        <v>786</v>
      </c>
      <c r="K23">
        <v>716</v>
      </c>
      <c r="L23">
        <v>1010</v>
      </c>
      <c r="M23">
        <v>2587</v>
      </c>
      <c r="N23">
        <v>2099</v>
      </c>
      <c r="Q23">
        <v>5270</v>
      </c>
      <c r="R23">
        <v>4123</v>
      </c>
      <c r="S23">
        <v>2241</v>
      </c>
      <c r="T23">
        <v>2183</v>
      </c>
      <c r="U23">
        <v>3705</v>
      </c>
      <c r="V23">
        <v>2934</v>
      </c>
      <c r="W23">
        <v>5644</v>
      </c>
      <c r="X23">
        <f>+domexp!X23+reexp!X23</f>
        <v>9471</v>
      </c>
      <c r="Y23">
        <f>+domexp!Y23+reexp!Y23</f>
        <v>19570</v>
      </c>
      <c r="Z23">
        <f>+domexp!Z23+reexp!Z23</f>
        <v>19151</v>
      </c>
      <c r="AA23">
        <f>+domexp!AA23+reexp!AA23</f>
        <v>21110</v>
      </c>
      <c r="AB23">
        <f>+domexp!AB23+reexp!AB23</f>
        <v>16347</v>
      </c>
      <c r="AC23">
        <f>+domexp!AC23+reexp!AC23</f>
        <v>21585</v>
      </c>
      <c r="AD23">
        <f>+domexp!AD23+reexp!AD23</f>
        <v>15296</v>
      </c>
      <c r="AE23">
        <f>+domexp!AE23+reexp!AE23</f>
        <v>10723</v>
      </c>
      <c r="AF23">
        <f>+domexp!AF23+reexp!AF23</f>
        <v>8670</v>
      </c>
      <c r="AG23">
        <f>+domexp!AG23+reexp!AG23</f>
        <v>13039</v>
      </c>
      <c r="AH23">
        <f>+domexp!AH23+reexp!AH23</f>
        <v>12197</v>
      </c>
      <c r="AI23">
        <f>+domexp!AI23+reexp!AI23</f>
        <v>21141</v>
      </c>
      <c r="AJ23">
        <f>+domexp!AJ23+reexp!AJ23</f>
        <v>24446</v>
      </c>
      <c r="AK23">
        <f>+domexp!AK23+reexp!AK23</f>
        <v>13351</v>
      </c>
      <c r="AL23">
        <f>+domexp!AL23+reexp!AL23</f>
        <v>16864</v>
      </c>
      <c r="AM23">
        <f>+domexp!AM23+reexp!AM23</f>
        <v>12847</v>
      </c>
      <c r="AN23">
        <f>+domexp!AN23+reexp!AN23</f>
        <v>13950</v>
      </c>
      <c r="AO23">
        <v>17113</v>
      </c>
      <c r="AP23">
        <v>26810</v>
      </c>
      <c r="AQ23">
        <v>26115</v>
      </c>
      <c r="AR23">
        <v>29422</v>
      </c>
      <c r="AT23" t="b">
        <f>+B23=domexp!B23</f>
        <v>1</v>
      </c>
      <c r="AU23" t="b">
        <f>+B23=reexp!B23</f>
        <v>1</v>
      </c>
    </row>
    <row r="24" spans="2:47">
      <c r="B24" t="s">
        <v>16</v>
      </c>
      <c r="R24">
        <v>0</v>
      </c>
      <c r="S24">
        <v>0</v>
      </c>
      <c r="T24">
        <v>0</v>
      </c>
      <c r="Y24">
        <f>+domexp!Y24+reexp!Y24</f>
        <v>32245</v>
      </c>
      <c r="Z24">
        <f>+domexp!Z24+reexp!Z24</f>
        <v>38152</v>
      </c>
      <c r="AA24">
        <f>+domexp!AA24+reexp!AA24</f>
        <v>39025</v>
      </c>
      <c r="AB24">
        <f>+domexp!AB24+reexp!AB24</f>
        <v>20553</v>
      </c>
      <c r="AC24">
        <f>+domexp!AC24+reexp!AC24</f>
        <v>10344</v>
      </c>
      <c r="AD24">
        <f>+domexp!AD24+reexp!AD24</f>
        <v>8303</v>
      </c>
      <c r="AE24">
        <f>+domexp!AE24+reexp!AE24</f>
        <v>3216</v>
      </c>
      <c r="AF24">
        <f>+domexp!AF24+reexp!AF24</f>
        <v>2546</v>
      </c>
      <c r="AG24">
        <f>+domexp!AG24+reexp!AG24</f>
        <v>4445</v>
      </c>
      <c r="AH24">
        <f>+domexp!AH24+reexp!AH24</f>
        <v>7761</v>
      </c>
      <c r="AI24">
        <f>+domexp!AI24+reexp!AI24</f>
        <v>23999</v>
      </c>
      <c r="AJ24">
        <f>+domexp!AJ24+reexp!AJ24</f>
        <v>36938</v>
      </c>
      <c r="AK24">
        <f>+domexp!AK24+reexp!AK24</f>
        <v>39694</v>
      </c>
      <c r="AL24">
        <f>+domexp!AL24+reexp!AL24</f>
        <v>27902</v>
      </c>
      <c r="AM24">
        <f>+domexp!AM24+reexp!AM24</f>
        <v>16874</v>
      </c>
      <c r="AN24">
        <f>+domexp!AN24+reexp!AN24</f>
        <v>19121</v>
      </c>
      <c r="AO24">
        <v>17804</v>
      </c>
      <c r="AP24">
        <v>33572</v>
      </c>
      <c r="AQ24">
        <v>23017</v>
      </c>
      <c r="AR24">
        <v>21999</v>
      </c>
      <c r="AT24" t="b">
        <f>+B24=domexp!B24</f>
        <v>1</v>
      </c>
      <c r="AU24" t="b">
        <f>+B24=reexp!B24</f>
        <v>1</v>
      </c>
    </row>
    <row r="25" spans="2:47">
      <c r="B25" t="s">
        <v>96</v>
      </c>
      <c r="R25">
        <v>0</v>
      </c>
      <c r="S25">
        <v>0</v>
      </c>
      <c r="T25">
        <v>0</v>
      </c>
      <c r="AT25" t="b">
        <f>+B25=domexp!B25</f>
        <v>1</v>
      </c>
      <c r="AU25" t="b">
        <f>+B25=reexp!B25</f>
        <v>1</v>
      </c>
    </row>
    <row r="26" spans="2:47">
      <c r="B26" t="s">
        <v>67</v>
      </c>
      <c r="E26">
        <v>1041</v>
      </c>
      <c r="F26">
        <v>1059</v>
      </c>
      <c r="G26">
        <v>1036</v>
      </c>
      <c r="H26">
        <v>1553</v>
      </c>
      <c r="I26">
        <v>1334</v>
      </c>
      <c r="J26">
        <v>1647</v>
      </c>
      <c r="K26">
        <v>2128</v>
      </c>
      <c r="L26">
        <v>1841</v>
      </c>
      <c r="M26">
        <v>1428</v>
      </c>
      <c r="N26">
        <v>1981</v>
      </c>
      <c r="Q26">
        <v>1726</v>
      </c>
      <c r="R26">
        <v>3052</v>
      </c>
      <c r="S26">
        <v>1480</v>
      </c>
      <c r="T26">
        <v>258</v>
      </c>
      <c r="U26">
        <v>25</v>
      </c>
      <c r="V26">
        <v>6</v>
      </c>
      <c r="W26">
        <v>1</v>
      </c>
      <c r="X26">
        <f>+domexp!X26+reexp!X26</f>
        <v>5969</v>
      </c>
      <c r="AT26" t="b">
        <f>+B26=domexp!B26</f>
        <v>1</v>
      </c>
      <c r="AU26" t="b">
        <f>+B26=reexp!B26</f>
        <v>1</v>
      </c>
    </row>
    <row r="27" spans="2:47">
      <c r="B27" t="s">
        <v>17</v>
      </c>
      <c r="E27">
        <v>1524</v>
      </c>
      <c r="F27">
        <v>640</v>
      </c>
      <c r="G27">
        <v>2524</v>
      </c>
      <c r="H27">
        <v>3767</v>
      </c>
      <c r="I27">
        <v>899</v>
      </c>
      <c r="J27">
        <v>1611</v>
      </c>
      <c r="K27">
        <v>1579</v>
      </c>
      <c r="L27">
        <v>1160</v>
      </c>
      <c r="M27">
        <v>658</v>
      </c>
      <c r="N27">
        <v>1026</v>
      </c>
      <c r="R27">
        <v>3342</v>
      </c>
      <c r="S27">
        <v>6415</v>
      </c>
      <c r="T27">
        <v>5511</v>
      </c>
      <c r="U27">
        <v>1767</v>
      </c>
      <c r="V27">
        <v>1896</v>
      </c>
      <c r="W27">
        <v>2300</v>
      </c>
      <c r="X27">
        <f>+domexp!X27+reexp!X27</f>
        <v>7686</v>
      </c>
      <c r="Y27">
        <f>+domexp!Y27+reexp!Y27</f>
        <v>22232</v>
      </c>
      <c r="Z27">
        <f>+domexp!Z27+reexp!Z27</f>
        <v>30080</v>
      </c>
      <c r="AA27">
        <f>+domexp!AA27+reexp!AA27</f>
        <v>38015</v>
      </c>
      <c r="AB27">
        <f>+domexp!AB27+reexp!AB27</f>
        <v>17194</v>
      </c>
      <c r="AC27">
        <f>+domexp!AC27+reexp!AC27</f>
        <v>13975</v>
      </c>
      <c r="AD27">
        <f>+domexp!AD27+reexp!AD27</f>
        <v>12720</v>
      </c>
      <c r="AE27">
        <f>+domexp!AE27+reexp!AE27</f>
        <v>9512</v>
      </c>
      <c r="AF27">
        <f>+domexp!AF27+reexp!AF27</f>
        <v>8794</v>
      </c>
      <c r="AG27">
        <f>+domexp!AG27+reexp!AG27</f>
        <v>12361</v>
      </c>
      <c r="AH27">
        <f>+domexp!AH27+reexp!AH27</f>
        <v>11750</v>
      </c>
      <c r="AI27">
        <f>+domexp!AI27+reexp!AI27</f>
        <v>16289</v>
      </c>
      <c r="AJ27">
        <f>+domexp!AJ27+reexp!AJ27</f>
        <v>20509</v>
      </c>
      <c r="AK27">
        <f>+domexp!AK27+reexp!AK27</f>
        <v>14623</v>
      </c>
      <c r="AL27">
        <f>+domexp!AL27+reexp!AL27</f>
        <v>13913</v>
      </c>
      <c r="AM27">
        <f>+domexp!AM27+reexp!AM27</f>
        <v>15393</v>
      </c>
      <c r="AN27">
        <f>+domexp!AN27+reexp!AN27</f>
        <v>11613</v>
      </c>
      <c r="AO27">
        <v>19879</v>
      </c>
      <c r="AP27">
        <v>9725</v>
      </c>
      <c r="AQ27">
        <v>21867</v>
      </c>
      <c r="AR27">
        <v>15835</v>
      </c>
      <c r="AT27" t="b">
        <f>+B27=domexp!B27</f>
        <v>1</v>
      </c>
      <c r="AU27" t="b">
        <f>+B27=reexp!B27</f>
        <v>1</v>
      </c>
    </row>
    <row r="28" spans="2:47">
      <c r="B28" t="s">
        <v>18</v>
      </c>
      <c r="E28">
        <v>49</v>
      </c>
      <c r="F28">
        <v>6</v>
      </c>
      <c r="G28">
        <v>2</v>
      </c>
      <c r="H28">
        <v>122</v>
      </c>
      <c r="I28">
        <v>7</v>
      </c>
      <c r="J28">
        <v>10</v>
      </c>
      <c r="K28">
        <v>50</v>
      </c>
      <c r="L28">
        <v>3</v>
      </c>
      <c r="M28">
        <v>4</v>
      </c>
      <c r="N28">
        <v>53</v>
      </c>
      <c r="R28">
        <v>198</v>
      </c>
      <c r="S28">
        <v>154</v>
      </c>
      <c r="T28">
        <v>246</v>
      </c>
      <c r="U28">
        <v>196</v>
      </c>
      <c r="V28">
        <v>13</v>
      </c>
      <c r="W28">
        <v>6</v>
      </c>
      <c r="X28">
        <f>+domexp!X28+reexp!X28</f>
        <v>67</v>
      </c>
      <c r="Y28">
        <f>+domexp!Y28+reexp!Y28</f>
        <v>958</v>
      </c>
      <c r="Z28">
        <f>+domexp!Z28+reexp!Z28</f>
        <v>552</v>
      </c>
      <c r="AA28">
        <f>+domexp!AA28+reexp!AA28</f>
        <v>568</v>
      </c>
      <c r="AB28">
        <f>+domexp!AB28+reexp!AB28</f>
        <v>1085</v>
      </c>
      <c r="AC28">
        <f>+domexp!AC28+reexp!AC28</f>
        <v>1109</v>
      </c>
      <c r="AD28">
        <f>+domexp!AD28+reexp!AD28</f>
        <v>919</v>
      </c>
      <c r="AE28">
        <f>+domexp!AE28+reexp!AE28</f>
        <v>2652</v>
      </c>
      <c r="AF28">
        <f>+domexp!AF28+reexp!AF28</f>
        <v>1455</v>
      </c>
      <c r="AG28">
        <f>+domexp!AG28+reexp!AG28</f>
        <v>1743</v>
      </c>
      <c r="AH28">
        <f>+domexp!AH28+reexp!AH28</f>
        <v>1038</v>
      </c>
      <c r="AI28">
        <f>+domexp!AI28+reexp!AI28</f>
        <v>659</v>
      </c>
      <c r="AJ28">
        <f>+domexp!AJ28+reexp!AJ28</f>
        <v>1537</v>
      </c>
      <c r="AK28">
        <f>+domexp!AK28+reexp!AK28</f>
        <v>491</v>
      </c>
      <c r="AL28">
        <f>+domexp!AL28+reexp!AL28</f>
        <v>1113</v>
      </c>
      <c r="AM28">
        <f>+domexp!AM28+reexp!AM28</f>
        <v>1801</v>
      </c>
      <c r="AN28">
        <f>+domexp!AN28+reexp!AN28</f>
        <v>3189</v>
      </c>
      <c r="AO28">
        <v>2358</v>
      </c>
      <c r="AP28">
        <v>1749</v>
      </c>
      <c r="AQ28">
        <v>1005</v>
      </c>
      <c r="AR28">
        <v>1082</v>
      </c>
      <c r="AT28" t="b">
        <f>+B28=domexp!B28</f>
        <v>1</v>
      </c>
      <c r="AU28" t="b">
        <f>+B28=reexp!B28</f>
        <v>1</v>
      </c>
    </row>
    <row r="29" spans="2:47">
      <c r="B29" t="s">
        <v>19</v>
      </c>
      <c r="E29">
        <v>192</v>
      </c>
      <c r="F29">
        <v>6</v>
      </c>
      <c r="G29">
        <v>2</v>
      </c>
      <c r="H29">
        <v>26</v>
      </c>
      <c r="I29">
        <v>7</v>
      </c>
      <c r="J29">
        <v>228</v>
      </c>
      <c r="K29">
        <v>15</v>
      </c>
      <c r="L29">
        <v>19</v>
      </c>
      <c r="M29">
        <v>4</v>
      </c>
      <c r="N29">
        <v>274</v>
      </c>
      <c r="R29">
        <v>2315</v>
      </c>
      <c r="S29">
        <v>2609</v>
      </c>
      <c r="T29">
        <v>3544</v>
      </c>
      <c r="U29">
        <v>2513</v>
      </c>
      <c r="V29">
        <v>637</v>
      </c>
      <c r="W29">
        <v>747</v>
      </c>
      <c r="X29">
        <f>+domexp!X29+reexp!X29</f>
        <v>1852</v>
      </c>
      <c r="Y29">
        <f>+domexp!Y29+reexp!Y29</f>
        <v>3890</v>
      </c>
      <c r="Z29">
        <f>+domexp!Z29+reexp!Z29</f>
        <v>6252</v>
      </c>
      <c r="AA29">
        <f>+domexp!AA29+reexp!AA29</f>
        <v>5903</v>
      </c>
      <c r="AB29">
        <f>+domexp!AB29+reexp!AB29</f>
        <v>5539</v>
      </c>
      <c r="AC29">
        <f>+domexp!AC29+reexp!AC29</f>
        <v>7639</v>
      </c>
      <c r="AD29">
        <f>+domexp!AD29+reexp!AD29</f>
        <v>7331</v>
      </c>
      <c r="AE29">
        <f>+domexp!AE29+reexp!AE29</f>
        <v>5407</v>
      </c>
      <c r="AF29">
        <f>+domexp!AF29+reexp!AF29</f>
        <v>3362</v>
      </c>
      <c r="AG29">
        <f>+domexp!AG29+reexp!AG29</f>
        <v>5051</v>
      </c>
      <c r="AH29">
        <f>+domexp!AH29+reexp!AH29</f>
        <v>7828</v>
      </c>
      <c r="AI29">
        <f>+domexp!AI29+reexp!AI29</f>
        <v>7211</v>
      </c>
      <c r="AJ29">
        <f>+domexp!AJ29+reexp!AJ29</f>
        <v>4634</v>
      </c>
      <c r="AK29">
        <f>+domexp!AK29+reexp!AK29</f>
        <v>2895</v>
      </c>
      <c r="AL29">
        <f>+domexp!AL29+reexp!AL29</f>
        <v>4394</v>
      </c>
      <c r="AM29">
        <f>+domexp!AM29+reexp!AM29</f>
        <v>5827</v>
      </c>
      <c r="AN29">
        <f>+domexp!AN29+reexp!AN29</f>
        <v>6516</v>
      </c>
      <c r="AO29">
        <v>2376</v>
      </c>
      <c r="AP29">
        <v>453</v>
      </c>
      <c r="AQ29">
        <v>347</v>
      </c>
      <c r="AR29">
        <v>1118</v>
      </c>
      <c r="AT29" t="b">
        <f>+B29=domexp!B29</f>
        <v>1</v>
      </c>
      <c r="AU29" t="b">
        <f>+B29=reexp!B29</f>
        <v>1</v>
      </c>
    </row>
    <row r="30" spans="2:47">
      <c r="B30" t="s">
        <v>68</v>
      </c>
      <c r="R30">
        <v>0</v>
      </c>
      <c r="S30">
        <v>0</v>
      </c>
      <c r="T30">
        <v>0</v>
      </c>
      <c r="AT30" t="b">
        <f>+B30=domexp!B30</f>
        <v>1</v>
      </c>
      <c r="AU30" t="b">
        <f>+B30=reexp!B30</f>
        <v>1</v>
      </c>
    </row>
    <row r="31" spans="2:47">
      <c r="B31" t="s">
        <v>20</v>
      </c>
      <c r="E31">
        <v>30</v>
      </c>
      <c r="G31">
        <v>1</v>
      </c>
      <c r="H31">
        <v>155</v>
      </c>
      <c r="I31">
        <v>237</v>
      </c>
      <c r="J31">
        <v>31</v>
      </c>
      <c r="K31">
        <v>250</v>
      </c>
      <c r="L31">
        <v>43</v>
      </c>
      <c r="M31">
        <v>25</v>
      </c>
      <c r="N31">
        <v>149</v>
      </c>
      <c r="R31">
        <v>1403</v>
      </c>
      <c r="S31">
        <v>2160</v>
      </c>
      <c r="T31">
        <v>1663</v>
      </c>
      <c r="U31">
        <v>1219</v>
      </c>
      <c r="V31">
        <v>171</v>
      </c>
      <c r="W31">
        <v>54</v>
      </c>
      <c r="X31">
        <f>+domexp!X31+reexp!X31</f>
        <v>1830</v>
      </c>
      <c r="Y31">
        <f>+domexp!Y31+reexp!Y31</f>
        <v>5086</v>
      </c>
      <c r="Z31">
        <f>+domexp!Z31+reexp!Z31</f>
        <v>7360</v>
      </c>
      <c r="AA31">
        <f>+domexp!AA31+reexp!AA31</f>
        <v>9117</v>
      </c>
      <c r="AB31">
        <f>+domexp!AB31+reexp!AB31</f>
        <v>7320</v>
      </c>
      <c r="AC31">
        <f>+domexp!AC31+reexp!AC31</f>
        <v>14100</v>
      </c>
      <c r="AD31">
        <f>+domexp!AD31+reexp!AD31</f>
        <v>8011</v>
      </c>
      <c r="AE31">
        <f>+domexp!AE31+reexp!AE31</f>
        <v>7287</v>
      </c>
      <c r="AF31">
        <f>+domexp!AF31+reexp!AF31</f>
        <v>7138</v>
      </c>
      <c r="AG31">
        <f>+domexp!AG31+reexp!AG31</f>
        <v>8304</v>
      </c>
      <c r="AH31">
        <f>+domexp!AH31+reexp!AH31</f>
        <v>8456</v>
      </c>
      <c r="AI31">
        <f>+domexp!AI31+reexp!AI31</f>
        <v>5390</v>
      </c>
      <c r="AJ31">
        <f>+domexp!AJ31+reexp!AJ31</f>
        <v>3563</v>
      </c>
      <c r="AK31">
        <f>+domexp!AK31+reexp!AK31</f>
        <v>5694</v>
      </c>
      <c r="AL31">
        <f>+domexp!AL31+reexp!AL31</f>
        <v>10539</v>
      </c>
      <c r="AM31">
        <f>+domexp!AM31+reexp!AM31</f>
        <v>11259</v>
      </c>
      <c r="AN31">
        <f>+domexp!AN31+reexp!AN31</f>
        <v>6691</v>
      </c>
      <c r="AO31">
        <v>1564</v>
      </c>
      <c r="AP31">
        <v>7556</v>
      </c>
      <c r="AQ31">
        <v>6257</v>
      </c>
      <c r="AR31">
        <v>11358</v>
      </c>
      <c r="AT31" t="b">
        <f>+B31=domexp!B31</f>
        <v>1</v>
      </c>
      <c r="AU31" t="b">
        <f>+B31=reexp!B31</f>
        <v>1</v>
      </c>
    </row>
    <row r="32" spans="2:47">
      <c r="B32" t="s">
        <v>21</v>
      </c>
      <c r="R32">
        <v>1865</v>
      </c>
      <c r="S32">
        <v>1116</v>
      </c>
      <c r="T32">
        <v>2075</v>
      </c>
      <c r="U32">
        <v>1203</v>
      </c>
      <c r="V32">
        <v>513</v>
      </c>
      <c r="W32">
        <v>315</v>
      </c>
      <c r="X32">
        <f>+domexp!X32+reexp!X32</f>
        <v>36274</v>
      </c>
      <c r="Y32">
        <f>+domexp!Y32+reexp!Y32</f>
        <v>67675</v>
      </c>
      <c r="Z32">
        <f>+domexp!Z32+reexp!Z32</f>
        <v>54038</v>
      </c>
      <c r="AA32">
        <f>+domexp!AA32+reexp!AA32</f>
        <v>26482</v>
      </c>
      <c r="AB32">
        <f>+domexp!AB32+reexp!AB32</f>
        <v>37949</v>
      </c>
      <c r="AC32">
        <f>+domexp!AC32+reexp!AC32</f>
        <v>64206</v>
      </c>
      <c r="AD32">
        <f>+domexp!AD32+reexp!AD32</f>
        <v>18103</v>
      </c>
      <c r="AE32">
        <f>+domexp!AE32+reexp!AE32</f>
        <v>14139</v>
      </c>
      <c r="AF32">
        <f>+domexp!AF32+reexp!AF32</f>
        <v>15725</v>
      </c>
      <c r="AG32">
        <f>+domexp!AG32+reexp!AG32</f>
        <v>17023</v>
      </c>
      <c r="AH32">
        <f>+domexp!AH32+reexp!AH32</f>
        <v>15027</v>
      </c>
      <c r="AI32">
        <f>+domexp!AI32+reexp!AI32</f>
        <v>12988</v>
      </c>
      <c r="AJ32">
        <f>+domexp!AJ32+reexp!AJ32</f>
        <v>14403</v>
      </c>
      <c r="AK32">
        <f>+domexp!AK32+reexp!AK32</f>
        <v>6848</v>
      </c>
      <c r="AL32">
        <f>+domexp!AL32+reexp!AL32</f>
        <v>7482</v>
      </c>
      <c r="AM32">
        <f>+domexp!AM32+reexp!AM32</f>
        <v>11914</v>
      </c>
      <c r="AN32">
        <f>+domexp!AN32+reexp!AN32</f>
        <v>13715</v>
      </c>
      <c r="AO32">
        <v>16203</v>
      </c>
      <c r="AP32">
        <v>17548</v>
      </c>
      <c r="AQ32">
        <v>11265</v>
      </c>
      <c r="AR32">
        <v>19469</v>
      </c>
      <c r="AT32" t="b">
        <f>+B32=domexp!B32</f>
        <v>1</v>
      </c>
      <c r="AU32" t="b">
        <f>+B32=reexp!B32</f>
        <v>1</v>
      </c>
    </row>
    <row r="33" spans="2:47">
      <c r="B33" t="s">
        <v>22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>+domexp!X33+reexp!X33</f>
        <v>0</v>
      </c>
      <c r="Y33">
        <f>+domexp!Y33+reexp!Y33</f>
        <v>5018</v>
      </c>
      <c r="Z33">
        <f>+domexp!Z33+reexp!Z33</f>
        <v>3320</v>
      </c>
      <c r="AA33">
        <f>+domexp!AA33+reexp!AA33</f>
        <v>19269</v>
      </c>
      <c r="AB33">
        <f>+domexp!AB33+reexp!AB33</f>
        <v>56137</v>
      </c>
      <c r="AC33">
        <f>+domexp!AC33+reexp!AC33</f>
        <v>55172</v>
      </c>
      <c r="AD33">
        <f>+domexp!AD33+reexp!AD33</f>
        <v>4364</v>
      </c>
      <c r="AE33">
        <f>+domexp!AE33+reexp!AE33</f>
        <v>1664</v>
      </c>
      <c r="AF33">
        <f>+domexp!AF33+reexp!AF33</f>
        <v>2172</v>
      </c>
      <c r="AG33">
        <f>+domexp!AG33+reexp!AG33</f>
        <v>3288</v>
      </c>
      <c r="AH33">
        <f>+domexp!AH33+reexp!AH33</f>
        <v>4530</v>
      </c>
      <c r="AI33">
        <f>+domexp!AI33+reexp!AI33</f>
        <v>3084</v>
      </c>
      <c r="AJ33">
        <f>+domexp!AJ33+reexp!AJ33</f>
        <v>2185</v>
      </c>
      <c r="AK33">
        <f>+domexp!AK33+reexp!AK33</f>
        <v>3083</v>
      </c>
      <c r="AL33">
        <f>+domexp!AL33+reexp!AL33</f>
        <v>8009</v>
      </c>
      <c r="AM33">
        <f>+domexp!AM33+reexp!AM33</f>
        <v>6078</v>
      </c>
      <c r="AN33">
        <f>+domexp!AN33+reexp!AN33</f>
        <v>7213</v>
      </c>
      <c r="AO33">
        <v>4790</v>
      </c>
      <c r="AP33">
        <v>4875</v>
      </c>
      <c r="AQ33">
        <v>3344</v>
      </c>
      <c r="AR33">
        <v>4212</v>
      </c>
      <c r="AT33" t="b">
        <f>+B33=domexp!B33</f>
        <v>1</v>
      </c>
      <c r="AU33" t="b">
        <f>+B33=reexp!B33</f>
        <v>1</v>
      </c>
    </row>
    <row r="34" spans="2:47">
      <c r="B34" t="s">
        <v>69</v>
      </c>
      <c r="R34">
        <v>10454</v>
      </c>
      <c r="S34">
        <v>9877</v>
      </c>
      <c r="T34">
        <v>72184</v>
      </c>
      <c r="U34">
        <v>49552</v>
      </c>
      <c r="V34">
        <v>31558</v>
      </c>
      <c r="W34">
        <v>20945</v>
      </c>
      <c r="X34">
        <f>+domexp!X34+reexp!X34</f>
        <v>7162</v>
      </c>
      <c r="Y34">
        <f>+domexp!Y34+reexp!Y34</f>
        <v>9944</v>
      </c>
      <c r="Z34">
        <f>+domexp!Z34+reexp!Z34</f>
        <v>8403</v>
      </c>
      <c r="AA34">
        <f>+domexp!AA34+reexp!AA34</f>
        <v>3305</v>
      </c>
      <c r="AB34">
        <f>+domexp!AB34+reexp!AB34</f>
        <v>6234</v>
      </c>
      <c r="AC34">
        <f>+domexp!AC34+reexp!AC34</f>
        <v>7827</v>
      </c>
      <c r="AD34">
        <f>+domexp!AD34+reexp!AD34</f>
        <v>4237</v>
      </c>
      <c r="AE34">
        <f>+domexp!AE34+reexp!AE34</f>
        <v>2153</v>
      </c>
      <c r="AF34">
        <f>+domexp!AF34+reexp!AF34</f>
        <v>2405</v>
      </c>
      <c r="AG34">
        <f>+domexp!AG34+reexp!AG34</f>
        <v>2654</v>
      </c>
      <c r="AH34">
        <f>+domexp!AH34+reexp!AH34</f>
        <v>2941</v>
      </c>
      <c r="AI34">
        <f>+domexp!AI34+reexp!AI34</f>
        <v>2360</v>
      </c>
      <c r="AJ34">
        <f>+domexp!AJ34+reexp!AJ34</f>
        <v>1379</v>
      </c>
      <c r="AT34" t="b">
        <f>+B34=domexp!B34</f>
        <v>1</v>
      </c>
      <c r="AU34" t="b">
        <f>+B34=reexp!B34</f>
        <v>1</v>
      </c>
    </row>
    <row r="35" spans="2:47">
      <c r="B35" t="s">
        <v>23</v>
      </c>
      <c r="R35">
        <v>0</v>
      </c>
      <c r="S35">
        <v>0</v>
      </c>
      <c r="T35">
        <v>0</v>
      </c>
      <c r="AK35">
        <f>+domexp!AK35+reexp!AK35</f>
        <v>1421</v>
      </c>
      <c r="AL35">
        <f>+domexp!AL35+reexp!AL35</f>
        <v>2584</v>
      </c>
      <c r="AM35">
        <f>+domexp!AM35+reexp!AM35</f>
        <v>2671</v>
      </c>
      <c r="AN35">
        <f>+domexp!AN35+reexp!AN35</f>
        <v>3621</v>
      </c>
      <c r="AO35">
        <v>3465</v>
      </c>
      <c r="AP35">
        <v>3801</v>
      </c>
      <c r="AQ35">
        <v>1294</v>
      </c>
      <c r="AT35" t="b">
        <f>+B35=domexp!B35</f>
        <v>1</v>
      </c>
      <c r="AU35" t="b">
        <f>+B35=reexp!B35</f>
        <v>1</v>
      </c>
    </row>
    <row r="36" spans="2:47">
      <c r="B36" t="s">
        <v>24</v>
      </c>
      <c r="R36">
        <v>0</v>
      </c>
      <c r="S36">
        <v>0</v>
      </c>
      <c r="T36">
        <v>0</v>
      </c>
      <c r="AK36">
        <f>+domexp!AK36+reexp!AK36</f>
        <v>189</v>
      </c>
      <c r="AL36">
        <f>+domexp!AL36+reexp!AL36</f>
        <v>588</v>
      </c>
      <c r="AM36">
        <f>+domexp!AM36+reexp!AM36</f>
        <v>1259</v>
      </c>
      <c r="AN36">
        <f>+domexp!AN36+reexp!AN36</f>
        <v>910</v>
      </c>
      <c r="AO36">
        <v>692</v>
      </c>
      <c r="AP36">
        <v>772</v>
      </c>
      <c r="AQ36">
        <v>1315</v>
      </c>
      <c r="AR36">
        <v>1288</v>
      </c>
      <c r="AT36" t="b">
        <f>+B36=domexp!B36</f>
        <v>1</v>
      </c>
      <c r="AU36" t="b">
        <f>+B36=reexp!B36</f>
        <v>1</v>
      </c>
    </row>
    <row r="37" spans="2:47">
      <c r="B37" t="s">
        <v>74</v>
      </c>
      <c r="R37">
        <v>0</v>
      </c>
      <c r="S37">
        <v>0</v>
      </c>
      <c r="T37">
        <v>0</v>
      </c>
      <c r="AT37" t="b">
        <f>+B37=domexp!B37</f>
        <v>1</v>
      </c>
      <c r="AU37" t="b">
        <f>+B37=reexp!B37</f>
        <v>1</v>
      </c>
    </row>
    <row r="38" spans="2:47">
      <c r="B38" t="s">
        <v>90</v>
      </c>
      <c r="R38">
        <v>0</v>
      </c>
      <c r="S38">
        <v>0</v>
      </c>
      <c r="T38">
        <v>0</v>
      </c>
      <c r="AT38" t="b">
        <f>+B38=domexp!B38</f>
        <v>1</v>
      </c>
      <c r="AU38" t="b">
        <f>+B38=reexp!B38</f>
        <v>1</v>
      </c>
    </row>
    <row r="39" spans="2:47">
      <c r="B39" t="s">
        <v>75</v>
      </c>
      <c r="R39">
        <v>0</v>
      </c>
      <c r="S39">
        <v>0</v>
      </c>
      <c r="T39">
        <v>0</v>
      </c>
      <c r="AT39" t="b">
        <f>+B39=domexp!B39</f>
        <v>1</v>
      </c>
      <c r="AU39" t="b">
        <f>+B39=reexp!B39</f>
        <v>1</v>
      </c>
    </row>
    <row r="40" spans="2:47">
      <c r="B40" t="s">
        <v>25</v>
      </c>
      <c r="R40">
        <v>0</v>
      </c>
      <c r="S40">
        <v>0</v>
      </c>
      <c r="T40">
        <v>0</v>
      </c>
      <c r="AB40">
        <f>+domexp!AB40+reexp!AB40</f>
        <v>739</v>
      </c>
      <c r="AC40">
        <f>+domexp!AC40+reexp!AC40</f>
        <v>915</v>
      </c>
      <c r="AD40">
        <f>+domexp!AD40+reexp!AD40</f>
        <v>412</v>
      </c>
      <c r="AE40">
        <f>+domexp!AE40+reexp!AE40</f>
        <v>377</v>
      </c>
      <c r="AF40">
        <f>+domexp!AF40+reexp!AF40</f>
        <v>641</v>
      </c>
      <c r="AG40">
        <f>+domexp!AG40+reexp!AG40</f>
        <v>512</v>
      </c>
      <c r="AH40">
        <f>+domexp!AH40+reexp!AH40</f>
        <v>584</v>
      </c>
      <c r="AI40">
        <f>+domexp!AI40+reexp!AI40</f>
        <v>424</v>
      </c>
      <c r="AJ40">
        <f>+domexp!AJ40+reexp!AJ40</f>
        <v>238</v>
      </c>
      <c r="AK40">
        <f>+domexp!AK40+reexp!AK40</f>
        <v>164</v>
      </c>
      <c r="AL40">
        <f>+domexp!AL40+reexp!AL40</f>
        <v>823</v>
      </c>
      <c r="AM40">
        <f>+domexp!AM40+reexp!AM40</f>
        <v>864</v>
      </c>
      <c r="AN40">
        <f>+domexp!AN40+reexp!AN40</f>
        <v>695</v>
      </c>
      <c r="AO40">
        <v>312</v>
      </c>
      <c r="AP40">
        <v>412</v>
      </c>
      <c r="AQ40">
        <v>14773</v>
      </c>
      <c r="AR40">
        <v>1001</v>
      </c>
      <c r="AT40" t="b">
        <f>+B40=domexp!B40</f>
        <v>1</v>
      </c>
      <c r="AU40" t="b">
        <f>+B40=reexp!B40</f>
        <v>1</v>
      </c>
    </row>
    <row r="41" spans="2:47">
      <c r="B41" t="s">
        <v>70</v>
      </c>
      <c r="R41">
        <v>172</v>
      </c>
      <c r="S41">
        <v>70</v>
      </c>
      <c r="T41">
        <v>1</v>
      </c>
      <c r="AT41" t="b">
        <f>+B41=domexp!B41</f>
        <v>1</v>
      </c>
      <c r="AU41" t="b">
        <f>+B41=reexp!B41</f>
        <v>1</v>
      </c>
    </row>
    <row r="42" spans="2:47">
      <c r="B42" t="s">
        <v>71</v>
      </c>
      <c r="R42">
        <v>0</v>
      </c>
      <c r="S42">
        <v>0</v>
      </c>
      <c r="T42">
        <v>0</v>
      </c>
      <c r="AT42" t="b">
        <f>+B42=domexp!B42</f>
        <v>1</v>
      </c>
      <c r="AU42" t="b">
        <f>+B42=reexp!B42</f>
        <v>1</v>
      </c>
    </row>
    <row r="43" spans="2:47">
      <c r="B43" t="s">
        <v>26</v>
      </c>
      <c r="R43">
        <v>221</v>
      </c>
      <c r="S43">
        <v>218</v>
      </c>
      <c r="T43">
        <v>2029</v>
      </c>
      <c r="U43">
        <v>843</v>
      </c>
      <c r="V43">
        <v>64</v>
      </c>
      <c r="W43">
        <v>130</v>
      </c>
      <c r="X43">
        <f>+domexp!X43+reexp!X43</f>
        <v>4177</v>
      </c>
      <c r="Y43">
        <f>+domexp!Y43+reexp!Y43</f>
        <v>2549</v>
      </c>
      <c r="Z43">
        <f>+domexp!Z43+reexp!Z43</f>
        <v>1274</v>
      </c>
      <c r="AA43">
        <f>+domexp!AA43+reexp!AA43</f>
        <v>1693</v>
      </c>
      <c r="AB43">
        <f>+domexp!AB43+reexp!AB43</f>
        <v>3117</v>
      </c>
      <c r="AC43">
        <f>+domexp!AC43+reexp!AC43</f>
        <v>2571</v>
      </c>
      <c r="AD43">
        <f>+domexp!AD43+reexp!AD43</f>
        <v>2627</v>
      </c>
      <c r="AE43">
        <f>+domexp!AE43+reexp!AE43</f>
        <v>4535</v>
      </c>
      <c r="AF43">
        <f>+domexp!AF43+reexp!AF43</f>
        <v>3858</v>
      </c>
      <c r="AG43">
        <f>+domexp!AG43+reexp!AG43</f>
        <v>3663</v>
      </c>
      <c r="AH43">
        <f>+domexp!AH43+reexp!AH43</f>
        <v>2168</v>
      </c>
      <c r="AI43">
        <f>+domexp!AI43+reexp!AI43</f>
        <v>4135</v>
      </c>
      <c r="AJ43">
        <f>+domexp!AJ43+reexp!AJ43</f>
        <v>977</v>
      </c>
      <c r="AK43">
        <f>+domexp!AK43+reexp!AK43</f>
        <v>838</v>
      </c>
      <c r="AL43">
        <f>+domexp!AL43+reexp!AL43</f>
        <v>1340</v>
      </c>
      <c r="AM43">
        <f>+domexp!AM43+reexp!AM43</f>
        <v>1532</v>
      </c>
      <c r="AN43">
        <f>+domexp!AN43+reexp!AN43</f>
        <v>4047</v>
      </c>
      <c r="AO43">
        <v>3434</v>
      </c>
      <c r="AP43">
        <v>6525</v>
      </c>
      <c r="AQ43">
        <v>3182</v>
      </c>
      <c r="AR43">
        <v>2885</v>
      </c>
      <c r="AT43" t="b">
        <f>+B43=domexp!B43</f>
        <v>1</v>
      </c>
      <c r="AU43" t="b">
        <f>+B43=reexp!B43</f>
        <v>1</v>
      </c>
    </row>
    <row r="44" spans="2:47">
      <c r="B44" t="s">
        <v>27</v>
      </c>
      <c r="R44">
        <v>0</v>
      </c>
      <c r="S44">
        <v>0</v>
      </c>
      <c r="T44">
        <v>0</v>
      </c>
      <c r="AJ44">
        <f>+domexp!AJ44+reexp!AJ44</f>
        <v>323</v>
      </c>
      <c r="AK44">
        <f>+domexp!AK44+reexp!AK44</f>
        <v>478</v>
      </c>
      <c r="AL44">
        <f>+domexp!AL44+reexp!AL44</f>
        <v>776</v>
      </c>
      <c r="AM44">
        <f>+domexp!AM44+reexp!AM44</f>
        <v>1354</v>
      </c>
      <c r="AN44">
        <f>+domexp!AN44+reexp!AN44</f>
        <v>1322</v>
      </c>
      <c r="AO44">
        <v>2353</v>
      </c>
      <c r="AP44">
        <v>2053</v>
      </c>
      <c r="AQ44">
        <v>1375</v>
      </c>
      <c r="AR44">
        <v>706</v>
      </c>
      <c r="AT44" t="b">
        <f>+B44=domexp!B44</f>
        <v>1</v>
      </c>
      <c r="AU44" t="b">
        <f>+B44=reexp!B44</f>
        <v>1</v>
      </c>
    </row>
    <row r="45" spans="2:47">
      <c r="B45" t="s">
        <v>72</v>
      </c>
      <c r="H45">
        <v>7</v>
      </c>
      <c r="R45">
        <v>358</v>
      </c>
      <c r="S45">
        <v>22</v>
      </c>
      <c r="T45">
        <v>9</v>
      </c>
      <c r="U45">
        <v>22</v>
      </c>
      <c r="V45">
        <v>6</v>
      </c>
      <c r="W45">
        <v>168</v>
      </c>
      <c r="X45">
        <f>+domexp!X45+reexp!X45</f>
        <v>182</v>
      </c>
      <c r="Y45">
        <f>+domexp!Y45+reexp!Y45</f>
        <v>352</v>
      </c>
      <c r="Z45">
        <f>+domexp!Z45+reexp!Z45</f>
        <v>320</v>
      </c>
      <c r="AA45">
        <f>+domexp!AA45+reexp!AA45</f>
        <v>363</v>
      </c>
      <c r="AB45">
        <f>+domexp!AB45+reexp!AB45</f>
        <v>302</v>
      </c>
      <c r="AC45">
        <f>+domexp!AC45+reexp!AC45</f>
        <v>387</v>
      </c>
      <c r="AD45">
        <f>+domexp!AD45+reexp!AD45</f>
        <v>469</v>
      </c>
      <c r="AE45">
        <f>+domexp!AE45+reexp!AE45</f>
        <v>507</v>
      </c>
      <c r="AF45">
        <f>+domexp!AF45+reexp!AF45</f>
        <v>505</v>
      </c>
      <c r="AG45">
        <f>+domexp!AG45+reexp!AG45</f>
        <v>460</v>
      </c>
      <c r="AH45">
        <f>+domexp!AH45+reexp!AH45</f>
        <v>577</v>
      </c>
      <c r="AI45">
        <f>+domexp!AI45+reexp!AI45</f>
        <v>883</v>
      </c>
      <c r="AT45" t="b">
        <f>+B45=domexp!B45</f>
        <v>1</v>
      </c>
      <c r="AU45" t="b">
        <f>+B45=reexp!B45</f>
        <v>1</v>
      </c>
    </row>
    <row r="46" spans="2:47">
      <c r="B46" t="s">
        <v>28</v>
      </c>
      <c r="E46">
        <v>6909</v>
      </c>
      <c r="F46">
        <v>9372</v>
      </c>
      <c r="G46">
        <v>15682</v>
      </c>
      <c r="H46">
        <v>17050</v>
      </c>
      <c r="I46">
        <v>16326</v>
      </c>
      <c r="J46">
        <v>20630</v>
      </c>
      <c r="K46">
        <v>25544</v>
      </c>
      <c r="L46">
        <v>27398</v>
      </c>
      <c r="M46">
        <v>24780</v>
      </c>
      <c r="N46">
        <v>31126</v>
      </c>
      <c r="R46">
        <v>8509</v>
      </c>
      <c r="S46">
        <v>11661</v>
      </c>
      <c r="T46">
        <v>12694</v>
      </c>
      <c r="U46">
        <v>9397</v>
      </c>
      <c r="V46">
        <v>4052</v>
      </c>
      <c r="W46">
        <v>1854</v>
      </c>
      <c r="X46">
        <f>+domexp!X46+reexp!X46</f>
        <v>28724</v>
      </c>
      <c r="Y46">
        <f>+domexp!Y46+reexp!Y46</f>
        <v>90719</v>
      </c>
      <c r="Z46">
        <f>+domexp!Z46+reexp!Z46</f>
        <v>42761</v>
      </c>
      <c r="AA46">
        <f>+domexp!AA46+reexp!AA46</f>
        <v>15152</v>
      </c>
      <c r="AB46">
        <f>+domexp!AB46+reexp!AB46</f>
        <v>29333</v>
      </c>
      <c r="AC46">
        <f>+domexp!AC46+reexp!AC46</f>
        <v>28848</v>
      </c>
      <c r="AD46">
        <f>+domexp!AD46+reexp!AD46</f>
        <v>9971</v>
      </c>
      <c r="AE46">
        <f>+domexp!AE46+reexp!AE46</f>
        <v>12153</v>
      </c>
      <c r="AF46">
        <f>+domexp!AF46+reexp!AF46</f>
        <v>8767</v>
      </c>
      <c r="AG46">
        <f>+domexp!AG46+reexp!AG46</f>
        <v>9920</v>
      </c>
      <c r="AH46">
        <f>+domexp!AH46+reexp!AH46</f>
        <v>18528</v>
      </c>
      <c r="AI46">
        <f>+domexp!AI46+reexp!AI46</f>
        <v>9552</v>
      </c>
      <c r="AJ46">
        <f>+domexp!AJ46+reexp!AJ46</f>
        <v>5888</v>
      </c>
      <c r="AK46">
        <f>+domexp!AK46+reexp!AK46</f>
        <v>5157</v>
      </c>
      <c r="AL46">
        <f>+domexp!AL46+reexp!AL46</f>
        <v>7639</v>
      </c>
      <c r="AM46">
        <f>+domexp!AM46+reexp!AM46</f>
        <v>11011</v>
      </c>
      <c r="AN46">
        <f>+domexp!AN46+reexp!AN46</f>
        <v>9437</v>
      </c>
      <c r="AO46">
        <v>11248</v>
      </c>
      <c r="AP46">
        <v>29206</v>
      </c>
      <c r="AQ46">
        <v>17094</v>
      </c>
      <c r="AR46">
        <v>21415</v>
      </c>
      <c r="AT46" t="b">
        <f>+B46=domexp!B46</f>
        <v>1</v>
      </c>
      <c r="AU46" t="b">
        <f>+B46=reexp!B46</f>
        <v>1</v>
      </c>
    </row>
    <row r="47" spans="2:47">
      <c r="B47" t="s">
        <v>76</v>
      </c>
      <c r="R47">
        <v>71</v>
      </c>
      <c r="S47">
        <v>39</v>
      </c>
      <c r="T47">
        <v>59</v>
      </c>
      <c r="U47">
        <v>161</v>
      </c>
      <c r="V47">
        <v>99</v>
      </c>
      <c r="W47">
        <v>6</v>
      </c>
      <c r="X47">
        <f>+domexp!X47+reexp!X47</f>
        <v>156</v>
      </c>
      <c r="Y47">
        <f>+domexp!Y47+reexp!Y47</f>
        <v>563</v>
      </c>
      <c r="Z47">
        <f>+domexp!Z47+reexp!Z47</f>
        <v>285</v>
      </c>
      <c r="AA47">
        <f>+domexp!AA47+reexp!AA47</f>
        <v>377</v>
      </c>
      <c r="AB47">
        <f>+domexp!AB47+reexp!AB47</f>
        <v>1562</v>
      </c>
      <c r="AC47">
        <f>+domexp!AC47+reexp!AC47</f>
        <v>1855</v>
      </c>
      <c r="AD47">
        <f>+domexp!AD47+reexp!AD47</f>
        <v>1615</v>
      </c>
      <c r="AE47">
        <f>+domexp!AE47+reexp!AE47</f>
        <v>1686</v>
      </c>
      <c r="AF47">
        <f>+domexp!AF47+reexp!AF47</f>
        <v>1776</v>
      </c>
      <c r="AG47">
        <f>+domexp!AG47+reexp!AG47</f>
        <v>1941</v>
      </c>
      <c r="AH47">
        <f>+domexp!AH47+reexp!AH47</f>
        <v>1363</v>
      </c>
      <c r="AI47">
        <f>+domexp!AI47+reexp!AI47</f>
        <v>861</v>
      </c>
      <c r="AJ47">
        <f>+domexp!AJ47+reexp!AJ47</f>
        <v>396</v>
      </c>
      <c r="AK47">
        <f>+domexp!AK47+reexp!AK47</f>
        <v>512</v>
      </c>
      <c r="AT47" t="b">
        <f>+B47=domexp!B47</f>
        <v>1</v>
      </c>
      <c r="AU47" t="b">
        <f>+B47=reexp!B47</f>
        <v>1</v>
      </c>
    </row>
    <row r="48" spans="2:47">
      <c r="B48" t="s">
        <v>29</v>
      </c>
      <c r="R48">
        <v>256</v>
      </c>
      <c r="S48">
        <v>188</v>
      </c>
      <c r="T48">
        <v>216</v>
      </c>
      <c r="U48">
        <v>556</v>
      </c>
      <c r="V48">
        <v>424</v>
      </c>
      <c r="W48">
        <v>182</v>
      </c>
      <c r="X48">
        <f>+domexp!X48+reexp!X48</f>
        <v>1549</v>
      </c>
      <c r="Y48">
        <f>+domexp!Y48+reexp!Y48</f>
        <v>4430</v>
      </c>
      <c r="Z48">
        <f>+domexp!Z48+reexp!Z48</f>
        <v>325</v>
      </c>
      <c r="AA48">
        <f>+domexp!AA48+reexp!AA48</f>
        <v>1198</v>
      </c>
      <c r="AB48">
        <f>+domexp!AB48+reexp!AB48</f>
        <v>2958</v>
      </c>
      <c r="AC48">
        <f>+domexp!AC48+reexp!AC48</f>
        <v>4967</v>
      </c>
      <c r="AD48">
        <f>+domexp!AD48+reexp!AD48</f>
        <v>4441</v>
      </c>
      <c r="AE48">
        <f>+domexp!AE48+reexp!AE48</f>
        <v>2144</v>
      </c>
      <c r="AF48">
        <f>+domexp!AF48+reexp!AF48</f>
        <v>2175</v>
      </c>
      <c r="AG48">
        <f>+domexp!AG48+reexp!AG48</f>
        <v>1886</v>
      </c>
      <c r="AH48">
        <f>+domexp!AH48+reexp!AH48</f>
        <v>1535</v>
      </c>
      <c r="AI48">
        <f>+domexp!AI48+reexp!AI48</f>
        <v>907</v>
      </c>
      <c r="AJ48">
        <f>+domexp!AJ48+reexp!AJ48</f>
        <v>518</v>
      </c>
      <c r="AK48">
        <f>+domexp!AK48+reexp!AK48</f>
        <v>297</v>
      </c>
      <c r="AL48">
        <f>+domexp!AL48+reexp!AL48</f>
        <v>255</v>
      </c>
      <c r="AM48">
        <f>+domexp!AM48+reexp!AM48</f>
        <v>336</v>
      </c>
      <c r="AN48">
        <f>+domexp!AN48+reexp!AN48</f>
        <v>816</v>
      </c>
      <c r="AO48">
        <v>796</v>
      </c>
      <c r="AP48">
        <v>348</v>
      </c>
      <c r="AQ48">
        <v>177</v>
      </c>
      <c r="AR48">
        <v>105</v>
      </c>
      <c r="AT48" t="b">
        <f>+B48=domexp!B48</f>
        <v>1</v>
      </c>
      <c r="AU48" t="b">
        <f>+B48=reexp!B48</f>
        <v>1</v>
      </c>
    </row>
    <row r="49" spans="2:47">
      <c r="B49" t="s">
        <v>30</v>
      </c>
      <c r="E49">
        <v>0</v>
      </c>
      <c r="I49">
        <v>579</v>
      </c>
      <c r="J49">
        <v>1102</v>
      </c>
      <c r="K49">
        <v>526</v>
      </c>
      <c r="L49">
        <v>519</v>
      </c>
      <c r="M49">
        <v>675</v>
      </c>
      <c r="N49">
        <v>287</v>
      </c>
      <c r="R49">
        <v>1167</v>
      </c>
      <c r="S49">
        <v>948</v>
      </c>
      <c r="T49">
        <v>1252</v>
      </c>
      <c r="U49">
        <v>2035</v>
      </c>
      <c r="V49">
        <v>1225</v>
      </c>
      <c r="W49">
        <v>777</v>
      </c>
      <c r="X49">
        <f>+domexp!X49+reexp!X49</f>
        <v>2070</v>
      </c>
      <c r="Y49">
        <f>+domexp!Y49+reexp!Y49</f>
        <v>5688</v>
      </c>
      <c r="Z49">
        <f>+domexp!Z49+reexp!Z49</f>
        <v>2422</v>
      </c>
      <c r="AA49">
        <f>+domexp!AA49+reexp!AA49</f>
        <v>2926</v>
      </c>
      <c r="AB49">
        <f>+domexp!AB49+reexp!AB49</f>
        <v>4365</v>
      </c>
      <c r="AC49">
        <f>+domexp!AC49+reexp!AC49</f>
        <v>3917</v>
      </c>
      <c r="AD49">
        <f>+domexp!AD49+reexp!AD49</f>
        <v>4486</v>
      </c>
      <c r="AE49">
        <f>+domexp!AE49+reexp!AE49</f>
        <v>2769</v>
      </c>
      <c r="AF49">
        <f>+domexp!AF49+reexp!AF49</f>
        <v>2152</v>
      </c>
      <c r="AG49">
        <f>+domexp!AG49+reexp!AG49</f>
        <v>2780</v>
      </c>
      <c r="AH49">
        <f>+domexp!AH49+reexp!AH49</f>
        <v>2189</v>
      </c>
      <c r="AI49">
        <f>+domexp!AI49+reexp!AI49</f>
        <v>1976</v>
      </c>
      <c r="AJ49">
        <f>+domexp!AJ49+reexp!AJ49</f>
        <v>1449</v>
      </c>
      <c r="AK49">
        <f>+domexp!AK49+reexp!AK49</f>
        <v>1511</v>
      </c>
      <c r="AL49">
        <f>+domexp!AL49+reexp!AL49</f>
        <v>2529</v>
      </c>
      <c r="AM49">
        <f>+domexp!AM49+reexp!AM49</f>
        <v>2442</v>
      </c>
      <c r="AN49">
        <f>+domexp!AN49+reexp!AN49</f>
        <v>2177</v>
      </c>
      <c r="AO49">
        <v>2100</v>
      </c>
      <c r="AP49">
        <v>2111</v>
      </c>
      <c r="AQ49">
        <v>2483</v>
      </c>
      <c r="AR49">
        <v>2601</v>
      </c>
      <c r="AT49" t="b">
        <f>+B49=domexp!B49</f>
        <v>1</v>
      </c>
      <c r="AU49" t="b">
        <f>+B49=reexp!B49</f>
        <v>1</v>
      </c>
    </row>
    <row r="50" spans="2:47">
      <c r="B50" t="s">
        <v>31</v>
      </c>
      <c r="R50">
        <v>92</v>
      </c>
      <c r="S50">
        <v>44</v>
      </c>
      <c r="T50">
        <v>11</v>
      </c>
      <c r="U50">
        <v>1</v>
      </c>
      <c r="V50">
        <v>16</v>
      </c>
      <c r="W50">
        <v>77</v>
      </c>
      <c r="X50">
        <f>+domexp!X50+reexp!X50</f>
        <v>299</v>
      </c>
      <c r="Y50">
        <f>+domexp!Y50+reexp!Y50</f>
        <v>141</v>
      </c>
      <c r="Z50">
        <f>+domexp!Z50+reexp!Z50</f>
        <v>429</v>
      </c>
      <c r="AA50">
        <f>+domexp!AA50+reexp!AA50</f>
        <v>165</v>
      </c>
      <c r="AB50">
        <f>+domexp!AB50+reexp!AB50</f>
        <v>606</v>
      </c>
      <c r="AC50">
        <f>+domexp!AC50+reexp!AC50</f>
        <v>353</v>
      </c>
      <c r="AD50">
        <f>+domexp!AD50+reexp!AD50</f>
        <v>469</v>
      </c>
      <c r="AE50">
        <f>+domexp!AE50+reexp!AE50</f>
        <v>501</v>
      </c>
      <c r="AF50">
        <f>+domexp!AF50+reexp!AF50</f>
        <v>382</v>
      </c>
      <c r="AG50">
        <f>+domexp!AG50+reexp!AG50</f>
        <v>444</v>
      </c>
      <c r="AH50">
        <f>+domexp!AH50+reexp!AH50</f>
        <v>386</v>
      </c>
      <c r="AI50">
        <f>+domexp!AI50+reexp!AI50</f>
        <v>207</v>
      </c>
      <c r="AJ50">
        <f>+domexp!AJ50+reexp!AJ50</f>
        <v>152</v>
      </c>
      <c r="AK50">
        <f>+domexp!AK50+reexp!AK50</f>
        <v>196</v>
      </c>
      <c r="AL50">
        <f>+domexp!AL50+reexp!AL50</f>
        <v>238</v>
      </c>
      <c r="AM50">
        <f>+domexp!AM50+reexp!AM50</f>
        <v>557</v>
      </c>
      <c r="AN50">
        <f>+domexp!AN50+reexp!AN50</f>
        <v>474</v>
      </c>
      <c r="AO50">
        <v>556</v>
      </c>
      <c r="AP50">
        <v>1264</v>
      </c>
      <c r="AQ50">
        <v>633</v>
      </c>
      <c r="AR50">
        <v>484</v>
      </c>
      <c r="AT50" t="b">
        <f>+B50=domexp!B50</f>
        <v>1</v>
      </c>
      <c r="AU50" t="b">
        <f>+B50=reexp!B50</f>
        <v>1</v>
      </c>
    </row>
    <row r="51" spans="2:47">
      <c r="B51" t="s">
        <v>32</v>
      </c>
      <c r="R51">
        <v>477</v>
      </c>
      <c r="S51">
        <v>352</v>
      </c>
      <c r="T51">
        <v>372</v>
      </c>
      <c r="U51">
        <v>224</v>
      </c>
      <c r="V51">
        <v>136</v>
      </c>
      <c r="W51">
        <v>218</v>
      </c>
      <c r="X51">
        <f>+domexp!X51+reexp!X51</f>
        <v>153</v>
      </c>
      <c r="Y51">
        <f>+domexp!Y51+reexp!Y51</f>
        <v>274</v>
      </c>
      <c r="Z51">
        <f>+domexp!Z51+reexp!Z51</f>
        <v>136</v>
      </c>
      <c r="AA51">
        <f>+domexp!AA51+reexp!AA51</f>
        <v>209</v>
      </c>
      <c r="AB51">
        <f>+domexp!AB51+reexp!AB51</f>
        <v>274</v>
      </c>
      <c r="AC51">
        <f>+domexp!AC51+reexp!AC51</f>
        <v>276</v>
      </c>
      <c r="AD51">
        <f>+domexp!AD51+reexp!AD51</f>
        <v>307</v>
      </c>
      <c r="AE51">
        <f>+domexp!AE51+reexp!AE51</f>
        <v>241</v>
      </c>
      <c r="AF51">
        <f>+domexp!AF51+reexp!AF51</f>
        <v>247</v>
      </c>
      <c r="AG51">
        <f>+domexp!AG51+reexp!AG51</f>
        <v>459</v>
      </c>
      <c r="AH51">
        <f>+domexp!AH51+reexp!AH51</f>
        <v>444</v>
      </c>
      <c r="AI51">
        <f>+domexp!AI51+reexp!AI51</f>
        <v>424</v>
      </c>
      <c r="AJ51">
        <f>+domexp!AJ51+reexp!AJ51</f>
        <v>396</v>
      </c>
      <c r="AK51">
        <f>+domexp!AK51+reexp!AK51</f>
        <v>414</v>
      </c>
      <c r="AL51">
        <f>+domexp!AL51+reexp!AL51</f>
        <v>529</v>
      </c>
      <c r="AM51">
        <f>+domexp!AM51+reexp!AM51</f>
        <v>958</v>
      </c>
      <c r="AN51">
        <f>+domexp!AN51+reexp!AN51</f>
        <v>632</v>
      </c>
      <c r="AO51">
        <v>1748</v>
      </c>
      <c r="AP51">
        <v>1294</v>
      </c>
      <c r="AQ51">
        <v>709</v>
      </c>
      <c r="AR51">
        <v>768</v>
      </c>
      <c r="AT51" t="b">
        <f>+B51=domexp!B51</f>
        <v>1</v>
      </c>
      <c r="AU51" t="b">
        <f>+B51=reexp!B51</f>
        <v>1</v>
      </c>
    </row>
    <row r="52" spans="2:47">
      <c r="B52" t="s">
        <v>33</v>
      </c>
      <c r="E52">
        <v>32</v>
      </c>
      <c r="G52">
        <v>0</v>
      </c>
      <c r="J52">
        <v>13</v>
      </c>
      <c r="R52">
        <v>986</v>
      </c>
      <c r="S52">
        <v>826</v>
      </c>
      <c r="T52">
        <v>1310</v>
      </c>
      <c r="U52">
        <v>1539</v>
      </c>
      <c r="V52">
        <v>329</v>
      </c>
      <c r="W52">
        <v>726</v>
      </c>
      <c r="X52">
        <f>+domexp!X52+reexp!X52</f>
        <v>1713</v>
      </c>
      <c r="Y52">
        <f>+domexp!Y52+reexp!Y52</f>
        <v>3244</v>
      </c>
      <c r="Z52">
        <f>+domexp!Z52+reexp!Z52</f>
        <v>3796</v>
      </c>
      <c r="AA52">
        <f>+domexp!AA52+reexp!AA52</f>
        <v>4899</v>
      </c>
      <c r="AB52">
        <f>+domexp!AB52+reexp!AB52</f>
        <v>3902</v>
      </c>
      <c r="AC52">
        <f>+domexp!AC52+reexp!AC52</f>
        <v>5542</v>
      </c>
      <c r="AD52">
        <f>+domexp!AD52+reexp!AD52</f>
        <v>3564</v>
      </c>
      <c r="AE52">
        <f>+domexp!AE52+reexp!AE52</f>
        <v>3709</v>
      </c>
      <c r="AF52">
        <f>+domexp!AF52+reexp!AF52</f>
        <v>3705</v>
      </c>
      <c r="AG52">
        <f>+domexp!AG52+reexp!AG52</f>
        <v>4523</v>
      </c>
      <c r="AH52">
        <f>+domexp!AH52+reexp!AH52</f>
        <v>4423</v>
      </c>
      <c r="AI52">
        <f>+domexp!AI52+reexp!AI52</f>
        <v>2428</v>
      </c>
      <c r="AJ52">
        <f>+domexp!AJ52+reexp!AJ52</f>
        <v>555</v>
      </c>
      <c r="AK52">
        <f>+domexp!AK52+reexp!AK52</f>
        <v>2037</v>
      </c>
      <c r="AL52">
        <f>+domexp!AL52+reexp!AL52</f>
        <v>4439</v>
      </c>
      <c r="AM52">
        <f>+domexp!AM52+reexp!AM52</f>
        <v>2272</v>
      </c>
      <c r="AN52">
        <f>+domexp!AN52+reexp!AN52</f>
        <v>2451</v>
      </c>
      <c r="AO52">
        <v>9245</v>
      </c>
      <c r="AP52">
        <v>11068</v>
      </c>
      <c r="AQ52">
        <v>6884</v>
      </c>
      <c r="AR52">
        <v>3983</v>
      </c>
      <c r="AT52" t="b">
        <f>+B52=domexp!B52</f>
        <v>1</v>
      </c>
      <c r="AU52" t="b">
        <f>+B52=reexp!B52</f>
        <v>1</v>
      </c>
    </row>
    <row r="53" spans="2:47">
      <c r="B53" t="s">
        <v>34</v>
      </c>
      <c r="R53">
        <v>723</v>
      </c>
      <c r="S53">
        <v>473</v>
      </c>
      <c r="T53">
        <v>1830</v>
      </c>
      <c r="U53">
        <v>1512</v>
      </c>
      <c r="V53">
        <v>359</v>
      </c>
      <c r="W53">
        <v>933</v>
      </c>
      <c r="X53">
        <f>+domexp!X53+reexp!X53</f>
        <v>1023</v>
      </c>
      <c r="Y53">
        <f>+domexp!Y53+reexp!Y53</f>
        <v>4844</v>
      </c>
      <c r="Z53">
        <f>+domexp!Z53+reexp!Z53</f>
        <v>3966</v>
      </c>
      <c r="AA53">
        <f>+domexp!AA53+reexp!AA53</f>
        <v>3896</v>
      </c>
      <c r="AB53">
        <f>+domexp!AB53+reexp!AB53</f>
        <v>3758</v>
      </c>
      <c r="AC53">
        <f>+domexp!AC53+reexp!AC53</f>
        <v>7018</v>
      </c>
      <c r="AD53">
        <f>+domexp!AD53+reexp!AD53</f>
        <v>3967</v>
      </c>
      <c r="AE53">
        <f>+domexp!AE53+reexp!AE53</f>
        <v>3000</v>
      </c>
      <c r="AF53">
        <f>+domexp!AF53+reexp!AF53</f>
        <v>7769</v>
      </c>
      <c r="AG53">
        <f>+domexp!AG53+reexp!AG53</f>
        <v>10001</v>
      </c>
      <c r="AH53">
        <f>+domexp!AH53+reexp!AH53</f>
        <v>7732</v>
      </c>
      <c r="AI53">
        <f>+domexp!AI53+reexp!AI53</f>
        <v>2463</v>
      </c>
      <c r="AJ53">
        <f>+domexp!AJ53+reexp!AJ53</f>
        <v>1422</v>
      </c>
      <c r="AK53">
        <f>+domexp!AK53+reexp!AK53</f>
        <v>1551</v>
      </c>
      <c r="AL53">
        <f>+domexp!AL53+reexp!AL53</f>
        <v>1802</v>
      </c>
      <c r="AM53">
        <f>+domexp!AM53+reexp!AM53</f>
        <v>2850</v>
      </c>
      <c r="AN53">
        <f>+domexp!AN53+reexp!AN53</f>
        <v>2634</v>
      </c>
      <c r="AO53">
        <v>3540</v>
      </c>
      <c r="AP53">
        <v>6294</v>
      </c>
      <c r="AQ53">
        <v>4541</v>
      </c>
      <c r="AR53">
        <v>3234</v>
      </c>
      <c r="AT53" t="b">
        <f>+B53=domexp!B53</f>
        <v>1</v>
      </c>
      <c r="AU53" t="b">
        <f>+B53=reexp!B53</f>
        <v>1</v>
      </c>
    </row>
    <row r="54" spans="2:47">
      <c r="B54" t="s">
        <v>73</v>
      </c>
      <c r="AT54" t="b">
        <f>+B54=domexp!B54</f>
        <v>1</v>
      </c>
      <c r="AU54" t="b">
        <f>+B54=reexp!B54</f>
        <v>1</v>
      </c>
    </row>
    <row r="55" spans="2:47">
      <c r="B55" t="s">
        <v>35</v>
      </c>
      <c r="R55">
        <v>74</v>
      </c>
      <c r="S55">
        <v>128</v>
      </c>
      <c r="T55">
        <v>861</v>
      </c>
      <c r="U55">
        <v>687</v>
      </c>
      <c r="V55">
        <v>289</v>
      </c>
      <c r="W55">
        <v>98</v>
      </c>
      <c r="X55">
        <f>+domexp!X55+reexp!X55</f>
        <v>102</v>
      </c>
      <c r="Y55">
        <f>+domexp!Y55+reexp!Y55</f>
        <v>1117</v>
      </c>
      <c r="Z55">
        <f>+domexp!Z55+reexp!Z55</f>
        <v>832</v>
      </c>
      <c r="AA55">
        <f>+domexp!AA55+reexp!AA55</f>
        <v>759</v>
      </c>
      <c r="AB55">
        <f>+domexp!AB55+reexp!AB55</f>
        <v>921</v>
      </c>
      <c r="AC55">
        <f>+domexp!AC55+reexp!AC55</f>
        <v>1141</v>
      </c>
      <c r="AD55">
        <f>+domexp!AD55+reexp!AD55</f>
        <v>853</v>
      </c>
      <c r="AE55">
        <f>+domexp!AE55+reexp!AE55</f>
        <v>592</v>
      </c>
      <c r="AF55">
        <f>+domexp!AF55+reexp!AF55</f>
        <v>680</v>
      </c>
      <c r="AG55">
        <f>+domexp!AG55+reexp!AG55</f>
        <v>1332</v>
      </c>
      <c r="AH55">
        <f>+domexp!AH55+reexp!AH55</f>
        <v>1866</v>
      </c>
      <c r="AI55">
        <f>+domexp!AI55+reexp!AI55</f>
        <v>2039</v>
      </c>
      <c r="AJ55">
        <f>+domexp!AJ55+reexp!AJ55</f>
        <v>884</v>
      </c>
      <c r="AK55">
        <f>+domexp!AK55+reexp!AK55</f>
        <v>210</v>
      </c>
      <c r="AL55">
        <f>+domexp!AL55+reexp!AL55</f>
        <v>230</v>
      </c>
      <c r="AM55">
        <f>+domexp!AM55+reexp!AM55</f>
        <v>816</v>
      </c>
      <c r="AN55">
        <f>+domexp!AN55+reexp!AN55</f>
        <v>2123</v>
      </c>
      <c r="AO55">
        <v>645</v>
      </c>
      <c r="AP55">
        <v>4506</v>
      </c>
      <c r="AQ55">
        <v>10747</v>
      </c>
      <c r="AR55">
        <v>1323</v>
      </c>
      <c r="AT55" t="b">
        <f>+B55=domexp!B55</f>
        <v>1</v>
      </c>
      <c r="AU55" t="b">
        <f>+B55=reexp!B55</f>
        <v>1</v>
      </c>
    </row>
    <row r="56" spans="2:47">
      <c r="B56" t="s">
        <v>36</v>
      </c>
      <c r="R56">
        <v>74</v>
      </c>
      <c r="S56">
        <v>44</v>
      </c>
      <c r="T56">
        <v>32</v>
      </c>
      <c r="U56">
        <v>28</v>
      </c>
      <c r="V56">
        <v>18</v>
      </c>
      <c r="W56">
        <v>20</v>
      </c>
      <c r="X56">
        <f>+domexp!X56+reexp!X56</f>
        <v>15</v>
      </c>
      <c r="Y56">
        <f>+domexp!Y56+reexp!Y56</f>
        <v>166</v>
      </c>
      <c r="Z56">
        <f>+domexp!Z56+reexp!Z56</f>
        <v>376</v>
      </c>
      <c r="AA56">
        <f>+domexp!AA56+reexp!AA56</f>
        <v>91</v>
      </c>
      <c r="AB56">
        <f>+domexp!AB56+reexp!AB56</f>
        <v>271</v>
      </c>
      <c r="AC56">
        <f>+domexp!AC56+reexp!AC56</f>
        <v>479</v>
      </c>
      <c r="AD56">
        <f>+domexp!AD56+reexp!AD56</f>
        <v>468</v>
      </c>
      <c r="AE56">
        <f>+domexp!AE56+reexp!AE56</f>
        <v>290</v>
      </c>
      <c r="AF56">
        <f>+domexp!AF56+reexp!AF56</f>
        <v>357</v>
      </c>
      <c r="AG56">
        <f>+domexp!AG56+reexp!AG56</f>
        <v>426</v>
      </c>
      <c r="AH56">
        <f>+domexp!AH56+reexp!AH56</f>
        <v>545</v>
      </c>
      <c r="AI56">
        <f>+domexp!AI56+reexp!AI56</f>
        <v>208</v>
      </c>
      <c r="AJ56">
        <f>+domexp!AJ56+reexp!AJ56</f>
        <v>121</v>
      </c>
      <c r="AK56">
        <f>+domexp!AK56+reexp!AK56</f>
        <v>148</v>
      </c>
      <c r="AL56">
        <f>+domexp!AL56+reexp!AL56</f>
        <v>122</v>
      </c>
      <c r="AM56">
        <f>+domexp!AM56+reexp!AM56</f>
        <v>152</v>
      </c>
      <c r="AN56">
        <f>+domexp!AN56+reexp!AN56</f>
        <v>152</v>
      </c>
      <c r="AO56">
        <v>163</v>
      </c>
      <c r="AP56">
        <v>421</v>
      </c>
      <c r="AQ56">
        <v>381</v>
      </c>
      <c r="AR56">
        <v>159</v>
      </c>
      <c r="AT56" t="b">
        <f>+B56=domexp!B56</f>
        <v>1</v>
      </c>
      <c r="AU56" t="b">
        <f>+B56=reexp!B56</f>
        <v>1</v>
      </c>
    </row>
    <row r="57" spans="2:47">
      <c r="B57" t="s">
        <v>37</v>
      </c>
      <c r="AK57">
        <f>+domexp!AK57+reexp!AK57</f>
        <v>229</v>
      </c>
      <c r="AL57">
        <f>+domexp!AL57+reexp!AL57</f>
        <v>758</v>
      </c>
      <c r="AM57">
        <f>+domexp!AM57+reexp!AM57</f>
        <v>412</v>
      </c>
      <c r="AN57">
        <f>+domexp!AN57+reexp!AN57</f>
        <v>707</v>
      </c>
      <c r="AO57">
        <v>557</v>
      </c>
      <c r="AP57">
        <v>379</v>
      </c>
      <c r="AQ57">
        <v>800</v>
      </c>
      <c r="AR57">
        <v>1697</v>
      </c>
      <c r="AT57" t="b">
        <f>+B57=domexp!B57</f>
        <v>1</v>
      </c>
      <c r="AU57" t="b">
        <f>+B57=reexp!B57</f>
        <v>1</v>
      </c>
    </row>
    <row r="58" spans="2:47">
      <c r="B58" t="s">
        <v>38</v>
      </c>
      <c r="R58">
        <v>153</v>
      </c>
      <c r="S58">
        <v>81</v>
      </c>
      <c r="T58">
        <v>112</v>
      </c>
      <c r="U58">
        <v>157</v>
      </c>
      <c r="V58">
        <v>44</v>
      </c>
      <c r="W58">
        <v>29</v>
      </c>
      <c r="X58">
        <f>+domexp!X58+reexp!X58</f>
        <v>499</v>
      </c>
      <c r="Y58">
        <f>+domexp!Y58+reexp!Y58</f>
        <v>498</v>
      </c>
      <c r="Z58">
        <f>+domexp!Z58+reexp!Z58</f>
        <v>34</v>
      </c>
      <c r="AA58">
        <f>+domexp!AA58+reexp!AA58</f>
        <v>141</v>
      </c>
      <c r="AB58">
        <f>+domexp!AB58+reexp!AB58</f>
        <v>656</v>
      </c>
      <c r="AC58">
        <f>+domexp!AC58+reexp!AC58</f>
        <v>1653</v>
      </c>
      <c r="AD58">
        <f>+domexp!AD58+reexp!AD58</f>
        <v>1575</v>
      </c>
      <c r="AE58">
        <f>+domexp!AE58+reexp!AE58</f>
        <v>2166</v>
      </c>
      <c r="AF58">
        <f>+domexp!AF58+reexp!AF58</f>
        <v>1644</v>
      </c>
      <c r="AG58">
        <f>+domexp!AG58+reexp!AG58</f>
        <v>2032</v>
      </c>
      <c r="AH58">
        <f>+domexp!AH58+reexp!AH58</f>
        <v>1931</v>
      </c>
      <c r="AI58">
        <f>+domexp!AI58+reexp!AI58</f>
        <v>2127</v>
      </c>
      <c r="AJ58">
        <f>+domexp!AJ58+reexp!AJ58</f>
        <v>1192</v>
      </c>
      <c r="AK58">
        <f>+domexp!AK58+reexp!AK58</f>
        <v>728</v>
      </c>
      <c r="AL58">
        <f>+domexp!AL58+reexp!AL58</f>
        <v>849</v>
      </c>
      <c r="AM58">
        <f>+domexp!AM58+reexp!AM58</f>
        <v>1430</v>
      </c>
      <c r="AN58">
        <f>+domexp!AN58+reexp!AN58</f>
        <v>378</v>
      </c>
      <c r="AO58">
        <v>788</v>
      </c>
      <c r="AP58">
        <v>2047</v>
      </c>
      <c r="AQ58">
        <v>2596</v>
      </c>
      <c r="AR58">
        <v>6565</v>
      </c>
      <c r="AT58" t="b">
        <f>+B58=domexp!B58</f>
        <v>1</v>
      </c>
      <c r="AU58" t="b">
        <f>+B58=reexp!B58</f>
        <v>1</v>
      </c>
    </row>
    <row r="59" spans="2:47">
      <c r="B59" t="s">
        <v>39</v>
      </c>
      <c r="E59">
        <v>0</v>
      </c>
      <c r="K59">
        <v>21</v>
      </c>
      <c r="L59">
        <v>731</v>
      </c>
      <c r="M59">
        <v>195</v>
      </c>
      <c r="N59">
        <v>88</v>
      </c>
      <c r="R59">
        <v>1843</v>
      </c>
      <c r="S59">
        <v>989</v>
      </c>
      <c r="T59">
        <v>956</v>
      </c>
      <c r="U59">
        <v>868</v>
      </c>
      <c r="V59">
        <v>354</v>
      </c>
      <c r="W59">
        <v>300</v>
      </c>
      <c r="X59">
        <f>+domexp!X59+reexp!X59</f>
        <v>1032</v>
      </c>
      <c r="Y59">
        <f>+domexp!Y59+reexp!Y59</f>
        <v>1531</v>
      </c>
      <c r="Z59">
        <f>+domexp!Z59+reexp!Z59</f>
        <v>558</v>
      </c>
      <c r="AA59">
        <f>+domexp!AA59+reexp!AA59</f>
        <v>1169</v>
      </c>
      <c r="AB59">
        <f>+domexp!AB59+reexp!AB59</f>
        <v>1418</v>
      </c>
      <c r="AC59">
        <f>+domexp!AC59+reexp!AC59</f>
        <v>1750</v>
      </c>
      <c r="AD59">
        <f>+domexp!AD59+reexp!AD59</f>
        <v>1324</v>
      </c>
      <c r="AE59">
        <f>+domexp!AE59+reexp!AE59</f>
        <v>1253</v>
      </c>
      <c r="AF59">
        <f>+domexp!AF59+reexp!AF59</f>
        <v>2292</v>
      </c>
      <c r="AG59">
        <f>+domexp!AG59+reexp!AG59</f>
        <v>2909</v>
      </c>
      <c r="AH59">
        <f>+domexp!AH59+reexp!AH59</f>
        <v>1891</v>
      </c>
      <c r="AI59">
        <f>+domexp!AI59+reexp!AI59</f>
        <v>1847</v>
      </c>
      <c r="AJ59">
        <f>+domexp!AJ59+reexp!AJ59</f>
        <v>635</v>
      </c>
      <c r="AK59">
        <f>+domexp!AK59+reexp!AK59</f>
        <v>264</v>
      </c>
      <c r="AL59">
        <f>+domexp!AL59+reexp!AL59</f>
        <v>648</v>
      </c>
      <c r="AM59">
        <f>+domexp!AM59+reexp!AM59</f>
        <v>568</v>
      </c>
      <c r="AN59">
        <f>+domexp!AN59+reexp!AN59</f>
        <v>365</v>
      </c>
      <c r="AO59">
        <v>532</v>
      </c>
      <c r="AP59">
        <v>796</v>
      </c>
      <c r="AQ59">
        <v>1451</v>
      </c>
      <c r="AR59">
        <v>1088</v>
      </c>
      <c r="AT59" t="b">
        <f>+B59=domexp!B59</f>
        <v>1</v>
      </c>
      <c r="AU59" t="b">
        <f>+B59=reexp!B59</f>
        <v>1</v>
      </c>
    </row>
    <row r="60" spans="2:47">
      <c r="B60" t="s">
        <v>40</v>
      </c>
      <c r="R60">
        <v>92</v>
      </c>
      <c r="S60">
        <v>59</v>
      </c>
      <c r="T60">
        <v>305</v>
      </c>
      <c r="U60">
        <v>326</v>
      </c>
      <c r="V60">
        <v>41</v>
      </c>
      <c r="W60">
        <v>7</v>
      </c>
      <c r="X60">
        <f>+domexp!X60+reexp!X60</f>
        <v>85</v>
      </c>
      <c r="Y60">
        <f>+domexp!Y60+reexp!Y60</f>
        <v>523</v>
      </c>
      <c r="Z60">
        <f>+domexp!Z60+reexp!Z60</f>
        <v>143</v>
      </c>
      <c r="AA60">
        <f>+domexp!AA60+reexp!AA60</f>
        <v>229</v>
      </c>
      <c r="AB60">
        <f>+domexp!AB60+reexp!AB60</f>
        <v>310</v>
      </c>
      <c r="AC60">
        <f>+domexp!AC60+reexp!AC60</f>
        <v>660</v>
      </c>
      <c r="AD60">
        <f>+domexp!AD60+reexp!AD60</f>
        <v>535</v>
      </c>
      <c r="AE60">
        <f>+domexp!AE60+reexp!AE60</f>
        <v>590</v>
      </c>
      <c r="AF60">
        <f>+domexp!AF60+reexp!AF60</f>
        <v>393</v>
      </c>
      <c r="AG60">
        <f>+domexp!AG60+reexp!AG60</f>
        <v>384</v>
      </c>
      <c r="AH60">
        <f>+domexp!AH60+reexp!AH60</f>
        <v>1274</v>
      </c>
      <c r="AI60">
        <f>+domexp!AI60+reexp!AI60</f>
        <v>550</v>
      </c>
      <c r="AJ60">
        <f>+domexp!AJ60+reexp!AJ60</f>
        <v>395</v>
      </c>
      <c r="AK60">
        <f>+domexp!AK60+reexp!AK60</f>
        <v>614</v>
      </c>
      <c r="AL60">
        <f>+domexp!AL60+reexp!AL60</f>
        <v>1311</v>
      </c>
      <c r="AM60">
        <f>+domexp!AM60+reexp!AM60</f>
        <v>1147</v>
      </c>
      <c r="AN60">
        <f>+domexp!AN60+reexp!AN60</f>
        <v>1518</v>
      </c>
      <c r="AO60">
        <v>1991</v>
      </c>
      <c r="AP60">
        <v>1639</v>
      </c>
      <c r="AQ60">
        <v>1668</v>
      </c>
      <c r="AR60">
        <v>1377</v>
      </c>
      <c r="AT60" t="b">
        <f>+B60=domexp!B60</f>
        <v>1</v>
      </c>
      <c r="AU60" t="b">
        <f>+B60=reexp!B60</f>
        <v>1</v>
      </c>
    </row>
    <row r="61" spans="2:47">
      <c r="B61" t="s">
        <v>41</v>
      </c>
      <c r="AK61">
        <f>+domexp!AK61+reexp!AK61</f>
        <v>704</v>
      </c>
      <c r="AL61">
        <f>+domexp!AL61+reexp!AL61</f>
        <v>477</v>
      </c>
      <c r="AM61">
        <f>+domexp!AM61+reexp!AM61</f>
        <v>1030</v>
      </c>
      <c r="AN61">
        <f>+domexp!AN61+reexp!AN61</f>
        <v>1020</v>
      </c>
      <c r="AO61">
        <v>1420</v>
      </c>
      <c r="AP61">
        <v>1495</v>
      </c>
      <c r="AQ61">
        <v>937</v>
      </c>
      <c r="AR61">
        <v>393</v>
      </c>
      <c r="AT61" t="b">
        <f>+B61=domexp!B61</f>
        <v>1</v>
      </c>
      <c r="AU61" t="b">
        <f>+B61=reexp!B61</f>
        <v>1</v>
      </c>
    </row>
    <row r="62" spans="2:47">
      <c r="B62" t="s">
        <v>42</v>
      </c>
      <c r="R62">
        <v>116</v>
      </c>
      <c r="S62">
        <v>133</v>
      </c>
      <c r="T62">
        <v>158</v>
      </c>
      <c r="U62">
        <v>34</v>
      </c>
      <c r="V62">
        <v>15</v>
      </c>
      <c r="W62">
        <v>17</v>
      </c>
      <c r="X62">
        <f>+domexp!X62+reexp!X62</f>
        <v>107</v>
      </c>
      <c r="Y62">
        <f>+domexp!Y62+reexp!Y62</f>
        <v>215</v>
      </c>
      <c r="Z62">
        <f>+domexp!Z62+reexp!Z62</f>
        <v>280</v>
      </c>
      <c r="AA62">
        <f>+domexp!AA62+reexp!AA62</f>
        <v>391</v>
      </c>
      <c r="AB62">
        <f>+domexp!AB62+reexp!AB62</f>
        <v>1650</v>
      </c>
      <c r="AC62">
        <f>+domexp!AC62+reexp!AC62</f>
        <v>2443</v>
      </c>
      <c r="AD62">
        <f>+domexp!AD62+reexp!AD62</f>
        <v>1820</v>
      </c>
      <c r="AE62">
        <f>+domexp!AE62+reexp!AE62</f>
        <v>794</v>
      </c>
      <c r="AF62">
        <f>+domexp!AF62+reexp!AF62</f>
        <v>647</v>
      </c>
      <c r="AG62">
        <f>+domexp!AG62+reexp!AG62</f>
        <v>1746</v>
      </c>
      <c r="AH62">
        <f>+domexp!AH62+reexp!AH62</f>
        <v>1852</v>
      </c>
      <c r="AI62">
        <f>+domexp!AI62+reexp!AI62</f>
        <v>1187</v>
      </c>
      <c r="AJ62">
        <f>+domexp!AJ62+reexp!AJ62</f>
        <v>1336</v>
      </c>
      <c r="AK62">
        <f>+domexp!AK62+reexp!AK62</f>
        <v>1856</v>
      </c>
      <c r="AL62">
        <f>+domexp!AL62+reexp!AL62</f>
        <v>3137</v>
      </c>
      <c r="AM62">
        <f>+domexp!AM62+reexp!AM62</f>
        <v>4130</v>
      </c>
      <c r="AN62">
        <f>+domexp!AN62+reexp!AN62</f>
        <v>3549</v>
      </c>
      <c r="AO62">
        <v>4019</v>
      </c>
      <c r="AP62">
        <v>4338</v>
      </c>
      <c r="AQ62">
        <v>2111</v>
      </c>
      <c r="AR62">
        <v>837</v>
      </c>
      <c r="AT62" t="b">
        <f>+B62=domexp!B62</f>
        <v>1</v>
      </c>
      <c r="AU62" t="b">
        <f>+B62=reexp!B62</f>
        <v>1</v>
      </c>
    </row>
    <row r="63" spans="2:47">
      <c r="B63" t="s">
        <v>91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AT63" t="b">
        <f>+B63=domexp!B63</f>
        <v>1</v>
      </c>
      <c r="AU63" t="b">
        <f>+B63=reexp!B63</f>
        <v>1</v>
      </c>
    </row>
    <row r="64" spans="2:47">
      <c r="B64" t="s">
        <v>77</v>
      </c>
      <c r="R64">
        <v>2</v>
      </c>
      <c r="S64">
        <v>1</v>
      </c>
      <c r="T64">
        <v>0</v>
      </c>
      <c r="U64">
        <v>0</v>
      </c>
      <c r="V64">
        <v>0</v>
      </c>
      <c r="W64">
        <v>2</v>
      </c>
      <c r="Y64">
        <f>+domexp!Y64+reexp!Y64</f>
        <v>96</v>
      </c>
      <c r="Z64">
        <f>+domexp!Z64+reexp!Z64</f>
        <v>37</v>
      </c>
      <c r="AA64">
        <f>+domexp!AA64+reexp!AA64</f>
        <v>111</v>
      </c>
      <c r="AB64">
        <f>+domexp!AB64+reexp!AB64</f>
        <v>370</v>
      </c>
      <c r="AC64">
        <f>+domexp!AC64+reexp!AC64</f>
        <v>2059</v>
      </c>
      <c r="AD64">
        <f>+domexp!AD64+reexp!AD64</f>
        <v>1542</v>
      </c>
      <c r="AE64">
        <f>+domexp!AE64+reexp!AE64</f>
        <v>1575</v>
      </c>
      <c r="AF64">
        <f>+domexp!AF64+reexp!AF64</f>
        <v>2927</v>
      </c>
      <c r="AG64">
        <f>+domexp!AG64+reexp!AG64</f>
        <v>1302</v>
      </c>
      <c r="AH64">
        <f>+domexp!AH64+reexp!AH64</f>
        <v>193</v>
      </c>
      <c r="AI64">
        <f>+domexp!AI64+reexp!AI64</f>
        <v>205</v>
      </c>
      <c r="AJ64">
        <f>+domexp!AJ64+reexp!AJ64</f>
        <v>187</v>
      </c>
      <c r="AT64" t="b">
        <f>+B64=domexp!B64</f>
        <v>1</v>
      </c>
      <c r="AU64" t="b">
        <f>+B64=reexp!B64</f>
        <v>1</v>
      </c>
    </row>
    <row r="65" spans="2:47">
      <c r="B65" t="s">
        <v>78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AT65" t="b">
        <f>+B65=domexp!B65</f>
        <v>1</v>
      </c>
      <c r="AU65" t="b">
        <f>+B65=reexp!B65</f>
        <v>1</v>
      </c>
    </row>
    <row r="66" spans="2:47">
      <c r="B66" t="s">
        <v>79</v>
      </c>
      <c r="R66">
        <v>636</v>
      </c>
      <c r="S66">
        <v>512</v>
      </c>
      <c r="T66">
        <v>569</v>
      </c>
      <c r="U66">
        <v>915</v>
      </c>
      <c r="V66">
        <v>486</v>
      </c>
      <c r="W66">
        <v>401</v>
      </c>
      <c r="X66">
        <f>+domexp!X66+reexp!X66</f>
        <v>281</v>
      </c>
      <c r="Y66">
        <f>+domexp!Y66+reexp!Y66</f>
        <v>1267</v>
      </c>
      <c r="Z66">
        <f>+domexp!Z66+reexp!Z66</f>
        <v>1406</v>
      </c>
      <c r="AA66">
        <f>+domexp!AA66+reexp!AA66</f>
        <v>869</v>
      </c>
      <c r="AB66">
        <f>+domexp!AB66+reexp!AB66</f>
        <v>1015</v>
      </c>
      <c r="AC66">
        <f>+domexp!AC66+reexp!AC66</f>
        <v>1350</v>
      </c>
      <c r="AD66">
        <f>+domexp!AD66+reexp!AD66</f>
        <v>1490</v>
      </c>
      <c r="AE66">
        <f>+domexp!AE66+reexp!AE66</f>
        <v>1578</v>
      </c>
      <c r="AF66">
        <f>+domexp!AF66+reexp!AF66</f>
        <v>998</v>
      </c>
      <c r="AG66">
        <f>+domexp!AG66+reexp!AG66</f>
        <v>1170</v>
      </c>
      <c r="AH66">
        <f>+domexp!AH66+reexp!AH66</f>
        <v>1086</v>
      </c>
      <c r="AT66" t="b">
        <f>+B66=domexp!B66</f>
        <v>1</v>
      </c>
      <c r="AU66" t="b">
        <f>+B66=reexp!B66</f>
        <v>1</v>
      </c>
    </row>
    <row r="67" spans="2:47">
      <c r="B67" t="s">
        <v>80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AT67" t="b">
        <f>+B67=domexp!B67</f>
        <v>1</v>
      </c>
      <c r="AU67" t="b">
        <f>+B67=reexp!B67</f>
        <v>1</v>
      </c>
    </row>
    <row r="68" spans="2:47">
      <c r="B68" t="s">
        <v>81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AT68" t="b">
        <f>+B68=domexp!B68</f>
        <v>1</v>
      </c>
      <c r="AU68" t="b">
        <f>+B68=reexp!B68</f>
        <v>1</v>
      </c>
    </row>
    <row r="69" spans="2:47">
      <c r="B69" t="s">
        <v>82</v>
      </c>
      <c r="R69">
        <v>25</v>
      </c>
      <c r="S69">
        <v>33</v>
      </c>
      <c r="T69">
        <v>64</v>
      </c>
      <c r="U69">
        <v>0</v>
      </c>
      <c r="V69">
        <v>0</v>
      </c>
      <c r="W69">
        <v>0</v>
      </c>
      <c r="AT69" t="b">
        <f>+B69=domexp!B69</f>
        <v>1</v>
      </c>
      <c r="AU69" t="b">
        <f>+B69=reexp!B69</f>
        <v>1</v>
      </c>
    </row>
    <row r="70" spans="2:47">
      <c r="B70" t="s">
        <v>83</v>
      </c>
      <c r="E70">
        <v>2</v>
      </c>
      <c r="F70">
        <v>38</v>
      </c>
      <c r="G70">
        <v>110</v>
      </c>
      <c r="H70">
        <v>110</v>
      </c>
      <c r="I70">
        <v>476</v>
      </c>
      <c r="J70">
        <v>519</v>
      </c>
      <c r="K70">
        <v>32</v>
      </c>
      <c r="L70">
        <v>269</v>
      </c>
      <c r="M70">
        <v>37</v>
      </c>
      <c r="N70">
        <v>385</v>
      </c>
      <c r="R70">
        <v>512</v>
      </c>
      <c r="S70">
        <v>456</v>
      </c>
      <c r="T70">
        <v>467</v>
      </c>
      <c r="U70">
        <v>375</v>
      </c>
      <c r="V70">
        <v>196</v>
      </c>
      <c r="W70">
        <v>316</v>
      </c>
      <c r="X70">
        <f>+domexp!X70+reexp!X70</f>
        <v>283</v>
      </c>
      <c r="Y70">
        <f>+domexp!Y70+reexp!Y70</f>
        <v>1017</v>
      </c>
      <c r="Z70">
        <f>+domexp!Z70+reexp!Z70</f>
        <v>620</v>
      </c>
      <c r="AA70">
        <f>+domexp!AA70+reexp!AA70</f>
        <v>592</v>
      </c>
      <c r="AB70">
        <f>+domexp!AB70+reexp!AB70</f>
        <v>927</v>
      </c>
      <c r="AC70">
        <f>+domexp!AC70+reexp!AC70</f>
        <v>1324</v>
      </c>
      <c r="AD70">
        <f>+domexp!AD70+reexp!AD70</f>
        <v>1056</v>
      </c>
      <c r="AE70">
        <f>+domexp!AE70+reexp!AE70</f>
        <v>963</v>
      </c>
      <c r="AF70">
        <f>+domexp!AF70+reexp!AF70</f>
        <v>1094</v>
      </c>
      <c r="AG70">
        <f>+domexp!AG70+reexp!AG70</f>
        <v>1444</v>
      </c>
      <c r="AH70">
        <f>+domexp!AH70+reexp!AH70</f>
        <v>1335</v>
      </c>
      <c r="AI70">
        <f>+domexp!AI70+reexp!AI70</f>
        <v>1154</v>
      </c>
      <c r="AJ70">
        <f>+domexp!AJ70+reexp!AJ70</f>
        <v>915</v>
      </c>
      <c r="AT70" t="b">
        <f>+B70=domexp!B70</f>
        <v>1</v>
      </c>
      <c r="AU70" t="b">
        <f>+B70=reexp!B70</f>
        <v>1</v>
      </c>
    </row>
    <row r="71" spans="2:47">
      <c r="B71" t="s">
        <v>43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AK71">
        <f>+domexp!AK71+reexp!AK71</f>
        <v>1075</v>
      </c>
      <c r="AL71">
        <f>+domexp!AL71+reexp!AL71</f>
        <v>1432</v>
      </c>
      <c r="AM71">
        <f>+domexp!AM71+reexp!AM71</f>
        <v>1782</v>
      </c>
      <c r="AN71">
        <f>+domexp!AN71+reexp!AN71</f>
        <v>1916</v>
      </c>
      <c r="AO71">
        <v>1805</v>
      </c>
      <c r="AP71">
        <v>1977</v>
      </c>
      <c r="AQ71">
        <v>1405</v>
      </c>
      <c r="AR71">
        <v>1351</v>
      </c>
      <c r="AT71" t="b">
        <f>+B71=domexp!B71</f>
        <v>1</v>
      </c>
      <c r="AU71" t="b">
        <f>+B71=reexp!B71</f>
        <v>1</v>
      </c>
    </row>
    <row r="72" spans="2:47">
      <c r="B72" t="s">
        <v>92</v>
      </c>
      <c r="R72">
        <v>0</v>
      </c>
      <c r="S72">
        <v>0</v>
      </c>
      <c r="T72">
        <v>0</v>
      </c>
      <c r="U72">
        <v>130</v>
      </c>
      <c r="V72">
        <v>37</v>
      </c>
      <c r="W72">
        <v>293</v>
      </c>
      <c r="X72">
        <f>+domexp!X72+reexp!X72</f>
        <v>103</v>
      </c>
      <c r="Y72">
        <f>+domexp!Y72+reexp!Y72</f>
        <v>308</v>
      </c>
      <c r="Z72">
        <f>+domexp!Z72+reexp!Z72</f>
        <v>44</v>
      </c>
      <c r="AA72">
        <f>+domexp!AA72+reexp!AA72</f>
        <v>17</v>
      </c>
      <c r="AB72">
        <f>+domexp!AB72+reexp!AB72</f>
        <v>42</v>
      </c>
      <c r="AC72">
        <f>+domexp!AC72+reexp!AC72</f>
        <v>76</v>
      </c>
      <c r="AD72">
        <f>+domexp!AD72+reexp!AD72</f>
        <v>132</v>
      </c>
      <c r="AE72">
        <f>+domexp!AE72+reexp!AE72</f>
        <v>29</v>
      </c>
      <c r="AF72">
        <f>+domexp!AF72+reexp!AF72</f>
        <v>35</v>
      </c>
      <c r="AG72">
        <f>+domexp!AG72+reexp!AG72</f>
        <v>93</v>
      </c>
      <c r="AH72">
        <f>+domexp!AH72+reexp!AH72</f>
        <v>90</v>
      </c>
      <c r="AI72">
        <f>+domexp!AI72+reexp!AI72</f>
        <v>115</v>
      </c>
      <c r="AJ72">
        <f>+domexp!AJ72+reexp!AJ72</f>
        <v>78</v>
      </c>
      <c r="AT72" t="b">
        <f>+B72=domexp!B72</f>
        <v>1</v>
      </c>
      <c r="AU72" t="b">
        <f>+B72=reexp!B72</f>
        <v>1</v>
      </c>
    </row>
    <row r="73" spans="2:47">
      <c r="B73" t="s">
        <v>44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AI73">
        <f>+domexp!AI73+reexp!AI73</f>
        <v>1066</v>
      </c>
      <c r="AJ73">
        <f>+domexp!AJ73+reexp!AJ73</f>
        <v>989</v>
      </c>
      <c r="AK73">
        <f>+domexp!AK73+reexp!AK73</f>
        <v>577</v>
      </c>
      <c r="AL73">
        <f>+domexp!AL73+reexp!AL73</f>
        <v>1119</v>
      </c>
      <c r="AM73">
        <f>+domexp!AM73+reexp!AM73</f>
        <v>1255</v>
      </c>
      <c r="AN73">
        <f>+domexp!AN73+reexp!AN73</f>
        <v>2681</v>
      </c>
      <c r="AO73">
        <v>3202</v>
      </c>
      <c r="AP73">
        <v>6691</v>
      </c>
      <c r="AQ73">
        <v>2377</v>
      </c>
      <c r="AR73">
        <v>3534</v>
      </c>
      <c r="AT73" t="b">
        <f>+B73=domexp!B73</f>
        <v>1</v>
      </c>
      <c r="AU73" t="b">
        <f>+B73=reexp!B73</f>
        <v>1</v>
      </c>
    </row>
    <row r="74" spans="2:47">
      <c r="B74" t="s">
        <v>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AK74">
        <f>+domexp!AK74+reexp!AK74</f>
        <v>89</v>
      </c>
      <c r="AL74">
        <f>+domexp!AL74+reexp!AL74</f>
        <v>129</v>
      </c>
      <c r="AM74">
        <f>+domexp!AM74+reexp!AM74</f>
        <v>196</v>
      </c>
      <c r="AN74">
        <f>+domexp!AN74+reexp!AN74</f>
        <v>210</v>
      </c>
      <c r="AO74">
        <v>227</v>
      </c>
      <c r="AP74">
        <v>296</v>
      </c>
      <c r="AQ74">
        <v>376</v>
      </c>
      <c r="AR74">
        <v>402</v>
      </c>
      <c r="AT74" t="b">
        <f>+B74=domexp!B74</f>
        <v>1</v>
      </c>
      <c r="AU74" t="b">
        <f>+B74=reexp!B74</f>
        <v>1</v>
      </c>
    </row>
    <row r="75" spans="2:47">
      <c r="B75" t="s">
        <v>46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AK75">
        <f>+domexp!AK75+reexp!AK75</f>
        <v>175</v>
      </c>
      <c r="AL75">
        <f>+domexp!AL75+reexp!AL75</f>
        <v>256</v>
      </c>
      <c r="AM75">
        <f>+domexp!AM75+reexp!AM75</f>
        <v>298</v>
      </c>
      <c r="AN75">
        <f>+domexp!AN75+reexp!AN75</f>
        <v>410</v>
      </c>
      <c r="AO75">
        <v>365</v>
      </c>
      <c r="AP75">
        <v>397</v>
      </c>
      <c r="AQ75">
        <v>326</v>
      </c>
      <c r="AR75">
        <v>367</v>
      </c>
      <c r="AT75" t="b">
        <f>+B75=domexp!B75</f>
        <v>1</v>
      </c>
      <c r="AU75" t="b">
        <f>+B75=reexp!B75</f>
        <v>1</v>
      </c>
    </row>
    <row r="76" spans="2:47">
      <c r="B76" t="s">
        <v>84</v>
      </c>
      <c r="R76">
        <v>55</v>
      </c>
      <c r="S76">
        <v>47</v>
      </c>
      <c r="T76">
        <v>7</v>
      </c>
      <c r="U76">
        <v>0</v>
      </c>
      <c r="V76">
        <v>0</v>
      </c>
      <c r="W76">
        <v>0</v>
      </c>
      <c r="X76">
        <f>+domexp!X76+reexp!X76</f>
        <v>27</v>
      </c>
      <c r="Y76">
        <f>+domexp!Y76+reexp!Y76</f>
        <v>138</v>
      </c>
      <c r="Z76">
        <f>+domexp!Z76+reexp!Z76</f>
        <v>89</v>
      </c>
      <c r="AA76">
        <f>+domexp!AA76+reexp!AA76</f>
        <v>40</v>
      </c>
      <c r="AB76">
        <f>+domexp!AB76+reexp!AB76</f>
        <v>41</v>
      </c>
      <c r="AC76">
        <f>+domexp!AC76+reexp!AC76</f>
        <v>149</v>
      </c>
      <c r="AD76">
        <f>+domexp!AD76+reexp!AD76</f>
        <v>350</v>
      </c>
      <c r="AE76">
        <f>+domexp!AE76+reexp!AE76</f>
        <v>70</v>
      </c>
      <c r="AF76">
        <f>+domexp!AF76+reexp!AF76</f>
        <v>101</v>
      </c>
      <c r="AT76" t="b">
        <f>+B76=domexp!B76</f>
        <v>1</v>
      </c>
      <c r="AU76" t="b">
        <f>+B76=reexp!B76</f>
        <v>1</v>
      </c>
    </row>
    <row r="77" spans="2:47">
      <c r="B77" t="s">
        <v>47</v>
      </c>
      <c r="R77">
        <v>17</v>
      </c>
      <c r="S77">
        <v>6</v>
      </c>
      <c r="T77">
        <v>10</v>
      </c>
      <c r="U77">
        <v>19</v>
      </c>
      <c r="V77">
        <v>0</v>
      </c>
      <c r="W77">
        <v>0</v>
      </c>
      <c r="Y77">
        <f>+domexp!Y77+reexp!Y77</f>
        <v>30</v>
      </c>
      <c r="Z77">
        <f>+domexp!Z77+reexp!Z77</f>
        <v>320</v>
      </c>
      <c r="AA77">
        <f>+domexp!AA77+reexp!AA77</f>
        <v>16</v>
      </c>
      <c r="AB77">
        <f>+domexp!AB77+reexp!AB77</f>
        <v>1</v>
      </c>
      <c r="AC77">
        <f>+domexp!AC77+reexp!AC77</f>
        <v>43</v>
      </c>
      <c r="AD77">
        <f>+domexp!AD77+reexp!AD77</f>
        <v>17</v>
      </c>
      <c r="AE77">
        <f>+domexp!AE77+reexp!AE77</f>
        <v>30</v>
      </c>
      <c r="AF77">
        <f>+domexp!AF77+reexp!AF77</f>
        <v>18</v>
      </c>
      <c r="AG77">
        <f>+domexp!AG77+reexp!AG77</f>
        <v>101</v>
      </c>
      <c r="AH77">
        <f>+domexp!AH77+reexp!AH77</f>
        <v>355</v>
      </c>
      <c r="AI77">
        <f>+domexp!AI77+reexp!AI77</f>
        <v>181</v>
      </c>
      <c r="AJ77">
        <f>+domexp!AJ77+reexp!AJ77</f>
        <v>386</v>
      </c>
      <c r="AK77">
        <f>+domexp!AK77+reexp!AK77</f>
        <v>1444</v>
      </c>
      <c r="AL77">
        <f>+domexp!AL77+reexp!AL77</f>
        <v>3530</v>
      </c>
      <c r="AM77">
        <f>+domexp!AM77+reexp!AM77</f>
        <v>4190</v>
      </c>
      <c r="AN77">
        <f>+domexp!AN77+reexp!AN77</f>
        <v>3998</v>
      </c>
      <c r="AO77">
        <v>3052</v>
      </c>
      <c r="AP77">
        <v>3439</v>
      </c>
      <c r="AQ77">
        <v>3114</v>
      </c>
      <c r="AR77">
        <v>3354</v>
      </c>
      <c r="AT77" t="b">
        <f>+B77=domexp!B77</f>
        <v>1</v>
      </c>
      <c r="AU77" t="b">
        <f>+B77=reexp!B77</f>
        <v>1</v>
      </c>
    </row>
    <row r="78" spans="2:47">
      <c r="B78" t="s">
        <v>49</v>
      </c>
      <c r="R78">
        <v>141</v>
      </c>
      <c r="S78">
        <v>333</v>
      </c>
      <c r="T78">
        <v>550</v>
      </c>
      <c r="U78">
        <v>173</v>
      </c>
      <c r="V78">
        <v>168</v>
      </c>
      <c r="W78">
        <v>114</v>
      </c>
      <c r="X78">
        <f>+domexp!X78+reexp!X78</f>
        <v>593</v>
      </c>
      <c r="Y78">
        <f>+domexp!Y78+reexp!Y78</f>
        <v>1870</v>
      </c>
      <c r="Z78">
        <f>+domexp!Z78+reexp!Z78</f>
        <v>2486</v>
      </c>
      <c r="AA78">
        <f>+domexp!AA78+reexp!AA78</f>
        <v>2257</v>
      </c>
      <c r="AB78">
        <f>+domexp!AB78+reexp!AB78</f>
        <v>2029</v>
      </c>
      <c r="AC78">
        <f>+domexp!AC78+reexp!AC78</f>
        <v>1209</v>
      </c>
      <c r="AD78">
        <f>+domexp!AD78+reexp!AD78</f>
        <v>1056</v>
      </c>
      <c r="AE78">
        <f>+domexp!AE78+reexp!AE78</f>
        <v>1038</v>
      </c>
      <c r="AF78">
        <f>+domexp!AF78+reexp!AF78</f>
        <v>1275</v>
      </c>
      <c r="AG78">
        <f>+domexp!AG78+reexp!AG78</f>
        <v>1730</v>
      </c>
      <c r="AH78">
        <f>+domexp!AH78+reexp!AH78</f>
        <v>1664</v>
      </c>
      <c r="AI78">
        <f>+domexp!AI78+reexp!AI78</f>
        <v>1413</v>
      </c>
      <c r="AJ78">
        <f>+domexp!AJ78+reexp!AJ78</f>
        <v>1836</v>
      </c>
      <c r="AK78">
        <f>+domexp!AK78+reexp!AK78</f>
        <v>1986</v>
      </c>
      <c r="AL78">
        <f>+domexp!AL78+reexp!AL78</f>
        <v>1970</v>
      </c>
      <c r="AM78">
        <f>+domexp!AM78+reexp!AM78</f>
        <v>2145</v>
      </c>
      <c r="AN78">
        <f>+domexp!AN78+reexp!AN78</f>
        <v>3606</v>
      </c>
      <c r="AO78">
        <v>3151</v>
      </c>
      <c r="AP78">
        <v>4005</v>
      </c>
      <c r="AQ78">
        <v>5630</v>
      </c>
      <c r="AR78">
        <v>3219</v>
      </c>
      <c r="AT78" t="b">
        <f>+B78=domexp!B78</f>
        <v>1</v>
      </c>
      <c r="AU78" t="b">
        <f>+B78=reexp!B78</f>
        <v>1</v>
      </c>
    </row>
    <row r="79" spans="2:47">
      <c r="B79" t="s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AK79">
        <f>+domexp!AK79+reexp!AK79</f>
        <v>146</v>
      </c>
      <c r="AL79">
        <f>+domexp!AL79+reexp!AL79</f>
        <v>177</v>
      </c>
      <c r="AM79">
        <f>+domexp!AM79+reexp!AM79</f>
        <v>219</v>
      </c>
      <c r="AN79">
        <f>+domexp!AN79+reexp!AN79</f>
        <v>140</v>
      </c>
      <c r="AO79">
        <v>77</v>
      </c>
      <c r="AP79">
        <v>54</v>
      </c>
      <c r="AQ79">
        <v>115</v>
      </c>
      <c r="AR79">
        <v>162</v>
      </c>
      <c r="AT79" t="b">
        <f>+B79=domexp!B79</f>
        <v>1</v>
      </c>
      <c r="AU79" t="b">
        <f>+B79=reexp!B79</f>
        <v>1</v>
      </c>
    </row>
    <row r="80" spans="2:47">
      <c r="B80" t="s">
        <v>51</v>
      </c>
      <c r="R80">
        <v>896</v>
      </c>
      <c r="S80">
        <v>745</v>
      </c>
      <c r="T80">
        <v>727</v>
      </c>
      <c r="U80">
        <v>366</v>
      </c>
      <c r="V80">
        <v>129</v>
      </c>
      <c r="W80">
        <v>133</v>
      </c>
      <c r="X80">
        <f>+domexp!X80+reexp!X80</f>
        <v>225</v>
      </c>
      <c r="Y80">
        <f>+domexp!Y80+reexp!Y80</f>
        <v>969</v>
      </c>
      <c r="Z80">
        <f>+domexp!Z80+reexp!Z80</f>
        <v>735</v>
      </c>
      <c r="AA80">
        <f>+domexp!AA80+reexp!AA80</f>
        <v>991</v>
      </c>
      <c r="AB80">
        <f>+domexp!AB80+reexp!AB80</f>
        <v>975</v>
      </c>
      <c r="AC80">
        <f>+domexp!AC80+reexp!AC80</f>
        <v>3726</v>
      </c>
      <c r="AD80">
        <f>+domexp!AD80+reexp!AD80</f>
        <v>2326</v>
      </c>
      <c r="AE80">
        <f>+domexp!AE80+reexp!AE80</f>
        <v>684</v>
      </c>
      <c r="AF80">
        <f>+domexp!AF80+reexp!AF80</f>
        <v>3423</v>
      </c>
      <c r="AG80">
        <f>+domexp!AG80+reexp!AG80</f>
        <v>812</v>
      </c>
      <c r="AH80">
        <f>+domexp!AH80+reexp!AH80</f>
        <v>1060</v>
      </c>
      <c r="AI80">
        <f>+domexp!AI80+reexp!AI80</f>
        <v>728</v>
      </c>
      <c r="AJ80">
        <f>+domexp!AJ80+reexp!AJ80</f>
        <v>2561</v>
      </c>
      <c r="AK80">
        <f>+domexp!AK80+reexp!AK80</f>
        <v>1610</v>
      </c>
      <c r="AL80">
        <f>+domexp!AL80+reexp!AL80</f>
        <v>1229</v>
      </c>
      <c r="AM80">
        <f>+domexp!AM80+reexp!AM80</f>
        <v>1658</v>
      </c>
      <c r="AN80">
        <f>+domexp!AN80+reexp!AN80</f>
        <v>1210</v>
      </c>
      <c r="AO80">
        <v>2205</v>
      </c>
      <c r="AP80">
        <v>1214</v>
      </c>
      <c r="AQ80">
        <v>2242</v>
      </c>
      <c r="AR80">
        <v>2814</v>
      </c>
      <c r="AT80" t="b">
        <f>+B80=domexp!B80</f>
        <v>1</v>
      </c>
      <c r="AU80" t="b">
        <f>+B80=reexp!B80</f>
        <v>1</v>
      </c>
    </row>
    <row r="81" spans="2:47">
      <c r="B81" t="s">
        <v>86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AT81" t="b">
        <f>+B81=domexp!B81</f>
        <v>1</v>
      </c>
      <c r="AU81" t="b">
        <f>+B81=reexp!B81</f>
        <v>1</v>
      </c>
    </row>
    <row r="82" spans="2:47">
      <c r="B82" t="s">
        <v>52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AB82">
        <f>+domexp!AB82+reexp!AB82</f>
        <v>1572</v>
      </c>
      <c r="AC82">
        <f>+domexp!AC82+reexp!AC82</f>
        <v>898</v>
      </c>
      <c r="AD82">
        <f>+domexp!AD82+reexp!AD82</f>
        <v>562</v>
      </c>
      <c r="AE82">
        <f>+domexp!AE82+reexp!AE82</f>
        <v>570</v>
      </c>
      <c r="AF82">
        <f>+domexp!AF82+reexp!AF82</f>
        <v>572</v>
      </c>
      <c r="AG82">
        <f>+domexp!AG82+reexp!AG82</f>
        <v>2027</v>
      </c>
      <c r="AH82">
        <f>+domexp!AH82+reexp!AH82</f>
        <v>2088</v>
      </c>
      <c r="AI82">
        <f>+domexp!AI82+reexp!AI82</f>
        <v>961</v>
      </c>
      <c r="AJ82">
        <f>+domexp!AJ82+reexp!AJ82</f>
        <v>495</v>
      </c>
      <c r="AK82">
        <f>+domexp!AK82+reexp!AK82</f>
        <v>424</v>
      </c>
      <c r="AL82">
        <f>+domexp!AL82+reexp!AL82</f>
        <v>481</v>
      </c>
      <c r="AM82">
        <f>+domexp!AM82+reexp!AM82</f>
        <v>587</v>
      </c>
      <c r="AN82">
        <f>+domexp!AN82+reexp!AN82</f>
        <v>839</v>
      </c>
      <c r="AO82">
        <v>726</v>
      </c>
      <c r="AP82">
        <v>1016</v>
      </c>
      <c r="AQ82">
        <v>1188</v>
      </c>
      <c r="AR82">
        <v>1177</v>
      </c>
      <c r="AT82" t="b">
        <f>+B82=domexp!B82</f>
        <v>1</v>
      </c>
      <c r="AU82" t="b">
        <f>+B82=reexp!B82</f>
        <v>1</v>
      </c>
    </row>
    <row r="83" spans="2:47">
      <c r="B83" t="s">
        <v>53</v>
      </c>
      <c r="R83">
        <v>231</v>
      </c>
      <c r="S83">
        <v>202</v>
      </c>
      <c r="T83">
        <v>320</v>
      </c>
      <c r="U83">
        <v>293</v>
      </c>
      <c r="V83">
        <v>171</v>
      </c>
      <c r="W83">
        <v>201</v>
      </c>
      <c r="X83">
        <f>+domexp!X83+reexp!X83</f>
        <v>336</v>
      </c>
      <c r="Y83">
        <f>+domexp!Y83+reexp!Y83</f>
        <v>1778</v>
      </c>
      <c r="Z83">
        <f>+domexp!Z83+reexp!Z83</f>
        <v>837</v>
      </c>
      <c r="AA83">
        <f>+domexp!AA83+reexp!AA83</f>
        <v>1144</v>
      </c>
      <c r="AB83">
        <f>+domexp!AB83+reexp!AB83</f>
        <v>2724</v>
      </c>
      <c r="AC83">
        <f>+domexp!AC83+reexp!AC83</f>
        <v>1842</v>
      </c>
      <c r="AD83">
        <f>+domexp!AD83+reexp!AD83</f>
        <v>1389</v>
      </c>
      <c r="AE83">
        <f>+domexp!AE83+reexp!AE83</f>
        <v>1379</v>
      </c>
      <c r="AF83">
        <f>+domexp!AF83+reexp!AF83</f>
        <v>1553</v>
      </c>
      <c r="AG83">
        <f>+domexp!AG83+reexp!AG83</f>
        <v>1943</v>
      </c>
      <c r="AH83">
        <f>+domexp!AH83+reexp!AH83</f>
        <v>1791</v>
      </c>
      <c r="AI83">
        <f>+domexp!AI83+reexp!AI83</f>
        <v>1417</v>
      </c>
      <c r="AJ83">
        <f>+domexp!AJ83+reexp!AJ83</f>
        <v>1005</v>
      </c>
      <c r="AK83">
        <f>+domexp!AK83+reexp!AK83</f>
        <v>1068</v>
      </c>
      <c r="AL83">
        <f>+domexp!AL83+reexp!AL83</f>
        <v>776</v>
      </c>
      <c r="AM83">
        <f>+domexp!AM83+reexp!AM83</f>
        <v>626</v>
      </c>
      <c r="AN83">
        <f>+domexp!AN83+reexp!AN83</f>
        <v>567</v>
      </c>
      <c r="AO83">
        <v>598</v>
      </c>
      <c r="AP83">
        <v>795</v>
      </c>
      <c r="AQ83">
        <v>1355</v>
      </c>
      <c r="AR83">
        <v>1628</v>
      </c>
      <c r="AT83" t="b">
        <f>+B83=domexp!B83</f>
        <v>1</v>
      </c>
      <c r="AU83" t="b">
        <f>+B83=reexp!B83</f>
        <v>1</v>
      </c>
    </row>
    <row r="84" spans="2:47">
      <c r="B84" t="s">
        <v>87</v>
      </c>
      <c r="R84">
        <v>7</v>
      </c>
      <c r="S84">
        <v>6</v>
      </c>
      <c r="T84">
        <v>12</v>
      </c>
      <c r="U84">
        <v>1</v>
      </c>
      <c r="V84">
        <v>0</v>
      </c>
      <c r="W84">
        <v>0</v>
      </c>
      <c r="X84">
        <f>+domexp!X84+reexp!X84</f>
        <v>4</v>
      </c>
      <c r="Y84">
        <f>+domexp!Y84+reexp!Y84</f>
        <v>35</v>
      </c>
      <c r="Z84">
        <f>+domexp!Z84+reexp!Z84</f>
        <v>4</v>
      </c>
      <c r="AA84">
        <f>+domexp!AA84+reexp!AA84</f>
        <v>77</v>
      </c>
      <c r="AB84">
        <f>+domexp!AB84+reexp!AB84</f>
        <v>365</v>
      </c>
      <c r="AT84" t="b">
        <f>+B84=domexp!B84</f>
        <v>1</v>
      </c>
      <c r="AU84" t="b">
        <f>+B84=reexp!B84</f>
        <v>1</v>
      </c>
    </row>
    <row r="85" spans="2:47">
      <c r="B85" t="s">
        <v>54</v>
      </c>
      <c r="R85">
        <v>954</v>
      </c>
      <c r="S85">
        <v>475</v>
      </c>
      <c r="T85">
        <v>294</v>
      </c>
      <c r="U85">
        <v>1221</v>
      </c>
      <c r="V85">
        <v>106</v>
      </c>
      <c r="W85">
        <v>503</v>
      </c>
      <c r="X85">
        <f>+domexp!X85+reexp!X85</f>
        <v>895</v>
      </c>
      <c r="Y85">
        <f>+domexp!Y85+reexp!Y85</f>
        <v>1420</v>
      </c>
      <c r="Z85">
        <f>+domexp!Z85+reexp!Z85</f>
        <v>2098</v>
      </c>
      <c r="AA85">
        <f>+domexp!AA85+reexp!AA85</f>
        <v>2481</v>
      </c>
      <c r="AB85">
        <f>+domexp!AB85+reexp!AB85</f>
        <v>4133</v>
      </c>
      <c r="AC85">
        <f>+domexp!AC85+reexp!AC85</f>
        <v>2451</v>
      </c>
      <c r="AD85">
        <f>+domexp!AD85+reexp!AD85</f>
        <v>1789</v>
      </c>
      <c r="AE85">
        <f>+domexp!AE85+reexp!AE85</f>
        <v>937</v>
      </c>
      <c r="AF85">
        <f>+domexp!AF85+reexp!AF85</f>
        <v>706</v>
      </c>
      <c r="AG85">
        <f>+domexp!AG85+reexp!AG85</f>
        <v>1343</v>
      </c>
      <c r="AH85">
        <f>+domexp!AH85+reexp!AH85</f>
        <v>1732</v>
      </c>
      <c r="AI85">
        <f>+domexp!AI85+reexp!AI85</f>
        <v>811</v>
      </c>
      <c r="AJ85">
        <f>+domexp!AJ85+reexp!AJ85</f>
        <v>880</v>
      </c>
      <c r="AK85">
        <f>+domexp!AK85+reexp!AK85</f>
        <v>461</v>
      </c>
      <c r="AL85">
        <f>+domexp!AL85+reexp!AL85</f>
        <v>1332</v>
      </c>
      <c r="AM85">
        <f>+domexp!AM85+reexp!AM85</f>
        <v>898</v>
      </c>
      <c r="AN85">
        <f>+domexp!AN85+reexp!AN85</f>
        <v>933</v>
      </c>
      <c r="AO85">
        <v>2074</v>
      </c>
      <c r="AP85">
        <v>1488</v>
      </c>
      <c r="AQ85">
        <v>8529</v>
      </c>
      <c r="AR85">
        <v>6775</v>
      </c>
      <c r="AT85" t="b">
        <f>+B85=domexp!B85</f>
        <v>1</v>
      </c>
      <c r="AU85" t="b">
        <f>+B85=reexp!B85</f>
        <v>1</v>
      </c>
    </row>
    <row r="86" spans="2:47">
      <c r="B86" t="s">
        <v>55</v>
      </c>
      <c r="R86">
        <v>52</v>
      </c>
      <c r="S86">
        <v>55</v>
      </c>
      <c r="T86">
        <v>217</v>
      </c>
      <c r="U86">
        <v>213</v>
      </c>
      <c r="V86">
        <v>37</v>
      </c>
      <c r="W86">
        <v>103</v>
      </c>
      <c r="X86">
        <f>+domexp!X86+reexp!X86</f>
        <v>447</v>
      </c>
      <c r="Y86">
        <f>+domexp!Y86+reexp!Y86</f>
        <v>1090</v>
      </c>
      <c r="Z86">
        <f>+domexp!Z86+reexp!Z86</f>
        <v>592</v>
      </c>
      <c r="AA86">
        <f>+domexp!AA86+reexp!AA86</f>
        <v>683</v>
      </c>
      <c r="AB86">
        <f>+domexp!AB86+reexp!AB86</f>
        <v>4145</v>
      </c>
      <c r="AC86">
        <f>+domexp!AC86+reexp!AC86</f>
        <v>3010</v>
      </c>
      <c r="AD86">
        <f>+domexp!AD86+reexp!AD86</f>
        <v>2826</v>
      </c>
      <c r="AE86">
        <f>+domexp!AE86+reexp!AE86</f>
        <v>991</v>
      </c>
      <c r="AF86">
        <f>+domexp!AF86+reexp!AF86</f>
        <v>1827</v>
      </c>
      <c r="AG86">
        <f>+domexp!AG86+reexp!AG86</f>
        <v>5610</v>
      </c>
      <c r="AH86">
        <f>+domexp!AH86+reexp!AH86</f>
        <v>10015</v>
      </c>
      <c r="AI86">
        <f>+domexp!AI86+reexp!AI86</f>
        <v>4556</v>
      </c>
      <c r="AJ86">
        <f>+domexp!AJ86+reexp!AJ86</f>
        <v>798</v>
      </c>
      <c r="AK86">
        <f>+domexp!AK86+reexp!AK86</f>
        <v>355</v>
      </c>
      <c r="AL86">
        <f>+domexp!AL86+reexp!AL86</f>
        <v>606</v>
      </c>
      <c r="AM86">
        <f>+domexp!AM86+reexp!AM86</f>
        <v>1702</v>
      </c>
      <c r="AN86">
        <f>+domexp!AN86+reexp!AN86</f>
        <v>782</v>
      </c>
      <c r="AO86">
        <v>1366</v>
      </c>
      <c r="AP86">
        <v>1918</v>
      </c>
      <c r="AQ86">
        <v>885</v>
      </c>
      <c r="AR86">
        <v>1058</v>
      </c>
      <c r="AT86" t="b">
        <f>+B86=domexp!B86</f>
        <v>1</v>
      </c>
      <c r="AU86" t="b">
        <f>+B86=reexp!B86</f>
        <v>1</v>
      </c>
    </row>
    <row r="87" spans="2:47">
      <c r="B87" t="s">
        <v>88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AT87" t="b">
        <f>+B87=domexp!B87</f>
        <v>1</v>
      </c>
      <c r="AU87" t="b">
        <f>+B87=reexp!B87</f>
        <v>1</v>
      </c>
    </row>
    <row r="88" spans="2:47">
      <c r="B88" t="s">
        <v>56</v>
      </c>
      <c r="R88">
        <v>262</v>
      </c>
      <c r="S88">
        <v>205</v>
      </c>
      <c r="T88">
        <v>424</v>
      </c>
      <c r="U88">
        <v>50</v>
      </c>
      <c r="V88">
        <v>59</v>
      </c>
      <c r="W88">
        <v>0</v>
      </c>
      <c r="X88">
        <f>+domexp!X88+reexp!X88</f>
        <v>923</v>
      </c>
      <c r="Y88">
        <f>+domexp!Y88+reexp!Y88</f>
        <v>11</v>
      </c>
      <c r="Z88">
        <f>+domexp!Z88+reexp!Z88</f>
        <v>1</v>
      </c>
      <c r="AA88">
        <f>+domexp!AA88+reexp!AA88</f>
        <v>1</v>
      </c>
      <c r="AB88">
        <f>+domexp!AB88+reexp!AB88</f>
        <v>11</v>
      </c>
      <c r="AC88">
        <f>+domexp!AC88+reexp!AC88</f>
        <v>39</v>
      </c>
      <c r="AD88">
        <f>+domexp!AD88+reexp!AD88</f>
        <v>7</v>
      </c>
      <c r="AE88">
        <f>+domexp!AE88+reexp!AE88</f>
        <v>34</v>
      </c>
      <c r="AF88">
        <f>+domexp!AF88+reexp!AF88</f>
        <v>13</v>
      </c>
      <c r="AG88">
        <f>+domexp!AG88+reexp!AG88</f>
        <v>334</v>
      </c>
      <c r="AH88">
        <f>+domexp!AH88+reexp!AH88</f>
        <v>3</v>
      </c>
      <c r="AI88">
        <f>+domexp!AI88+reexp!AI88</f>
        <v>16</v>
      </c>
      <c r="AJ88">
        <f>+domexp!AJ88+reexp!AJ88</f>
        <v>31</v>
      </c>
      <c r="AK88">
        <f>+domexp!AK88+reexp!AK88</f>
        <v>10</v>
      </c>
      <c r="AL88">
        <f>+domexp!AL88+reexp!AL88</f>
        <v>13</v>
      </c>
      <c r="AM88">
        <f>+domexp!AM88+reexp!AM88</f>
        <v>20</v>
      </c>
      <c r="AN88">
        <f>+domexp!AN88+reexp!AN88</f>
        <v>9</v>
      </c>
      <c r="AO88">
        <v>5</v>
      </c>
      <c r="AP88">
        <v>7</v>
      </c>
      <c r="AQ88">
        <v>2</v>
      </c>
      <c r="AR88">
        <v>12</v>
      </c>
      <c r="AT88" t="b">
        <f>+B88=domexp!B88</f>
        <v>1</v>
      </c>
      <c r="AU88" t="b">
        <f>+B88=reexp!B88</f>
        <v>1</v>
      </c>
    </row>
    <row r="89" spans="2:47">
      <c r="B89" t="s">
        <v>57</v>
      </c>
      <c r="E89">
        <v>856</v>
      </c>
      <c r="F89">
        <v>1108</v>
      </c>
      <c r="G89">
        <v>1082</v>
      </c>
      <c r="H89">
        <v>767</v>
      </c>
      <c r="I89">
        <v>546</v>
      </c>
      <c r="J89">
        <v>757</v>
      </c>
      <c r="K89">
        <v>3598</v>
      </c>
      <c r="L89">
        <v>6068</v>
      </c>
      <c r="M89">
        <v>3360</v>
      </c>
      <c r="N89">
        <v>3764</v>
      </c>
      <c r="R89">
        <v>867</v>
      </c>
      <c r="S89">
        <v>679</v>
      </c>
      <c r="T89">
        <v>776</v>
      </c>
      <c r="U89">
        <v>809</v>
      </c>
      <c r="V89">
        <v>458</v>
      </c>
      <c r="W89">
        <v>757</v>
      </c>
      <c r="X89">
        <f>+domexp!X89+reexp!X89</f>
        <v>278</v>
      </c>
      <c r="Y89">
        <f>+domexp!Y89+reexp!Y89</f>
        <v>1245</v>
      </c>
      <c r="Z89">
        <f>+domexp!Z89+reexp!Z89</f>
        <v>1145</v>
      </c>
      <c r="AA89">
        <f>+domexp!AA89+reexp!AA89</f>
        <v>1241</v>
      </c>
      <c r="AB89">
        <f>+domexp!AB89+reexp!AB89</f>
        <v>3</v>
      </c>
      <c r="AC89">
        <f>+domexp!AC89+reexp!AC89</f>
        <v>285</v>
      </c>
      <c r="AD89">
        <f>+domexp!AD89+reexp!AD89</f>
        <v>439</v>
      </c>
      <c r="AE89">
        <f>+domexp!AE89+reexp!AE89</f>
        <v>302</v>
      </c>
      <c r="AF89">
        <f>+domexp!AF89+reexp!AF89</f>
        <v>372</v>
      </c>
      <c r="AG89">
        <f>+domexp!AG89+reexp!AG89</f>
        <v>335</v>
      </c>
      <c r="AH89">
        <f>+domexp!AH89+reexp!AH89</f>
        <v>290</v>
      </c>
      <c r="AI89">
        <f>+domexp!AI89+reexp!AI89</f>
        <v>276</v>
      </c>
      <c r="AJ89">
        <f>+domexp!AJ89+reexp!AJ89</f>
        <v>215</v>
      </c>
      <c r="AK89">
        <f>+domexp!AK89+reexp!AK89</f>
        <v>416</v>
      </c>
      <c r="AL89">
        <f>+domexp!AL89+reexp!AL89</f>
        <v>361</v>
      </c>
      <c r="AM89">
        <f>+domexp!AM89+reexp!AM89</f>
        <v>360</v>
      </c>
      <c r="AN89">
        <f>+domexp!AN89+reexp!AN89</f>
        <v>393</v>
      </c>
      <c r="AO89">
        <v>529</v>
      </c>
      <c r="AP89">
        <v>982</v>
      </c>
      <c r="AQ89">
        <v>924</v>
      </c>
      <c r="AR89">
        <v>775</v>
      </c>
      <c r="AT89" t="b">
        <f>+B89=domexp!B89</f>
        <v>1</v>
      </c>
      <c r="AU89" t="b">
        <f>+B89=reexp!B89</f>
        <v>1</v>
      </c>
    </row>
    <row r="90" spans="2:47">
      <c r="B90" t="s">
        <v>58</v>
      </c>
      <c r="R90">
        <v>608</v>
      </c>
      <c r="S90">
        <v>1052</v>
      </c>
      <c r="T90">
        <v>1973</v>
      </c>
      <c r="U90">
        <v>1603</v>
      </c>
      <c r="V90">
        <v>1697</v>
      </c>
      <c r="W90">
        <v>835</v>
      </c>
      <c r="X90">
        <f>+domexp!X90+reexp!X90</f>
        <v>860</v>
      </c>
      <c r="Y90">
        <f>+domexp!Y90+reexp!Y90</f>
        <v>1797</v>
      </c>
      <c r="Z90">
        <f>+domexp!Z90+reexp!Z90</f>
        <v>1080</v>
      </c>
      <c r="AA90">
        <f>+domexp!AA90+reexp!AA90</f>
        <v>1206</v>
      </c>
      <c r="AB90">
        <f>+domexp!AB90+reexp!AB90</f>
        <v>1231</v>
      </c>
      <c r="AC90">
        <f>+domexp!AC90+reexp!AC90</f>
        <v>1446</v>
      </c>
      <c r="AD90">
        <f>+domexp!AD90+reexp!AD90</f>
        <v>3283</v>
      </c>
      <c r="AE90">
        <f>+domexp!AE90+reexp!AE90</f>
        <v>7061</v>
      </c>
      <c r="AF90">
        <f>+domexp!AF90+reexp!AF90</f>
        <v>5126</v>
      </c>
      <c r="AG90">
        <f>+domexp!AG90+reexp!AG90</f>
        <v>4058</v>
      </c>
      <c r="AH90">
        <f>+domexp!AH90+reexp!AH90</f>
        <v>2033</v>
      </c>
      <c r="AI90">
        <f>+domexp!AI90+reexp!AI90</f>
        <v>923</v>
      </c>
      <c r="AJ90">
        <f>+domexp!AJ90+reexp!AJ90</f>
        <v>348</v>
      </c>
      <c r="AK90">
        <f>+domexp!AK90+reexp!AK90</f>
        <v>444</v>
      </c>
      <c r="AL90">
        <f>+domexp!AL90+reexp!AL90</f>
        <v>524</v>
      </c>
      <c r="AM90">
        <f>+domexp!AM90+reexp!AM90</f>
        <v>1561</v>
      </c>
      <c r="AN90">
        <f>+domexp!AN90+reexp!AN90</f>
        <v>709</v>
      </c>
      <c r="AO90">
        <v>689</v>
      </c>
      <c r="AP90">
        <v>720</v>
      </c>
      <c r="AQ90">
        <v>1815</v>
      </c>
      <c r="AR90">
        <v>981</v>
      </c>
      <c r="AT90" t="b">
        <f>+B90=domexp!B90</f>
        <v>1</v>
      </c>
      <c r="AU90" t="b">
        <f>+B90=reexp!B90</f>
        <v>1</v>
      </c>
    </row>
    <row r="91" spans="2:47">
      <c r="B91" t="s">
        <v>59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AK91">
        <f>+domexp!AK91+reexp!AK91</f>
        <v>170</v>
      </c>
      <c r="AL91">
        <f>+domexp!AL91+reexp!AL91</f>
        <v>193</v>
      </c>
      <c r="AM91">
        <f>+domexp!AM91+reexp!AM91</f>
        <v>229</v>
      </c>
      <c r="AN91">
        <f>+domexp!AN91+reexp!AN91</f>
        <v>262</v>
      </c>
      <c r="AO91">
        <v>226</v>
      </c>
      <c r="AP91">
        <v>168</v>
      </c>
      <c r="AQ91">
        <v>206</v>
      </c>
      <c r="AR91">
        <v>137</v>
      </c>
      <c r="AT91" t="b">
        <f>+B91=domexp!B91</f>
        <v>1</v>
      </c>
      <c r="AU91" t="b">
        <f>+B91=reexp!B91</f>
        <v>1</v>
      </c>
    </row>
    <row r="92" spans="2:47">
      <c r="B92" t="s">
        <v>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AK92">
        <f>+domexp!AK92+reexp!AK92</f>
        <v>12</v>
      </c>
      <c r="AL92">
        <f>+domexp!AL92+reexp!AL92</f>
        <v>11</v>
      </c>
      <c r="AM92">
        <f>+domexp!AM92+reexp!AM92</f>
        <v>3</v>
      </c>
      <c r="AN92">
        <f>+domexp!AN92+reexp!AN92</f>
        <v>9</v>
      </c>
      <c r="AO92">
        <v>31</v>
      </c>
      <c r="AP92">
        <v>13</v>
      </c>
      <c r="AQ92">
        <v>18</v>
      </c>
      <c r="AR92">
        <v>15</v>
      </c>
      <c r="AT92" t="b">
        <f>+B92=domexp!B92</f>
        <v>1</v>
      </c>
      <c r="AU92" t="b">
        <f>+B92=reexp!B92</f>
        <v>1</v>
      </c>
    </row>
    <row r="93" spans="2:47">
      <c r="B93" t="s">
        <v>110</v>
      </c>
      <c r="E93">
        <v>5</v>
      </c>
      <c r="F93">
        <v>2</v>
      </c>
      <c r="G93">
        <v>3</v>
      </c>
      <c r="H93">
        <v>11</v>
      </c>
      <c r="J93">
        <v>6</v>
      </c>
      <c r="K93">
        <v>29</v>
      </c>
      <c r="L93">
        <v>30</v>
      </c>
      <c r="M93">
        <v>69</v>
      </c>
      <c r="N93">
        <v>47</v>
      </c>
    </row>
    <row r="94" spans="2:47">
      <c r="B94" t="s">
        <v>111</v>
      </c>
      <c r="E94">
        <v>148</v>
      </c>
      <c r="J94">
        <v>111</v>
      </c>
      <c r="K94">
        <v>86</v>
      </c>
      <c r="L94">
        <v>43</v>
      </c>
      <c r="M94">
        <v>360</v>
      </c>
      <c r="N94">
        <v>1234</v>
      </c>
    </row>
    <row r="95" spans="2:47">
      <c r="B95" t="s">
        <v>61</v>
      </c>
      <c r="E95">
        <v>794</v>
      </c>
      <c r="F95">
        <v>750</v>
      </c>
      <c r="G95">
        <v>796</v>
      </c>
      <c r="H95">
        <v>842</v>
      </c>
      <c r="I95">
        <v>822</v>
      </c>
      <c r="J95">
        <v>884</v>
      </c>
      <c r="K95">
        <v>945</v>
      </c>
      <c r="L95">
        <v>1039</v>
      </c>
      <c r="M95">
        <v>1009</v>
      </c>
      <c r="N95">
        <v>820</v>
      </c>
      <c r="R95">
        <v>1444</v>
      </c>
      <c r="S95">
        <v>1449</v>
      </c>
      <c r="T95">
        <v>2081</v>
      </c>
      <c r="U95">
        <v>2823</v>
      </c>
      <c r="V95">
        <v>3171</v>
      </c>
      <c r="W95">
        <v>3918</v>
      </c>
      <c r="X95">
        <f>+domexp!X95+reexp!X95</f>
        <v>5428</v>
      </c>
      <c r="Y95">
        <f>+domexp!Y95+reexp!Y95</f>
        <v>7447</v>
      </c>
      <c r="Z95">
        <f>+domexp!Z95+reexp!Z95</f>
        <v>5510</v>
      </c>
      <c r="AA95">
        <f>+domexp!AA95+reexp!AA95</f>
        <v>4729</v>
      </c>
      <c r="AB95">
        <f>+domexp!AB95+reexp!AB95</f>
        <v>6226</v>
      </c>
      <c r="AC95">
        <f>+domexp!AC95+reexp!AC95</f>
        <v>5916</v>
      </c>
      <c r="AD95">
        <f>+domexp!AD95+reexp!AD95</f>
        <v>6405</v>
      </c>
      <c r="AE95">
        <f>+domexp!AE95+reexp!AE95</f>
        <v>4431</v>
      </c>
      <c r="AF95">
        <f>+domexp!AF95+reexp!AF95</f>
        <v>4534</v>
      </c>
      <c r="AG95">
        <f>+domexp!AG95+reexp!AG95</f>
        <v>5283</v>
      </c>
      <c r="AH95">
        <f>+domexp!AH95+reexp!AH95</f>
        <v>5417</v>
      </c>
      <c r="AI95">
        <f>+domexp!AI95+reexp!AI95</f>
        <v>5465</v>
      </c>
      <c r="AJ95">
        <f>+domexp!AJ95+reexp!AJ95</f>
        <v>4563</v>
      </c>
      <c r="AK95">
        <f>+domexp!AK95+reexp!AK95</f>
        <v>4251</v>
      </c>
      <c r="AL95">
        <f>+domexp!AL95+reexp!AL95</f>
        <v>5199</v>
      </c>
      <c r="AM95">
        <f>+domexp!AM95+reexp!AM95</f>
        <v>5361</v>
      </c>
      <c r="AN95">
        <f>+domexp!AN95+reexp!AN95</f>
        <v>5326</v>
      </c>
      <c r="AO95">
        <v>3013</v>
      </c>
      <c r="AP95">
        <v>4752</v>
      </c>
      <c r="AQ95">
        <v>4684</v>
      </c>
      <c r="AR95">
        <v>5509</v>
      </c>
      <c r="AT95" t="b">
        <f>+B95=domexp!B95</f>
        <v>1</v>
      </c>
      <c r="AU95" t="b">
        <f>+B95=reexp!B95</f>
        <v>1</v>
      </c>
    </row>
    <row r="96" spans="2:47">
      <c r="B96" t="s">
        <v>62</v>
      </c>
      <c r="E96">
        <v>340</v>
      </c>
      <c r="F96">
        <v>367</v>
      </c>
      <c r="G96">
        <v>410</v>
      </c>
      <c r="H96">
        <v>410</v>
      </c>
      <c r="I96">
        <v>359</v>
      </c>
      <c r="J96">
        <v>420</v>
      </c>
      <c r="K96">
        <v>432</v>
      </c>
      <c r="L96">
        <v>492</v>
      </c>
      <c r="M96">
        <v>544</v>
      </c>
      <c r="N96">
        <v>477</v>
      </c>
      <c r="R96">
        <v>794</v>
      </c>
      <c r="S96">
        <v>859</v>
      </c>
      <c r="T96">
        <v>888</v>
      </c>
      <c r="U96">
        <v>1276</v>
      </c>
      <c r="V96">
        <v>1303</v>
      </c>
      <c r="W96">
        <v>1461</v>
      </c>
      <c r="X96">
        <f>+domexp!X96+reexp!X96</f>
        <v>2404</v>
      </c>
      <c r="Y96">
        <f>+domexp!Y96+reexp!Y96</f>
        <v>3293</v>
      </c>
      <c r="Z96">
        <f>+domexp!Z96+reexp!Z96</f>
        <v>2508</v>
      </c>
      <c r="AA96">
        <f>+domexp!AA96+reexp!AA96</f>
        <v>1798</v>
      </c>
      <c r="AB96">
        <f>+domexp!AB96+reexp!AB96</f>
        <v>2312</v>
      </c>
      <c r="AC96">
        <f>+domexp!AC96+reexp!AC96</f>
        <v>2486</v>
      </c>
      <c r="AD96">
        <f>+domexp!AD96+reexp!AD96</f>
        <v>3271</v>
      </c>
      <c r="AE96">
        <f>+domexp!AE96+reexp!AE96</f>
        <v>1865</v>
      </c>
      <c r="AF96">
        <f>+domexp!AF96+reexp!AF96</f>
        <v>2050</v>
      </c>
      <c r="AG96">
        <f>+domexp!AG96+reexp!AG96</f>
        <v>2707</v>
      </c>
      <c r="AH96">
        <f>+domexp!AH96+reexp!AH96</f>
        <v>2906</v>
      </c>
      <c r="AI96">
        <f>+domexp!AI96+reexp!AI96</f>
        <v>3192</v>
      </c>
      <c r="AJ96">
        <f>+domexp!AJ96+reexp!AJ96</f>
        <v>2672</v>
      </c>
      <c r="AK96">
        <f>+domexp!AK96+reexp!AK96</f>
        <v>2620</v>
      </c>
      <c r="AL96">
        <f>+domexp!AL96+reexp!AL96</f>
        <v>2143</v>
      </c>
      <c r="AM96">
        <f>+domexp!AM96+reexp!AM96</f>
        <v>2067</v>
      </c>
      <c r="AN96">
        <f>+domexp!AN96+reexp!AN96</f>
        <v>1778</v>
      </c>
      <c r="AO96">
        <v>1547</v>
      </c>
      <c r="AP96">
        <v>2407</v>
      </c>
      <c r="AQ96">
        <v>2403</v>
      </c>
      <c r="AR96">
        <v>3537</v>
      </c>
      <c r="AT96" t="b">
        <f>+B96=domexp!B96</f>
        <v>1</v>
      </c>
      <c r="AU96" t="b">
        <f>+B96=reexp!B96</f>
        <v>1</v>
      </c>
    </row>
    <row r="97" spans="2:54">
      <c r="B97" t="s">
        <v>103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AT97" t="b">
        <f>+B97=domexp!B97</f>
        <v>1</v>
      </c>
      <c r="AU97" t="b">
        <f>+B97=reexp!B97</f>
        <v>1</v>
      </c>
    </row>
    <row r="98" spans="2:54">
      <c r="B98" t="s">
        <v>89</v>
      </c>
      <c r="E98">
        <v>59</v>
      </c>
      <c r="F98">
        <v>54</v>
      </c>
      <c r="G98">
        <v>3</v>
      </c>
      <c r="H98">
        <v>53</v>
      </c>
      <c r="I98">
        <v>26</v>
      </c>
      <c r="J98">
        <v>24</v>
      </c>
      <c r="K98">
        <v>25</v>
      </c>
      <c r="L98">
        <v>30</v>
      </c>
      <c r="M98">
        <v>32</v>
      </c>
      <c r="N98">
        <v>4</v>
      </c>
      <c r="R98">
        <v>514</v>
      </c>
      <c r="S98">
        <v>580</v>
      </c>
      <c r="T98">
        <v>259</v>
      </c>
      <c r="U98">
        <v>0</v>
      </c>
      <c r="V98">
        <v>0</v>
      </c>
      <c r="W98">
        <v>0</v>
      </c>
      <c r="AT98" t="b">
        <f>+B98=domexp!B98</f>
        <v>1</v>
      </c>
      <c r="AU98" t="b">
        <f>+B98=reexp!B98</f>
        <v>1</v>
      </c>
    </row>
    <row r="99" spans="2:54">
      <c r="B99" t="s">
        <v>93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AT99" t="b">
        <f>+B99=domexp!B99</f>
        <v>1</v>
      </c>
      <c r="AU99" t="b">
        <f>+B99=reexp!B99</f>
        <v>1</v>
      </c>
    </row>
    <row r="100" spans="2:54">
      <c r="B100" t="s">
        <v>94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AT100" t="b">
        <f>+B100=domexp!B100</f>
        <v>1</v>
      </c>
      <c r="AU100" t="b">
        <f>+B100=reexp!B100</f>
        <v>1</v>
      </c>
    </row>
    <row r="101" spans="2:54">
      <c r="B101" t="s">
        <v>63</v>
      </c>
      <c r="E101">
        <v>3486</v>
      </c>
      <c r="F101">
        <v>3603</v>
      </c>
      <c r="G101">
        <v>4129</v>
      </c>
      <c r="H101">
        <v>4690</v>
      </c>
      <c r="I101">
        <v>5138</v>
      </c>
      <c r="J101">
        <v>6116</v>
      </c>
      <c r="K101">
        <v>8157</v>
      </c>
      <c r="L101">
        <v>10960</v>
      </c>
      <c r="M101">
        <v>9882</v>
      </c>
      <c r="N101">
        <v>10102</v>
      </c>
      <c r="R101">
        <v>4379</v>
      </c>
      <c r="S101">
        <v>4193</v>
      </c>
      <c r="T101">
        <v>6347</v>
      </c>
      <c r="U101">
        <v>7852</v>
      </c>
      <c r="V101">
        <v>14233</v>
      </c>
      <c r="W101">
        <v>5018</v>
      </c>
      <c r="X101">
        <f>+domexp!X101+reexp!X101</f>
        <v>889</v>
      </c>
      <c r="Y101">
        <f>+domexp!Y101+reexp!Y101</f>
        <v>1763</v>
      </c>
      <c r="Z101">
        <f>+domexp!Z101+reexp!Z101</f>
        <v>982</v>
      </c>
      <c r="AA101">
        <f>+domexp!AA101+reexp!AA101</f>
        <v>758</v>
      </c>
      <c r="AB101">
        <f>+domexp!AB101+reexp!AB101</f>
        <v>1208</v>
      </c>
      <c r="AC101">
        <f>+domexp!AC101+reexp!AC101</f>
        <v>1145</v>
      </c>
      <c r="AD101">
        <f>+domexp!AD101+reexp!AD101</f>
        <v>989</v>
      </c>
      <c r="AI101">
        <f>+domexp!AI101+reexp!AI101</f>
        <v>418</v>
      </c>
      <c r="AJ101">
        <f>+domexp!AJ101+reexp!AJ101</f>
        <v>133</v>
      </c>
      <c r="AR101">
        <v>6</v>
      </c>
      <c r="AT101" t="b">
        <f>+B101=domexp!B101</f>
        <v>1</v>
      </c>
      <c r="AU101" t="b">
        <f>+B101=reexp!B101</f>
        <v>1</v>
      </c>
    </row>
    <row r="103" spans="2:54">
      <c r="B103" t="s">
        <v>108</v>
      </c>
      <c r="E103">
        <f t="shared" ref="E103:Q103" si="0">SUM(E4:E102)</f>
        <v>393570</v>
      </c>
      <c r="F103">
        <f t="shared" si="0"/>
        <v>408566</v>
      </c>
      <c r="G103">
        <f t="shared" si="0"/>
        <v>448540</v>
      </c>
      <c r="H103">
        <f t="shared" si="0"/>
        <v>494309</v>
      </c>
      <c r="I103">
        <f t="shared" si="0"/>
        <v>497836</v>
      </c>
      <c r="J103">
        <f t="shared" si="0"/>
        <v>533548</v>
      </c>
      <c r="K103">
        <f t="shared" si="0"/>
        <v>559508</v>
      </c>
      <c r="L103">
        <f t="shared" si="0"/>
        <v>604922</v>
      </c>
      <c r="M103">
        <f t="shared" si="0"/>
        <v>616943</v>
      </c>
      <c r="N103">
        <f t="shared" si="0"/>
        <v>608081</v>
      </c>
      <c r="O103">
        <f t="shared" si="0"/>
        <v>0</v>
      </c>
      <c r="P103">
        <f t="shared" si="0"/>
        <v>0</v>
      </c>
      <c r="Q103">
        <f t="shared" si="0"/>
        <v>629986</v>
      </c>
      <c r="R103">
        <f>SUM(R4:R102)</f>
        <v>721290</v>
      </c>
      <c r="S103">
        <f t="shared" ref="S103:AN103" si="1">SUM(S4:S102)</f>
        <v>867446</v>
      </c>
      <c r="T103">
        <f t="shared" si="1"/>
        <v>1129263</v>
      </c>
      <c r="U103">
        <f t="shared" si="1"/>
        <v>1307656</v>
      </c>
      <c r="V103">
        <f t="shared" si="1"/>
        <v>1066147</v>
      </c>
      <c r="W103">
        <f t="shared" si="1"/>
        <v>758446</v>
      </c>
      <c r="X103">
        <f t="shared" si="1"/>
        <v>1007649</v>
      </c>
      <c r="Y103">
        <f t="shared" si="1"/>
        <v>1961936</v>
      </c>
      <c r="Z103">
        <f t="shared" si="1"/>
        <v>1564404</v>
      </c>
      <c r="AA103">
        <f t="shared" si="1"/>
        <v>1283182</v>
      </c>
      <c r="AB103">
        <f t="shared" si="1"/>
        <v>1684843</v>
      </c>
      <c r="AC103">
        <f t="shared" si="1"/>
        <v>2154118</v>
      </c>
      <c r="AD103">
        <f t="shared" si="1"/>
        <v>1959272</v>
      </c>
      <c r="AE103">
        <f t="shared" si="1"/>
        <v>1516687</v>
      </c>
      <c r="AF103">
        <f t="shared" si="1"/>
        <v>1551050</v>
      </c>
      <c r="AG103">
        <f t="shared" si="1"/>
        <v>1656716</v>
      </c>
      <c r="AH103">
        <f t="shared" si="1"/>
        <v>1712106</v>
      </c>
      <c r="AI103">
        <f t="shared" si="1"/>
        <v>1615978</v>
      </c>
      <c r="AJ103">
        <f t="shared" si="1"/>
        <v>1332899</v>
      </c>
      <c r="AK103">
        <f t="shared" si="1"/>
        <v>1136799</v>
      </c>
      <c r="AL103">
        <f t="shared" si="1"/>
        <v>1212531</v>
      </c>
      <c r="AM103">
        <f t="shared" si="1"/>
        <v>1234368</v>
      </c>
      <c r="AN103">
        <f t="shared" si="1"/>
        <v>1267478</v>
      </c>
      <c r="AO103">
        <f>SUM(AO4:AO102)</f>
        <v>1326521</v>
      </c>
      <c r="AP103">
        <f>SUM(AP4:AP102)</f>
        <v>1568530</v>
      </c>
      <c r="AQ103">
        <f t="shared" ref="AQ103:BB103" si="2">SUM(AQ4:AQ102)</f>
        <v>1534873</v>
      </c>
      <c r="AR103">
        <f t="shared" si="2"/>
        <v>1577973</v>
      </c>
      <c r="AS103">
        <f t="shared" si="2"/>
        <v>0</v>
      </c>
      <c r="AT103">
        <f t="shared" si="2"/>
        <v>0</v>
      </c>
      <c r="AU103">
        <f t="shared" si="2"/>
        <v>0</v>
      </c>
      <c r="AV103">
        <f t="shared" si="2"/>
        <v>0</v>
      </c>
      <c r="AW103">
        <f t="shared" si="2"/>
        <v>0</v>
      </c>
      <c r="AX103">
        <f t="shared" si="2"/>
        <v>0</v>
      </c>
      <c r="AY103">
        <f t="shared" si="2"/>
        <v>0</v>
      </c>
      <c r="AZ103">
        <f t="shared" si="2"/>
        <v>0</v>
      </c>
      <c r="BA103">
        <f t="shared" si="2"/>
        <v>0</v>
      </c>
      <c r="BB103">
        <f t="shared" si="2"/>
        <v>0</v>
      </c>
    </row>
    <row r="105" spans="2:54">
      <c r="E105">
        <f>393570-E103</f>
        <v>0</v>
      </c>
      <c r="F105">
        <f>408566-F103</f>
        <v>0</v>
      </c>
      <c r="G105">
        <f>448540-G103</f>
        <v>0</v>
      </c>
      <c r="H105">
        <f>494309-H103</f>
        <v>0</v>
      </c>
      <c r="I105">
        <f>497836-I103</f>
        <v>0</v>
      </c>
      <c r="J105">
        <f>533548-J103</f>
        <v>0</v>
      </c>
      <c r="K105">
        <f>559508-K103</f>
        <v>0</v>
      </c>
      <c r="L105">
        <f>604922-L103</f>
        <v>0</v>
      </c>
      <c r="M105">
        <f>616943-M103</f>
        <v>0</v>
      </c>
      <c r="N105">
        <f>608081-N103</f>
        <v>0</v>
      </c>
      <c r="AO105">
        <f>1326521-AO103</f>
        <v>0</v>
      </c>
      <c r="AP105">
        <f>1568530-AP103</f>
        <v>0</v>
      </c>
      <c r="AQ105">
        <f>1534873-AQ103</f>
        <v>0</v>
      </c>
      <c r="AR105">
        <f>1577973-AR103</f>
        <v>0</v>
      </c>
    </row>
    <row r="108" spans="2:54"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  <c r="J108" t="s">
        <v>109</v>
      </c>
      <c r="K108" t="s">
        <v>109</v>
      </c>
      <c r="L108" t="s">
        <v>109</v>
      </c>
      <c r="M108" t="s">
        <v>109</v>
      </c>
      <c r="N108" t="s">
        <v>109</v>
      </c>
      <c r="R108" t="s">
        <v>109</v>
      </c>
      <c r="S108" t="s">
        <v>109</v>
      </c>
      <c r="T108" t="s">
        <v>109</v>
      </c>
      <c r="U108" t="s">
        <v>109</v>
      </c>
      <c r="V108" t="s">
        <v>109</v>
      </c>
      <c r="W108" t="s">
        <v>109</v>
      </c>
      <c r="X108" t="s">
        <v>109</v>
      </c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 t="s">
        <v>109</v>
      </c>
      <c r="AM108" t="s">
        <v>109</v>
      </c>
      <c r="AN108" t="s">
        <v>109</v>
      </c>
      <c r="AO108" t="s">
        <v>109</v>
      </c>
      <c r="AP108" t="s">
        <v>109</v>
      </c>
      <c r="AQ108" t="s">
        <v>109</v>
      </c>
      <c r="AR10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10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U98" sqref="U98"/>
    </sheetView>
  </sheetViews>
  <sheetFormatPr defaultRowHeight="15"/>
  <cols>
    <col min="2" max="2" width="20.285156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</row>
    <row r="3" spans="1:54">
      <c r="C3">
        <v>1</v>
      </c>
      <c r="D3">
        <v>1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</row>
    <row r="4" spans="1:54">
      <c r="A4" t="s">
        <v>2</v>
      </c>
      <c r="B4" t="s">
        <v>3</v>
      </c>
      <c r="R4">
        <v>158780</v>
      </c>
      <c r="S4">
        <v>275353</v>
      </c>
      <c r="T4">
        <v>436341</v>
      </c>
      <c r="U4">
        <v>652909</v>
      </c>
      <c r="V4">
        <v>484051</v>
      </c>
      <c r="W4">
        <v>306889</v>
      </c>
      <c r="X4">
        <v>186518</v>
      </c>
      <c r="Y4">
        <v>260969</v>
      </c>
      <c r="Z4">
        <v>184676</v>
      </c>
      <c r="AA4">
        <v>80198</v>
      </c>
      <c r="AB4">
        <v>95861</v>
      </c>
      <c r="AC4">
        <v>330227</v>
      </c>
      <c r="AD4">
        <v>374851</v>
      </c>
      <c r="AE4">
        <v>278712</v>
      </c>
      <c r="AF4">
        <v>311707</v>
      </c>
      <c r="AG4">
        <v>335002</v>
      </c>
      <c r="AH4">
        <v>334352</v>
      </c>
      <c r="AI4">
        <v>256690</v>
      </c>
      <c r="AJ4">
        <v>173636</v>
      </c>
      <c r="AK4">
        <v>146235</v>
      </c>
      <c r="AL4">
        <v>154053</v>
      </c>
      <c r="AM4">
        <v>181756</v>
      </c>
      <c r="AN4">
        <v>203371</v>
      </c>
    </row>
    <row r="5" spans="1:54">
      <c r="B5" t="s">
        <v>101</v>
      </c>
    </row>
    <row r="6" spans="1:54">
      <c r="B6" t="s">
        <v>102</v>
      </c>
    </row>
    <row r="7" spans="1:54">
      <c r="B7" t="s">
        <v>4</v>
      </c>
      <c r="AK7">
        <v>727160</v>
      </c>
      <c r="AL7">
        <v>780644</v>
      </c>
      <c r="AM7">
        <v>738871</v>
      </c>
      <c r="AN7">
        <v>730824</v>
      </c>
    </row>
    <row r="8" spans="1:54">
      <c r="B8" t="s">
        <v>64</v>
      </c>
      <c r="R8">
        <v>397953</v>
      </c>
      <c r="S8">
        <v>418843</v>
      </c>
      <c r="T8">
        <v>379068</v>
      </c>
      <c r="U8">
        <v>350802</v>
      </c>
      <c r="V8">
        <v>264522</v>
      </c>
      <c r="W8">
        <v>51593</v>
      </c>
      <c r="X8" s="2">
        <v>158757</v>
      </c>
      <c r="Y8">
        <v>654111</v>
      </c>
      <c r="Z8">
        <v>818882</v>
      </c>
      <c r="AA8">
        <v>757048</v>
      </c>
      <c r="AB8">
        <v>1056717</v>
      </c>
      <c r="AC8">
        <v>1180745</v>
      </c>
      <c r="AD8">
        <v>1080812</v>
      </c>
      <c r="AE8">
        <v>856274</v>
      </c>
      <c r="AF8">
        <v>873686</v>
      </c>
      <c r="AG8">
        <v>914762</v>
      </c>
      <c r="AH8">
        <v>962975</v>
      </c>
      <c r="AI8">
        <v>948377</v>
      </c>
      <c r="AJ8">
        <v>813957</v>
      </c>
    </row>
    <row r="9" spans="1:54">
      <c r="B9" t="s">
        <v>5</v>
      </c>
      <c r="AK9">
        <v>672</v>
      </c>
      <c r="AL9">
        <v>1376</v>
      </c>
      <c r="AM9">
        <v>2389</v>
      </c>
      <c r="AN9">
        <v>2821</v>
      </c>
    </row>
    <row r="10" spans="1:54">
      <c r="B10" t="s">
        <v>6</v>
      </c>
      <c r="R10">
        <v>10938</v>
      </c>
      <c r="S10">
        <v>14670</v>
      </c>
      <c r="T10">
        <v>20908</v>
      </c>
      <c r="U10">
        <v>42194</v>
      </c>
      <c r="V10">
        <v>58281</v>
      </c>
      <c r="W10">
        <v>110689</v>
      </c>
      <c r="X10">
        <v>105659</v>
      </c>
      <c r="Y10">
        <v>148025</v>
      </c>
      <c r="Z10">
        <v>66020</v>
      </c>
      <c r="AA10">
        <v>68611</v>
      </c>
      <c r="AB10">
        <v>55658</v>
      </c>
      <c r="AC10">
        <v>48256</v>
      </c>
      <c r="AD10">
        <v>60208</v>
      </c>
      <c r="AE10">
        <v>51857</v>
      </c>
      <c r="AF10">
        <v>35415</v>
      </c>
      <c r="AG10">
        <v>52712</v>
      </c>
      <c r="AH10">
        <v>50193</v>
      </c>
      <c r="AI10">
        <v>60456</v>
      </c>
      <c r="AJ10">
        <v>53904</v>
      </c>
      <c r="AK10">
        <v>22892</v>
      </c>
      <c r="AL10">
        <v>22635</v>
      </c>
      <c r="AM10">
        <v>32864</v>
      </c>
      <c r="AN10">
        <v>46767</v>
      </c>
    </row>
    <row r="11" spans="1:54">
      <c r="B11" t="s">
        <v>7</v>
      </c>
      <c r="R11">
        <v>14776</v>
      </c>
      <c r="S11">
        <v>19178</v>
      </c>
      <c r="T11">
        <v>24305</v>
      </c>
      <c r="U11">
        <v>23962</v>
      </c>
      <c r="V11">
        <v>84459</v>
      </c>
      <c r="W11">
        <v>165278</v>
      </c>
      <c r="X11">
        <v>131865</v>
      </c>
      <c r="Y11">
        <v>199589</v>
      </c>
      <c r="Z11">
        <v>88324</v>
      </c>
      <c r="AA11">
        <v>50303</v>
      </c>
      <c r="AB11">
        <v>64788</v>
      </c>
      <c r="AC11">
        <v>93610</v>
      </c>
      <c r="AD11">
        <v>80078</v>
      </c>
      <c r="AE11">
        <v>66097</v>
      </c>
      <c r="AF11">
        <v>63022</v>
      </c>
      <c r="AG11">
        <v>58114</v>
      </c>
      <c r="AH11">
        <v>66446</v>
      </c>
      <c r="AI11">
        <v>60719</v>
      </c>
      <c r="AJ11">
        <v>50002</v>
      </c>
      <c r="AK11">
        <v>43079</v>
      </c>
      <c r="AL11">
        <v>36428</v>
      </c>
      <c r="AM11">
        <v>50390</v>
      </c>
      <c r="AN11">
        <v>56162</v>
      </c>
    </row>
    <row r="12" spans="1:54">
      <c r="B12" t="s">
        <v>8</v>
      </c>
      <c r="R12">
        <v>2564</v>
      </c>
      <c r="S12">
        <v>2990</v>
      </c>
      <c r="T12">
        <v>5841</v>
      </c>
      <c r="U12">
        <v>8963</v>
      </c>
      <c r="V12">
        <v>12029</v>
      </c>
      <c r="W12">
        <v>6544</v>
      </c>
      <c r="X12">
        <v>11572</v>
      </c>
      <c r="Y12">
        <v>18323</v>
      </c>
      <c r="Z12">
        <v>11918</v>
      </c>
      <c r="AA12">
        <v>7934</v>
      </c>
      <c r="AB12">
        <v>8513</v>
      </c>
      <c r="AC12">
        <v>8990</v>
      </c>
      <c r="AD12">
        <v>11497</v>
      </c>
      <c r="AE12">
        <v>8725</v>
      </c>
      <c r="AF12">
        <v>8490</v>
      </c>
      <c r="AG12">
        <v>7595</v>
      </c>
      <c r="AH12">
        <v>9847</v>
      </c>
      <c r="AI12">
        <v>8345</v>
      </c>
      <c r="AJ12">
        <v>6230</v>
      </c>
      <c r="AK12">
        <v>3942</v>
      </c>
      <c r="AL12">
        <v>6224</v>
      </c>
      <c r="AM12">
        <v>6910</v>
      </c>
      <c r="AN12">
        <v>5824</v>
      </c>
    </row>
    <row r="13" spans="1:54">
      <c r="B13" t="s">
        <v>9</v>
      </c>
      <c r="R13">
        <v>3192</v>
      </c>
      <c r="S13">
        <v>2207</v>
      </c>
      <c r="T13">
        <v>2748</v>
      </c>
      <c r="U13">
        <v>2288</v>
      </c>
      <c r="V13">
        <v>2657</v>
      </c>
      <c r="W13">
        <v>19291</v>
      </c>
      <c r="X13">
        <v>29083</v>
      </c>
      <c r="Y13">
        <v>12480</v>
      </c>
      <c r="Z13">
        <v>7540</v>
      </c>
      <c r="AA13">
        <v>5327</v>
      </c>
      <c r="AB13">
        <v>10148</v>
      </c>
      <c r="AC13">
        <v>21110</v>
      </c>
      <c r="AD13">
        <v>18790</v>
      </c>
      <c r="AE13">
        <v>20091</v>
      </c>
      <c r="AF13">
        <v>21189</v>
      </c>
      <c r="AG13">
        <v>16565</v>
      </c>
      <c r="AH13">
        <v>20674</v>
      </c>
      <c r="AI13">
        <v>11807</v>
      </c>
      <c r="AJ13">
        <v>7466</v>
      </c>
      <c r="AK13">
        <v>6362</v>
      </c>
      <c r="AL13">
        <v>8346</v>
      </c>
      <c r="AM13">
        <v>9951</v>
      </c>
      <c r="AN13">
        <v>14564</v>
      </c>
    </row>
    <row r="14" spans="1:54">
      <c r="B14" t="s">
        <v>10</v>
      </c>
      <c r="R14">
        <v>7395</v>
      </c>
      <c r="S14">
        <v>5486</v>
      </c>
      <c r="T14">
        <v>5787</v>
      </c>
      <c r="U14">
        <v>19183</v>
      </c>
      <c r="V14">
        <v>9618</v>
      </c>
      <c r="W14">
        <v>4010</v>
      </c>
      <c r="X14">
        <v>4099</v>
      </c>
      <c r="Y14">
        <v>4963</v>
      </c>
      <c r="Z14">
        <v>3724</v>
      </c>
      <c r="AA14">
        <v>275</v>
      </c>
      <c r="AB14">
        <v>702</v>
      </c>
      <c r="AC14">
        <v>1663</v>
      </c>
      <c r="AD14">
        <v>3827</v>
      </c>
      <c r="AE14">
        <v>1363</v>
      </c>
      <c r="AF14">
        <v>1503</v>
      </c>
      <c r="AG14">
        <v>3065</v>
      </c>
      <c r="AH14">
        <v>4567</v>
      </c>
      <c r="AI14">
        <v>12961</v>
      </c>
      <c r="AJ14">
        <v>7826</v>
      </c>
      <c r="AK14">
        <v>9343</v>
      </c>
      <c r="AL14">
        <v>7210</v>
      </c>
      <c r="AM14">
        <v>3881</v>
      </c>
      <c r="AN14">
        <v>688</v>
      </c>
    </row>
    <row r="15" spans="1:54">
      <c r="B15" t="s">
        <v>95</v>
      </c>
      <c r="AA15">
        <v>1397</v>
      </c>
      <c r="AB15">
        <v>5104</v>
      </c>
      <c r="AC15">
        <v>6334</v>
      </c>
      <c r="AD15">
        <v>7565</v>
      </c>
      <c r="AE15">
        <v>5709</v>
      </c>
      <c r="AF15">
        <v>5187</v>
      </c>
      <c r="AG15">
        <v>6738</v>
      </c>
      <c r="AH15">
        <v>8784</v>
      </c>
      <c r="AI15">
        <v>8130</v>
      </c>
      <c r="AJ15">
        <v>4259</v>
      </c>
    </row>
    <row r="16" spans="1:54">
      <c r="B16" t="s">
        <v>106</v>
      </c>
      <c r="X16">
        <v>5297</v>
      </c>
      <c r="Y16">
        <v>9456</v>
      </c>
      <c r="Z16">
        <v>2651</v>
      </c>
    </row>
    <row r="17" spans="2:40">
      <c r="B17" t="s">
        <v>11</v>
      </c>
      <c r="AK17">
        <v>493</v>
      </c>
      <c r="AL17">
        <v>669</v>
      </c>
      <c r="AM17">
        <v>1122</v>
      </c>
      <c r="AN17">
        <v>1342</v>
      </c>
    </row>
    <row r="18" spans="2:40">
      <c r="B18" t="s">
        <v>12</v>
      </c>
      <c r="AK18">
        <v>487</v>
      </c>
      <c r="AL18">
        <v>1025</v>
      </c>
      <c r="AM18">
        <v>1339</v>
      </c>
      <c r="AN18">
        <v>1516</v>
      </c>
    </row>
    <row r="19" spans="2:40">
      <c r="B19" t="s">
        <v>13</v>
      </c>
      <c r="AK19">
        <v>975</v>
      </c>
      <c r="AL19">
        <v>1055</v>
      </c>
      <c r="AM19">
        <v>1339</v>
      </c>
      <c r="AN19">
        <v>2333</v>
      </c>
    </row>
    <row r="20" spans="2:40">
      <c r="B20" t="s">
        <v>14</v>
      </c>
      <c r="AG20">
        <v>17467</v>
      </c>
      <c r="AH20">
        <v>14467</v>
      </c>
      <c r="AI20">
        <v>17299</v>
      </c>
      <c r="AJ20">
        <v>4678</v>
      </c>
      <c r="AK20">
        <v>7874</v>
      </c>
      <c r="AL20">
        <v>6661</v>
      </c>
      <c r="AM20">
        <v>6809</v>
      </c>
      <c r="AN20">
        <v>7194</v>
      </c>
    </row>
    <row r="21" spans="2:40">
      <c r="B21" t="s">
        <v>65</v>
      </c>
      <c r="Y21">
        <v>2944</v>
      </c>
      <c r="Z21">
        <v>744</v>
      </c>
      <c r="AA21">
        <v>781</v>
      </c>
      <c r="AB21">
        <v>1235</v>
      </c>
      <c r="AC21">
        <v>4034</v>
      </c>
      <c r="AD21">
        <v>3921</v>
      </c>
      <c r="AE21">
        <v>2234</v>
      </c>
      <c r="AF21">
        <v>5785</v>
      </c>
    </row>
    <row r="22" spans="2:40">
      <c r="B22" t="s">
        <v>66</v>
      </c>
      <c r="Y22">
        <v>4464</v>
      </c>
      <c r="Z22">
        <v>1266</v>
      </c>
      <c r="AA22">
        <v>1607</v>
      </c>
      <c r="AB22">
        <v>3994</v>
      </c>
      <c r="AC22">
        <v>8655</v>
      </c>
      <c r="AD22">
        <v>13275</v>
      </c>
      <c r="AE22">
        <v>6762</v>
      </c>
      <c r="AF22">
        <v>11919</v>
      </c>
    </row>
    <row r="23" spans="2:40">
      <c r="B23" t="s">
        <v>15</v>
      </c>
      <c r="R23">
        <v>3646</v>
      </c>
      <c r="S23">
        <v>1863</v>
      </c>
      <c r="T23">
        <v>1423</v>
      </c>
      <c r="U23">
        <v>3438</v>
      </c>
      <c r="V23">
        <v>2867</v>
      </c>
      <c r="W23">
        <v>5482</v>
      </c>
      <c r="X23">
        <v>6634</v>
      </c>
      <c r="Y23">
        <v>14542</v>
      </c>
      <c r="Z23">
        <v>16129</v>
      </c>
      <c r="AA23">
        <v>19761</v>
      </c>
      <c r="AB23">
        <v>15339</v>
      </c>
      <c r="AC23">
        <v>20147</v>
      </c>
      <c r="AD23">
        <v>13669</v>
      </c>
      <c r="AE23">
        <v>9474</v>
      </c>
      <c r="AF23">
        <v>8051</v>
      </c>
      <c r="AG23">
        <v>12066</v>
      </c>
      <c r="AH23">
        <v>11455</v>
      </c>
      <c r="AI23">
        <v>20441</v>
      </c>
      <c r="AJ23">
        <v>23947</v>
      </c>
      <c r="AK23">
        <v>12805</v>
      </c>
      <c r="AL23">
        <v>16065</v>
      </c>
      <c r="AM23">
        <v>12365</v>
      </c>
      <c r="AN23">
        <v>13551</v>
      </c>
    </row>
    <row r="24" spans="2:40">
      <c r="B24" t="s">
        <v>16</v>
      </c>
      <c r="Y24">
        <v>29300</v>
      </c>
      <c r="Z24">
        <v>37652</v>
      </c>
      <c r="AA24">
        <v>38486</v>
      </c>
      <c r="AB24">
        <v>20000</v>
      </c>
      <c r="AC24">
        <v>9410</v>
      </c>
      <c r="AD24">
        <v>7582</v>
      </c>
      <c r="AE24">
        <v>2958</v>
      </c>
      <c r="AF24">
        <v>2235</v>
      </c>
      <c r="AG24">
        <v>4073</v>
      </c>
      <c r="AH24">
        <v>7085</v>
      </c>
      <c r="AI24">
        <v>23593</v>
      </c>
      <c r="AJ24">
        <v>36260</v>
      </c>
      <c r="AK24">
        <v>39038</v>
      </c>
      <c r="AL24">
        <v>27685</v>
      </c>
      <c r="AM24">
        <v>16558</v>
      </c>
      <c r="AN24">
        <v>18741</v>
      </c>
    </row>
    <row r="25" spans="2:40">
      <c r="B25" t="s">
        <v>96</v>
      </c>
    </row>
    <row r="26" spans="2:40">
      <c r="B26" t="s">
        <v>67</v>
      </c>
      <c r="R26">
        <v>2162</v>
      </c>
      <c r="S26">
        <v>1141</v>
      </c>
      <c r="T26">
        <v>257</v>
      </c>
      <c r="U26">
        <v>25</v>
      </c>
      <c r="V26">
        <v>6</v>
      </c>
      <c r="W26">
        <v>1</v>
      </c>
      <c r="X26">
        <v>5781</v>
      </c>
    </row>
    <row r="27" spans="2:40">
      <c r="B27" t="s">
        <v>17</v>
      </c>
      <c r="R27">
        <v>3182</v>
      </c>
      <c r="S27">
        <v>6342</v>
      </c>
      <c r="T27">
        <v>5488</v>
      </c>
      <c r="U27">
        <v>1751</v>
      </c>
      <c r="V27">
        <v>1882</v>
      </c>
      <c r="W27">
        <v>2299</v>
      </c>
      <c r="X27">
        <v>6979</v>
      </c>
      <c r="Y27">
        <v>19517</v>
      </c>
      <c r="Z27">
        <v>29047</v>
      </c>
      <c r="AA27">
        <v>37251</v>
      </c>
      <c r="AB27">
        <v>16246</v>
      </c>
      <c r="AC27">
        <v>12329</v>
      </c>
      <c r="AD27">
        <v>11848</v>
      </c>
      <c r="AE27">
        <v>9055</v>
      </c>
      <c r="AF27">
        <v>8422</v>
      </c>
      <c r="AG27">
        <v>12015</v>
      </c>
      <c r="AH27">
        <v>11396</v>
      </c>
      <c r="AI27">
        <v>15932</v>
      </c>
      <c r="AJ27">
        <v>20182</v>
      </c>
      <c r="AK27">
        <v>14437</v>
      </c>
      <c r="AL27">
        <v>13760</v>
      </c>
      <c r="AM27">
        <v>15057</v>
      </c>
      <c r="AN27">
        <v>11431</v>
      </c>
    </row>
    <row r="28" spans="2:40">
      <c r="B28" t="s">
        <v>18</v>
      </c>
      <c r="R28">
        <v>33</v>
      </c>
      <c r="S28">
        <v>32</v>
      </c>
      <c r="T28">
        <v>98</v>
      </c>
      <c r="U28">
        <v>190</v>
      </c>
      <c r="V28">
        <v>13</v>
      </c>
      <c r="W28">
        <v>5</v>
      </c>
      <c r="X28">
        <v>58</v>
      </c>
      <c r="Y28">
        <v>946</v>
      </c>
      <c r="Z28">
        <v>320</v>
      </c>
      <c r="AA28">
        <v>153</v>
      </c>
      <c r="AB28">
        <v>290</v>
      </c>
      <c r="AC28">
        <v>521</v>
      </c>
      <c r="AD28">
        <v>797</v>
      </c>
      <c r="AE28">
        <v>2422</v>
      </c>
      <c r="AF28">
        <v>1391</v>
      </c>
      <c r="AG28">
        <v>1115</v>
      </c>
      <c r="AH28">
        <v>948</v>
      </c>
      <c r="AI28">
        <v>554</v>
      </c>
      <c r="AJ28">
        <v>1458</v>
      </c>
      <c r="AK28">
        <v>427</v>
      </c>
      <c r="AL28">
        <v>989</v>
      </c>
      <c r="AM28">
        <v>1711</v>
      </c>
      <c r="AN28">
        <v>3148</v>
      </c>
    </row>
    <row r="29" spans="2:40">
      <c r="B29" t="s">
        <v>19</v>
      </c>
      <c r="R29">
        <v>901</v>
      </c>
      <c r="S29">
        <v>945</v>
      </c>
      <c r="T29">
        <v>1264</v>
      </c>
      <c r="U29">
        <v>1371</v>
      </c>
      <c r="V29">
        <v>637</v>
      </c>
      <c r="W29">
        <v>747</v>
      </c>
      <c r="X29">
        <v>1660</v>
      </c>
      <c r="Y29">
        <v>3118</v>
      </c>
      <c r="Z29">
        <v>3464</v>
      </c>
      <c r="AA29">
        <v>2915</v>
      </c>
      <c r="AB29">
        <v>2336</v>
      </c>
      <c r="AC29">
        <v>3998</v>
      </c>
      <c r="AD29">
        <v>5265</v>
      </c>
      <c r="AE29">
        <v>3887</v>
      </c>
      <c r="AF29">
        <v>2417</v>
      </c>
      <c r="AG29">
        <v>3954</v>
      </c>
      <c r="AH29">
        <v>6989</v>
      </c>
      <c r="AI29">
        <v>5736</v>
      </c>
      <c r="AJ29">
        <v>4169</v>
      </c>
      <c r="AK29">
        <v>2490</v>
      </c>
      <c r="AL29">
        <v>4125</v>
      </c>
      <c r="AM29">
        <v>5453</v>
      </c>
      <c r="AN29">
        <v>6209</v>
      </c>
    </row>
    <row r="30" spans="2:40">
      <c r="B30" t="s">
        <v>68</v>
      </c>
    </row>
    <row r="31" spans="2:40">
      <c r="B31" t="s">
        <v>20</v>
      </c>
      <c r="R31">
        <v>606</v>
      </c>
      <c r="S31">
        <v>1096</v>
      </c>
      <c r="T31">
        <v>385</v>
      </c>
      <c r="U31">
        <v>486</v>
      </c>
      <c r="V31">
        <v>171</v>
      </c>
      <c r="W31">
        <v>54</v>
      </c>
      <c r="X31">
        <v>552</v>
      </c>
      <c r="Y31">
        <v>3686</v>
      </c>
      <c r="Z31">
        <v>5383</v>
      </c>
      <c r="AA31">
        <v>8285</v>
      </c>
      <c r="AB31">
        <v>6154</v>
      </c>
      <c r="AC31">
        <v>13372</v>
      </c>
      <c r="AD31">
        <v>7524</v>
      </c>
      <c r="AE31">
        <v>6710</v>
      </c>
      <c r="AF31">
        <v>6721</v>
      </c>
      <c r="AG31">
        <v>7974</v>
      </c>
      <c r="AH31">
        <v>7979</v>
      </c>
      <c r="AI31">
        <v>4893</v>
      </c>
      <c r="AJ31">
        <v>3234</v>
      </c>
      <c r="AK31">
        <v>4890</v>
      </c>
      <c r="AL31">
        <v>9947</v>
      </c>
      <c r="AM31">
        <v>10162</v>
      </c>
      <c r="AN31">
        <v>6200</v>
      </c>
    </row>
    <row r="32" spans="2:40">
      <c r="B32" t="s">
        <v>21</v>
      </c>
      <c r="R32">
        <v>1809</v>
      </c>
      <c r="S32">
        <v>1080</v>
      </c>
      <c r="T32">
        <v>1176</v>
      </c>
      <c r="U32">
        <v>1036</v>
      </c>
      <c r="V32">
        <v>462</v>
      </c>
      <c r="W32">
        <v>253</v>
      </c>
      <c r="X32">
        <v>35935</v>
      </c>
      <c r="Y32">
        <v>66792</v>
      </c>
      <c r="Z32">
        <v>53495</v>
      </c>
      <c r="AA32">
        <v>26297</v>
      </c>
      <c r="AB32">
        <v>37663</v>
      </c>
      <c r="AC32">
        <v>63865</v>
      </c>
      <c r="AD32">
        <v>17860</v>
      </c>
      <c r="AE32">
        <v>14014</v>
      </c>
      <c r="AF32">
        <v>15553</v>
      </c>
      <c r="AG32">
        <v>16822</v>
      </c>
      <c r="AH32">
        <v>14860</v>
      </c>
      <c r="AI32">
        <v>12865</v>
      </c>
      <c r="AJ32">
        <v>14249</v>
      </c>
      <c r="AK32">
        <v>6754</v>
      </c>
      <c r="AL32">
        <v>7309</v>
      </c>
      <c r="AM32">
        <v>11767</v>
      </c>
      <c r="AN32">
        <v>13451</v>
      </c>
    </row>
    <row r="33" spans="2:40">
      <c r="B33" t="s">
        <v>22</v>
      </c>
      <c r="Y33">
        <v>2209</v>
      </c>
      <c r="Z33">
        <v>2859</v>
      </c>
      <c r="AA33">
        <v>19125</v>
      </c>
      <c r="AB33">
        <v>55382</v>
      </c>
      <c r="AC33">
        <v>54712</v>
      </c>
      <c r="AD33">
        <v>3931</v>
      </c>
      <c r="AE33">
        <v>1447</v>
      </c>
      <c r="AF33">
        <v>1974</v>
      </c>
      <c r="AG33">
        <v>3007</v>
      </c>
      <c r="AH33">
        <v>4374</v>
      </c>
      <c r="AI33">
        <v>2915</v>
      </c>
      <c r="AJ33">
        <v>2053</v>
      </c>
      <c r="AK33">
        <v>2985</v>
      </c>
      <c r="AL33">
        <v>7799</v>
      </c>
      <c r="AM33">
        <v>5918</v>
      </c>
      <c r="AN33">
        <v>6980</v>
      </c>
    </row>
    <row r="34" spans="2:40">
      <c r="B34" t="s">
        <v>69</v>
      </c>
      <c r="R34">
        <v>10251</v>
      </c>
      <c r="S34">
        <v>9664</v>
      </c>
      <c r="T34">
        <v>66786</v>
      </c>
      <c r="U34">
        <v>44556</v>
      </c>
      <c r="V34">
        <v>31346</v>
      </c>
      <c r="W34">
        <v>20938</v>
      </c>
      <c r="X34">
        <v>4345</v>
      </c>
      <c r="Y34">
        <v>8645</v>
      </c>
      <c r="Z34">
        <v>6115</v>
      </c>
      <c r="AA34">
        <v>3029</v>
      </c>
      <c r="AB34">
        <v>5643</v>
      </c>
      <c r="AC34">
        <v>7313</v>
      </c>
      <c r="AD34">
        <v>3827</v>
      </c>
      <c r="AE34">
        <v>1928</v>
      </c>
      <c r="AF34">
        <v>2210</v>
      </c>
      <c r="AG34">
        <v>2450</v>
      </c>
      <c r="AH34">
        <v>2758</v>
      </c>
      <c r="AI34">
        <v>2211</v>
      </c>
      <c r="AJ34">
        <v>1310</v>
      </c>
    </row>
    <row r="35" spans="2:40">
      <c r="B35" t="s">
        <v>23</v>
      </c>
      <c r="AK35">
        <v>1364</v>
      </c>
      <c r="AL35">
        <v>2521</v>
      </c>
      <c r="AM35">
        <v>2624</v>
      </c>
      <c r="AN35">
        <v>3546</v>
      </c>
    </row>
    <row r="36" spans="2:40">
      <c r="B36" t="s">
        <v>24</v>
      </c>
      <c r="AK36">
        <v>173</v>
      </c>
      <c r="AL36">
        <v>527</v>
      </c>
      <c r="AM36">
        <v>1128</v>
      </c>
      <c r="AN36">
        <v>885</v>
      </c>
    </row>
    <row r="37" spans="2:40">
      <c r="B37" t="s">
        <v>74</v>
      </c>
    </row>
    <row r="38" spans="2:40">
      <c r="B38" t="s">
        <v>90</v>
      </c>
    </row>
    <row r="39" spans="2:40">
      <c r="B39" t="s">
        <v>75</v>
      </c>
    </row>
    <row r="40" spans="2:40">
      <c r="B40" t="s">
        <v>25</v>
      </c>
      <c r="AB40">
        <v>691</v>
      </c>
      <c r="AC40">
        <v>883</v>
      </c>
      <c r="AD40">
        <v>406</v>
      </c>
      <c r="AE40">
        <v>355</v>
      </c>
      <c r="AF40">
        <v>600</v>
      </c>
      <c r="AG40">
        <v>495</v>
      </c>
      <c r="AH40">
        <v>578</v>
      </c>
      <c r="AI40">
        <v>414</v>
      </c>
      <c r="AJ40">
        <v>214</v>
      </c>
      <c r="AK40">
        <v>158</v>
      </c>
      <c r="AL40">
        <v>819</v>
      </c>
      <c r="AM40">
        <v>841</v>
      </c>
      <c r="AN40">
        <v>661</v>
      </c>
    </row>
    <row r="41" spans="2:40">
      <c r="B41" t="s">
        <v>70</v>
      </c>
      <c r="R41">
        <v>171</v>
      </c>
      <c r="S41">
        <v>70</v>
      </c>
      <c r="T41">
        <v>1</v>
      </c>
      <c r="U41">
        <v>1232</v>
      </c>
      <c r="V41">
        <v>127</v>
      </c>
    </row>
    <row r="42" spans="2:40">
      <c r="B42" t="s">
        <v>71</v>
      </c>
    </row>
    <row r="43" spans="2:40">
      <c r="B43" t="s">
        <v>26</v>
      </c>
      <c r="R43">
        <v>204</v>
      </c>
      <c r="S43">
        <v>207</v>
      </c>
      <c r="T43">
        <v>2029</v>
      </c>
      <c r="U43">
        <v>840</v>
      </c>
      <c r="V43">
        <v>64</v>
      </c>
      <c r="W43">
        <v>116</v>
      </c>
      <c r="X43">
        <v>1598</v>
      </c>
      <c r="Y43">
        <v>1504</v>
      </c>
      <c r="Z43">
        <v>1105</v>
      </c>
      <c r="AA43">
        <v>1301</v>
      </c>
      <c r="AB43">
        <v>3038</v>
      </c>
      <c r="AC43">
        <v>2461</v>
      </c>
      <c r="AD43">
        <v>2539</v>
      </c>
      <c r="AE43">
        <v>4509</v>
      </c>
      <c r="AF43">
        <v>3717</v>
      </c>
      <c r="AG43">
        <v>3628</v>
      </c>
      <c r="AH43">
        <v>2075</v>
      </c>
      <c r="AI43">
        <v>4099</v>
      </c>
      <c r="AJ43">
        <v>936</v>
      </c>
      <c r="AK43">
        <v>707</v>
      </c>
      <c r="AL43">
        <v>1314</v>
      </c>
      <c r="AM43">
        <v>1503</v>
      </c>
      <c r="AN43">
        <v>3983</v>
      </c>
    </row>
    <row r="44" spans="2:40">
      <c r="B44" t="s">
        <v>27</v>
      </c>
      <c r="AJ44">
        <v>297</v>
      </c>
      <c r="AK44">
        <v>476</v>
      </c>
      <c r="AL44">
        <v>720</v>
      </c>
      <c r="AM44">
        <v>1350</v>
      </c>
      <c r="AN44">
        <v>1255</v>
      </c>
    </row>
    <row r="45" spans="2:40">
      <c r="B45" t="s">
        <v>72</v>
      </c>
      <c r="R45">
        <v>353</v>
      </c>
      <c r="S45">
        <v>22</v>
      </c>
      <c r="T45">
        <v>9</v>
      </c>
      <c r="U45">
        <v>21</v>
      </c>
      <c r="V45">
        <v>6</v>
      </c>
      <c r="W45">
        <v>168</v>
      </c>
      <c r="X45">
        <v>181</v>
      </c>
      <c r="Y45">
        <v>219</v>
      </c>
      <c r="Z45">
        <v>318</v>
      </c>
      <c r="AA45">
        <v>354</v>
      </c>
      <c r="AB45">
        <v>291</v>
      </c>
      <c r="AC45">
        <v>371</v>
      </c>
      <c r="AD45">
        <v>430</v>
      </c>
      <c r="AE45">
        <v>493</v>
      </c>
      <c r="AF45">
        <v>374</v>
      </c>
      <c r="AG45">
        <v>389</v>
      </c>
      <c r="AH45">
        <v>476</v>
      </c>
      <c r="AI45">
        <v>871</v>
      </c>
    </row>
    <row r="46" spans="2:40">
      <c r="B46" t="s">
        <v>28</v>
      </c>
      <c r="R46">
        <v>4465</v>
      </c>
      <c r="S46">
        <v>6673</v>
      </c>
      <c r="T46">
        <v>7841</v>
      </c>
      <c r="U46">
        <v>4587</v>
      </c>
      <c r="V46">
        <v>3383</v>
      </c>
      <c r="W46">
        <v>1812</v>
      </c>
      <c r="X46">
        <v>23895</v>
      </c>
      <c r="Y46">
        <v>82349</v>
      </c>
      <c r="Z46">
        <v>38479</v>
      </c>
      <c r="AA46">
        <v>13402</v>
      </c>
      <c r="AB46">
        <v>26020</v>
      </c>
      <c r="AC46">
        <v>25789</v>
      </c>
      <c r="AD46">
        <v>8841</v>
      </c>
      <c r="AE46">
        <v>10654</v>
      </c>
      <c r="AF46">
        <v>8062</v>
      </c>
      <c r="AG46">
        <v>8780</v>
      </c>
      <c r="AH46">
        <v>17675</v>
      </c>
      <c r="AI46">
        <v>9131</v>
      </c>
      <c r="AJ46">
        <v>5490</v>
      </c>
      <c r="AK46">
        <v>4976</v>
      </c>
      <c r="AL46">
        <v>7098</v>
      </c>
      <c r="AM46">
        <v>10720</v>
      </c>
      <c r="AN46">
        <v>9155</v>
      </c>
    </row>
    <row r="47" spans="2:40">
      <c r="B47" t="s">
        <v>76</v>
      </c>
      <c r="R47">
        <v>71</v>
      </c>
      <c r="S47">
        <v>39</v>
      </c>
      <c r="T47">
        <v>59</v>
      </c>
      <c r="U47">
        <v>161</v>
      </c>
      <c r="V47">
        <v>99</v>
      </c>
      <c r="W47">
        <v>6</v>
      </c>
      <c r="X47">
        <v>156</v>
      </c>
      <c r="Y47">
        <v>563</v>
      </c>
      <c r="Z47">
        <v>285</v>
      </c>
      <c r="AA47">
        <v>377</v>
      </c>
      <c r="AB47">
        <v>1558</v>
      </c>
      <c r="AC47">
        <v>1855</v>
      </c>
      <c r="AD47">
        <v>1612</v>
      </c>
      <c r="AE47">
        <v>1685</v>
      </c>
      <c r="AF47">
        <v>1776</v>
      </c>
      <c r="AG47">
        <v>1941</v>
      </c>
      <c r="AH47">
        <v>1363</v>
      </c>
      <c r="AI47">
        <v>854</v>
      </c>
      <c r="AJ47">
        <v>392</v>
      </c>
      <c r="AK47">
        <v>487</v>
      </c>
    </row>
    <row r="48" spans="2:40">
      <c r="B48" t="s">
        <v>29</v>
      </c>
      <c r="R48">
        <v>248</v>
      </c>
      <c r="S48">
        <v>187</v>
      </c>
      <c r="T48">
        <v>183</v>
      </c>
      <c r="U48">
        <v>556</v>
      </c>
      <c r="V48">
        <v>424</v>
      </c>
      <c r="W48">
        <v>182</v>
      </c>
      <c r="X48">
        <v>1549</v>
      </c>
      <c r="Y48">
        <v>4423</v>
      </c>
      <c r="Z48">
        <v>280</v>
      </c>
      <c r="AA48">
        <v>1198</v>
      </c>
      <c r="AB48">
        <v>2958</v>
      </c>
      <c r="AC48">
        <v>4961</v>
      </c>
      <c r="AD48">
        <v>4420</v>
      </c>
      <c r="AE48">
        <v>2135</v>
      </c>
      <c r="AF48">
        <v>2160</v>
      </c>
      <c r="AG48">
        <v>1880</v>
      </c>
      <c r="AH48">
        <v>1519</v>
      </c>
      <c r="AI48">
        <v>905</v>
      </c>
      <c r="AJ48">
        <v>518</v>
      </c>
      <c r="AK48">
        <v>297</v>
      </c>
      <c r="AL48">
        <v>254</v>
      </c>
      <c r="AM48">
        <v>331</v>
      </c>
      <c r="AN48">
        <v>787</v>
      </c>
    </row>
    <row r="49" spans="2:40">
      <c r="B49" t="s">
        <v>30</v>
      </c>
      <c r="R49">
        <v>1083</v>
      </c>
      <c r="S49">
        <v>855</v>
      </c>
      <c r="T49">
        <v>1226</v>
      </c>
      <c r="U49">
        <v>2028</v>
      </c>
      <c r="V49">
        <v>1223</v>
      </c>
      <c r="W49">
        <v>777</v>
      </c>
      <c r="X49">
        <v>2070</v>
      </c>
      <c r="Y49">
        <v>5666</v>
      </c>
      <c r="Z49">
        <v>2406</v>
      </c>
      <c r="AA49">
        <v>2891</v>
      </c>
      <c r="AB49">
        <v>4351</v>
      </c>
      <c r="AC49">
        <v>3908</v>
      </c>
      <c r="AD49">
        <v>4454</v>
      </c>
      <c r="AE49">
        <v>2693</v>
      </c>
      <c r="AF49">
        <v>2036</v>
      </c>
      <c r="AG49">
        <v>2651</v>
      </c>
      <c r="AH49">
        <v>2044</v>
      </c>
      <c r="AI49">
        <v>1847</v>
      </c>
      <c r="AJ49">
        <v>1400</v>
      </c>
      <c r="AK49">
        <v>1476</v>
      </c>
      <c r="AL49">
        <v>2481</v>
      </c>
      <c r="AM49">
        <v>2385</v>
      </c>
      <c r="AN49">
        <v>2058</v>
      </c>
    </row>
    <row r="50" spans="2:40">
      <c r="B50" t="s">
        <v>31</v>
      </c>
      <c r="R50">
        <v>92</v>
      </c>
      <c r="S50">
        <v>35</v>
      </c>
      <c r="T50">
        <v>11</v>
      </c>
      <c r="U50">
        <v>1</v>
      </c>
      <c r="V50">
        <v>16</v>
      </c>
      <c r="W50">
        <v>77</v>
      </c>
      <c r="X50">
        <v>299</v>
      </c>
      <c r="Y50">
        <v>139</v>
      </c>
      <c r="Z50">
        <v>418</v>
      </c>
      <c r="AA50">
        <v>160</v>
      </c>
      <c r="AB50">
        <v>586</v>
      </c>
      <c r="AC50">
        <v>337</v>
      </c>
      <c r="AD50">
        <v>455</v>
      </c>
      <c r="AE50">
        <v>452</v>
      </c>
      <c r="AF50">
        <v>346</v>
      </c>
      <c r="AG50">
        <v>419</v>
      </c>
      <c r="AH50">
        <v>361</v>
      </c>
      <c r="AI50">
        <v>188</v>
      </c>
      <c r="AJ50">
        <v>146</v>
      </c>
      <c r="AK50">
        <v>192</v>
      </c>
      <c r="AL50">
        <v>237</v>
      </c>
      <c r="AM50">
        <v>556</v>
      </c>
      <c r="AN50">
        <v>454</v>
      </c>
    </row>
    <row r="51" spans="2:40">
      <c r="B51" t="s">
        <v>32</v>
      </c>
      <c r="R51">
        <v>477</v>
      </c>
      <c r="S51">
        <v>352</v>
      </c>
      <c r="T51">
        <v>365</v>
      </c>
      <c r="U51">
        <v>217</v>
      </c>
      <c r="V51">
        <v>136</v>
      </c>
      <c r="W51">
        <v>218</v>
      </c>
      <c r="X51">
        <v>150</v>
      </c>
      <c r="Y51">
        <v>259</v>
      </c>
      <c r="Z51">
        <v>124</v>
      </c>
      <c r="AA51">
        <v>170</v>
      </c>
      <c r="AB51">
        <v>177</v>
      </c>
      <c r="AC51">
        <v>255</v>
      </c>
      <c r="AD51">
        <v>289</v>
      </c>
      <c r="AE51">
        <v>222</v>
      </c>
      <c r="AF51">
        <v>176</v>
      </c>
      <c r="AG51">
        <v>419</v>
      </c>
      <c r="AH51">
        <v>397</v>
      </c>
      <c r="AI51">
        <v>383</v>
      </c>
      <c r="AJ51">
        <v>386</v>
      </c>
      <c r="AK51">
        <v>411</v>
      </c>
      <c r="AL51">
        <v>525</v>
      </c>
      <c r="AM51">
        <v>939</v>
      </c>
      <c r="AN51">
        <v>625</v>
      </c>
    </row>
    <row r="52" spans="2:40">
      <c r="B52" t="s">
        <v>33</v>
      </c>
      <c r="R52">
        <v>983</v>
      </c>
      <c r="S52">
        <v>826</v>
      </c>
      <c r="T52">
        <v>1300</v>
      </c>
      <c r="U52">
        <v>1537</v>
      </c>
      <c r="V52">
        <v>329</v>
      </c>
      <c r="W52">
        <v>726</v>
      </c>
      <c r="X52">
        <v>1702</v>
      </c>
      <c r="Y52">
        <v>2562</v>
      </c>
      <c r="Z52">
        <v>3710</v>
      </c>
      <c r="AA52">
        <v>4821</v>
      </c>
      <c r="AB52">
        <v>3822</v>
      </c>
      <c r="AC52">
        <v>5452</v>
      </c>
      <c r="AD52">
        <v>3525</v>
      </c>
      <c r="AE52">
        <v>3659</v>
      </c>
      <c r="AF52">
        <v>3697</v>
      </c>
      <c r="AG52">
        <v>4514</v>
      </c>
      <c r="AH52">
        <v>4405</v>
      </c>
      <c r="AI52">
        <v>2420</v>
      </c>
      <c r="AJ52">
        <v>553</v>
      </c>
      <c r="AK52">
        <v>2035</v>
      </c>
      <c r="AL52">
        <v>4436</v>
      </c>
      <c r="AM52">
        <v>2151</v>
      </c>
      <c r="AN52">
        <v>2388</v>
      </c>
    </row>
    <row r="53" spans="2:40">
      <c r="B53" t="s">
        <v>34</v>
      </c>
      <c r="R53">
        <v>718</v>
      </c>
      <c r="S53">
        <v>463</v>
      </c>
      <c r="T53">
        <v>1724</v>
      </c>
      <c r="U53">
        <v>1509</v>
      </c>
      <c r="V53">
        <v>359</v>
      </c>
      <c r="W53">
        <v>933</v>
      </c>
      <c r="X53">
        <v>1017</v>
      </c>
      <c r="Y53">
        <v>4490</v>
      </c>
      <c r="Z53">
        <v>3853</v>
      </c>
      <c r="AA53">
        <v>3849</v>
      </c>
      <c r="AB53">
        <v>3589</v>
      </c>
      <c r="AC53">
        <v>6988</v>
      </c>
      <c r="AD53">
        <v>3924</v>
      </c>
      <c r="AE53">
        <v>2979</v>
      </c>
      <c r="AF53">
        <v>7744</v>
      </c>
      <c r="AG53">
        <v>9977</v>
      </c>
      <c r="AH53">
        <v>7724</v>
      </c>
      <c r="AI53">
        <v>2444</v>
      </c>
      <c r="AJ53">
        <v>1407</v>
      </c>
      <c r="AK53">
        <v>1544</v>
      </c>
      <c r="AL53">
        <v>1778</v>
      </c>
      <c r="AM53">
        <v>2837</v>
      </c>
      <c r="AN53">
        <v>2570</v>
      </c>
    </row>
    <row r="54" spans="2:40">
      <c r="B54" t="s">
        <v>73</v>
      </c>
    </row>
    <row r="55" spans="2:40">
      <c r="B55" t="s">
        <v>35</v>
      </c>
      <c r="R55">
        <v>74</v>
      </c>
      <c r="S55">
        <v>125</v>
      </c>
      <c r="T55">
        <v>859</v>
      </c>
      <c r="U55">
        <v>685</v>
      </c>
      <c r="V55">
        <v>289</v>
      </c>
      <c r="W55">
        <v>98</v>
      </c>
      <c r="X55">
        <v>102</v>
      </c>
      <c r="Y55">
        <v>1117</v>
      </c>
      <c r="Z55">
        <v>811</v>
      </c>
      <c r="AA55">
        <v>739</v>
      </c>
      <c r="AB55">
        <v>874</v>
      </c>
      <c r="AC55">
        <v>1137</v>
      </c>
      <c r="AD55">
        <v>845</v>
      </c>
      <c r="AE55">
        <v>585</v>
      </c>
      <c r="AF55">
        <v>675</v>
      </c>
      <c r="AG55">
        <v>1322</v>
      </c>
      <c r="AH55">
        <v>1864</v>
      </c>
      <c r="AI55">
        <v>2028</v>
      </c>
      <c r="AJ55">
        <v>872</v>
      </c>
      <c r="AK55">
        <v>210</v>
      </c>
      <c r="AL55">
        <v>230</v>
      </c>
      <c r="AM55">
        <v>815</v>
      </c>
      <c r="AN55">
        <v>2122</v>
      </c>
    </row>
    <row r="56" spans="2:40">
      <c r="B56" t="s">
        <v>36</v>
      </c>
      <c r="R56">
        <v>74</v>
      </c>
      <c r="S56">
        <v>44</v>
      </c>
      <c r="T56">
        <v>30</v>
      </c>
      <c r="U56">
        <v>28</v>
      </c>
      <c r="V56">
        <v>18</v>
      </c>
      <c r="W56">
        <v>20</v>
      </c>
      <c r="X56">
        <v>15</v>
      </c>
      <c r="Y56">
        <v>139</v>
      </c>
      <c r="Z56">
        <v>368</v>
      </c>
      <c r="AA56">
        <v>91</v>
      </c>
      <c r="AB56">
        <v>265</v>
      </c>
      <c r="AC56">
        <v>475</v>
      </c>
      <c r="AD56">
        <v>456</v>
      </c>
      <c r="AE56">
        <v>289</v>
      </c>
      <c r="AF56">
        <v>341</v>
      </c>
      <c r="AG56">
        <v>338</v>
      </c>
      <c r="AH56">
        <v>497</v>
      </c>
      <c r="AI56">
        <v>201</v>
      </c>
      <c r="AJ56">
        <v>116</v>
      </c>
      <c r="AK56">
        <v>147</v>
      </c>
      <c r="AL56">
        <v>121</v>
      </c>
      <c r="AM56">
        <v>148</v>
      </c>
      <c r="AN56">
        <v>147</v>
      </c>
    </row>
    <row r="57" spans="2:40">
      <c r="B57" t="s">
        <v>37</v>
      </c>
      <c r="AK57">
        <v>216</v>
      </c>
      <c r="AL57">
        <v>722</v>
      </c>
      <c r="AM57">
        <v>405</v>
      </c>
      <c r="AN57">
        <v>653</v>
      </c>
    </row>
    <row r="58" spans="2:40">
      <c r="B58" t="s">
        <v>38</v>
      </c>
      <c r="R58">
        <v>152</v>
      </c>
      <c r="S58">
        <v>81</v>
      </c>
      <c r="T58">
        <v>102</v>
      </c>
      <c r="U58">
        <v>157</v>
      </c>
      <c r="V58">
        <v>44</v>
      </c>
      <c r="W58">
        <v>29</v>
      </c>
      <c r="X58">
        <v>499</v>
      </c>
      <c r="Y58">
        <v>498</v>
      </c>
      <c r="Z58">
        <v>33</v>
      </c>
      <c r="AA58">
        <v>141</v>
      </c>
      <c r="AB58">
        <v>648</v>
      </c>
      <c r="AC58">
        <v>1646</v>
      </c>
      <c r="AD58">
        <v>1575</v>
      </c>
      <c r="AE58">
        <v>1893</v>
      </c>
      <c r="AF58">
        <v>1036</v>
      </c>
      <c r="AG58">
        <v>1144</v>
      </c>
      <c r="AH58">
        <v>1256</v>
      </c>
      <c r="AI58">
        <v>1411</v>
      </c>
      <c r="AJ58">
        <v>849</v>
      </c>
      <c r="AK58">
        <v>420</v>
      </c>
      <c r="AL58">
        <v>839</v>
      </c>
      <c r="AM58">
        <v>1430</v>
      </c>
      <c r="AN58">
        <v>377</v>
      </c>
    </row>
    <row r="59" spans="2:40">
      <c r="B59" t="s">
        <v>39</v>
      </c>
      <c r="R59">
        <v>1797</v>
      </c>
      <c r="S59">
        <v>941</v>
      </c>
      <c r="T59">
        <v>925</v>
      </c>
      <c r="U59">
        <v>785</v>
      </c>
      <c r="V59">
        <v>342</v>
      </c>
      <c r="W59">
        <v>300</v>
      </c>
      <c r="X59">
        <v>963</v>
      </c>
      <c r="Y59">
        <v>1490</v>
      </c>
      <c r="Z59">
        <v>482</v>
      </c>
      <c r="AA59">
        <v>1145</v>
      </c>
      <c r="AB59">
        <v>1373</v>
      </c>
      <c r="AC59">
        <v>1708</v>
      </c>
      <c r="AD59">
        <v>1315</v>
      </c>
      <c r="AE59">
        <v>1238</v>
      </c>
      <c r="AF59">
        <v>2261</v>
      </c>
      <c r="AG59">
        <v>2793</v>
      </c>
      <c r="AH59">
        <v>1851</v>
      </c>
      <c r="AI59">
        <v>1792</v>
      </c>
      <c r="AJ59">
        <v>631</v>
      </c>
      <c r="AK59">
        <v>260</v>
      </c>
      <c r="AL59">
        <v>647</v>
      </c>
      <c r="AM59">
        <v>564</v>
      </c>
      <c r="AN59">
        <v>362</v>
      </c>
    </row>
    <row r="60" spans="2:40">
      <c r="B60" t="s">
        <v>40</v>
      </c>
      <c r="R60">
        <v>57</v>
      </c>
      <c r="S60">
        <v>55</v>
      </c>
      <c r="T60">
        <v>295</v>
      </c>
      <c r="U60">
        <v>325</v>
      </c>
      <c r="V60">
        <v>41</v>
      </c>
      <c r="W60">
        <v>7</v>
      </c>
      <c r="X60">
        <v>84</v>
      </c>
      <c r="Y60">
        <v>374</v>
      </c>
      <c r="Z60">
        <v>133</v>
      </c>
      <c r="AA60">
        <v>198</v>
      </c>
      <c r="AB60">
        <v>260</v>
      </c>
      <c r="AC60">
        <v>607</v>
      </c>
      <c r="AD60">
        <v>442</v>
      </c>
      <c r="AE60">
        <v>543</v>
      </c>
      <c r="AF60">
        <v>356</v>
      </c>
      <c r="AG60">
        <v>346</v>
      </c>
      <c r="AH60">
        <v>1211</v>
      </c>
      <c r="AI60">
        <v>416</v>
      </c>
      <c r="AJ60">
        <v>367</v>
      </c>
      <c r="AK60">
        <v>601</v>
      </c>
      <c r="AL60">
        <v>1300</v>
      </c>
      <c r="AM60">
        <v>1129</v>
      </c>
      <c r="AN60">
        <v>1389</v>
      </c>
    </row>
    <row r="61" spans="2:40">
      <c r="B61" t="s">
        <v>41</v>
      </c>
      <c r="AK61">
        <v>616</v>
      </c>
      <c r="AL61">
        <v>418</v>
      </c>
      <c r="AM61">
        <v>1000</v>
      </c>
      <c r="AN61">
        <v>918</v>
      </c>
    </row>
    <row r="62" spans="2:40">
      <c r="B62" t="s">
        <v>42</v>
      </c>
      <c r="R62">
        <v>116</v>
      </c>
      <c r="S62">
        <v>133</v>
      </c>
      <c r="T62">
        <v>154</v>
      </c>
      <c r="U62">
        <v>34</v>
      </c>
      <c r="V62">
        <v>15</v>
      </c>
      <c r="W62">
        <v>17</v>
      </c>
      <c r="X62">
        <v>107</v>
      </c>
      <c r="Y62">
        <v>178</v>
      </c>
      <c r="Z62">
        <v>280</v>
      </c>
      <c r="AA62">
        <v>347</v>
      </c>
      <c r="AB62">
        <v>1592</v>
      </c>
      <c r="AC62">
        <v>2329</v>
      </c>
      <c r="AD62">
        <v>1734</v>
      </c>
      <c r="AE62">
        <v>763</v>
      </c>
      <c r="AF62">
        <v>636</v>
      </c>
      <c r="AG62">
        <v>1737</v>
      </c>
      <c r="AH62">
        <v>1851</v>
      </c>
      <c r="AI62">
        <v>1185</v>
      </c>
      <c r="AJ62">
        <v>1331</v>
      </c>
      <c r="AK62">
        <v>1853</v>
      </c>
      <c r="AL62">
        <v>3111</v>
      </c>
      <c r="AM62">
        <v>3975</v>
      </c>
      <c r="AN62">
        <v>3441</v>
      </c>
    </row>
    <row r="63" spans="2:40">
      <c r="B63" t="s">
        <v>91</v>
      </c>
    </row>
    <row r="64" spans="2:40">
      <c r="B64" t="s">
        <v>77</v>
      </c>
      <c r="R64">
        <v>2</v>
      </c>
      <c r="S64">
        <v>1</v>
      </c>
      <c r="W64">
        <v>2</v>
      </c>
      <c r="Y64">
        <v>81</v>
      </c>
      <c r="Z64">
        <v>32</v>
      </c>
      <c r="AA64">
        <v>97</v>
      </c>
      <c r="AB64">
        <v>332</v>
      </c>
      <c r="AC64">
        <v>2058</v>
      </c>
      <c r="AD64">
        <v>1529</v>
      </c>
      <c r="AE64">
        <v>1575</v>
      </c>
      <c r="AF64">
        <v>2926</v>
      </c>
      <c r="AG64">
        <v>1301</v>
      </c>
      <c r="AH64">
        <v>193</v>
      </c>
      <c r="AI64">
        <v>201</v>
      </c>
      <c r="AJ64">
        <v>186</v>
      </c>
    </row>
    <row r="65" spans="2:40">
      <c r="B65" t="s">
        <v>78</v>
      </c>
    </row>
    <row r="66" spans="2:40">
      <c r="B66" t="s">
        <v>79</v>
      </c>
      <c r="R66">
        <v>605</v>
      </c>
      <c r="S66">
        <v>512</v>
      </c>
      <c r="T66">
        <v>569</v>
      </c>
      <c r="U66">
        <v>915</v>
      </c>
      <c r="V66">
        <v>485</v>
      </c>
      <c r="W66">
        <v>401</v>
      </c>
      <c r="X66">
        <v>281</v>
      </c>
      <c r="Y66">
        <v>1240</v>
      </c>
      <c r="Z66">
        <v>1402</v>
      </c>
      <c r="AA66">
        <v>863</v>
      </c>
      <c r="AB66">
        <v>1001</v>
      </c>
      <c r="AC66">
        <v>1337</v>
      </c>
      <c r="AD66">
        <v>1484</v>
      </c>
      <c r="AE66">
        <v>1565</v>
      </c>
      <c r="AF66">
        <v>984</v>
      </c>
      <c r="AG66">
        <v>1161</v>
      </c>
      <c r="AH66">
        <v>1079</v>
      </c>
    </row>
    <row r="67" spans="2:40">
      <c r="B67" t="s">
        <v>80</v>
      </c>
    </row>
    <row r="68" spans="2:40">
      <c r="B68" t="s">
        <v>81</v>
      </c>
    </row>
    <row r="69" spans="2:40">
      <c r="B69" t="s">
        <v>82</v>
      </c>
      <c r="R69">
        <v>25</v>
      </c>
      <c r="S69">
        <v>32</v>
      </c>
      <c r="T69">
        <v>64</v>
      </c>
    </row>
    <row r="70" spans="2:40">
      <c r="B70" t="s">
        <v>83</v>
      </c>
      <c r="R70">
        <v>505</v>
      </c>
      <c r="S70">
        <v>439</v>
      </c>
      <c r="T70">
        <v>451</v>
      </c>
      <c r="U70">
        <v>375</v>
      </c>
      <c r="V70">
        <v>196</v>
      </c>
      <c r="W70">
        <v>316</v>
      </c>
      <c r="X70">
        <v>280</v>
      </c>
      <c r="Y70">
        <v>1017</v>
      </c>
      <c r="Z70">
        <v>616</v>
      </c>
      <c r="AA70">
        <v>592</v>
      </c>
      <c r="AB70">
        <v>927</v>
      </c>
      <c r="AC70">
        <v>1323</v>
      </c>
      <c r="AD70">
        <v>1055</v>
      </c>
      <c r="AE70">
        <v>954</v>
      </c>
      <c r="AF70">
        <v>1079</v>
      </c>
      <c r="AG70">
        <v>1425</v>
      </c>
      <c r="AH70">
        <v>1328</v>
      </c>
      <c r="AI70">
        <v>1136</v>
      </c>
      <c r="AJ70">
        <v>912</v>
      </c>
    </row>
    <row r="71" spans="2:40">
      <c r="B71" t="s">
        <v>43</v>
      </c>
      <c r="AK71">
        <v>1071</v>
      </c>
      <c r="AL71">
        <v>1420</v>
      </c>
      <c r="AM71">
        <v>1738</v>
      </c>
      <c r="AN71">
        <v>1871</v>
      </c>
    </row>
    <row r="72" spans="2:40">
      <c r="B72" t="s">
        <v>92</v>
      </c>
      <c r="U72">
        <v>130</v>
      </c>
      <c r="V72">
        <v>37</v>
      </c>
      <c r="W72">
        <v>293</v>
      </c>
      <c r="X72">
        <v>103</v>
      </c>
      <c r="Y72">
        <v>303</v>
      </c>
      <c r="Z72">
        <v>44</v>
      </c>
      <c r="AA72">
        <v>17</v>
      </c>
      <c r="AB72">
        <v>42</v>
      </c>
      <c r="AC72">
        <v>76</v>
      </c>
      <c r="AD72">
        <v>132</v>
      </c>
      <c r="AE72">
        <v>29</v>
      </c>
      <c r="AF72">
        <v>33</v>
      </c>
      <c r="AG72">
        <v>91</v>
      </c>
      <c r="AH72">
        <v>81</v>
      </c>
      <c r="AI72">
        <v>110</v>
      </c>
      <c r="AJ72">
        <v>74</v>
      </c>
    </row>
    <row r="73" spans="2:40">
      <c r="B73" t="s">
        <v>44</v>
      </c>
      <c r="AI73">
        <v>1058</v>
      </c>
      <c r="AJ73">
        <v>986</v>
      </c>
      <c r="AK73">
        <v>576</v>
      </c>
      <c r="AL73">
        <v>1118</v>
      </c>
      <c r="AM73">
        <v>1219</v>
      </c>
      <c r="AN73">
        <v>2531</v>
      </c>
    </row>
    <row r="74" spans="2:40">
      <c r="B74" t="s">
        <v>45</v>
      </c>
      <c r="AK74">
        <v>89</v>
      </c>
      <c r="AL74">
        <v>129</v>
      </c>
      <c r="AM74">
        <v>195</v>
      </c>
      <c r="AN74">
        <v>210</v>
      </c>
    </row>
    <row r="75" spans="2:40">
      <c r="B75" t="s">
        <v>46</v>
      </c>
      <c r="AK75">
        <v>175</v>
      </c>
      <c r="AL75">
        <v>252</v>
      </c>
      <c r="AM75">
        <v>297</v>
      </c>
      <c r="AN75">
        <v>409</v>
      </c>
    </row>
    <row r="76" spans="2:40">
      <c r="B76" t="s">
        <v>84</v>
      </c>
      <c r="R76">
        <v>54</v>
      </c>
      <c r="S76">
        <v>47</v>
      </c>
      <c r="T76">
        <v>7</v>
      </c>
      <c r="X76">
        <v>27</v>
      </c>
      <c r="Y76">
        <v>117</v>
      </c>
      <c r="Z76">
        <v>89</v>
      </c>
      <c r="AA76">
        <v>37</v>
      </c>
      <c r="AB76">
        <v>39</v>
      </c>
      <c r="AC76">
        <v>148</v>
      </c>
      <c r="AD76">
        <v>346</v>
      </c>
      <c r="AE76">
        <v>70</v>
      </c>
      <c r="AF76">
        <v>99</v>
      </c>
    </row>
    <row r="77" spans="2:40">
      <c r="B77" t="s">
        <v>47</v>
      </c>
      <c r="R77">
        <v>17</v>
      </c>
      <c r="S77">
        <v>6</v>
      </c>
      <c r="T77">
        <v>10</v>
      </c>
      <c r="U77">
        <v>19</v>
      </c>
      <c r="Y77">
        <v>30</v>
      </c>
      <c r="Z77">
        <v>320</v>
      </c>
      <c r="AA77">
        <v>16</v>
      </c>
      <c r="AB77">
        <v>1</v>
      </c>
      <c r="AC77">
        <v>43</v>
      </c>
      <c r="AD77">
        <v>13</v>
      </c>
      <c r="AE77">
        <v>26</v>
      </c>
      <c r="AF77">
        <v>18</v>
      </c>
      <c r="AG77">
        <v>100</v>
      </c>
      <c r="AH77">
        <v>354</v>
      </c>
      <c r="AI77">
        <v>175</v>
      </c>
      <c r="AJ77">
        <v>384</v>
      </c>
      <c r="AK77">
        <v>1335</v>
      </c>
      <c r="AL77">
        <v>3516</v>
      </c>
      <c r="AM77">
        <v>3964</v>
      </c>
      <c r="AN77">
        <v>3624</v>
      </c>
    </row>
    <row r="78" spans="2:40">
      <c r="B78" t="s">
        <v>49</v>
      </c>
      <c r="R78">
        <v>130</v>
      </c>
      <c r="S78">
        <v>333</v>
      </c>
      <c r="T78">
        <v>550</v>
      </c>
      <c r="U78">
        <v>173</v>
      </c>
      <c r="V78">
        <v>168</v>
      </c>
      <c r="W78">
        <v>114</v>
      </c>
      <c r="X78">
        <v>593</v>
      </c>
      <c r="Y78">
        <v>1758</v>
      </c>
      <c r="Z78">
        <v>2424</v>
      </c>
      <c r="AA78">
        <v>2248</v>
      </c>
      <c r="AB78">
        <v>1932</v>
      </c>
      <c r="AC78">
        <v>1152</v>
      </c>
      <c r="AD78">
        <v>1042</v>
      </c>
      <c r="AE78">
        <v>982</v>
      </c>
      <c r="AF78">
        <v>1226</v>
      </c>
      <c r="AG78">
        <v>1693</v>
      </c>
      <c r="AH78">
        <v>1613</v>
      </c>
      <c r="AI78">
        <v>1381</v>
      </c>
      <c r="AJ78">
        <v>1821</v>
      </c>
      <c r="AK78">
        <v>1965</v>
      </c>
      <c r="AL78">
        <v>1931</v>
      </c>
      <c r="AM78">
        <v>2122</v>
      </c>
      <c r="AN78">
        <v>3428</v>
      </c>
    </row>
    <row r="79" spans="2:40">
      <c r="B79" t="s">
        <v>50</v>
      </c>
      <c r="AK79">
        <v>146</v>
      </c>
      <c r="AL79">
        <v>175</v>
      </c>
      <c r="AM79">
        <v>219</v>
      </c>
      <c r="AN79">
        <v>140</v>
      </c>
    </row>
    <row r="80" spans="2:40">
      <c r="B80" t="s">
        <v>51</v>
      </c>
      <c r="R80">
        <v>882</v>
      </c>
      <c r="S80">
        <v>738</v>
      </c>
      <c r="T80">
        <v>718</v>
      </c>
      <c r="U80">
        <v>362</v>
      </c>
      <c r="V80">
        <v>126</v>
      </c>
      <c r="W80">
        <v>133</v>
      </c>
      <c r="X80">
        <v>224</v>
      </c>
      <c r="Y80">
        <v>834</v>
      </c>
      <c r="Z80">
        <v>689</v>
      </c>
      <c r="AA80">
        <v>964</v>
      </c>
      <c r="AB80">
        <v>918</v>
      </c>
      <c r="AC80">
        <v>3685</v>
      </c>
      <c r="AD80">
        <v>2303</v>
      </c>
      <c r="AE80">
        <v>672</v>
      </c>
      <c r="AF80">
        <v>3394</v>
      </c>
      <c r="AG80">
        <v>786</v>
      </c>
      <c r="AH80">
        <v>1025</v>
      </c>
      <c r="AI80">
        <v>713</v>
      </c>
      <c r="AJ80">
        <v>2541</v>
      </c>
      <c r="AK80">
        <v>1593</v>
      </c>
      <c r="AL80">
        <v>1216</v>
      </c>
      <c r="AM80">
        <v>1648</v>
      </c>
      <c r="AN80">
        <v>1205</v>
      </c>
    </row>
    <row r="81" spans="2:40">
      <c r="B81" t="s">
        <v>86</v>
      </c>
    </row>
    <row r="82" spans="2:40">
      <c r="B82" t="s">
        <v>52</v>
      </c>
      <c r="AB82">
        <v>1547</v>
      </c>
      <c r="AC82">
        <v>853</v>
      </c>
      <c r="AD82">
        <v>476</v>
      </c>
      <c r="AE82">
        <v>534</v>
      </c>
      <c r="AF82">
        <v>490</v>
      </c>
      <c r="AG82">
        <v>1994</v>
      </c>
      <c r="AH82">
        <v>2016</v>
      </c>
      <c r="AI82">
        <v>842</v>
      </c>
      <c r="AJ82">
        <v>479</v>
      </c>
      <c r="AK82">
        <v>412</v>
      </c>
      <c r="AL82">
        <v>476</v>
      </c>
      <c r="AM82">
        <v>582</v>
      </c>
      <c r="AN82">
        <v>793</v>
      </c>
    </row>
    <row r="83" spans="2:40">
      <c r="B83" t="s">
        <v>53</v>
      </c>
      <c r="R83">
        <v>227</v>
      </c>
      <c r="S83">
        <v>200</v>
      </c>
      <c r="T83">
        <v>320</v>
      </c>
      <c r="U83">
        <v>293</v>
      </c>
      <c r="V83">
        <v>171</v>
      </c>
      <c r="W83">
        <v>201</v>
      </c>
      <c r="X83">
        <v>314</v>
      </c>
      <c r="Y83">
        <v>1765</v>
      </c>
      <c r="Z83">
        <v>831</v>
      </c>
      <c r="AA83">
        <v>1138</v>
      </c>
      <c r="AB83">
        <v>2715</v>
      </c>
      <c r="AC83">
        <v>1830</v>
      </c>
      <c r="AD83">
        <v>1338</v>
      </c>
      <c r="AE83">
        <v>1354</v>
      </c>
      <c r="AF83">
        <v>1547</v>
      </c>
      <c r="AG83">
        <v>1941</v>
      </c>
      <c r="AH83">
        <v>1784</v>
      </c>
      <c r="AI83">
        <v>1412</v>
      </c>
      <c r="AJ83">
        <v>941</v>
      </c>
      <c r="AK83">
        <v>1068</v>
      </c>
      <c r="AL83">
        <v>776</v>
      </c>
      <c r="AM83">
        <v>622</v>
      </c>
      <c r="AN83">
        <v>567</v>
      </c>
    </row>
    <row r="84" spans="2:40">
      <c r="B84" t="s">
        <v>87</v>
      </c>
      <c r="R84">
        <v>7</v>
      </c>
      <c r="S84">
        <v>1</v>
      </c>
      <c r="T84">
        <v>8</v>
      </c>
      <c r="U84">
        <v>1</v>
      </c>
      <c r="X84">
        <v>4</v>
      </c>
      <c r="Y84">
        <v>35</v>
      </c>
      <c r="Z84">
        <v>4</v>
      </c>
      <c r="AA84">
        <v>76</v>
      </c>
      <c r="AB84">
        <v>365</v>
      </c>
    </row>
    <row r="85" spans="2:40">
      <c r="B85" t="s">
        <v>54</v>
      </c>
      <c r="R85">
        <v>945</v>
      </c>
      <c r="S85">
        <v>471</v>
      </c>
      <c r="T85">
        <v>292</v>
      </c>
      <c r="U85">
        <v>360</v>
      </c>
      <c r="V85">
        <v>106</v>
      </c>
      <c r="W85">
        <v>498</v>
      </c>
      <c r="X85">
        <v>819</v>
      </c>
      <c r="Y85">
        <v>1316</v>
      </c>
      <c r="Z85">
        <v>2016</v>
      </c>
      <c r="AA85">
        <v>2056</v>
      </c>
      <c r="AB85">
        <v>3612</v>
      </c>
      <c r="AC85">
        <v>2381</v>
      </c>
      <c r="AD85">
        <v>1748</v>
      </c>
      <c r="AE85">
        <v>899</v>
      </c>
      <c r="AF85">
        <v>680</v>
      </c>
      <c r="AG85">
        <v>1315</v>
      </c>
      <c r="AH85">
        <v>1684</v>
      </c>
      <c r="AI85">
        <v>780</v>
      </c>
      <c r="AJ85">
        <v>828</v>
      </c>
      <c r="AK85">
        <v>432</v>
      </c>
      <c r="AL85">
        <v>1323</v>
      </c>
      <c r="AM85">
        <v>876</v>
      </c>
      <c r="AN85">
        <v>921</v>
      </c>
    </row>
    <row r="86" spans="2:40">
      <c r="B86" t="s">
        <v>55</v>
      </c>
      <c r="R86">
        <v>50</v>
      </c>
      <c r="S86">
        <v>55</v>
      </c>
      <c r="T86">
        <v>213</v>
      </c>
      <c r="U86">
        <v>213</v>
      </c>
      <c r="V86">
        <v>37</v>
      </c>
      <c r="W86">
        <v>102</v>
      </c>
      <c r="X86">
        <v>427</v>
      </c>
      <c r="Y86">
        <v>813</v>
      </c>
      <c r="Z86">
        <v>354</v>
      </c>
      <c r="AA86">
        <v>614</v>
      </c>
      <c r="AB86">
        <v>4138</v>
      </c>
      <c r="AC86">
        <v>2995</v>
      </c>
      <c r="AD86">
        <v>2713</v>
      </c>
      <c r="AE86">
        <v>968</v>
      </c>
      <c r="AF86">
        <v>1707</v>
      </c>
      <c r="AG86">
        <v>5444</v>
      </c>
      <c r="AH86">
        <v>10007</v>
      </c>
      <c r="AI86">
        <v>4552</v>
      </c>
      <c r="AJ86">
        <v>794</v>
      </c>
      <c r="AK86">
        <v>353</v>
      </c>
      <c r="AL86">
        <v>604</v>
      </c>
      <c r="AM86">
        <v>1642</v>
      </c>
      <c r="AN86">
        <v>741</v>
      </c>
    </row>
    <row r="87" spans="2:40">
      <c r="B87" t="s">
        <v>88</v>
      </c>
    </row>
    <row r="88" spans="2:40">
      <c r="B88" t="s">
        <v>56</v>
      </c>
      <c r="R88">
        <v>262</v>
      </c>
      <c r="S88">
        <v>203</v>
      </c>
      <c r="T88">
        <v>413</v>
      </c>
      <c r="U88">
        <v>50</v>
      </c>
      <c r="V88">
        <v>59</v>
      </c>
      <c r="X88">
        <v>869</v>
      </c>
      <c r="Y88">
        <v>11</v>
      </c>
      <c r="Z88">
        <v>1</v>
      </c>
      <c r="AA88">
        <v>1</v>
      </c>
      <c r="AB88">
        <v>11</v>
      </c>
      <c r="AC88">
        <v>36</v>
      </c>
      <c r="AD88">
        <v>4</v>
      </c>
      <c r="AE88">
        <v>33</v>
      </c>
      <c r="AF88">
        <v>11</v>
      </c>
      <c r="AG88">
        <v>333</v>
      </c>
      <c r="AH88">
        <v>3</v>
      </c>
      <c r="AI88">
        <v>13</v>
      </c>
      <c r="AJ88">
        <v>28</v>
      </c>
      <c r="AK88">
        <v>8</v>
      </c>
      <c r="AL88">
        <v>6</v>
      </c>
      <c r="AM88">
        <v>15</v>
      </c>
      <c r="AN88">
        <v>9</v>
      </c>
    </row>
    <row r="89" spans="2:40">
      <c r="B89" t="s">
        <v>57</v>
      </c>
      <c r="R89">
        <v>863</v>
      </c>
      <c r="S89">
        <v>678</v>
      </c>
      <c r="T89">
        <v>773</v>
      </c>
      <c r="U89">
        <v>805</v>
      </c>
      <c r="V89">
        <v>458</v>
      </c>
      <c r="W89">
        <v>757</v>
      </c>
      <c r="X89">
        <v>276</v>
      </c>
      <c r="Y89">
        <v>1239</v>
      </c>
      <c r="Z89">
        <v>1099</v>
      </c>
      <c r="AA89">
        <v>1222</v>
      </c>
      <c r="AB89">
        <v>3</v>
      </c>
      <c r="AC89">
        <v>283</v>
      </c>
      <c r="AD89">
        <v>439</v>
      </c>
      <c r="AE89">
        <v>302</v>
      </c>
      <c r="AF89">
        <v>371</v>
      </c>
      <c r="AG89">
        <v>326</v>
      </c>
      <c r="AH89">
        <v>284</v>
      </c>
      <c r="AI89">
        <v>255</v>
      </c>
      <c r="AJ89">
        <v>210</v>
      </c>
      <c r="AK89">
        <v>413</v>
      </c>
      <c r="AL89">
        <v>361</v>
      </c>
      <c r="AM89">
        <v>360</v>
      </c>
      <c r="AN89">
        <v>393</v>
      </c>
    </row>
    <row r="90" spans="2:40">
      <c r="B90" t="s">
        <v>58</v>
      </c>
      <c r="R90">
        <v>594</v>
      </c>
      <c r="S90">
        <v>1049</v>
      </c>
      <c r="T90">
        <v>1965</v>
      </c>
      <c r="U90">
        <v>1595</v>
      </c>
      <c r="V90">
        <v>1697</v>
      </c>
      <c r="W90">
        <v>835</v>
      </c>
      <c r="X90">
        <v>847</v>
      </c>
      <c r="Y90">
        <v>1791</v>
      </c>
      <c r="Z90">
        <v>1069</v>
      </c>
      <c r="AA90">
        <v>1190</v>
      </c>
      <c r="AB90">
        <v>1213</v>
      </c>
      <c r="AC90">
        <v>1434</v>
      </c>
      <c r="AD90">
        <v>3257</v>
      </c>
      <c r="AE90">
        <v>6984</v>
      </c>
      <c r="AF90">
        <v>5092</v>
      </c>
      <c r="AG90">
        <v>3984</v>
      </c>
      <c r="AH90">
        <v>1855</v>
      </c>
      <c r="AI90">
        <v>885</v>
      </c>
      <c r="AJ90">
        <v>311</v>
      </c>
      <c r="AK90">
        <v>443</v>
      </c>
      <c r="AL90">
        <v>522</v>
      </c>
      <c r="AM90">
        <v>1554</v>
      </c>
      <c r="AN90">
        <v>707</v>
      </c>
    </row>
    <row r="91" spans="2:40">
      <c r="B91" t="s">
        <v>59</v>
      </c>
      <c r="AK91">
        <v>169</v>
      </c>
      <c r="AL91">
        <v>192</v>
      </c>
      <c r="AM91">
        <v>223</v>
      </c>
      <c r="AN91">
        <v>248</v>
      </c>
    </row>
    <row r="92" spans="2:40">
      <c r="B92" t="s">
        <v>60</v>
      </c>
      <c r="AK92">
        <v>12</v>
      </c>
      <c r="AL92">
        <v>11</v>
      </c>
      <c r="AM92">
        <v>3</v>
      </c>
      <c r="AN92">
        <v>8</v>
      </c>
    </row>
    <row r="93" spans="2:40">
      <c r="B93" t="s">
        <v>110</v>
      </c>
    </row>
    <row r="94" spans="2:40">
      <c r="B94" t="s">
        <v>111</v>
      </c>
    </row>
    <row r="95" spans="2:40">
      <c r="B95" t="s">
        <v>61</v>
      </c>
      <c r="R95">
        <v>808</v>
      </c>
      <c r="S95">
        <v>820</v>
      </c>
      <c r="T95">
        <v>1413</v>
      </c>
      <c r="U95">
        <v>2164</v>
      </c>
      <c r="V95">
        <v>2571</v>
      </c>
      <c r="W95">
        <v>3525</v>
      </c>
      <c r="X95">
        <v>3950</v>
      </c>
      <c r="Y95">
        <v>4979</v>
      </c>
      <c r="Z95">
        <v>3564</v>
      </c>
      <c r="AA95">
        <v>2984</v>
      </c>
      <c r="AB95">
        <v>3513</v>
      </c>
      <c r="AC95">
        <v>3574</v>
      </c>
      <c r="AD95">
        <v>3762</v>
      </c>
      <c r="AE95">
        <v>2629</v>
      </c>
      <c r="AF95">
        <v>2694</v>
      </c>
      <c r="AG95">
        <v>3079</v>
      </c>
      <c r="AH95">
        <v>3255</v>
      </c>
      <c r="AI95">
        <v>3350</v>
      </c>
      <c r="AJ95">
        <v>2770</v>
      </c>
      <c r="AK95">
        <v>2586</v>
      </c>
      <c r="AL95">
        <v>3330</v>
      </c>
      <c r="AM95">
        <v>3420</v>
      </c>
      <c r="AN95">
        <v>3573</v>
      </c>
    </row>
    <row r="96" spans="2:40">
      <c r="B96" t="s">
        <v>62</v>
      </c>
      <c r="R96">
        <v>434</v>
      </c>
      <c r="S96">
        <v>496</v>
      </c>
      <c r="T96">
        <v>575</v>
      </c>
      <c r="U96">
        <v>757</v>
      </c>
      <c r="V96">
        <v>684</v>
      </c>
      <c r="W96">
        <v>870</v>
      </c>
      <c r="X96">
        <v>1322</v>
      </c>
      <c r="Y96">
        <v>1941</v>
      </c>
      <c r="Z96">
        <v>1396</v>
      </c>
      <c r="AA96">
        <v>1127</v>
      </c>
      <c r="AB96">
        <v>1226</v>
      </c>
      <c r="AC96">
        <v>1257</v>
      </c>
      <c r="AD96">
        <v>1795</v>
      </c>
      <c r="AE96">
        <v>1131</v>
      </c>
      <c r="AF96">
        <v>1333</v>
      </c>
      <c r="AG96">
        <v>1777</v>
      </c>
      <c r="AH96">
        <v>1748</v>
      </c>
      <c r="AI96">
        <v>1887</v>
      </c>
      <c r="AJ96">
        <v>1559</v>
      </c>
      <c r="AK96">
        <v>1606</v>
      </c>
      <c r="AL96">
        <v>1313</v>
      </c>
      <c r="AM96">
        <v>1362</v>
      </c>
      <c r="AN96">
        <v>1139</v>
      </c>
    </row>
    <row r="97" spans="2:54">
      <c r="B97" t="s">
        <v>103</v>
      </c>
    </row>
    <row r="98" spans="2:54">
      <c r="B98" t="s">
        <v>89</v>
      </c>
      <c r="R98">
        <v>421</v>
      </c>
      <c r="S98">
        <v>527</v>
      </c>
      <c r="T98">
        <v>228</v>
      </c>
    </row>
    <row r="99" spans="2:54">
      <c r="B99" t="s">
        <v>93</v>
      </c>
    </row>
    <row r="100" spans="2:54">
      <c r="B100" t="s">
        <v>94</v>
      </c>
    </row>
    <row r="101" spans="2:54">
      <c r="B101" t="s">
        <v>63</v>
      </c>
      <c r="R101">
        <v>1206</v>
      </c>
      <c r="S101">
        <v>1620</v>
      </c>
      <c r="T101">
        <v>1427</v>
      </c>
      <c r="U101">
        <v>1259</v>
      </c>
      <c r="V101">
        <v>2791</v>
      </c>
      <c r="W101">
        <v>2884</v>
      </c>
      <c r="X101">
        <v>484</v>
      </c>
      <c r="Y101">
        <v>1745</v>
      </c>
      <c r="Z101">
        <v>976</v>
      </c>
      <c r="AA101">
        <v>754</v>
      </c>
      <c r="AB101">
        <v>1207</v>
      </c>
      <c r="AC101">
        <v>1139</v>
      </c>
      <c r="AD101">
        <v>983</v>
      </c>
      <c r="AI101">
        <v>397</v>
      </c>
      <c r="AJ101">
        <v>132</v>
      </c>
    </row>
    <row r="103" spans="2:54">
      <c r="B103" t="s">
        <v>108</v>
      </c>
      <c r="R103">
        <f>SUM(R4:R102)</f>
        <v>637360</v>
      </c>
      <c r="S103">
        <f t="shared" ref="S103:AN103" si="0">SUM(S4:S102)</f>
        <v>780226</v>
      </c>
      <c r="T103">
        <f t="shared" si="0"/>
        <v>978984</v>
      </c>
      <c r="U103">
        <f t="shared" si="0"/>
        <v>1177328</v>
      </c>
      <c r="V103">
        <f t="shared" si="0"/>
        <v>969502</v>
      </c>
      <c r="W103">
        <f t="shared" si="0"/>
        <v>710490</v>
      </c>
      <c r="X103">
        <f t="shared" si="0"/>
        <v>740001</v>
      </c>
      <c r="Y103">
        <f t="shared" si="0"/>
        <v>1591064</v>
      </c>
      <c r="Z103">
        <f t="shared" si="0"/>
        <v>1410220</v>
      </c>
      <c r="AA103">
        <f t="shared" si="0"/>
        <v>1175963</v>
      </c>
      <c r="AB103">
        <f t="shared" si="0"/>
        <v>1538608</v>
      </c>
      <c r="AC103">
        <f t="shared" si="0"/>
        <v>1976057</v>
      </c>
      <c r="AD103">
        <f t="shared" si="0"/>
        <v>1788808</v>
      </c>
      <c r="AE103">
        <f t="shared" si="0"/>
        <v>1405573</v>
      </c>
      <c r="AF103">
        <f t="shared" si="0"/>
        <v>1446554</v>
      </c>
      <c r="AG103">
        <f t="shared" si="0"/>
        <v>1545019</v>
      </c>
      <c r="AH103">
        <f t="shared" si="0"/>
        <v>1615605</v>
      </c>
      <c r="AI103">
        <f t="shared" si="0"/>
        <v>1523660</v>
      </c>
      <c r="AJ103">
        <f t="shared" si="0"/>
        <v>1259681</v>
      </c>
      <c r="AK103">
        <f t="shared" si="0"/>
        <v>1086411</v>
      </c>
      <c r="AL103">
        <f t="shared" si="0"/>
        <v>1162774</v>
      </c>
      <c r="AM103">
        <f t="shared" si="0"/>
        <v>1175504</v>
      </c>
      <c r="AN103">
        <f t="shared" si="0"/>
        <v>1213410</v>
      </c>
      <c r="AO103">
        <f>SUM(AO4:AO102)</f>
        <v>0</v>
      </c>
      <c r="AP103">
        <f>SUM(AP4:AP102)</f>
        <v>0</v>
      </c>
      <c r="AQ103">
        <f t="shared" ref="AQ103:BB103" si="1">SUM(AQ4:AQ102)</f>
        <v>0</v>
      </c>
      <c r="AR103">
        <f t="shared" si="1"/>
        <v>0</v>
      </c>
      <c r="AS103">
        <f t="shared" si="1"/>
        <v>0</v>
      </c>
      <c r="AT103">
        <f t="shared" si="1"/>
        <v>0</v>
      </c>
      <c r="AU103">
        <f t="shared" si="1"/>
        <v>0</v>
      </c>
      <c r="AV103">
        <f t="shared" si="1"/>
        <v>0</v>
      </c>
      <c r="AW103">
        <f t="shared" si="1"/>
        <v>0</v>
      </c>
      <c r="AX103">
        <f t="shared" si="1"/>
        <v>0</v>
      </c>
      <c r="AY103">
        <f t="shared" si="1"/>
        <v>0</v>
      </c>
      <c r="AZ103">
        <f t="shared" si="1"/>
        <v>0</v>
      </c>
      <c r="BA103">
        <f t="shared" si="1"/>
        <v>0</v>
      </c>
      <c r="BB103">
        <f t="shared" si="1"/>
        <v>0</v>
      </c>
    </row>
    <row r="105" spans="2:54">
      <c r="R105">
        <f>637360-R103</f>
        <v>0</v>
      </c>
      <c r="S105">
        <f>780226-S103</f>
        <v>0</v>
      </c>
      <c r="T105">
        <f>978984-T103</f>
        <v>0</v>
      </c>
      <c r="U105">
        <f>1177328-U103</f>
        <v>0</v>
      </c>
      <c r="V105">
        <f>969502-V103</f>
        <v>0</v>
      </c>
      <c r="W105">
        <f>710490-W103</f>
        <v>0</v>
      </c>
      <c r="X105">
        <f>740001-X103</f>
        <v>0</v>
      </c>
      <c r="Y105">
        <f>1591064-Y103</f>
        <v>0</v>
      </c>
      <c r="Z105">
        <f>1410220-Z103</f>
        <v>0</v>
      </c>
      <c r="AA105">
        <f>1175963-AA103</f>
        <v>0</v>
      </c>
      <c r="AB105">
        <f>1538608-AB103</f>
        <v>0</v>
      </c>
      <c r="AC105">
        <f>1976057-AC103</f>
        <v>0</v>
      </c>
      <c r="AD105">
        <f>1788808-AD103</f>
        <v>0</v>
      </c>
      <c r="AE105">
        <f>1405573-AE103</f>
        <v>0</v>
      </c>
      <c r="AF105">
        <f>1446554-AF103</f>
        <v>0</v>
      </c>
      <c r="AG105">
        <f>1545019-AG103</f>
        <v>0</v>
      </c>
      <c r="AH105">
        <f>1615605-AH103</f>
        <v>0</v>
      </c>
      <c r="AI105">
        <f>1523660-AI103</f>
        <v>0</v>
      </c>
      <c r="AJ105">
        <f>1259681-AJ103</f>
        <v>0</v>
      </c>
      <c r="AK105">
        <f>1086411-AK103</f>
        <v>0</v>
      </c>
      <c r="AL105">
        <f>1162774-AL103</f>
        <v>0</v>
      </c>
      <c r="AM105">
        <f>1175504-AM103</f>
        <v>0</v>
      </c>
      <c r="AN105">
        <f>1213410-AN103</f>
        <v>0</v>
      </c>
    </row>
    <row r="108" spans="2:54"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 t="s">
        <v>109</v>
      </c>
      <c r="AM108" t="s">
        <v>109</v>
      </c>
      <c r="AN108" t="s">
        <v>109</v>
      </c>
    </row>
    <row r="110" spans="2:54">
      <c r="AM110">
        <f>+AM103+reexp!AM103</f>
        <v>1234368</v>
      </c>
      <c r="AN110">
        <f>+AN103+reexp!AN103</f>
        <v>1267478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0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87" sqref="S87"/>
    </sheetView>
  </sheetViews>
  <sheetFormatPr defaultRowHeight="15"/>
  <cols>
    <col min="2" max="2" width="16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R2">
        <v>1000</v>
      </c>
      <c r="S2">
        <v>1000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</row>
    <row r="3" spans="1:54">
      <c r="C3">
        <v>1</v>
      </c>
      <c r="D3">
        <v>1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</row>
    <row r="4" spans="1:54">
      <c r="A4" t="s">
        <v>2</v>
      </c>
      <c r="B4" t="s">
        <v>3</v>
      </c>
      <c r="R4">
        <v>19957</v>
      </c>
      <c r="S4">
        <v>26071</v>
      </c>
      <c r="T4">
        <v>50360</v>
      </c>
      <c r="U4">
        <v>37991</v>
      </c>
      <c r="V4">
        <v>6181</v>
      </c>
      <c r="W4">
        <v>743</v>
      </c>
      <c r="X4">
        <v>78954</v>
      </c>
      <c r="Y4">
        <v>65502</v>
      </c>
      <c r="Z4">
        <v>26511</v>
      </c>
      <c r="AA4">
        <v>8844</v>
      </c>
      <c r="AB4">
        <v>8964</v>
      </c>
      <c r="AC4">
        <v>33655</v>
      </c>
      <c r="AD4">
        <v>26790</v>
      </c>
      <c r="AE4">
        <v>12505</v>
      </c>
      <c r="AF4">
        <v>8994</v>
      </c>
      <c r="AG4">
        <v>7261</v>
      </c>
      <c r="AH4">
        <v>5570</v>
      </c>
      <c r="AI4">
        <v>5413</v>
      </c>
      <c r="AJ4">
        <v>5042</v>
      </c>
      <c r="AK4">
        <v>3492</v>
      </c>
      <c r="AL4">
        <v>4084</v>
      </c>
      <c r="AM4">
        <v>6818</v>
      </c>
      <c r="AN4">
        <v>2885</v>
      </c>
    </row>
    <row r="5" spans="1:54">
      <c r="B5" t="s">
        <v>101</v>
      </c>
    </row>
    <row r="6" spans="1:54">
      <c r="B6" t="s">
        <v>102</v>
      </c>
    </row>
    <row r="7" spans="1:54">
      <c r="B7" t="s">
        <v>4</v>
      </c>
      <c r="AK7">
        <v>880</v>
      </c>
      <c r="AL7">
        <v>831</v>
      </c>
      <c r="AM7">
        <v>1598</v>
      </c>
      <c r="AN7">
        <v>919</v>
      </c>
    </row>
    <row r="8" spans="1:54">
      <c r="B8" t="s">
        <v>64</v>
      </c>
      <c r="R8">
        <v>12385</v>
      </c>
      <c r="S8">
        <v>12731</v>
      </c>
      <c r="T8">
        <v>5994</v>
      </c>
      <c r="U8">
        <v>654</v>
      </c>
      <c r="V8">
        <v>55</v>
      </c>
      <c r="W8">
        <v>36</v>
      </c>
      <c r="X8">
        <v>4916</v>
      </c>
      <c r="Y8">
        <v>17870</v>
      </c>
      <c r="Z8">
        <v>6670</v>
      </c>
      <c r="AA8">
        <v>6350</v>
      </c>
      <c r="AB8">
        <v>6590</v>
      </c>
      <c r="AC8">
        <v>6174</v>
      </c>
      <c r="AD8">
        <v>7058</v>
      </c>
      <c r="AE8">
        <v>2605</v>
      </c>
      <c r="AF8">
        <v>2995</v>
      </c>
      <c r="AG8">
        <v>3845</v>
      </c>
      <c r="AH8">
        <v>3534</v>
      </c>
      <c r="AI8">
        <v>2539</v>
      </c>
      <c r="AJ8">
        <v>1430</v>
      </c>
    </row>
    <row r="9" spans="1:54">
      <c r="B9" t="s">
        <v>5</v>
      </c>
      <c r="AK9">
        <v>14</v>
      </c>
      <c r="AL9">
        <v>13</v>
      </c>
      <c r="AM9">
        <v>22</v>
      </c>
      <c r="AN9">
        <v>17</v>
      </c>
    </row>
    <row r="10" spans="1:54">
      <c r="B10" t="s">
        <v>6</v>
      </c>
      <c r="R10">
        <v>8362</v>
      </c>
      <c r="S10">
        <v>8173</v>
      </c>
      <c r="T10">
        <v>11231</v>
      </c>
      <c r="U10">
        <v>13783</v>
      </c>
      <c r="V10">
        <v>20424</v>
      </c>
      <c r="W10">
        <v>17033</v>
      </c>
      <c r="X10">
        <v>31504</v>
      </c>
      <c r="Y10">
        <v>36375</v>
      </c>
      <c r="Z10">
        <v>16246</v>
      </c>
      <c r="AA10">
        <v>17419</v>
      </c>
      <c r="AB10">
        <v>20367</v>
      </c>
      <c r="AC10">
        <v>15779</v>
      </c>
      <c r="AD10">
        <v>15898</v>
      </c>
      <c r="AE10">
        <v>13578</v>
      </c>
      <c r="AF10">
        <v>15010</v>
      </c>
      <c r="AG10">
        <v>15655</v>
      </c>
      <c r="AH10">
        <v>16324</v>
      </c>
      <c r="AI10">
        <v>16936</v>
      </c>
      <c r="AJ10">
        <v>13953</v>
      </c>
      <c r="AK10">
        <v>9624</v>
      </c>
      <c r="AL10">
        <v>8263</v>
      </c>
      <c r="AM10">
        <v>8701</v>
      </c>
      <c r="AN10">
        <v>8549</v>
      </c>
    </row>
    <row r="11" spans="1:54">
      <c r="B11" t="s">
        <v>7</v>
      </c>
      <c r="R11">
        <v>19307</v>
      </c>
      <c r="S11">
        <v>18782</v>
      </c>
      <c r="T11">
        <v>43467</v>
      </c>
      <c r="U11">
        <v>39318</v>
      </c>
      <c r="V11">
        <v>28686</v>
      </c>
      <c r="W11">
        <v>21422</v>
      </c>
      <c r="X11">
        <v>98725</v>
      </c>
      <c r="Y11">
        <v>158681</v>
      </c>
      <c r="Z11">
        <v>51027</v>
      </c>
      <c r="AA11">
        <v>43683</v>
      </c>
      <c r="AB11">
        <v>66534</v>
      </c>
      <c r="AC11">
        <v>75173</v>
      </c>
      <c r="AD11">
        <v>67736</v>
      </c>
      <c r="AE11">
        <v>45770</v>
      </c>
      <c r="AF11">
        <v>44680</v>
      </c>
      <c r="AG11">
        <v>49456</v>
      </c>
      <c r="AH11">
        <v>42569</v>
      </c>
      <c r="AI11">
        <v>41142</v>
      </c>
      <c r="AJ11">
        <v>35472</v>
      </c>
      <c r="AK11">
        <v>22939</v>
      </c>
      <c r="AL11">
        <v>21577</v>
      </c>
      <c r="AM11">
        <v>25119</v>
      </c>
      <c r="AN11">
        <v>26132</v>
      </c>
    </row>
    <row r="12" spans="1:54">
      <c r="B12" t="s">
        <v>8</v>
      </c>
      <c r="R12">
        <v>2461</v>
      </c>
      <c r="S12">
        <v>2434</v>
      </c>
      <c r="T12">
        <v>3139</v>
      </c>
      <c r="U12">
        <v>2668</v>
      </c>
      <c r="V12">
        <v>1383</v>
      </c>
      <c r="W12">
        <v>803</v>
      </c>
      <c r="X12">
        <v>4180</v>
      </c>
      <c r="Y12">
        <v>6632</v>
      </c>
      <c r="Z12">
        <v>4457</v>
      </c>
      <c r="AA12">
        <v>5337</v>
      </c>
      <c r="AB12">
        <v>5879</v>
      </c>
      <c r="AC12">
        <v>6569</v>
      </c>
      <c r="AD12">
        <v>8056</v>
      </c>
      <c r="AE12">
        <v>5446</v>
      </c>
      <c r="AF12">
        <v>4709</v>
      </c>
      <c r="AG12">
        <v>5503</v>
      </c>
      <c r="AH12">
        <v>5779</v>
      </c>
      <c r="AI12">
        <v>5722</v>
      </c>
      <c r="AJ12">
        <v>3792</v>
      </c>
      <c r="AK12">
        <v>2479</v>
      </c>
      <c r="AL12">
        <v>3578</v>
      </c>
      <c r="AM12">
        <v>3621</v>
      </c>
      <c r="AN12">
        <v>2649</v>
      </c>
    </row>
    <row r="13" spans="1:54">
      <c r="B13" t="s">
        <v>9</v>
      </c>
      <c r="R13">
        <v>5893</v>
      </c>
      <c r="S13">
        <v>4589</v>
      </c>
      <c r="T13">
        <v>6579</v>
      </c>
      <c r="U13">
        <v>8174</v>
      </c>
      <c r="V13">
        <v>14442</v>
      </c>
      <c r="W13">
        <v>3852</v>
      </c>
      <c r="X13">
        <v>23854</v>
      </c>
      <c r="Y13">
        <v>31346</v>
      </c>
      <c r="Z13">
        <v>20315</v>
      </c>
      <c r="AA13">
        <v>9132</v>
      </c>
      <c r="AB13">
        <v>14744</v>
      </c>
      <c r="AC13">
        <v>15372</v>
      </c>
      <c r="AD13">
        <v>22784</v>
      </c>
      <c r="AE13">
        <v>16875</v>
      </c>
      <c r="AF13">
        <v>13724</v>
      </c>
      <c r="AG13">
        <v>12438</v>
      </c>
      <c r="AH13">
        <v>8441</v>
      </c>
      <c r="AI13">
        <v>6120</v>
      </c>
      <c r="AJ13">
        <v>3764</v>
      </c>
      <c r="AK13">
        <v>2373</v>
      </c>
      <c r="AL13">
        <v>3046</v>
      </c>
      <c r="AM13">
        <v>3555</v>
      </c>
      <c r="AN13">
        <v>3680</v>
      </c>
    </row>
    <row r="14" spans="1:54">
      <c r="B14" t="s">
        <v>10</v>
      </c>
      <c r="R14">
        <v>2795</v>
      </c>
      <c r="S14">
        <v>1724</v>
      </c>
      <c r="T14">
        <v>7639</v>
      </c>
      <c r="U14">
        <v>8078</v>
      </c>
      <c r="V14">
        <v>11909</v>
      </c>
      <c r="W14">
        <v>654</v>
      </c>
      <c r="X14">
        <v>1971</v>
      </c>
      <c r="Y14">
        <v>1109</v>
      </c>
      <c r="Z14">
        <v>1940</v>
      </c>
      <c r="AA14">
        <v>227</v>
      </c>
      <c r="AB14">
        <v>875</v>
      </c>
      <c r="AC14">
        <v>509</v>
      </c>
      <c r="AD14">
        <v>1088</v>
      </c>
      <c r="AE14">
        <v>293</v>
      </c>
      <c r="AF14">
        <v>477</v>
      </c>
      <c r="AG14">
        <v>459</v>
      </c>
      <c r="AH14">
        <v>673</v>
      </c>
      <c r="AI14">
        <v>763</v>
      </c>
      <c r="AJ14">
        <v>426</v>
      </c>
      <c r="AK14">
        <v>103</v>
      </c>
      <c r="AL14">
        <v>103</v>
      </c>
      <c r="AM14">
        <v>73</v>
      </c>
      <c r="AN14">
        <v>25</v>
      </c>
    </row>
    <row r="15" spans="1:54">
      <c r="B15" t="s">
        <v>95</v>
      </c>
      <c r="AA15">
        <v>2337</v>
      </c>
      <c r="AB15">
        <v>2755</v>
      </c>
      <c r="AC15">
        <v>5068</v>
      </c>
      <c r="AD15">
        <v>4011</v>
      </c>
      <c r="AE15">
        <v>3085</v>
      </c>
      <c r="AF15">
        <v>2707</v>
      </c>
      <c r="AG15">
        <v>3707</v>
      </c>
      <c r="AH15">
        <v>2705</v>
      </c>
      <c r="AI15">
        <v>3081</v>
      </c>
      <c r="AJ15">
        <v>1520</v>
      </c>
    </row>
    <row r="16" spans="1:54">
      <c r="B16" t="s">
        <v>106</v>
      </c>
      <c r="X16">
        <v>4522</v>
      </c>
      <c r="Y16">
        <v>12601</v>
      </c>
      <c r="Z16">
        <v>3138</v>
      </c>
    </row>
    <row r="17" spans="2:40">
      <c r="B17" t="s">
        <v>11</v>
      </c>
      <c r="AK17">
        <v>148</v>
      </c>
      <c r="AL17">
        <v>139</v>
      </c>
      <c r="AM17">
        <v>145</v>
      </c>
      <c r="AN17">
        <v>313</v>
      </c>
    </row>
    <row r="18" spans="2:40">
      <c r="B18" t="s">
        <v>12</v>
      </c>
      <c r="AK18">
        <v>370</v>
      </c>
      <c r="AL18">
        <v>488</v>
      </c>
      <c r="AM18">
        <v>762</v>
      </c>
      <c r="AN18">
        <v>557</v>
      </c>
    </row>
    <row r="19" spans="2:40">
      <c r="B19" t="s">
        <v>13</v>
      </c>
      <c r="AK19">
        <v>205</v>
      </c>
      <c r="AL19">
        <v>193</v>
      </c>
      <c r="AM19">
        <v>255</v>
      </c>
      <c r="AN19">
        <v>326</v>
      </c>
    </row>
    <row r="20" spans="2:40">
      <c r="B20" t="s">
        <v>14</v>
      </c>
      <c r="AG20">
        <v>2754</v>
      </c>
      <c r="AH20">
        <v>1332</v>
      </c>
      <c r="AI20">
        <v>1242</v>
      </c>
      <c r="AJ20">
        <v>979</v>
      </c>
      <c r="AK20">
        <v>1128</v>
      </c>
      <c r="AL20">
        <v>1119</v>
      </c>
      <c r="AM20">
        <v>1137</v>
      </c>
      <c r="AN20">
        <v>1206</v>
      </c>
    </row>
    <row r="21" spans="2:40">
      <c r="B21" t="s">
        <v>65</v>
      </c>
      <c r="Y21">
        <v>2953</v>
      </c>
      <c r="Z21">
        <v>1580</v>
      </c>
      <c r="AA21">
        <v>528</v>
      </c>
      <c r="AB21">
        <v>1164</v>
      </c>
      <c r="AC21">
        <v>1270</v>
      </c>
      <c r="AD21">
        <v>2270</v>
      </c>
      <c r="AE21">
        <v>694</v>
      </c>
      <c r="AF21">
        <v>1933</v>
      </c>
    </row>
    <row r="22" spans="2:40">
      <c r="B22" t="s">
        <v>66</v>
      </c>
      <c r="Y22">
        <v>4497</v>
      </c>
      <c r="Z22">
        <v>1036</v>
      </c>
      <c r="AA22">
        <v>381</v>
      </c>
      <c r="AB22">
        <v>421</v>
      </c>
      <c r="AC22">
        <v>739</v>
      </c>
      <c r="AD22">
        <v>1641</v>
      </c>
      <c r="AE22">
        <v>415</v>
      </c>
      <c r="AF22">
        <v>1037</v>
      </c>
    </row>
    <row r="23" spans="2:40">
      <c r="B23" t="s">
        <v>15</v>
      </c>
      <c r="R23">
        <v>477</v>
      </c>
      <c r="S23">
        <v>378</v>
      </c>
      <c r="T23">
        <v>760</v>
      </c>
      <c r="U23">
        <v>267</v>
      </c>
      <c r="V23">
        <v>67</v>
      </c>
      <c r="W23">
        <v>162</v>
      </c>
      <c r="X23">
        <v>2837</v>
      </c>
      <c r="Y23">
        <v>5028</v>
      </c>
      <c r="Z23">
        <v>3022</v>
      </c>
      <c r="AA23">
        <v>1349</v>
      </c>
      <c r="AB23">
        <v>1008</v>
      </c>
      <c r="AC23">
        <v>1438</v>
      </c>
      <c r="AD23">
        <v>1627</v>
      </c>
      <c r="AE23">
        <v>1249</v>
      </c>
      <c r="AF23">
        <v>619</v>
      </c>
      <c r="AG23">
        <v>973</v>
      </c>
      <c r="AH23">
        <v>742</v>
      </c>
      <c r="AI23">
        <v>700</v>
      </c>
      <c r="AJ23">
        <v>499</v>
      </c>
      <c r="AK23">
        <v>546</v>
      </c>
      <c r="AL23">
        <v>799</v>
      </c>
      <c r="AM23">
        <v>482</v>
      </c>
      <c r="AN23">
        <v>399</v>
      </c>
    </row>
    <row r="24" spans="2:40">
      <c r="B24" t="s">
        <v>16</v>
      </c>
      <c r="Y24">
        <v>2945</v>
      </c>
      <c r="Z24">
        <v>500</v>
      </c>
      <c r="AA24">
        <v>539</v>
      </c>
      <c r="AB24">
        <v>553</v>
      </c>
      <c r="AC24">
        <v>934</v>
      </c>
      <c r="AD24">
        <v>721</v>
      </c>
      <c r="AE24">
        <v>258</v>
      </c>
      <c r="AF24">
        <v>311</v>
      </c>
      <c r="AG24">
        <v>372</v>
      </c>
      <c r="AH24">
        <v>676</v>
      </c>
      <c r="AI24">
        <v>406</v>
      </c>
      <c r="AJ24">
        <v>678</v>
      </c>
      <c r="AK24">
        <v>656</v>
      </c>
      <c r="AL24">
        <v>217</v>
      </c>
      <c r="AM24">
        <v>316</v>
      </c>
      <c r="AN24">
        <v>380</v>
      </c>
    </row>
    <row r="25" spans="2:40">
      <c r="B25" t="s">
        <v>96</v>
      </c>
    </row>
    <row r="26" spans="2:40">
      <c r="B26" t="s">
        <v>67</v>
      </c>
      <c r="R26">
        <v>890</v>
      </c>
      <c r="S26">
        <v>339</v>
      </c>
      <c r="T26">
        <v>1</v>
      </c>
      <c r="X26">
        <v>188</v>
      </c>
    </row>
    <row r="27" spans="2:40">
      <c r="B27" t="s">
        <v>17</v>
      </c>
      <c r="R27">
        <v>160</v>
      </c>
      <c r="S27">
        <v>73</v>
      </c>
      <c r="T27">
        <v>23</v>
      </c>
      <c r="U27">
        <v>16</v>
      </c>
      <c r="V27">
        <v>14</v>
      </c>
      <c r="W27">
        <v>1</v>
      </c>
      <c r="X27">
        <v>707</v>
      </c>
      <c r="Y27">
        <v>2715</v>
      </c>
      <c r="Z27">
        <v>1033</v>
      </c>
      <c r="AA27">
        <v>764</v>
      </c>
      <c r="AB27">
        <v>948</v>
      </c>
      <c r="AC27">
        <v>1646</v>
      </c>
      <c r="AD27">
        <v>872</v>
      </c>
      <c r="AE27">
        <v>457</v>
      </c>
      <c r="AF27">
        <v>372</v>
      </c>
      <c r="AG27">
        <v>346</v>
      </c>
      <c r="AH27">
        <v>354</v>
      </c>
      <c r="AI27">
        <v>357</v>
      </c>
      <c r="AJ27">
        <v>327</v>
      </c>
      <c r="AK27">
        <v>186</v>
      </c>
      <c r="AL27">
        <v>153</v>
      </c>
      <c r="AM27">
        <v>336</v>
      </c>
      <c r="AN27">
        <v>182</v>
      </c>
    </row>
    <row r="28" spans="2:40">
      <c r="B28" t="s">
        <v>18</v>
      </c>
      <c r="R28">
        <v>165</v>
      </c>
      <c r="S28">
        <v>122</v>
      </c>
      <c r="T28">
        <v>148</v>
      </c>
      <c r="U28">
        <v>6</v>
      </c>
      <c r="W28">
        <v>1</v>
      </c>
      <c r="X28">
        <v>9</v>
      </c>
      <c r="Y28">
        <v>12</v>
      </c>
      <c r="Z28">
        <v>232</v>
      </c>
      <c r="AA28">
        <v>415</v>
      </c>
      <c r="AB28">
        <v>795</v>
      </c>
      <c r="AC28">
        <v>588</v>
      </c>
      <c r="AD28">
        <v>122</v>
      </c>
      <c r="AE28">
        <v>230</v>
      </c>
      <c r="AF28">
        <v>64</v>
      </c>
      <c r="AG28">
        <v>628</v>
      </c>
      <c r="AH28">
        <v>90</v>
      </c>
      <c r="AI28">
        <v>105</v>
      </c>
      <c r="AJ28">
        <v>79</v>
      </c>
      <c r="AK28">
        <v>64</v>
      </c>
      <c r="AL28">
        <v>124</v>
      </c>
      <c r="AM28">
        <v>90</v>
      </c>
      <c r="AN28">
        <v>41</v>
      </c>
    </row>
    <row r="29" spans="2:40">
      <c r="B29" t="s">
        <v>19</v>
      </c>
      <c r="R29">
        <v>1414</v>
      </c>
      <c r="S29">
        <v>1664</v>
      </c>
      <c r="T29">
        <v>2280</v>
      </c>
      <c r="U29">
        <v>1142</v>
      </c>
      <c r="X29">
        <v>192</v>
      </c>
      <c r="Y29">
        <v>772</v>
      </c>
      <c r="Z29">
        <v>2788</v>
      </c>
      <c r="AA29">
        <v>2988</v>
      </c>
      <c r="AB29">
        <v>3203</v>
      </c>
      <c r="AC29">
        <v>3641</v>
      </c>
      <c r="AD29">
        <v>2066</v>
      </c>
      <c r="AE29">
        <v>1520</v>
      </c>
      <c r="AF29">
        <v>945</v>
      </c>
      <c r="AG29">
        <v>1097</v>
      </c>
      <c r="AH29">
        <v>839</v>
      </c>
      <c r="AI29">
        <v>1475</v>
      </c>
      <c r="AJ29">
        <v>465</v>
      </c>
      <c r="AK29">
        <v>405</v>
      </c>
      <c r="AL29">
        <v>269</v>
      </c>
      <c r="AM29">
        <v>374</v>
      </c>
      <c r="AN29">
        <v>307</v>
      </c>
    </row>
    <row r="30" spans="2:40">
      <c r="B30" t="s">
        <v>68</v>
      </c>
    </row>
    <row r="31" spans="2:40">
      <c r="B31" t="s">
        <v>20</v>
      </c>
      <c r="R31">
        <v>797</v>
      </c>
      <c r="S31">
        <v>1064</v>
      </c>
      <c r="T31">
        <v>1278</v>
      </c>
      <c r="U31">
        <v>733</v>
      </c>
      <c r="X31">
        <v>1278</v>
      </c>
      <c r="Y31">
        <v>1400</v>
      </c>
      <c r="Z31">
        <v>1977</v>
      </c>
      <c r="AA31">
        <v>832</v>
      </c>
      <c r="AB31">
        <v>1166</v>
      </c>
      <c r="AC31">
        <v>728</v>
      </c>
      <c r="AD31">
        <v>487</v>
      </c>
      <c r="AE31">
        <v>577</v>
      </c>
      <c r="AF31">
        <v>417</v>
      </c>
      <c r="AG31">
        <v>330</v>
      </c>
      <c r="AH31">
        <v>477</v>
      </c>
      <c r="AI31">
        <v>497</v>
      </c>
      <c r="AJ31">
        <v>329</v>
      </c>
      <c r="AK31">
        <v>804</v>
      </c>
      <c r="AL31">
        <v>592</v>
      </c>
      <c r="AM31">
        <v>1097</v>
      </c>
      <c r="AN31">
        <v>491</v>
      </c>
    </row>
    <row r="32" spans="2:40">
      <c r="B32" t="s">
        <v>21</v>
      </c>
      <c r="R32">
        <v>56</v>
      </c>
      <c r="S32">
        <v>36</v>
      </c>
      <c r="T32">
        <v>899</v>
      </c>
      <c r="U32">
        <v>167</v>
      </c>
      <c r="V32">
        <v>51</v>
      </c>
      <c r="W32">
        <v>62</v>
      </c>
      <c r="X32">
        <v>339</v>
      </c>
      <c r="Y32">
        <v>883</v>
      </c>
      <c r="Z32">
        <v>543</v>
      </c>
      <c r="AA32">
        <v>185</v>
      </c>
      <c r="AB32">
        <v>286</v>
      </c>
      <c r="AC32">
        <v>341</v>
      </c>
      <c r="AD32">
        <v>243</v>
      </c>
      <c r="AE32">
        <v>125</v>
      </c>
      <c r="AF32">
        <v>172</v>
      </c>
      <c r="AG32">
        <v>201</v>
      </c>
      <c r="AH32">
        <v>167</v>
      </c>
      <c r="AI32">
        <v>123</v>
      </c>
      <c r="AJ32">
        <v>154</v>
      </c>
      <c r="AK32">
        <v>94</v>
      </c>
      <c r="AL32">
        <v>173</v>
      </c>
      <c r="AM32">
        <v>147</v>
      </c>
      <c r="AN32">
        <v>264</v>
      </c>
    </row>
    <row r="33" spans="2:40">
      <c r="B33" t="s">
        <v>22</v>
      </c>
      <c r="Y33">
        <v>2809</v>
      </c>
      <c r="Z33">
        <v>461</v>
      </c>
      <c r="AA33">
        <v>144</v>
      </c>
      <c r="AB33">
        <v>755</v>
      </c>
      <c r="AC33">
        <v>460</v>
      </c>
      <c r="AD33">
        <v>433</v>
      </c>
      <c r="AE33">
        <v>217</v>
      </c>
      <c r="AF33">
        <v>198</v>
      </c>
      <c r="AG33">
        <v>281</v>
      </c>
      <c r="AH33">
        <v>156</v>
      </c>
      <c r="AI33">
        <v>169</v>
      </c>
      <c r="AJ33">
        <v>132</v>
      </c>
      <c r="AK33">
        <v>98</v>
      </c>
      <c r="AL33">
        <v>210</v>
      </c>
      <c r="AM33">
        <v>160</v>
      </c>
      <c r="AN33">
        <v>233</v>
      </c>
    </row>
    <row r="34" spans="2:40">
      <c r="B34" t="s">
        <v>69</v>
      </c>
      <c r="R34">
        <v>203</v>
      </c>
      <c r="S34">
        <v>213</v>
      </c>
      <c r="T34">
        <v>5398</v>
      </c>
      <c r="U34">
        <v>4996</v>
      </c>
      <c r="V34">
        <v>212</v>
      </c>
      <c r="W34">
        <v>7</v>
      </c>
      <c r="X34">
        <v>2817</v>
      </c>
      <c r="Y34">
        <v>1299</v>
      </c>
      <c r="Z34">
        <v>2288</v>
      </c>
      <c r="AA34">
        <v>276</v>
      </c>
      <c r="AB34">
        <v>591</v>
      </c>
      <c r="AC34">
        <v>514</v>
      </c>
      <c r="AD34">
        <v>410</v>
      </c>
      <c r="AE34">
        <v>225</v>
      </c>
      <c r="AF34">
        <v>195</v>
      </c>
      <c r="AG34">
        <v>204</v>
      </c>
      <c r="AH34">
        <v>183</v>
      </c>
      <c r="AI34">
        <v>149</v>
      </c>
      <c r="AJ34">
        <v>69</v>
      </c>
    </row>
    <row r="35" spans="2:40">
      <c r="B35" t="s">
        <v>23</v>
      </c>
      <c r="AK35">
        <v>57</v>
      </c>
      <c r="AL35">
        <v>63</v>
      </c>
      <c r="AM35">
        <v>47</v>
      </c>
      <c r="AN35">
        <v>75</v>
      </c>
    </row>
    <row r="36" spans="2:40">
      <c r="B36" t="s">
        <v>24</v>
      </c>
      <c r="AK36">
        <v>16</v>
      </c>
      <c r="AL36">
        <v>61</v>
      </c>
      <c r="AM36">
        <v>131</v>
      </c>
      <c r="AN36">
        <v>25</v>
      </c>
    </row>
    <row r="37" spans="2:40">
      <c r="B37" t="s">
        <v>74</v>
      </c>
    </row>
    <row r="38" spans="2:40">
      <c r="B38" t="s">
        <v>90</v>
      </c>
    </row>
    <row r="39" spans="2:40">
      <c r="B39" t="s">
        <v>75</v>
      </c>
    </row>
    <row r="40" spans="2:40">
      <c r="B40" t="s">
        <v>25</v>
      </c>
      <c r="AB40">
        <v>48</v>
      </c>
      <c r="AC40">
        <v>32</v>
      </c>
      <c r="AD40">
        <v>6</v>
      </c>
      <c r="AE40">
        <v>22</v>
      </c>
      <c r="AF40">
        <v>41</v>
      </c>
      <c r="AG40">
        <v>17</v>
      </c>
      <c r="AH40">
        <v>6</v>
      </c>
      <c r="AI40">
        <v>10</v>
      </c>
      <c r="AJ40">
        <v>24</v>
      </c>
      <c r="AK40">
        <v>6</v>
      </c>
      <c r="AL40">
        <v>4</v>
      </c>
      <c r="AM40">
        <v>23</v>
      </c>
      <c r="AN40">
        <v>34</v>
      </c>
    </row>
    <row r="41" spans="2:40">
      <c r="B41" t="s">
        <v>70</v>
      </c>
      <c r="R41">
        <v>1</v>
      </c>
    </row>
    <row r="42" spans="2:40">
      <c r="B42" t="s">
        <v>71</v>
      </c>
    </row>
    <row r="43" spans="2:40">
      <c r="B43" t="s">
        <v>26</v>
      </c>
      <c r="R43">
        <v>17</v>
      </c>
      <c r="S43">
        <v>11</v>
      </c>
      <c r="U43">
        <v>3</v>
      </c>
      <c r="W43">
        <v>14</v>
      </c>
      <c r="X43">
        <v>2579</v>
      </c>
      <c r="Y43">
        <v>1045</v>
      </c>
      <c r="Z43">
        <v>169</v>
      </c>
      <c r="AA43">
        <v>392</v>
      </c>
      <c r="AB43">
        <v>79</v>
      </c>
      <c r="AC43">
        <v>110</v>
      </c>
      <c r="AD43">
        <v>88</v>
      </c>
      <c r="AE43">
        <v>26</v>
      </c>
      <c r="AF43">
        <v>141</v>
      </c>
      <c r="AG43">
        <v>35</v>
      </c>
      <c r="AH43">
        <v>93</v>
      </c>
      <c r="AI43">
        <v>36</v>
      </c>
      <c r="AJ43">
        <v>41</v>
      </c>
      <c r="AK43">
        <v>131</v>
      </c>
      <c r="AL43">
        <v>26</v>
      </c>
      <c r="AM43">
        <v>29</v>
      </c>
      <c r="AN43">
        <v>64</v>
      </c>
    </row>
    <row r="44" spans="2:40">
      <c r="B44" t="s">
        <v>27</v>
      </c>
      <c r="AJ44">
        <v>26</v>
      </c>
      <c r="AK44">
        <v>2</v>
      </c>
      <c r="AL44">
        <v>56</v>
      </c>
      <c r="AM44">
        <v>4</v>
      </c>
      <c r="AN44">
        <v>67</v>
      </c>
    </row>
    <row r="45" spans="2:40">
      <c r="B45" t="s">
        <v>72</v>
      </c>
      <c r="R45">
        <v>5</v>
      </c>
      <c r="U45">
        <v>1</v>
      </c>
      <c r="X45">
        <v>1</v>
      </c>
      <c r="Y45">
        <v>133</v>
      </c>
      <c r="Z45">
        <v>2</v>
      </c>
      <c r="AA45">
        <v>9</v>
      </c>
      <c r="AB45">
        <v>11</v>
      </c>
      <c r="AC45">
        <v>16</v>
      </c>
      <c r="AD45">
        <v>39</v>
      </c>
      <c r="AE45">
        <v>14</v>
      </c>
      <c r="AF45">
        <v>131</v>
      </c>
      <c r="AG45">
        <v>71</v>
      </c>
      <c r="AH45">
        <v>101</v>
      </c>
      <c r="AI45">
        <v>12</v>
      </c>
    </row>
    <row r="46" spans="2:40">
      <c r="B46" t="s">
        <v>28</v>
      </c>
      <c r="R46">
        <v>4044</v>
      </c>
      <c r="S46">
        <v>4988</v>
      </c>
      <c r="T46">
        <v>4853</v>
      </c>
      <c r="U46">
        <v>4810</v>
      </c>
      <c r="V46">
        <v>669</v>
      </c>
      <c r="W46">
        <v>42</v>
      </c>
      <c r="X46">
        <v>4829</v>
      </c>
      <c r="Y46">
        <v>8370</v>
      </c>
      <c r="Z46">
        <v>4282</v>
      </c>
      <c r="AA46">
        <v>1750</v>
      </c>
      <c r="AB46">
        <v>3313</v>
      </c>
      <c r="AC46">
        <v>3059</v>
      </c>
      <c r="AD46">
        <v>1130</v>
      </c>
      <c r="AE46">
        <v>1499</v>
      </c>
      <c r="AF46">
        <v>705</v>
      </c>
      <c r="AG46">
        <v>1140</v>
      </c>
      <c r="AH46">
        <v>853</v>
      </c>
      <c r="AI46">
        <v>421</v>
      </c>
      <c r="AJ46">
        <v>398</v>
      </c>
      <c r="AK46">
        <v>181</v>
      </c>
      <c r="AL46">
        <v>541</v>
      </c>
      <c r="AM46">
        <v>291</v>
      </c>
      <c r="AN46">
        <v>282</v>
      </c>
    </row>
    <row r="47" spans="2:40">
      <c r="B47" t="s">
        <v>76</v>
      </c>
      <c r="AB47">
        <v>4</v>
      </c>
      <c r="AD47">
        <v>3</v>
      </c>
      <c r="AE47">
        <v>1</v>
      </c>
      <c r="AI47">
        <v>7</v>
      </c>
      <c r="AJ47">
        <v>4</v>
      </c>
      <c r="AK47">
        <v>25</v>
      </c>
    </row>
    <row r="48" spans="2:40">
      <c r="B48" t="s">
        <v>29</v>
      </c>
      <c r="R48">
        <v>8</v>
      </c>
      <c r="S48">
        <v>1</v>
      </c>
      <c r="T48">
        <v>33</v>
      </c>
      <c r="Y48">
        <v>7</v>
      </c>
      <c r="Z48">
        <v>45</v>
      </c>
      <c r="AC48">
        <v>6</v>
      </c>
      <c r="AD48">
        <v>21</v>
      </c>
      <c r="AE48">
        <v>9</v>
      </c>
      <c r="AF48">
        <v>15</v>
      </c>
      <c r="AG48">
        <v>6</v>
      </c>
      <c r="AH48">
        <v>16</v>
      </c>
      <c r="AI48">
        <v>2</v>
      </c>
      <c r="AL48">
        <v>1</v>
      </c>
      <c r="AM48">
        <v>5</v>
      </c>
      <c r="AN48">
        <v>29</v>
      </c>
    </row>
    <row r="49" spans="2:40">
      <c r="B49" t="s">
        <v>30</v>
      </c>
      <c r="R49">
        <v>84</v>
      </c>
      <c r="S49">
        <v>93</v>
      </c>
      <c r="T49">
        <v>26</v>
      </c>
      <c r="U49">
        <v>7</v>
      </c>
      <c r="V49">
        <v>2</v>
      </c>
      <c r="Y49">
        <v>22</v>
      </c>
      <c r="Z49">
        <v>16</v>
      </c>
      <c r="AA49">
        <v>35</v>
      </c>
      <c r="AB49">
        <v>14</v>
      </c>
      <c r="AC49">
        <v>9</v>
      </c>
      <c r="AD49">
        <v>32</v>
      </c>
      <c r="AE49">
        <v>76</v>
      </c>
      <c r="AF49">
        <v>116</v>
      </c>
      <c r="AG49">
        <v>129</v>
      </c>
      <c r="AH49">
        <v>145</v>
      </c>
      <c r="AI49">
        <v>129</v>
      </c>
      <c r="AJ49">
        <v>49</v>
      </c>
      <c r="AK49">
        <v>35</v>
      </c>
      <c r="AL49">
        <v>48</v>
      </c>
      <c r="AM49">
        <v>57</v>
      </c>
      <c r="AN49">
        <v>119</v>
      </c>
    </row>
    <row r="50" spans="2:40">
      <c r="B50" t="s">
        <v>31</v>
      </c>
      <c r="S50">
        <v>9</v>
      </c>
      <c r="Y50">
        <v>2</v>
      </c>
      <c r="Z50">
        <v>11</v>
      </c>
      <c r="AA50">
        <v>5</v>
      </c>
      <c r="AB50">
        <v>20</v>
      </c>
      <c r="AC50">
        <v>16</v>
      </c>
      <c r="AD50">
        <v>14</v>
      </c>
      <c r="AE50">
        <v>49</v>
      </c>
      <c r="AF50">
        <v>36</v>
      </c>
      <c r="AG50">
        <v>25</v>
      </c>
      <c r="AH50">
        <v>25</v>
      </c>
      <c r="AI50">
        <v>19</v>
      </c>
      <c r="AJ50">
        <v>6</v>
      </c>
      <c r="AK50">
        <v>4</v>
      </c>
      <c r="AL50">
        <v>1</v>
      </c>
      <c r="AM50">
        <v>1</v>
      </c>
      <c r="AN50">
        <v>20</v>
      </c>
    </row>
    <row r="51" spans="2:40">
      <c r="B51" t="s">
        <v>32</v>
      </c>
      <c r="T51">
        <v>7</v>
      </c>
      <c r="U51">
        <v>7</v>
      </c>
      <c r="X51">
        <v>3</v>
      </c>
      <c r="Y51">
        <v>15</v>
      </c>
      <c r="Z51">
        <v>12</v>
      </c>
      <c r="AA51">
        <v>39</v>
      </c>
      <c r="AB51">
        <v>97</v>
      </c>
      <c r="AC51">
        <v>21</v>
      </c>
      <c r="AD51">
        <v>18</v>
      </c>
      <c r="AE51">
        <v>19</v>
      </c>
      <c r="AF51">
        <v>71</v>
      </c>
      <c r="AG51">
        <v>40</v>
      </c>
      <c r="AH51">
        <v>47</v>
      </c>
      <c r="AI51">
        <v>41</v>
      </c>
      <c r="AJ51">
        <v>10</v>
      </c>
      <c r="AK51">
        <v>3</v>
      </c>
      <c r="AL51">
        <v>4</v>
      </c>
      <c r="AM51">
        <v>19</v>
      </c>
      <c r="AN51">
        <v>7</v>
      </c>
    </row>
    <row r="52" spans="2:40">
      <c r="B52" t="s">
        <v>33</v>
      </c>
      <c r="R52">
        <v>3</v>
      </c>
      <c r="T52">
        <v>10</v>
      </c>
      <c r="U52">
        <v>2</v>
      </c>
      <c r="X52">
        <v>11</v>
      </c>
      <c r="Y52">
        <v>682</v>
      </c>
      <c r="Z52">
        <v>86</v>
      </c>
      <c r="AA52">
        <v>78</v>
      </c>
      <c r="AB52">
        <v>80</v>
      </c>
      <c r="AC52">
        <v>90</v>
      </c>
      <c r="AD52">
        <v>39</v>
      </c>
      <c r="AE52">
        <v>50</v>
      </c>
      <c r="AF52">
        <v>8</v>
      </c>
      <c r="AG52">
        <v>9</v>
      </c>
      <c r="AH52">
        <v>18</v>
      </c>
      <c r="AI52">
        <v>8</v>
      </c>
      <c r="AJ52">
        <v>2</v>
      </c>
      <c r="AK52">
        <v>2</v>
      </c>
      <c r="AL52">
        <v>3</v>
      </c>
      <c r="AM52">
        <v>121</v>
      </c>
      <c r="AN52">
        <v>63</v>
      </c>
    </row>
    <row r="53" spans="2:40">
      <c r="B53" t="s">
        <v>34</v>
      </c>
      <c r="R53">
        <v>5</v>
      </c>
      <c r="S53">
        <v>10</v>
      </c>
      <c r="T53">
        <v>106</v>
      </c>
      <c r="U53">
        <v>3</v>
      </c>
      <c r="X53">
        <v>6</v>
      </c>
      <c r="Y53">
        <v>354</v>
      </c>
      <c r="Z53">
        <v>113</v>
      </c>
      <c r="AA53">
        <v>47</v>
      </c>
      <c r="AB53">
        <v>169</v>
      </c>
      <c r="AC53">
        <v>30</v>
      </c>
      <c r="AD53">
        <v>43</v>
      </c>
      <c r="AE53">
        <v>21</v>
      </c>
      <c r="AF53">
        <v>25</v>
      </c>
      <c r="AG53">
        <v>24</v>
      </c>
      <c r="AH53">
        <v>8</v>
      </c>
      <c r="AI53">
        <v>19</v>
      </c>
      <c r="AJ53">
        <v>15</v>
      </c>
      <c r="AK53">
        <v>7</v>
      </c>
      <c r="AL53">
        <v>24</v>
      </c>
      <c r="AM53">
        <v>13</v>
      </c>
      <c r="AN53">
        <v>64</v>
      </c>
    </row>
    <row r="54" spans="2:40">
      <c r="B54" t="s">
        <v>73</v>
      </c>
    </row>
    <row r="55" spans="2:40">
      <c r="B55" t="s">
        <v>35</v>
      </c>
      <c r="S55">
        <v>3</v>
      </c>
      <c r="T55">
        <v>2</v>
      </c>
      <c r="U55">
        <v>2</v>
      </c>
      <c r="Z55">
        <v>21</v>
      </c>
      <c r="AA55">
        <v>20</v>
      </c>
      <c r="AB55">
        <v>47</v>
      </c>
      <c r="AC55">
        <v>4</v>
      </c>
      <c r="AD55">
        <v>8</v>
      </c>
      <c r="AE55">
        <v>7</v>
      </c>
      <c r="AF55">
        <v>5</v>
      </c>
      <c r="AG55">
        <v>10</v>
      </c>
      <c r="AH55">
        <v>2</v>
      </c>
      <c r="AI55">
        <v>11</v>
      </c>
      <c r="AJ55">
        <v>12</v>
      </c>
      <c r="AM55">
        <v>1</v>
      </c>
      <c r="AN55">
        <v>1</v>
      </c>
    </row>
    <row r="56" spans="2:40">
      <c r="B56" t="s">
        <v>36</v>
      </c>
      <c r="T56">
        <v>2</v>
      </c>
      <c r="Y56">
        <v>27</v>
      </c>
      <c r="Z56">
        <v>8</v>
      </c>
      <c r="AB56">
        <v>6</v>
      </c>
      <c r="AC56">
        <v>4</v>
      </c>
      <c r="AD56">
        <v>12</v>
      </c>
      <c r="AE56">
        <v>1</v>
      </c>
      <c r="AF56">
        <v>16</v>
      </c>
      <c r="AG56">
        <v>88</v>
      </c>
      <c r="AH56">
        <v>48</v>
      </c>
      <c r="AI56">
        <v>7</v>
      </c>
      <c r="AJ56">
        <v>5</v>
      </c>
      <c r="AK56">
        <v>1</v>
      </c>
      <c r="AL56">
        <v>1</v>
      </c>
      <c r="AM56">
        <v>4</v>
      </c>
      <c r="AN56">
        <v>5</v>
      </c>
    </row>
    <row r="57" spans="2:40">
      <c r="B57" t="s">
        <v>37</v>
      </c>
      <c r="AK57">
        <v>13</v>
      </c>
      <c r="AL57">
        <v>36</v>
      </c>
      <c r="AM57">
        <v>7</v>
      </c>
      <c r="AN57">
        <v>54</v>
      </c>
    </row>
    <row r="58" spans="2:40">
      <c r="B58" t="s">
        <v>38</v>
      </c>
      <c r="R58">
        <v>1</v>
      </c>
      <c r="T58">
        <v>10</v>
      </c>
      <c r="Z58">
        <v>1</v>
      </c>
      <c r="AB58">
        <v>8</v>
      </c>
      <c r="AC58">
        <v>7</v>
      </c>
      <c r="AE58">
        <v>273</v>
      </c>
      <c r="AF58">
        <v>608</v>
      </c>
      <c r="AG58">
        <v>888</v>
      </c>
      <c r="AH58">
        <v>675</v>
      </c>
      <c r="AI58">
        <v>716</v>
      </c>
      <c r="AJ58">
        <v>343</v>
      </c>
      <c r="AK58">
        <v>308</v>
      </c>
      <c r="AL58">
        <v>10</v>
      </c>
      <c r="AN58">
        <v>1</v>
      </c>
    </row>
    <row r="59" spans="2:40">
      <c r="B59" t="s">
        <v>39</v>
      </c>
      <c r="R59">
        <v>46</v>
      </c>
      <c r="S59">
        <v>48</v>
      </c>
      <c r="T59">
        <v>31</v>
      </c>
      <c r="U59">
        <v>83</v>
      </c>
      <c r="V59">
        <v>12</v>
      </c>
      <c r="X59">
        <v>69</v>
      </c>
      <c r="Y59">
        <v>41</v>
      </c>
      <c r="Z59">
        <v>76</v>
      </c>
      <c r="AA59">
        <v>24</v>
      </c>
      <c r="AB59">
        <v>45</v>
      </c>
      <c r="AC59">
        <v>42</v>
      </c>
      <c r="AD59">
        <v>9</v>
      </c>
      <c r="AE59">
        <v>15</v>
      </c>
      <c r="AF59">
        <v>31</v>
      </c>
      <c r="AG59">
        <v>116</v>
      </c>
      <c r="AH59">
        <v>40</v>
      </c>
      <c r="AI59">
        <v>55</v>
      </c>
      <c r="AJ59">
        <v>4</v>
      </c>
      <c r="AK59">
        <v>4</v>
      </c>
      <c r="AL59">
        <v>1</v>
      </c>
      <c r="AM59">
        <v>4</v>
      </c>
      <c r="AN59">
        <v>3</v>
      </c>
    </row>
    <row r="60" spans="2:40">
      <c r="B60" t="s">
        <v>40</v>
      </c>
      <c r="R60">
        <v>35</v>
      </c>
      <c r="S60">
        <v>4</v>
      </c>
      <c r="T60">
        <v>10</v>
      </c>
      <c r="U60">
        <v>1</v>
      </c>
      <c r="X60">
        <v>1</v>
      </c>
      <c r="Y60">
        <v>149</v>
      </c>
      <c r="Z60">
        <v>10</v>
      </c>
      <c r="AA60">
        <v>31</v>
      </c>
      <c r="AB60">
        <v>50</v>
      </c>
      <c r="AC60">
        <v>53</v>
      </c>
      <c r="AD60">
        <v>93</v>
      </c>
      <c r="AE60">
        <v>47</v>
      </c>
      <c r="AF60">
        <v>37</v>
      </c>
      <c r="AG60">
        <v>38</v>
      </c>
      <c r="AH60">
        <v>63</v>
      </c>
      <c r="AI60">
        <v>134</v>
      </c>
      <c r="AJ60">
        <v>28</v>
      </c>
      <c r="AK60">
        <v>13</v>
      </c>
      <c r="AL60">
        <v>11</v>
      </c>
      <c r="AM60">
        <v>18</v>
      </c>
      <c r="AN60">
        <v>129</v>
      </c>
    </row>
    <row r="61" spans="2:40">
      <c r="B61" t="s">
        <v>41</v>
      </c>
      <c r="AK61">
        <v>88</v>
      </c>
      <c r="AL61">
        <v>59</v>
      </c>
      <c r="AM61">
        <v>30</v>
      </c>
      <c r="AN61">
        <v>102</v>
      </c>
    </row>
    <row r="62" spans="2:40">
      <c r="B62" t="s">
        <v>42</v>
      </c>
      <c r="T62">
        <v>4</v>
      </c>
      <c r="Y62">
        <v>37</v>
      </c>
      <c r="AA62">
        <v>44</v>
      </c>
      <c r="AB62">
        <v>58</v>
      </c>
      <c r="AC62">
        <v>114</v>
      </c>
      <c r="AD62">
        <v>86</v>
      </c>
      <c r="AE62">
        <v>31</v>
      </c>
      <c r="AF62">
        <v>11</v>
      </c>
      <c r="AG62">
        <v>9</v>
      </c>
      <c r="AH62">
        <v>1</v>
      </c>
      <c r="AI62">
        <v>2</v>
      </c>
      <c r="AJ62">
        <v>5</v>
      </c>
      <c r="AK62">
        <v>3</v>
      </c>
      <c r="AL62">
        <v>26</v>
      </c>
      <c r="AM62">
        <v>155</v>
      </c>
      <c r="AN62">
        <v>108</v>
      </c>
    </row>
    <row r="63" spans="2:40">
      <c r="B63" t="s">
        <v>91</v>
      </c>
    </row>
    <row r="64" spans="2:40">
      <c r="B64" t="s">
        <v>77</v>
      </c>
      <c r="Y64">
        <v>15</v>
      </c>
      <c r="Z64">
        <v>5</v>
      </c>
      <c r="AA64">
        <v>14</v>
      </c>
      <c r="AB64">
        <v>38</v>
      </c>
      <c r="AC64">
        <v>1</v>
      </c>
      <c r="AD64">
        <v>13</v>
      </c>
      <c r="AF64">
        <v>1</v>
      </c>
      <c r="AG64">
        <v>1</v>
      </c>
      <c r="AI64">
        <v>4</v>
      </c>
      <c r="AJ64">
        <v>1</v>
      </c>
    </row>
    <row r="65" spans="2:40">
      <c r="B65" t="s">
        <v>78</v>
      </c>
    </row>
    <row r="66" spans="2:40">
      <c r="B66" t="s">
        <v>79</v>
      </c>
      <c r="R66">
        <v>31</v>
      </c>
      <c r="V66">
        <v>1</v>
      </c>
      <c r="Y66">
        <v>27</v>
      </c>
      <c r="Z66">
        <v>4</v>
      </c>
      <c r="AA66">
        <v>6</v>
      </c>
      <c r="AB66">
        <v>14</v>
      </c>
      <c r="AC66">
        <v>13</v>
      </c>
      <c r="AD66">
        <v>6</v>
      </c>
      <c r="AE66">
        <v>13</v>
      </c>
      <c r="AF66">
        <v>14</v>
      </c>
      <c r="AG66">
        <v>9</v>
      </c>
      <c r="AH66">
        <v>7</v>
      </c>
    </row>
    <row r="67" spans="2:40">
      <c r="B67" t="s">
        <v>80</v>
      </c>
    </row>
    <row r="68" spans="2:40">
      <c r="B68" t="s">
        <v>81</v>
      </c>
    </row>
    <row r="69" spans="2:40">
      <c r="B69" t="s">
        <v>82</v>
      </c>
      <c r="S69">
        <v>1</v>
      </c>
    </row>
    <row r="70" spans="2:40">
      <c r="B70" t="s">
        <v>83</v>
      </c>
      <c r="R70">
        <v>7</v>
      </c>
      <c r="S70">
        <v>17</v>
      </c>
      <c r="T70">
        <v>16</v>
      </c>
      <c r="X70">
        <v>3</v>
      </c>
      <c r="Z70">
        <v>4</v>
      </c>
      <c r="AC70">
        <v>1</v>
      </c>
      <c r="AD70">
        <v>1</v>
      </c>
      <c r="AE70">
        <v>9</v>
      </c>
      <c r="AF70">
        <v>15</v>
      </c>
      <c r="AG70">
        <v>19</v>
      </c>
      <c r="AH70">
        <v>7</v>
      </c>
      <c r="AI70">
        <v>18</v>
      </c>
      <c r="AJ70">
        <v>3</v>
      </c>
    </row>
    <row r="71" spans="2:40">
      <c r="B71" t="s">
        <v>43</v>
      </c>
      <c r="AK71">
        <v>4</v>
      </c>
      <c r="AL71">
        <v>12</v>
      </c>
      <c r="AM71">
        <v>44</v>
      </c>
      <c r="AN71">
        <v>45</v>
      </c>
    </row>
    <row r="72" spans="2:40">
      <c r="B72" t="s">
        <v>92</v>
      </c>
      <c r="Y72">
        <v>5</v>
      </c>
      <c r="AF72">
        <v>2</v>
      </c>
      <c r="AG72">
        <v>2</v>
      </c>
      <c r="AH72">
        <v>9</v>
      </c>
      <c r="AI72">
        <v>5</v>
      </c>
      <c r="AJ72">
        <v>4</v>
      </c>
    </row>
    <row r="73" spans="2:40">
      <c r="B73" t="s">
        <v>44</v>
      </c>
      <c r="AI73">
        <v>8</v>
      </c>
      <c r="AJ73">
        <v>3</v>
      </c>
      <c r="AK73">
        <v>1</v>
      </c>
      <c r="AL73">
        <v>1</v>
      </c>
      <c r="AM73">
        <v>36</v>
      </c>
      <c r="AN73">
        <v>150</v>
      </c>
    </row>
    <row r="74" spans="2:40">
      <c r="B74" t="s">
        <v>45</v>
      </c>
      <c r="AM74">
        <v>1</v>
      </c>
    </row>
    <row r="75" spans="2:40">
      <c r="B75" t="s">
        <v>46</v>
      </c>
      <c r="AL75">
        <v>4</v>
      </c>
      <c r="AM75">
        <v>1</v>
      </c>
      <c r="AN75">
        <v>1</v>
      </c>
    </row>
    <row r="76" spans="2:40">
      <c r="B76" t="s">
        <v>84</v>
      </c>
      <c r="R76">
        <v>1</v>
      </c>
      <c r="Y76">
        <v>21</v>
      </c>
      <c r="AA76">
        <v>3</v>
      </c>
      <c r="AB76">
        <v>2</v>
      </c>
      <c r="AC76">
        <v>1</v>
      </c>
      <c r="AD76">
        <v>4</v>
      </c>
      <c r="AF76">
        <v>2</v>
      </c>
    </row>
    <row r="77" spans="2:40">
      <c r="B77" t="s">
        <v>47</v>
      </c>
      <c r="AD77">
        <v>4</v>
      </c>
      <c r="AE77">
        <v>4</v>
      </c>
      <c r="AG77">
        <v>1</v>
      </c>
      <c r="AH77">
        <v>1</v>
      </c>
      <c r="AI77">
        <v>6</v>
      </c>
      <c r="AJ77">
        <v>2</v>
      </c>
      <c r="AK77">
        <v>109</v>
      </c>
      <c r="AL77">
        <v>14</v>
      </c>
      <c r="AM77">
        <v>226</v>
      </c>
      <c r="AN77">
        <v>374</v>
      </c>
    </row>
    <row r="78" spans="2:40">
      <c r="B78" t="s">
        <v>49</v>
      </c>
      <c r="R78">
        <v>11</v>
      </c>
      <c r="Y78">
        <v>112</v>
      </c>
      <c r="Z78">
        <v>62</v>
      </c>
      <c r="AA78">
        <v>9</v>
      </c>
      <c r="AB78">
        <v>97</v>
      </c>
      <c r="AC78">
        <v>57</v>
      </c>
      <c r="AD78">
        <v>14</v>
      </c>
      <c r="AE78">
        <v>56</v>
      </c>
      <c r="AF78">
        <v>49</v>
      </c>
      <c r="AG78">
        <v>37</v>
      </c>
      <c r="AH78">
        <v>51</v>
      </c>
      <c r="AI78">
        <v>32</v>
      </c>
      <c r="AJ78">
        <v>15</v>
      </c>
      <c r="AK78">
        <v>21</v>
      </c>
      <c r="AL78">
        <v>39</v>
      </c>
      <c r="AM78">
        <v>23</v>
      </c>
      <c r="AN78">
        <v>178</v>
      </c>
    </row>
    <row r="79" spans="2:40">
      <c r="B79" t="s">
        <v>50</v>
      </c>
      <c r="AL79">
        <v>2</v>
      </c>
    </row>
    <row r="80" spans="2:40">
      <c r="B80" t="s">
        <v>51</v>
      </c>
      <c r="R80">
        <v>14</v>
      </c>
      <c r="S80">
        <v>7</v>
      </c>
      <c r="T80">
        <v>9</v>
      </c>
      <c r="U80">
        <v>4</v>
      </c>
      <c r="V80">
        <v>3</v>
      </c>
      <c r="X80">
        <v>1</v>
      </c>
      <c r="Y80">
        <v>135</v>
      </c>
      <c r="Z80">
        <v>46</v>
      </c>
      <c r="AA80">
        <v>27</v>
      </c>
      <c r="AB80">
        <v>57</v>
      </c>
      <c r="AC80">
        <v>41</v>
      </c>
      <c r="AD80">
        <v>23</v>
      </c>
      <c r="AE80">
        <v>12</v>
      </c>
      <c r="AF80">
        <v>29</v>
      </c>
      <c r="AG80">
        <v>26</v>
      </c>
      <c r="AH80">
        <v>35</v>
      </c>
      <c r="AI80">
        <v>15</v>
      </c>
      <c r="AJ80">
        <v>20</v>
      </c>
      <c r="AK80">
        <v>17</v>
      </c>
      <c r="AL80">
        <v>13</v>
      </c>
      <c r="AM80">
        <v>10</v>
      </c>
      <c r="AN80">
        <v>5</v>
      </c>
    </row>
    <row r="81" spans="2:40">
      <c r="B81" t="s">
        <v>86</v>
      </c>
    </row>
    <row r="82" spans="2:40">
      <c r="B82" t="s">
        <v>52</v>
      </c>
      <c r="AB82">
        <v>25</v>
      </c>
      <c r="AC82">
        <v>45</v>
      </c>
      <c r="AD82">
        <v>86</v>
      </c>
      <c r="AE82">
        <v>36</v>
      </c>
      <c r="AF82">
        <v>82</v>
      </c>
      <c r="AG82">
        <v>33</v>
      </c>
      <c r="AH82">
        <v>72</v>
      </c>
      <c r="AI82">
        <v>119</v>
      </c>
      <c r="AJ82">
        <v>16</v>
      </c>
      <c r="AK82">
        <v>12</v>
      </c>
      <c r="AL82">
        <v>5</v>
      </c>
      <c r="AM82">
        <v>5</v>
      </c>
      <c r="AN82">
        <v>46</v>
      </c>
    </row>
    <row r="83" spans="2:40">
      <c r="B83" t="s">
        <v>53</v>
      </c>
      <c r="R83">
        <v>4</v>
      </c>
      <c r="S83">
        <v>2</v>
      </c>
      <c r="X83">
        <v>22</v>
      </c>
      <c r="Y83">
        <v>13</v>
      </c>
      <c r="Z83">
        <v>6</v>
      </c>
      <c r="AA83">
        <v>6</v>
      </c>
      <c r="AB83">
        <v>9</v>
      </c>
      <c r="AC83">
        <v>12</v>
      </c>
      <c r="AD83">
        <v>51</v>
      </c>
      <c r="AE83">
        <v>25</v>
      </c>
      <c r="AF83">
        <v>6</v>
      </c>
      <c r="AG83">
        <v>2</v>
      </c>
      <c r="AH83">
        <v>7</v>
      </c>
      <c r="AI83">
        <v>5</v>
      </c>
      <c r="AJ83">
        <v>64</v>
      </c>
      <c r="AM83">
        <v>4</v>
      </c>
    </row>
    <row r="84" spans="2:40">
      <c r="B84" t="s">
        <v>87</v>
      </c>
      <c r="S84">
        <v>5</v>
      </c>
      <c r="T84">
        <v>4</v>
      </c>
      <c r="AA84">
        <v>1</v>
      </c>
    </row>
    <row r="85" spans="2:40">
      <c r="B85" t="s">
        <v>54</v>
      </c>
      <c r="R85">
        <v>9</v>
      </c>
      <c r="S85">
        <v>4</v>
      </c>
      <c r="T85">
        <v>2</v>
      </c>
      <c r="U85">
        <v>861</v>
      </c>
      <c r="W85">
        <v>5</v>
      </c>
      <c r="X85">
        <v>76</v>
      </c>
      <c r="Y85">
        <v>104</v>
      </c>
      <c r="Z85">
        <v>82</v>
      </c>
      <c r="AA85">
        <v>425</v>
      </c>
      <c r="AB85">
        <v>521</v>
      </c>
      <c r="AC85">
        <v>70</v>
      </c>
      <c r="AD85">
        <v>41</v>
      </c>
      <c r="AE85">
        <v>38</v>
      </c>
      <c r="AF85">
        <v>26</v>
      </c>
      <c r="AG85">
        <v>28</v>
      </c>
      <c r="AH85">
        <v>48</v>
      </c>
      <c r="AI85">
        <v>31</v>
      </c>
      <c r="AJ85">
        <v>52</v>
      </c>
      <c r="AK85">
        <v>29</v>
      </c>
      <c r="AL85">
        <v>9</v>
      </c>
      <c r="AM85">
        <v>22</v>
      </c>
      <c r="AN85">
        <v>12</v>
      </c>
    </row>
    <row r="86" spans="2:40">
      <c r="B86" t="s">
        <v>55</v>
      </c>
      <c r="R86">
        <v>2</v>
      </c>
      <c r="T86">
        <v>4</v>
      </c>
      <c r="W86">
        <v>1</v>
      </c>
      <c r="X86">
        <v>20</v>
      </c>
      <c r="Y86">
        <v>277</v>
      </c>
      <c r="Z86">
        <v>238</v>
      </c>
      <c r="AA86">
        <v>69</v>
      </c>
      <c r="AB86">
        <v>7</v>
      </c>
      <c r="AC86">
        <v>15</v>
      </c>
      <c r="AD86">
        <v>113</v>
      </c>
      <c r="AE86">
        <v>23</v>
      </c>
      <c r="AF86">
        <v>120</v>
      </c>
      <c r="AG86">
        <v>166</v>
      </c>
      <c r="AH86">
        <v>8</v>
      </c>
      <c r="AI86">
        <v>4</v>
      </c>
      <c r="AJ86">
        <v>4</v>
      </c>
      <c r="AK86">
        <v>2</v>
      </c>
      <c r="AL86">
        <v>2</v>
      </c>
      <c r="AM86">
        <v>60</v>
      </c>
      <c r="AN86">
        <v>41</v>
      </c>
    </row>
    <row r="87" spans="2:40">
      <c r="B87" t="s">
        <v>88</v>
      </c>
    </row>
    <row r="88" spans="2:40">
      <c r="B88" t="s">
        <v>56</v>
      </c>
      <c r="S88">
        <v>2</v>
      </c>
      <c r="T88">
        <v>11</v>
      </c>
      <c r="X88">
        <v>54</v>
      </c>
      <c r="AC88">
        <v>3</v>
      </c>
      <c r="AD88">
        <v>3</v>
      </c>
      <c r="AE88">
        <v>1</v>
      </c>
      <c r="AF88">
        <v>2</v>
      </c>
      <c r="AG88">
        <v>1</v>
      </c>
      <c r="AI88">
        <v>3</v>
      </c>
      <c r="AJ88">
        <v>3</v>
      </c>
      <c r="AK88">
        <v>2</v>
      </c>
      <c r="AL88">
        <v>7</v>
      </c>
      <c r="AM88">
        <v>5</v>
      </c>
    </row>
    <row r="89" spans="2:40">
      <c r="B89" t="s">
        <v>57</v>
      </c>
      <c r="R89">
        <v>4</v>
      </c>
      <c r="S89">
        <v>1</v>
      </c>
      <c r="T89">
        <v>3</v>
      </c>
      <c r="U89">
        <v>4</v>
      </c>
      <c r="X89">
        <v>2</v>
      </c>
      <c r="Y89">
        <v>6</v>
      </c>
      <c r="Z89">
        <v>46</v>
      </c>
      <c r="AA89">
        <v>19</v>
      </c>
      <c r="AC89">
        <v>2</v>
      </c>
      <c r="AF89">
        <v>1</v>
      </c>
      <c r="AG89">
        <v>9</v>
      </c>
      <c r="AH89">
        <v>6</v>
      </c>
      <c r="AI89">
        <v>21</v>
      </c>
      <c r="AJ89">
        <v>5</v>
      </c>
      <c r="AK89">
        <v>3</v>
      </c>
    </row>
    <row r="90" spans="2:40">
      <c r="B90" t="s">
        <v>58</v>
      </c>
      <c r="R90">
        <v>14</v>
      </c>
      <c r="S90">
        <v>3</v>
      </c>
      <c r="T90">
        <v>8</v>
      </c>
      <c r="U90">
        <v>8</v>
      </c>
      <c r="X90">
        <v>13</v>
      </c>
      <c r="Y90">
        <v>6</v>
      </c>
      <c r="Z90">
        <v>11</v>
      </c>
      <c r="AA90">
        <v>16</v>
      </c>
      <c r="AB90">
        <v>18</v>
      </c>
      <c r="AC90">
        <v>12</v>
      </c>
      <c r="AD90">
        <v>26</v>
      </c>
      <c r="AE90">
        <v>77</v>
      </c>
      <c r="AF90">
        <v>34</v>
      </c>
      <c r="AG90">
        <v>74</v>
      </c>
      <c r="AH90">
        <v>178</v>
      </c>
      <c r="AI90">
        <v>38</v>
      </c>
      <c r="AJ90">
        <v>37</v>
      </c>
      <c r="AK90">
        <v>1</v>
      </c>
      <c r="AL90">
        <v>2</v>
      </c>
      <c r="AM90">
        <v>7</v>
      </c>
      <c r="AN90">
        <v>2</v>
      </c>
    </row>
    <row r="91" spans="2:40">
      <c r="B91" t="s">
        <v>59</v>
      </c>
      <c r="AK91">
        <v>1</v>
      </c>
      <c r="AL91">
        <v>1</v>
      </c>
      <c r="AM91">
        <v>6</v>
      </c>
      <c r="AN91">
        <v>14</v>
      </c>
    </row>
    <row r="92" spans="2:40">
      <c r="B92" t="s">
        <v>60</v>
      </c>
      <c r="AN92">
        <v>1</v>
      </c>
    </row>
    <row r="93" spans="2:40">
      <c r="B93" t="s">
        <v>110</v>
      </c>
    </row>
    <row r="94" spans="2:40">
      <c r="B94" t="s">
        <v>111</v>
      </c>
    </row>
    <row r="95" spans="2:40">
      <c r="B95" t="s">
        <v>61</v>
      </c>
      <c r="R95">
        <v>636</v>
      </c>
      <c r="S95">
        <v>629</v>
      </c>
      <c r="T95">
        <v>668</v>
      </c>
      <c r="U95">
        <v>659</v>
      </c>
      <c r="V95">
        <v>600</v>
      </c>
      <c r="W95">
        <v>393</v>
      </c>
      <c r="X95">
        <v>1478</v>
      </c>
      <c r="Y95">
        <v>2468</v>
      </c>
      <c r="Z95">
        <v>1946</v>
      </c>
      <c r="AA95">
        <v>1745</v>
      </c>
      <c r="AB95">
        <v>2713</v>
      </c>
      <c r="AC95">
        <v>2342</v>
      </c>
      <c r="AD95">
        <v>2643</v>
      </c>
      <c r="AE95">
        <v>1802</v>
      </c>
      <c r="AF95">
        <v>1840</v>
      </c>
      <c r="AG95">
        <v>2204</v>
      </c>
      <c r="AH95">
        <v>2162</v>
      </c>
      <c r="AI95">
        <v>2115</v>
      </c>
      <c r="AJ95">
        <v>1793</v>
      </c>
      <c r="AK95">
        <v>1665</v>
      </c>
      <c r="AL95">
        <v>1869</v>
      </c>
      <c r="AM95">
        <v>1941</v>
      </c>
      <c r="AN95">
        <v>1753</v>
      </c>
    </row>
    <row r="96" spans="2:40">
      <c r="B96" t="s">
        <v>62</v>
      </c>
      <c r="R96">
        <v>360</v>
      </c>
      <c r="S96">
        <v>363</v>
      </c>
      <c r="T96">
        <v>313</v>
      </c>
      <c r="U96">
        <v>519</v>
      </c>
      <c r="V96">
        <v>619</v>
      </c>
      <c r="W96">
        <v>591</v>
      </c>
      <c r="X96">
        <v>1082</v>
      </c>
      <c r="Y96">
        <v>1352</v>
      </c>
      <c r="Z96">
        <v>1112</v>
      </c>
      <c r="AA96">
        <v>671</v>
      </c>
      <c r="AB96">
        <v>1086</v>
      </c>
      <c r="AC96">
        <v>1229</v>
      </c>
      <c r="AD96">
        <v>1476</v>
      </c>
      <c r="AE96">
        <v>734</v>
      </c>
      <c r="AF96">
        <v>717</v>
      </c>
      <c r="AG96">
        <v>930</v>
      </c>
      <c r="AH96">
        <v>1158</v>
      </c>
      <c r="AI96">
        <v>1305</v>
      </c>
      <c r="AJ96">
        <v>1113</v>
      </c>
      <c r="AK96">
        <v>1014</v>
      </c>
      <c r="AL96">
        <v>830</v>
      </c>
      <c r="AM96">
        <v>705</v>
      </c>
      <c r="AN96">
        <v>639</v>
      </c>
    </row>
    <row r="97" spans="2:54">
      <c r="B97" t="s">
        <v>103</v>
      </c>
    </row>
    <row r="98" spans="2:54">
      <c r="B98" t="s">
        <v>89</v>
      </c>
      <c r="R98">
        <v>93</v>
      </c>
      <c r="S98">
        <v>53</v>
      </c>
      <c r="T98">
        <v>31</v>
      </c>
    </row>
    <row r="99" spans="2:54">
      <c r="B99" t="s">
        <v>93</v>
      </c>
    </row>
    <row r="100" spans="2:54">
      <c r="B100" t="s">
        <v>94</v>
      </c>
    </row>
    <row r="101" spans="2:54">
      <c r="B101" t="s">
        <v>63</v>
      </c>
      <c r="R101">
        <v>3173</v>
      </c>
      <c r="S101">
        <v>2573</v>
      </c>
      <c r="T101">
        <v>4920</v>
      </c>
      <c r="U101">
        <v>6593</v>
      </c>
      <c r="V101">
        <v>11442</v>
      </c>
      <c r="W101">
        <v>2134</v>
      </c>
      <c r="X101">
        <v>405</v>
      </c>
      <c r="Y101">
        <v>18</v>
      </c>
      <c r="Z101">
        <v>6</v>
      </c>
      <c r="AA101">
        <v>4</v>
      </c>
      <c r="AB101">
        <v>1</v>
      </c>
      <c r="AC101">
        <v>6</v>
      </c>
      <c r="AD101">
        <v>6</v>
      </c>
      <c r="AI101">
        <v>21</v>
      </c>
      <c r="AJ101">
        <v>1</v>
      </c>
    </row>
    <row r="103" spans="2:54">
      <c r="B103" t="s">
        <v>108</v>
      </c>
      <c r="R103">
        <f>SUM(R4:R102)</f>
        <v>83930</v>
      </c>
      <c r="S103">
        <f t="shared" ref="S103:AN103" si="0">SUM(S4:S102)</f>
        <v>87220</v>
      </c>
      <c r="T103">
        <f t="shared" si="0"/>
        <v>150279</v>
      </c>
      <c r="U103">
        <f t="shared" si="0"/>
        <v>131560</v>
      </c>
      <c r="V103">
        <f t="shared" si="0"/>
        <v>96772</v>
      </c>
      <c r="W103">
        <f t="shared" si="0"/>
        <v>47956</v>
      </c>
      <c r="X103">
        <f t="shared" si="0"/>
        <v>267648</v>
      </c>
      <c r="Y103">
        <f t="shared" si="0"/>
        <v>370872</v>
      </c>
      <c r="Z103">
        <f t="shared" si="0"/>
        <v>154184</v>
      </c>
      <c r="AA103">
        <f t="shared" si="0"/>
        <v>107219</v>
      </c>
      <c r="AB103">
        <f t="shared" si="0"/>
        <v>146235</v>
      </c>
      <c r="AC103">
        <f t="shared" si="0"/>
        <v>178061</v>
      </c>
      <c r="AD103">
        <f t="shared" si="0"/>
        <v>170464</v>
      </c>
      <c r="AE103">
        <f t="shared" si="0"/>
        <v>111114</v>
      </c>
      <c r="AF103">
        <f t="shared" si="0"/>
        <v>104496</v>
      </c>
      <c r="AG103">
        <f t="shared" si="0"/>
        <v>111697</v>
      </c>
      <c r="AH103">
        <f t="shared" si="0"/>
        <v>96501</v>
      </c>
      <c r="AI103">
        <f t="shared" si="0"/>
        <v>92318</v>
      </c>
      <c r="AJ103">
        <f t="shared" si="0"/>
        <v>73218</v>
      </c>
      <c r="AK103">
        <f t="shared" si="0"/>
        <v>50388</v>
      </c>
      <c r="AL103">
        <f t="shared" si="0"/>
        <v>49757</v>
      </c>
      <c r="AM103">
        <f t="shared" si="0"/>
        <v>58864</v>
      </c>
      <c r="AN103">
        <f t="shared" si="0"/>
        <v>54068</v>
      </c>
      <c r="AO103">
        <f>SUM(AO4:AO102)</f>
        <v>0</v>
      </c>
      <c r="AP103">
        <f>SUM(AP4:AP102)</f>
        <v>0</v>
      </c>
      <c r="AQ103">
        <f t="shared" ref="AQ103:BB103" si="1">SUM(AQ4:AQ102)</f>
        <v>0</v>
      </c>
      <c r="AR103">
        <f t="shared" si="1"/>
        <v>0</v>
      </c>
      <c r="AS103">
        <f t="shared" si="1"/>
        <v>0</v>
      </c>
      <c r="AT103">
        <f t="shared" si="1"/>
        <v>0</v>
      </c>
      <c r="AU103">
        <f t="shared" si="1"/>
        <v>0</v>
      </c>
      <c r="AV103">
        <f t="shared" si="1"/>
        <v>0</v>
      </c>
      <c r="AW103">
        <f t="shared" si="1"/>
        <v>0</v>
      </c>
      <c r="AX103">
        <f t="shared" si="1"/>
        <v>0</v>
      </c>
      <c r="AY103">
        <f t="shared" si="1"/>
        <v>0</v>
      </c>
      <c r="AZ103">
        <f t="shared" si="1"/>
        <v>0</v>
      </c>
      <c r="BA103">
        <f t="shared" si="1"/>
        <v>0</v>
      </c>
      <c r="BB103">
        <f t="shared" si="1"/>
        <v>0</v>
      </c>
    </row>
    <row r="105" spans="2:54">
      <c r="R105">
        <f>83930-R103</f>
        <v>0</v>
      </c>
      <c r="S105">
        <f>87220-S103</f>
        <v>0</v>
      </c>
      <c r="T105">
        <f>150279-T103</f>
        <v>0</v>
      </c>
      <c r="U105">
        <f>131560-U103</f>
        <v>0</v>
      </c>
      <c r="V105">
        <f>96772-V103</f>
        <v>0</v>
      </c>
      <c r="W105">
        <f>47956-W103</f>
        <v>0</v>
      </c>
      <c r="X105">
        <f>267648-X103</f>
        <v>0</v>
      </c>
      <c r="Y105">
        <f>370872-Y103</f>
        <v>0</v>
      </c>
      <c r="Z105">
        <f>154184-Z103</f>
        <v>0</v>
      </c>
      <c r="AA105">
        <f>107219-AA103</f>
        <v>0</v>
      </c>
      <c r="AB105">
        <f>146235-AB103</f>
        <v>0</v>
      </c>
      <c r="AC105">
        <f>178061-AC103</f>
        <v>0</v>
      </c>
      <c r="AD105">
        <f>170464-AD103</f>
        <v>0</v>
      </c>
      <c r="AE105">
        <f>111114-AE103</f>
        <v>0</v>
      </c>
      <c r="AF105">
        <f>104496-AF103</f>
        <v>0</v>
      </c>
      <c r="AG105">
        <f>111697-AG103</f>
        <v>0</v>
      </c>
      <c r="AH105">
        <f>96501-AH103</f>
        <v>0</v>
      </c>
      <c r="AI105">
        <f>92318-AI103</f>
        <v>0</v>
      </c>
      <c r="AJ105">
        <f>73218-AJ103</f>
        <v>0</v>
      </c>
      <c r="AK105">
        <f>50388-AK103</f>
        <v>0</v>
      </c>
      <c r="AL105">
        <f>49757-AL103</f>
        <v>0</v>
      </c>
      <c r="AM105">
        <f>58864-AM103</f>
        <v>0</v>
      </c>
      <c r="AN105">
        <f>54068-AN103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Sheet1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2008-12-18T21:05:24Z</dcterms:created>
  <dcterms:modified xsi:type="dcterms:W3CDTF">2012-03-05T19:31:09Z</dcterms:modified>
</cp:coreProperties>
</file>