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00" windowWidth="15480" windowHeight="9120" activeTab="1"/>
  </bookViews>
  <sheets>
    <sheet name="exports" sheetId="1" r:id="rId1"/>
    <sheet name="impor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9" i="1" l="1"/>
  <c r="X109" i="2"/>
  <c r="X39" i="2"/>
  <c r="Y109" i="2"/>
  <c r="Y39" i="2"/>
  <c r="Z39" i="1"/>
  <c r="AL113" i="1" l="1"/>
  <c r="AL138" i="1"/>
  <c r="AL140" i="1"/>
  <c r="AL142" i="1" s="1"/>
  <c r="AN113" i="1"/>
  <c r="AN138" i="1"/>
  <c r="AN140" i="1"/>
  <c r="AN142" i="1"/>
  <c r="AO142" i="1"/>
  <c r="AM113" i="1"/>
  <c r="AM138" i="1"/>
  <c r="AM140" i="1"/>
  <c r="AM142" i="1"/>
  <c r="AS113" i="1"/>
  <c r="AS140" i="1" s="1"/>
  <c r="AS142" i="1" s="1"/>
  <c r="AE138" i="2"/>
  <c r="AP113" i="1"/>
  <c r="AP138" i="1"/>
  <c r="AP138" i="2"/>
  <c r="AP164" i="2"/>
  <c r="AH138" i="2"/>
  <c r="AQ164" i="2"/>
  <c r="AQ138" i="2"/>
  <c r="AQ168" i="2"/>
  <c r="AQ170" i="2" s="1"/>
  <c r="AI138" i="2"/>
  <c r="AI164" i="2"/>
  <c r="AK138" i="2"/>
  <c r="AK164" i="2"/>
  <c r="AB164" i="2"/>
  <c r="AG138" i="2"/>
  <c r="AG168" i="2" s="1"/>
  <c r="AG170" i="2" s="1"/>
  <c r="F138" i="2"/>
  <c r="F168" i="2" s="1"/>
  <c r="G138" i="2"/>
  <c r="H138" i="2"/>
  <c r="I138" i="2"/>
  <c r="J138" i="2"/>
  <c r="K138" i="2"/>
  <c r="L138" i="2"/>
  <c r="M138" i="2"/>
  <c r="M168" i="2" s="1"/>
  <c r="N138" i="2"/>
  <c r="O138" i="2"/>
  <c r="P138" i="2"/>
  <c r="Q138" i="2"/>
  <c r="R138" i="2"/>
  <c r="R168" i="2" s="1"/>
  <c r="S138" i="2"/>
  <c r="S168" i="2" s="1"/>
  <c r="T138" i="2"/>
  <c r="U138" i="2"/>
  <c r="V138" i="2"/>
  <c r="W138" i="2"/>
  <c r="X138" i="2"/>
  <c r="Y138" i="2"/>
  <c r="Z138" i="2"/>
  <c r="AA138" i="2"/>
  <c r="AB138" i="2"/>
  <c r="AB168" i="2" s="1"/>
  <c r="AB170" i="2" s="1"/>
  <c r="AC138" i="2"/>
  <c r="AD138" i="2"/>
  <c r="AF138" i="2"/>
  <c r="AF168" i="2" s="1"/>
  <c r="AF170" i="2" s="1"/>
  <c r="AJ138" i="2"/>
  <c r="AJ164" i="2"/>
  <c r="AJ168" i="2" s="1"/>
  <c r="AJ170" i="2" s="1"/>
  <c r="AL138" i="2"/>
  <c r="AM138" i="2"/>
  <c r="AN138" i="2"/>
  <c r="AO138" i="2"/>
  <c r="AR138" i="2"/>
  <c r="AS138" i="2"/>
  <c r="AT138" i="2"/>
  <c r="AU138" i="2"/>
  <c r="AV138" i="2"/>
  <c r="AW138" i="2"/>
  <c r="AX138" i="2"/>
  <c r="AY138" i="2"/>
  <c r="AZ138" i="2"/>
  <c r="BA138" i="2"/>
  <c r="BB138" i="2"/>
  <c r="BB168" i="2" s="1"/>
  <c r="F164" i="2"/>
  <c r="G164" i="2"/>
  <c r="H164" i="2"/>
  <c r="I164" i="2"/>
  <c r="J164" i="2"/>
  <c r="K164" i="2"/>
  <c r="L164" i="2"/>
  <c r="M164" i="2"/>
  <c r="N164" i="2"/>
  <c r="O164" i="2"/>
  <c r="O168" i="2" s="1"/>
  <c r="P164" i="2"/>
  <c r="Q164" i="2"/>
  <c r="R164" i="2"/>
  <c r="S164" i="2"/>
  <c r="T164" i="2"/>
  <c r="U164" i="2"/>
  <c r="U168" i="2" s="1"/>
  <c r="V164" i="2"/>
  <c r="W164" i="2"/>
  <c r="X164" i="2"/>
  <c r="Y164" i="2"/>
  <c r="Z164" i="2"/>
  <c r="AA164" i="2"/>
  <c r="AC164" i="2"/>
  <c r="AD164" i="2"/>
  <c r="AE164" i="2"/>
  <c r="AF164" i="2"/>
  <c r="AG164" i="2"/>
  <c r="AH164" i="2"/>
  <c r="AH168" i="2" s="1"/>
  <c r="AH170" i="2" s="1"/>
  <c r="AL164" i="2"/>
  <c r="AM164" i="2"/>
  <c r="AN164" i="2"/>
  <c r="AO164" i="2"/>
  <c r="AR164" i="2"/>
  <c r="AS164" i="2"/>
  <c r="AS168" i="2" s="1"/>
  <c r="AS170" i="2" s="1"/>
  <c r="AT164" i="2"/>
  <c r="AU164" i="2"/>
  <c r="AV164" i="2"/>
  <c r="AW164" i="2"/>
  <c r="AX164" i="2"/>
  <c r="AY164" i="2"/>
  <c r="AZ164" i="2"/>
  <c r="BA164" i="2"/>
  <c r="BB164" i="2"/>
  <c r="F113" i="1"/>
  <c r="G113" i="1"/>
  <c r="G140" i="1" s="1"/>
  <c r="H113" i="1"/>
  <c r="H140" i="1" s="1"/>
  <c r="I113" i="1"/>
  <c r="J113" i="1"/>
  <c r="K113" i="1"/>
  <c r="L113" i="1"/>
  <c r="L140" i="1" s="1"/>
  <c r="M113" i="1"/>
  <c r="M140" i="1" s="1"/>
  <c r="N113" i="1"/>
  <c r="O113" i="1"/>
  <c r="P113" i="1"/>
  <c r="Q113" i="1"/>
  <c r="Q140" i="1" s="1"/>
  <c r="R113" i="1"/>
  <c r="R140" i="1" s="1"/>
  <c r="S113" i="1"/>
  <c r="T113" i="1"/>
  <c r="U113" i="1"/>
  <c r="U140" i="1" s="1"/>
  <c r="V113" i="1"/>
  <c r="V140" i="1" s="1"/>
  <c r="W113" i="1"/>
  <c r="X113" i="1"/>
  <c r="Y113" i="1"/>
  <c r="Z113" i="1"/>
  <c r="AA113" i="1"/>
  <c r="AB113" i="1"/>
  <c r="AB140" i="1" s="1"/>
  <c r="AB142" i="1" s="1"/>
  <c r="AC113" i="1"/>
  <c r="AC140" i="1" s="1"/>
  <c r="AC142" i="1" s="1"/>
  <c r="AD113" i="1"/>
  <c r="AE113" i="1"/>
  <c r="AF113" i="1"/>
  <c r="AG113" i="1"/>
  <c r="AG140" i="1" s="1"/>
  <c r="AG142" i="1" s="1"/>
  <c r="AH113" i="1"/>
  <c r="AH140" i="1" s="1"/>
  <c r="AH142" i="1" s="1"/>
  <c r="AI113" i="1"/>
  <c r="AJ113" i="1"/>
  <c r="AK113" i="1"/>
  <c r="AO113" i="1"/>
  <c r="AQ113" i="1"/>
  <c r="AR113" i="1"/>
  <c r="AR140" i="1" s="1"/>
  <c r="AR142" i="1" s="1"/>
  <c r="AT113" i="1"/>
  <c r="AT140" i="1" s="1"/>
  <c r="AT142" i="1" s="1"/>
  <c r="AU113" i="1"/>
  <c r="AV113" i="1"/>
  <c r="AV140" i="1" s="1"/>
  <c r="AV142" i="1" s="1"/>
  <c r="AW113" i="1"/>
  <c r="AX113" i="1"/>
  <c r="AX140" i="1" s="1"/>
  <c r="AX142" i="1" s="1"/>
  <c r="AY113" i="1"/>
  <c r="AY140" i="1" s="1"/>
  <c r="AY142" i="1" s="1"/>
  <c r="AZ113" i="1"/>
  <c r="AZ140" i="1" s="1"/>
  <c r="AZ142" i="1" s="1"/>
  <c r="BA113" i="1"/>
  <c r="BA140" i="1"/>
  <c r="BB113" i="1"/>
  <c r="F138" i="1"/>
  <c r="F140" i="1"/>
  <c r="G138" i="1"/>
  <c r="H138" i="1"/>
  <c r="I138" i="1"/>
  <c r="I140" i="1"/>
  <c r="J138" i="1"/>
  <c r="J140" i="1"/>
  <c r="K138" i="1"/>
  <c r="K140" i="1" s="1"/>
  <c r="L138" i="1"/>
  <c r="M138" i="1"/>
  <c r="N138" i="1"/>
  <c r="N140" i="1" s="1"/>
  <c r="O138" i="1"/>
  <c r="O140" i="1"/>
  <c r="P138" i="1"/>
  <c r="Q138" i="1"/>
  <c r="R138" i="1"/>
  <c r="S138" i="1"/>
  <c r="S140" i="1"/>
  <c r="T138" i="1"/>
  <c r="U138" i="1"/>
  <c r="V138" i="1"/>
  <c r="W138" i="1"/>
  <c r="X138" i="1"/>
  <c r="Y138" i="1"/>
  <c r="Z138" i="1"/>
  <c r="AA138" i="1"/>
  <c r="AB138" i="1"/>
  <c r="AC138" i="1"/>
  <c r="AD138" i="1"/>
  <c r="AD140" i="1" s="1"/>
  <c r="AD142" i="1" s="1"/>
  <c r="AE138" i="1"/>
  <c r="AF138" i="1"/>
  <c r="AG138" i="1"/>
  <c r="AH138" i="1"/>
  <c r="AI138" i="1"/>
  <c r="AJ138" i="1"/>
  <c r="AJ140" i="1" s="1"/>
  <c r="AJ142" i="1" s="1"/>
  <c r="AK138" i="1"/>
  <c r="AO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B140" i="1"/>
  <c r="W140" i="1"/>
  <c r="E138" i="1"/>
  <c r="E164" i="2"/>
  <c r="E138" i="2"/>
  <c r="E168" i="2" s="1"/>
  <c r="E113" i="1"/>
  <c r="E140" i="1" s="1"/>
  <c r="T140" i="1"/>
  <c r="P140" i="1"/>
  <c r="AO140" i="1"/>
  <c r="AW140" i="1"/>
  <c r="AW142" i="1"/>
  <c r="AP140" i="1"/>
  <c r="AP142" i="1"/>
  <c r="AU140" i="1"/>
  <c r="AU142" i="1"/>
  <c r="AA140" i="1"/>
  <c r="AA142" i="1"/>
  <c r="AE140" i="1"/>
  <c r="AE142" i="1"/>
  <c r="AE168" i="2"/>
  <c r="AE170" i="2"/>
  <c r="AF140" i="1"/>
  <c r="AF142" i="1"/>
  <c r="AK140" i="1"/>
  <c r="AK142" i="1"/>
  <c r="AI140" i="1"/>
  <c r="AI142" i="1" s="1"/>
  <c r="AQ140" i="1"/>
  <c r="AQ142" i="1" s="1"/>
  <c r="AI168" i="2" l="1"/>
  <c r="AI170" i="2" s="1"/>
  <c r="AP168" i="2"/>
  <c r="AP170" i="2" s="1"/>
  <c r="AY168" i="2"/>
  <c r="AY170" i="2" s="1"/>
  <c r="AL168" i="2"/>
  <c r="AL170" i="2" s="1"/>
  <c r="V168" i="2"/>
  <c r="AX168" i="2"/>
  <c r="AX170" i="2" s="1"/>
  <c r="P168" i="2"/>
  <c r="J168" i="2"/>
  <c r="L168" i="2"/>
  <c r="AA168" i="2"/>
  <c r="AA170" i="2" s="1"/>
  <c r="BA168" i="2"/>
  <c r="BA170" i="2" s="1"/>
  <c r="AU168" i="2"/>
  <c r="AU170" i="2" s="1"/>
  <c r="AD168" i="2"/>
  <c r="AD170" i="2" s="1"/>
  <c r="W168" i="2"/>
  <c r="K168" i="2"/>
  <c r="N168" i="2"/>
  <c r="H168" i="2"/>
  <c r="AK168" i="2"/>
  <c r="AK170" i="2" s="1"/>
  <c r="AR168" i="2"/>
  <c r="AR170" i="2" s="1"/>
  <c r="AW168" i="2"/>
  <c r="AW170" i="2" s="1"/>
  <c r="Z168" i="2"/>
  <c r="Z170" i="2" s="1"/>
  <c r="T168" i="2"/>
  <c r="G168" i="2"/>
  <c r="AO168" i="2"/>
  <c r="AO170" i="2" s="1"/>
  <c r="I168" i="2"/>
  <c r="AV168" i="2"/>
  <c r="AV170" i="2" s="1"/>
  <c r="AN168" i="2"/>
  <c r="AN170" i="2" s="1"/>
  <c r="AZ168" i="2"/>
  <c r="AZ170" i="2" s="1"/>
  <c r="AT168" i="2"/>
  <c r="AT170" i="2" s="1"/>
  <c r="AM168" i="2"/>
  <c r="AM170" i="2" s="1"/>
  <c r="Q168" i="2"/>
  <c r="Y140" i="1"/>
  <c r="Y142" i="1" s="1"/>
  <c r="X168" i="2"/>
  <c r="X170" i="2" s="1"/>
  <c r="X140" i="1"/>
  <c r="X142" i="1" s="1"/>
  <c r="Y168" i="2"/>
  <c r="Y170" i="2" s="1"/>
  <c r="Z140" i="1"/>
  <c r="Z142" i="1" s="1"/>
  <c r="AC168" i="2"/>
  <c r="AC170" i="2" s="1"/>
</calcChain>
</file>

<file path=xl/sharedStrings.xml><?xml version="1.0" encoding="utf-8"?>
<sst xmlns="http://schemas.openxmlformats.org/spreadsheetml/2006/main" count="376" uniqueCount="190">
  <si>
    <t>notes</t>
  </si>
  <si>
    <t>unit</t>
  </si>
  <si>
    <t>France</t>
  </si>
  <si>
    <t>Madagascar</t>
  </si>
  <si>
    <t>Reunion</t>
  </si>
  <si>
    <t>Portugal</t>
  </si>
  <si>
    <t>Yugoslavia</t>
  </si>
  <si>
    <t>Afghanistan</t>
  </si>
  <si>
    <t>Siam</t>
  </si>
  <si>
    <t>Cuba</t>
  </si>
  <si>
    <t>Haiti</t>
  </si>
  <si>
    <t>Guatemala</t>
  </si>
  <si>
    <t>Honduras</t>
  </si>
  <si>
    <t>Nicaragua</t>
  </si>
  <si>
    <t>Venezuela</t>
  </si>
  <si>
    <t>Uruguay</t>
  </si>
  <si>
    <t>Paraguay</t>
  </si>
  <si>
    <t>Palestine</t>
  </si>
  <si>
    <t>Canada</t>
  </si>
  <si>
    <t>Albanie</t>
  </si>
  <si>
    <t>Allemagne</t>
  </si>
  <si>
    <t>Autriche</t>
  </si>
  <si>
    <t>Bulgarie</t>
  </si>
  <si>
    <t>Danemark</t>
  </si>
  <si>
    <t>Espagne</t>
  </si>
  <si>
    <t>Esthonie</t>
  </si>
  <si>
    <t>Finlande</t>
  </si>
  <si>
    <t>Grand-Bretagne</t>
  </si>
  <si>
    <t>Grece</t>
  </si>
  <si>
    <t>Hongrie</t>
  </si>
  <si>
    <t>Irlande</t>
  </si>
  <si>
    <t>Italie</t>
  </si>
  <si>
    <t>Lettonie</t>
  </si>
  <si>
    <t>Lithuanie</t>
  </si>
  <si>
    <t>Norvege</t>
  </si>
  <si>
    <t>Pays-Bas</t>
  </si>
  <si>
    <t>Pologne</t>
  </si>
  <si>
    <t>Roumanie</t>
  </si>
  <si>
    <t>Suede</t>
  </si>
  <si>
    <t>Suisse</t>
  </si>
  <si>
    <t>Tcheco-Slovaquie</t>
  </si>
  <si>
    <t>Turquie</t>
  </si>
  <si>
    <t>U-E Belgo-Luxembourg</t>
  </si>
  <si>
    <t>URSS</t>
  </si>
  <si>
    <t>Autres pays d'Europe</t>
  </si>
  <si>
    <t>Arabie</t>
  </si>
  <si>
    <t>Chine</t>
  </si>
  <si>
    <t>Hong-Kong</t>
  </si>
  <si>
    <t>Indes anglaises</t>
  </si>
  <si>
    <t>Indes neerlandaises</t>
  </si>
  <si>
    <t>Irak</t>
  </si>
  <si>
    <t>Japon</t>
  </si>
  <si>
    <t>Malaisie britannique</t>
  </si>
  <si>
    <t>Perse</t>
  </si>
  <si>
    <t>Philippines</t>
  </si>
  <si>
    <t>Autres pays d'Asie occident</t>
  </si>
  <si>
    <t>Autres pays d'Asie autres</t>
  </si>
  <si>
    <t>Egypte</t>
  </si>
  <si>
    <t>Possession italiennes en Afrique</t>
  </si>
  <si>
    <t>Union Sud-Africaine</t>
  </si>
  <si>
    <t>Maroc (zone espagnole) et iles Canaries</t>
  </si>
  <si>
    <t>Tanger</t>
  </si>
  <si>
    <t>Autres Afrique Equatoriaux, orientaux</t>
  </si>
  <si>
    <t>Autres Afrique Equatoriaux, occidentaux</t>
  </si>
  <si>
    <t>Autres Afrique Meridoniaux</t>
  </si>
  <si>
    <t>Argentina</t>
  </si>
  <si>
    <t>Bolivie</t>
  </si>
  <si>
    <t>Bresil</t>
  </si>
  <si>
    <t>Chili</t>
  </si>
  <si>
    <t>Colombie</t>
  </si>
  <si>
    <t>Costa-Rica</t>
  </si>
  <si>
    <t>Republique Dominicaine</t>
  </si>
  <si>
    <t>Equateur</t>
  </si>
  <si>
    <t>Etats-Unis</t>
  </si>
  <si>
    <t>Mexique</t>
  </si>
  <si>
    <t>Perou</t>
  </si>
  <si>
    <t>Salvador</t>
  </si>
  <si>
    <t>Autres Amerique du Nord</t>
  </si>
  <si>
    <t>Autres Amerique Cent continent</t>
  </si>
  <si>
    <t>Autres Amerique Cent insulai</t>
  </si>
  <si>
    <t>Autres Amerique du Sud</t>
  </si>
  <si>
    <t>Australie</t>
  </si>
  <si>
    <t>Nouvell Zelande</t>
  </si>
  <si>
    <t>Autres iles de l'Oceanie</t>
  </si>
  <si>
    <t>Reg arctiq et antarctiq</t>
  </si>
  <si>
    <t>TOTAL pays etrangers</t>
  </si>
  <si>
    <t>Afrique equat francaise</t>
  </si>
  <si>
    <t>Afrique occid francaise</t>
  </si>
  <si>
    <t>Algerie</t>
  </si>
  <si>
    <t>Cameroun</t>
  </si>
  <si>
    <t>Cote francaise des Somalis</t>
  </si>
  <si>
    <t>Nouvelle Caledonie</t>
  </si>
  <si>
    <t>Autres francies en Oceanie</t>
  </si>
  <si>
    <t>Guadeloupe</t>
  </si>
  <si>
    <t>Guyane francaise</t>
  </si>
  <si>
    <t>Indes francaises</t>
  </si>
  <si>
    <t>Indochine francaise</t>
  </si>
  <si>
    <t>Maroc (zone francaise)</t>
  </si>
  <si>
    <t>Martinique</t>
  </si>
  <si>
    <t>St. Pierre et Miquelon</t>
  </si>
  <si>
    <t>Syrie</t>
  </si>
  <si>
    <t>Togo</t>
  </si>
  <si>
    <t>Tunisie</t>
  </si>
  <si>
    <t>TOTAL colonies francais</t>
  </si>
  <si>
    <t>Prov de bord</t>
  </si>
  <si>
    <t>TOTAL</t>
  </si>
  <si>
    <t>* In 1936, US total in book is off 60,000.</t>
  </si>
  <si>
    <t>Source: Annuarie Statistique</t>
  </si>
  <si>
    <t>Possessions anglaises dans la Mediterranee</t>
  </si>
  <si>
    <t>Tripolitaine</t>
  </si>
  <si>
    <t>Cote occidentale d'Afrique</t>
  </si>
  <si>
    <t>Possessions anglaises: Partie occidentale</t>
  </si>
  <si>
    <t>Possessions anglaises: Partie orientale</t>
  </si>
  <si>
    <t>Autres pays d'Afrique</t>
  </si>
  <si>
    <t>Autres pays d'Asie</t>
  </si>
  <si>
    <t>St Pierre et Peche</t>
  </si>
  <si>
    <t>Autres posessions anglaises en Amerique</t>
  </si>
  <si>
    <t>Possessions hollandaises en Amerique</t>
  </si>
  <si>
    <t>milliers de francs</t>
  </si>
  <si>
    <t>Annuaire Statistique 1936</t>
  </si>
  <si>
    <t>pays de provenance</t>
  </si>
  <si>
    <t>Commerce special</t>
  </si>
  <si>
    <t>Autres Afrique Septentrionaux</t>
  </si>
  <si>
    <t>Libye</t>
  </si>
  <si>
    <t>mille francs</t>
  </si>
  <si>
    <t>Autres Afrique Septentrionaux in 1933</t>
  </si>
  <si>
    <t>Possessions Italiennes en Afrique in 1936</t>
  </si>
  <si>
    <t>Congo francais</t>
  </si>
  <si>
    <t>Senegal</t>
  </si>
  <si>
    <t>Zones franches (Pays de Gex et Hante-Savoie)</t>
  </si>
  <si>
    <t>Epaves et sauvetages</t>
  </si>
  <si>
    <t>Territoire de Memel</t>
  </si>
  <si>
    <t>Sarre</t>
  </si>
  <si>
    <t>Fiume</t>
  </si>
  <si>
    <t>Uruguay et Paraguay</t>
  </si>
  <si>
    <t>Islande</t>
  </si>
  <si>
    <t>Arabie Seoudite</t>
  </si>
  <si>
    <t>Iles Bahrein</t>
  </si>
  <si>
    <t>Koweit</t>
  </si>
  <si>
    <t>Yemen</t>
  </si>
  <si>
    <t>Autres pays d'Arabie</t>
  </si>
  <si>
    <t>Ceylan</t>
  </si>
  <si>
    <t>Israel</t>
  </si>
  <si>
    <t>Liban</t>
  </si>
  <si>
    <t>Malaisie et autres territoires Britanniques d'Asie</t>
  </si>
  <si>
    <t>Pakistan</t>
  </si>
  <si>
    <t>Transjordanie</t>
  </si>
  <si>
    <t>Union de Birmanie</t>
  </si>
  <si>
    <t>Union Indienne</t>
  </si>
  <si>
    <t>Territoires Neerlandais d'Asie</t>
  </si>
  <si>
    <t>Territoires Portugais d'Asie</t>
  </si>
  <si>
    <t>Ethiopie</t>
  </si>
  <si>
    <t>Liberia</t>
  </si>
  <si>
    <t>Soudan Anglo-Egyptien</t>
  </si>
  <si>
    <t>Territoires Belges d'Afrique</t>
  </si>
  <si>
    <t>Autres Territoires Britanniques d'Afrique</t>
  </si>
  <si>
    <t>Territoires Espagnols d'Afrique</t>
  </si>
  <si>
    <t>Territoires Portugais d'Afrique</t>
  </si>
  <si>
    <t>Panama</t>
  </si>
  <si>
    <t>Territoires des US en Amerique Centrale</t>
  </si>
  <si>
    <t>Autres Territoires Britanniques d'Oceanie</t>
  </si>
  <si>
    <t>Territoires des US en Oceanie</t>
  </si>
  <si>
    <t>Nouvelles-Hebrides, Iles de Bank et Iles Torres</t>
  </si>
  <si>
    <t>Syrie-Liban</t>
  </si>
  <si>
    <t>Possessions italiennes d'Afrique</t>
  </si>
  <si>
    <t>Before 1932 was included with Australia</t>
  </si>
  <si>
    <t>Cote Orientale d'Afrique</t>
  </si>
  <si>
    <t>mille fr.</t>
  </si>
  <si>
    <t>Germany (Allemagne) includes Austria</t>
  </si>
  <si>
    <t>Before 1929, Afghanistan, Arabie, and Persia included in Autres pays d'Asie</t>
  </si>
  <si>
    <t>pays d'origine</t>
  </si>
  <si>
    <t>Included with Allemagne in 1939</t>
  </si>
  <si>
    <t>mille fr</t>
  </si>
  <si>
    <t>Before 1932 included with Indes Anglaises</t>
  </si>
  <si>
    <t>Possessions anglaises: Partie occidentale et partie orientale</t>
  </si>
  <si>
    <t>Boheme-Moravie</t>
  </si>
  <si>
    <t>Congo Francais</t>
  </si>
  <si>
    <t>Belgique</t>
  </si>
  <si>
    <t>Luxembourg</t>
  </si>
  <si>
    <t>Autres posessions anglaises de l'amerique du nord</t>
  </si>
  <si>
    <t>Porto-Rico</t>
  </si>
  <si>
    <t>Saint Thomas</t>
  </si>
  <si>
    <t>Croatie</t>
  </si>
  <si>
    <t>Gouvernement General de Pologne in 1942</t>
  </si>
  <si>
    <t>Serbie</t>
  </si>
  <si>
    <t>Slovaquie</t>
  </si>
  <si>
    <t>Porto Rico</t>
  </si>
  <si>
    <t>Corps Expeditionnaires Allies</t>
  </si>
  <si>
    <t>Mayotte</t>
  </si>
  <si>
    <t>Nossi-Be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</si>
</sst>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3"/>
  <sheetViews>
    <sheetView zoomScale="90" zoomScaleNormal="90" workbookViewId="0">
      <pane xSplit="3" ySplit="1" topLeftCell="AR126" activePane="bottomRight" state="frozen"/>
      <selection activeCell="B2" sqref="B2:B180"/>
      <selection pane="topRight" activeCell="B2" sqref="B2:B180"/>
      <selection pane="bottomLeft" activeCell="B2" sqref="B2:B180"/>
      <selection pane="bottomRight" activeCell="AP25" sqref="AP25"/>
    </sheetView>
  </sheetViews>
  <sheetFormatPr defaultRowHeight="15" x14ac:dyDescent="0.25"/>
  <cols>
    <col min="2" max="2" width="23.28515625" customWidth="1"/>
    <col min="24" max="28" width="10" bestFit="1" customWidth="1"/>
    <col min="29" max="30" width="11.140625" customWidth="1"/>
    <col min="31" max="31" width="10" bestFit="1" customWidth="1"/>
    <col min="32" max="32" width="13.28515625" customWidth="1"/>
    <col min="33" max="33" width="11.5703125" customWidth="1"/>
    <col min="34" max="34" width="10.42578125" style="1" customWidth="1"/>
    <col min="35" max="35" width="10" style="1" bestFit="1" customWidth="1"/>
    <col min="36" max="36" width="10.7109375" style="1" customWidth="1"/>
    <col min="37" max="37" width="12.28515625" customWidth="1"/>
    <col min="38" max="40" width="10" bestFit="1" customWidth="1"/>
    <col min="41" max="41" width="12.28515625" customWidth="1"/>
    <col min="42" max="42" width="10" bestFit="1" customWidth="1"/>
    <col min="43" max="43" width="12.28515625" customWidth="1"/>
    <col min="44" max="50" width="10" bestFit="1" customWidth="1"/>
    <col min="51" max="52" width="11.140625" bestFit="1" customWidth="1"/>
  </cols>
  <sheetData>
    <row r="1" spans="1:54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 s="1">
        <v>1929</v>
      </c>
      <c r="AI1" s="1">
        <v>1930</v>
      </c>
      <c r="AJ1" s="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x14ac:dyDescent="0.25">
      <c r="X2" s="1">
        <v>1000</v>
      </c>
      <c r="Y2" s="1">
        <v>1000</v>
      </c>
      <c r="Z2" s="1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>
        <v>1000</v>
      </c>
      <c r="AH2" s="1">
        <v>1000</v>
      </c>
      <c r="AI2" s="1">
        <v>1000</v>
      </c>
      <c r="AJ2" s="1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</row>
    <row r="3" spans="1:54" x14ac:dyDescent="0.25">
      <c r="AA3" s="1" t="s">
        <v>172</v>
      </c>
      <c r="AB3" s="1" t="s">
        <v>172</v>
      </c>
      <c r="AC3" s="1" t="s">
        <v>172</v>
      </c>
      <c r="AD3" s="1" t="s">
        <v>172</v>
      </c>
      <c r="AE3" s="1" t="s">
        <v>172</v>
      </c>
      <c r="AF3" s="1" t="s">
        <v>172</v>
      </c>
      <c r="AG3" t="s">
        <v>118</v>
      </c>
      <c r="AH3" s="1" t="s">
        <v>172</v>
      </c>
      <c r="AI3" s="1" t="s">
        <v>172</v>
      </c>
      <c r="AJ3" s="1" t="s">
        <v>172</v>
      </c>
      <c r="AK3" s="1" t="s">
        <v>172</v>
      </c>
      <c r="AL3" s="1" t="s">
        <v>172</v>
      </c>
      <c r="AM3" s="1" t="s">
        <v>172</v>
      </c>
      <c r="AN3" s="1" t="s">
        <v>172</v>
      </c>
      <c r="AP3" t="s">
        <v>124</v>
      </c>
      <c r="AQ3" t="s">
        <v>124</v>
      </c>
      <c r="AR3" t="s">
        <v>124</v>
      </c>
      <c r="AS3" t="s">
        <v>124</v>
      </c>
      <c r="AT3" t="s">
        <v>124</v>
      </c>
      <c r="AU3" t="s">
        <v>124</v>
      </c>
      <c r="AV3" t="s">
        <v>124</v>
      </c>
      <c r="AW3" t="s">
        <v>124</v>
      </c>
      <c r="AX3" t="s">
        <v>124</v>
      </c>
      <c r="AY3" t="s">
        <v>124</v>
      </c>
      <c r="AZ3" t="s">
        <v>124</v>
      </c>
    </row>
    <row r="4" spans="1:54" x14ac:dyDescent="0.25">
      <c r="A4" t="s">
        <v>2</v>
      </c>
      <c r="B4" t="s">
        <v>19</v>
      </c>
      <c r="AB4">
        <v>5601</v>
      </c>
      <c r="AC4">
        <v>575</v>
      </c>
      <c r="AD4">
        <v>489</v>
      </c>
      <c r="AE4">
        <v>1528</v>
      </c>
      <c r="AF4">
        <v>2174</v>
      </c>
      <c r="AG4">
        <v>3095</v>
      </c>
      <c r="AH4" s="1">
        <v>4365</v>
      </c>
      <c r="AI4" s="1">
        <v>4490</v>
      </c>
      <c r="AJ4" s="1">
        <v>3853</v>
      </c>
      <c r="AK4" s="1">
        <v>2141</v>
      </c>
      <c r="AL4" s="1">
        <v>1520</v>
      </c>
      <c r="AM4">
        <v>1311</v>
      </c>
      <c r="AN4">
        <v>1860</v>
      </c>
      <c r="AO4">
        <v>1922</v>
      </c>
      <c r="AP4">
        <v>3247</v>
      </c>
      <c r="AQ4">
        <v>18504</v>
      </c>
      <c r="AR4">
        <v>2067</v>
      </c>
      <c r="AY4">
        <v>910</v>
      </c>
      <c r="AZ4">
        <v>399</v>
      </c>
    </row>
    <row r="5" spans="1:54" x14ac:dyDescent="0.25">
      <c r="B5" t="s">
        <v>20</v>
      </c>
      <c r="X5">
        <v>1559466</v>
      </c>
      <c r="Y5">
        <v>1502118</v>
      </c>
      <c r="Z5">
        <v>1876942</v>
      </c>
      <c r="AA5">
        <v>1969828</v>
      </c>
      <c r="AB5">
        <v>1079773</v>
      </c>
      <c r="AC5">
        <v>3958987</v>
      </c>
      <c r="AD5">
        <v>3832539</v>
      </c>
      <c r="AE5">
        <v>4383940</v>
      </c>
      <c r="AF5">
        <v>6630366</v>
      </c>
      <c r="AG5">
        <v>5623083</v>
      </c>
      <c r="AH5" s="1">
        <v>4743585</v>
      </c>
      <c r="AI5" s="1">
        <v>4155001</v>
      </c>
      <c r="AJ5" s="1">
        <v>2748855</v>
      </c>
      <c r="AK5" s="1">
        <v>1698880</v>
      </c>
      <c r="AL5" s="1">
        <v>1714098</v>
      </c>
      <c r="AM5">
        <v>1989195</v>
      </c>
      <c r="AN5">
        <v>1051008</v>
      </c>
      <c r="AO5">
        <v>666790</v>
      </c>
      <c r="AP5">
        <v>1415005</v>
      </c>
      <c r="AQ5">
        <v>1851013</v>
      </c>
      <c r="AR5">
        <v>1035579</v>
      </c>
      <c r="AS5">
        <v>652365</v>
      </c>
      <c r="AT5">
        <v>6246626</v>
      </c>
      <c r="AU5">
        <v>17795883</v>
      </c>
      <c r="AV5">
        <v>29188963</v>
      </c>
      <c r="AW5">
        <v>22417829</v>
      </c>
      <c r="AX5">
        <v>113849</v>
      </c>
      <c r="AY5">
        <v>2341488</v>
      </c>
      <c r="AZ5">
        <v>5849691</v>
      </c>
    </row>
    <row r="6" spans="1:54" x14ac:dyDescent="0.25">
      <c r="B6" t="s">
        <v>21</v>
      </c>
      <c r="C6" t="s">
        <v>171</v>
      </c>
      <c r="X6">
        <v>1166</v>
      </c>
      <c r="Y6">
        <v>19543</v>
      </c>
      <c r="Z6">
        <v>24483</v>
      </c>
      <c r="AA6">
        <v>28623</v>
      </c>
      <c r="AB6">
        <v>47398</v>
      </c>
      <c r="AC6">
        <v>150831</v>
      </c>
      <c r="AD6">
        <v>128932</v>
      </c>
      <c r="AE6">
        <v>206532</v>
      </c>
      <c r="AF6">
        <v>266420</v>
      </c>
      <c r="AG6">
        <v>201864</v>
      </c>
      <c r="AH6" s="1">
        <v>176051</v>
      </c>
      <c r="AI6" s="1">
        <v>214560</v>
      </c>
      <c r="AJ6" s="1">
        <v>178379</v>
      </c>
      <c r="AK6" s="1">
        <v>79805</v>
      </c>
      <c r="AL6" s="1">
        <v>68826</v>
      </c>
      <c r="AM6">
        <v>84712</v>
      </c>
      <c r="AN6">
        <v>80704</v>
      </c>
      <c r="AO6">
        <v>95384</v>
      </c>
      <c r="AP6">
        <v>149655</v>
      </c>
      <c r="AQ6">
        <v>122886</v>
      </c>
      <c r="AX6">
        <v>84</v>
      </c>
      <c r="AY6">
        <v>144902</v>
      </c>
      <c r="AZ6">
        <v>660258</v>
      </c>
    </row>
    <row r="7" spans="1:54" x14ac:dyDescent="0.25">
      <c r="B7" t="s">
        <v>177</v>
      </c>
      <c r="X7">
        <v>1534025</v>
      </c>
      <c r="Y7">
        <v>4478937</v>
      </c>
      <c r="Z7">
        <v>3249907</v>
      </c>
      <c r="AA7">
        <v>4015454</v>
      </c>
      <c r="AK7" s="1"/>
      <c r="AU7">
        <v>3187842</v>
      </c>
      <c r="AV7">
        <v>3650570</v>
      </c>
      <c r="AW7">
        <v>1937626</v>
      </c>
    </row>
    <row r="8" spans="1:54" x14ac:dyDescent="0.25">
      <c r="B8" t="s">
        <v>175</v>
      </c>
      <c r="AK8" s="1"/>
      <c r="AT8">
        <v>384</v>
      </c>
    </row>
    <row r="9" spans="1:54" x14ac:dyDescent="0.25">
      <c r="B9" t="s">
        <v>22</v>
      </c>
      <c r="X9">
        <v>61</v>
      </c>
      <c r="Y9">
        <v>22203</v>
      </c>
      <c r="Z9">
        <v>29157</v>
      </c>
      <c r="AA9">
        <v>21102</v>
      </c>
      <c r="AB9">
        <v>61365</v>
      </c>
      <c r="AC9">
        <v>56211</v>
      </c>
      <c r="AD9">
        <v>70347</v>
      </c>
      <c r="AE9">
        <v>64486</v>
      </c>
      <c r="AF9">
        <v>48153</v>
      </c>
      <c r="AG9">
        <v>62083</v>
      </c>
      <c r="AH9" s="1">
        <v>82386</v>
      </c>
      <c r="AI9" s="1">
        <v>41802</v>
      </c>
      <c r="AJ9" s="1">
        <v>50551</v>
      </c>
      <c r="AK9" s="1">
        <v>36304</v>
      </c>
      <c r="AL9" s="1">
        <v>21961</v>
      </c>
      <c r="AM9">
        <v>19732</v>
      </c>
      <c r="AN9">
        <v>8532</v>
      </c>
      <c r="AO9">
        <v>11951</v>
      </c>
      <c r="AP9">
        <v>28777</v>
      </c>
      <c r="AQ9">
        <v>62079</v>
      </c>
      <c r="AR9">
        <v>48146</v>
      </c>
      <c r="AS9">
        <v>17284</v>
      </c>
      <c r="AT9">
        <v>10937</v>
      </c>
      <c r="AU9">
        <v>23110</v>
      </c>
      <c r="AV9">
        <v>15984</v>
      </c>
      <c r="AW9">
        <v>8924</v>
      </c>
      <c r="AY9">
        <v>24690</v>
      </c>
      <c r="AZ9">
        <v>51351</v>
      </c>
    </row>
    <row r="10" spans="1:54" x14ac:dyDescent="0.25">
      <c r="B10" t="s">
        <v>182</v>
      </c>
      <c r="AK10" s="1"/>
      <c r="AU10">
        <v>1259</v>
      </c>
      <c r="AV10">
        <v>1941</v>
      </c>
      <c r="AW10">
        <v>900</v>
      </c>
    </row>
    <row r="11" spans="1:54" x14ac:dyDescent="0.25">
      <c r="B11" t="s">
        <v>23</v>
      </c>
      <c r="X11">
        <v>85705</v>
      </c>
      <c r="Y11">
        <v>88662</v>
      </c>
      <c r="Z11">
        <v>75663</v>
      </c>
      <c r="AA11">
        <v>87865</v>
      </c>
      <c r="AB11">
        <v>151334</v>
      </c>
      <c r="AC11">
        <v>230072</v>
      </c>
      <c r="AD11">
        <v>261223</v>
      </c>
      <c r="AE11">
        <v>441630</v>
      </c>
      <c r="AF11">
        <v>289352</v>
      </c>
      <c r="AG11">
        <v>299369</v>
      </c>
      <c r="AH11" s="1">
        <v>314142</v>
      </c>
      <c r="AI11" s="1">
        <v>365036</v>
      </c>
      <c r="AJ11" s="1">
        <v>332193</v>
      </c>
      <c r="AK11" s="1">
        <v>125591</v>
      </c>
      <c r="AL11" s="1">
        <v>120952</v>
      </c>
      <c r="AM11">
        <v>138639</v>
      </c>
      <c r="AN11">
        <v>129462</v>
      </c>
      <c r="AO11">
        <v>65114</v>
      </c>
      <c r="AP11">
        <v>108299</v>
      </c>
      <c r="AQ11">
        <v>169372</v>
      </c>
      <c r="AR11">
        <v>249855</v>
      </c>
      <c r="AS11">
        <v>27327</v>
      </c>
      <c r="AT11">
        <v>1909</v>
      </c>
      <c r="AU11">
        <v>7375</v>
      </c>
      <c r="AV11">
        <v>13291</v>
      </c>
      <c r="AW11">
        <v>11178</v>
      </c>
      <c r="AX11">
        <v>15818</v>
      </c>
      <c r="AY11">
        <v>1108986</v>
      </c>
      <c r="AZ11">
        <v>1799899</v>
      </c>
    </row>
    <row r="12" spans="1:54" x14ac:dyDescent="0.25">
      <c r="B12" t="s">
        <v>24</v>
      </c>
      <c r="X12">
        <v>387618</v>
      </c>
      <c r="Y12">
        <v>969531</v>
      </c>
      <c r="Z12">
        <v>562660</v>
      </c>
      <c r="AA12">
        <v>518099</v>
      </c>
      <c r="AB12">
        <v>899314</v>
      </c>
      <c r="AC12">
        <v>1168341</v>
      </c>
      <c r="AD12">
        <v>1456314</v>
      </c>
      <c r="AE12">
        <v>1765331</v>
      </c>
      <c r="AF12">
        <v>1622522</v>
      </c>
      <c r="AG12">
        <v>1693676</v>
      </c>
      <c r="AH12" s="1">
        <v>1588090</v>
      </c>
      <c r="AI12" s="1">
        <v>1128694</v>
      </c>
      <c r="AJ12" s="1">
        <v>685403</v>
      </c>
      <c r="AK12" s="1">
        <v>386460</v>
      </c>
      <c r="AL12" s="1">
        <v>377235</v>
      </c>
      <c r="AM12">
        <v>395767</v>
      </c>
      <c r="AN12">
        <v>299766</v>
      </c>
      <c r="AO12">
        <v>288124</v>
      </c>
      <c r="AP12">
        <v>424957</v>
      </c>
      <c r="AQ12">
        <v>389363</v>
      </c>
      <c r="AR12">
        <v>137611</v>
      </c>
      <c r="AS12">
        <v>230239</v>
      </c>
      <c r="AT12">
        <v>224051</v>
      </c>
      <c r="AU12">
        <v>204648</v>
      </c>
      <c r="AV12">
        <v>199315</v>
      </c>
      <c r="AW12">
        <v>90412</v>
      </c>
      <c r="AX12">
        <v>170722</v>
      </c>
      <c r="AY12">
        <v>60073</v>
      </c>
      <c r="AZ12">
        <v>3444</v>
      </c>
    </row>
    <row r="13" spans="1:54" x14ac:dyDescent="0.25">
      <c r="B13" t="s">
        <v>25</v>
      </c>
      <c r="X13">
        <v>609</v>
      </c>
      <c r="Y13">
        <v>109654</v>
      </c>
      <c r="Z13">
        <v>15761</v>
      </c>
      <c r="AA13">
        <v>25022</v>
      </c>
      <c r="AB13">
        <v>8549</v>
      </c>
      <c r="AC13">
        <v>8383</v>
      </c>
      <c r="AD13">
        <v>7896</v>
      </c>
      <c r="AE13">
        <v>29616</v>
      </c>
      <c r="AF13">
        <v>16895</v>
      </c>
      <c r="AG13">
        <v>24563</v>
      </c>
      <c r="AH13" s="1">
        <v>13295</v>
      </c>
      <c r="AI13" s="1">
        <v>18210</v>
      </c>
      <c r="AJ13" s="1">
        <v>9822</v>
      </c>
      <c r="AK13" s="1">
        <v>5171</v>
      </c>
      <c r="AL13" s="1">
        <v>8740</v>
      </c>
      <c r="AM13">
        <v>9787</v>
      </c>
      <c r="AN13">
        <v>7077</v>
      </c>
      <c r="AO13">
        <v>7278</v>
      </c>
      <c r="AP13">
        <v>16218</v>
      </c>
      <c r="AQ13">
        <v>27217</v>
      </c>
      <c r="AR13">
        <v>23312</v>
      </c>
      <c r="AS13">
        <v>539</v>
      </c>
    </row>
    <row r="14" spans="1:54" x14ac:dyDescent="0.25">
      <c r="B14" t="s">
        <v>26</v>
      </c>
      <c r="X14">
        <v>71</v>
      </c>
      <c r="Y14">
        <v>7014</v>
      </c>
      <c r="Z14">
        <v>8093</v>
      </c>
      <c r="AA14">
        <v>15349</v>
      </c>
      <c r="AB14">
        <v>18491</v>
      </c>
      <c r="AC14">
        <v>28408</v>
      </c>
      <c r="AD14">
        <v>40944</v>
      </c>
      <c r="AE14">
        <v>54255</v>
      </c>
      <c r="AF14">
        <v>69791</v>
      </c>
      <c r="AG14">
        <v>100519</v>
      </c>
      <c r="AH14" s="1">
        <v>50607</v>
      </c>
      <c r="AI14" s="1">
        <v>62847</v>
      </c>
      <c r="AJ14" s="1">
        <v>55121</v>
      </c>
      <c r="AK14" s="1">
        <v>44375</v>
      </c>
      <c r="AL14" s="1">
        <v>34675</v>
      </c>
      <c r="AM14">
        <v>43828</v>
      </c>
      <c r="AN14">
        <v>38770</v>
      </c>
      <c r="AO14">
        <v>45310</v>
      </c>
      <c r="AP14">
        <v>98203</v>
      </c>
      <c r="AQ14">
        <v>121721</v>
      </c>
      <c r="AR14">
        <v>123887</v>
      </c>
      <c r="AS14">
        <v>9264</v>
      </c>
      <c r="AT14">
        <v>7425</v>
      </c>
      <c r="AU14">
        <v>98777</v>
      </c>
      <c r="AV14">
        <v>175210</v>
      </c>
      <c r="AW14">
        <v>84417</v>
      </c>
      <c r="AX14">
        <v>6659</v>
      </c>
      <c r="AY14">
        <v>520255</v>
      </c>
      <c r="AZ14">
        <v>1410539</v>
      </c>
    </row>
    <row r="15" spans="1:54" x14ac:dyDescent="0.25">
      <c r="B15" t="s">
        <v>133</v>
      </c>
      <c r="AB15">
        <v>949</v>
      </c>
      <c r="AK15" s="1"/>
    </row>
    <row r="16" spans="1:54" x14ac:dyDescent="0.25">
      <c r="B16" t="s">
        <v>27</v>
      </c>
      <c r="X16">
        <v>2116065</v>
      </c>
      <c r="Y16">
        <v>4232810</v>
      </c>
      <c r="Z16">
        <v>3179355</v>
      </c>
      <c r="AA16">
        <v>3960500</v>
      </c>
      <c r="AB16">
        <v>6331507</v>
      </c>
      <c r="AC16">
        <v>7859797</v>
      </c>
      <c r="AD16">
        <v>9220992</v>
      </c>
      <c r="AE16">
        <v>10529914</v>
      </c>
      <c r="AF16">
        <v>9851070</v>
      </c>
      <c r="AG16">
        <v>7881243</v>
      </c>
      <c r="AH16" s="1">
        <v>7572712</v>
      </c>
      <c r="AI16" s="1">
        <v>6845305</v>
      </c>
      <c r="AJ16" s="1">
        <v>5043423</v>
      </c>
      <c r="AK16" s="1">
        <v>1962505</v>
      </c>
      <c r="AL16" s="1">
        <v>1677542</v>
      </c>
      <c r="AM16">
        <v>1543688</v>
      </c>
      <c r="AN16">
        <v>1615600</v>
      </c>
      <c r="AO16">
        <v>1933954</v>
      </c>
      <c r="AP16">
        <v>2720452</v>
      </c>
      <c r="AQ16">
        <v>3558962</v>
      </c>
      <c r="AR16">
        <v>4091966</v>
      </c>
      <c r="AS16">
        <v>2112704</v>
      </c>
      <c r="AT16">
        <v>113006</v>
      </c>
      <c r="AU16">
        <v>137158</v>
      </c>
      <c r="AV16">
        <v>150642</v>
      </c>
      <c r="AW16">
        <v>74601</v>
      </c>
      <c r="AX16">
        <v>322380</v>
      </c>
      <c r="AY16">
        <v>5539014</v>
      </c>
      <c r="AZ16">
        <v>15452001</v>
      </c>
    </row>
    <row r="17" spans="2:52" x14ac:dyDescent="0.25">
      <c r="B17" t="s">
        <v>28</v>
      </c>
      <c r="X17">
        <v>131761</v>
      </c>
      <c r="Y17">
        <v>345945</v>
      </c>
      <c r="Z17">
        <v>190269</v>
      </c>
      <c r="AA17">
        <v>119699</v>
      </c>
      <c r="AB17">
        <v>229988</v>
      </c>
      <c r="AC17">
        <v>357404</v>
      </c>
      <c r="AD17">
        <v>428375</v>
      </c>
      <c r="AE17">
        <v>481146</v>
      </c>
      <c r="AF17">
        <v>398252</v>
      </c>
      <c r="AG17">
        <v>457894</v>
      </c>
      <c r="AH17" s="1">
        <v>421836</v>
      </c>
      <c r="AI17" s="1">
        <v>266732</v>
      </c>
      <c r="AJ17" s="1">
        <v>201083</v>
      </c>
      <c r="AK17" s="1">
        <v>78685</v>
      </c>
      <c r="AL17" s="1">
        <v>65700</v>
      </c>
      <c r="AM17">
        <v>91670</v>
      </c>
      <c r="AN17">
        <v>28091</v>
      </c>
      <c r="AO17">
        <v>35614</v>
      </c>
      <c r="AP17">
        <v>63678</v>
      </c>
      <c r="AQ17">
        <v>84163</v>
      </c>
      <c r="AR17">
        <v>115100</v>
      </c>
      <c r="AS17">
        <v>35480</v>
      </c>
      <c r="AT17">
        <v>52</v>
      </c>
      <c r="AU17">
        <v>106</v>
      </c>
      <c r="AV17">
        <v>626</v>
      </c>
      <c r="AW17">
        <v>14699</v>
      </c>
      <c r="AY17">
        <v>150509</v>
      </c>
      <c r="AZ17">
        <v>395391</v>
      </c>
    </row>
    <row r="18" spans="2:52" x14ac:dyDescent="0.25">
      <c r="B18" t="s">
        <v>29</v>
      </c>
      <c r="X18">
        <v>1</v>
      </c>
      <c r="Y18">
        <v>284</v>
      </c>
      <c r="Z18">
        <v>2477</v>
      </c>
      <c r="AA18">
        <v>2581</v>
      </c>
      <c r="AB18">
        <v>6715</v>
      </c>
      <c r="AC18">
        <v>10344</v>
      </c>
      <c r="AD18">
        <v>26587</v>
      </c>
      <c r="AE18">
        <v>48891</v>
      </c>
      <c r="AF18">
        <v>55952</v>
      </c>
      <c r="AG18">
        <v>46203</v>
      </c>
      <c r="AH18" s="1">
        <v>41374</v>
      </c>
      <c r="AI18" s="1">
        <v>48158</v>
      </c>
      <c r="AJ18" s="1">
        <v>44098</v>
      </c>
      <c r="AK18" s="1">
        <v>33833</v>
      </c>
      <c r="AL18" s="1">
        <v>49284</v>
      </c>
      <c r="AM18">
        <v>28162</v>
      </c>
      <c r="AN18">
        <v>12768</v>
      </c>
      <c r="AO18">
        <v>16929</v>
      </c>
      <c r="AP18">
        <v>27783</v>
      </c>
      <c r="AQ18">
        <v>44769</v>
      </c>
      <c r="AR18">
        <v>43418</v>
      </c>
      <c r="AS18">
        <v>16833</v>
      </c>
      <c r="AT18">
        <v>53599</v>
      </c>
      <c r="AU18">
        <v>24489</v>
      </c>
      <c r="AV18">
        <v>41269</v>
      </c>
      <c r="AW18">
        <v>34666</v>
      </c>
      <c r="AY18">
        <v>5314</v>
      </c>
      <c r="AZ18">
        <v>232750</v>
      </c>
    </row>
    <row r="19" spans="2:52" x14ac:dyDescent="0.25">
      <c r="B19" t="s">
        <v>30</v>
      </c>
      <c r="X19">
        <v>185</v>
      </c>
      <c r="Y19">
        <v>457</v>
      </c>
      <c r="Z19">
        <v>5696</v>
      </c>
      <c r="AA19">
        <v>8071</v>
      </c>
      <c r="AB19">
        <v>18250</v>
      </c>
      <c r="AC19">
        <v>38924</v>
      </c>
      <c r="AD19">
        <v>44880</v>
      </c>
      <c r="AE19">
        <v>63748</v>
      </c>
      <c r="AF19">
        <v>49632</v>
      </c>
      <c r="AG19">
        <v>53327</v>
      </c>
      <c r="AH19" s="1">
        <v>52305</v>
      </c>
      <c r="AI19" s="1">
        <v>48783</v>
      </c>
      <c r="AJ19" s="1">
        <v>44299</v>
      </c>
      <c r="AK19" s="1">
        <v>20977</v>
      </c>
      <c r="AL19" s="1">
        <v>17752</v>
      </c>
      <c r="AM19">
        <v>21495</v>
      </c>
      <c r="AN19">
        <v>23223</v>
      </c>
      <c r="AO19">
        <v>23919</v>
      </c>
      <c r="AP19">
        <v>32205</v>
      </c>
      <c r="AQ19">
        <v>57280</v>
      </c>
      <c r="AR19">
        <v>60972</v>
      </c>
      <c r="AS19">
        <v>24092</v>
      </c>
      <c r="AX19">
        <v>21806</v>
      </c>
      <c r="AY19">
        <v>286623</v>
      </c>
      <c r="AZ19">
        <v>632711</v>
      </c>
    </row>
    <row r="20" spans="2:52" x14ac:dyDescent="0.25">
      <c r="B20" t="s">
        <v>135</v>
      </c>
      <c r="AK20" s="1"/>
      <c r="AZ20">
        <v>137924</v>
      </c>
    </row>
    <row r="21" spans="2:52" x14ac:dyDescent="0.25">
      <c r="B21" t="s">
        <v>31</v>
      </c>
      <c r="X21">
        <v>677661</v>
      </c>
      <c r="Y21">
        <v>1248742</v>
      </c>
      <c r="Z21">
        <v>685650</v>
      </c>
      <c r="AA21">
        <v>797090</v>
      </c>
      <c r="AB21">
        <v>1172429</v>
      </c>
      <c r="AC21">
        <v>1480949</v>
      </c>
      <c r="AD21">
        <v>2225254</v>
      </c>
      <c r="AE21">
        <v>2623068</v>
      </c>
      <c r="AF21">
        <v>2063577</v>
      </c>
      <c r="AG21">
        <v>2128700</v>
      </c>
      <c r="AH21" s="1">
        <v>2209193</v>
      </c>
      <c r="AI21" s="1">
        <v>1681053</v>
      </c>
      <c r="AJ21" s="1">
        <v>992395</v>
      </c>
      <c r="AK21" s="1">
        <v>594697</v>
      </c>
      <c r="AL21" s="1">
        <v>496327</v>
      </c>
      <c r="AM21">
        <v>552201</v>
      </c>
      <c r="AN21">
        <v>596442</v>
      </c>
      <c r="AO21">
        <v>138002</v>
      </c>
      <c r="AP21">
        <v>631480</v>
      </c>
      <c r="AQ21">
        <v>485080</v>
      </c>
      <c r="AR21">
        <v>316718</v>
      </c>
      <c r="AS21">
        <v>257464</v>
      </c>
      <c r="AT21">
        <v>499570</v>
      </c>
      <c r="AU21">
        <v>298592</v>
      </c>
      <c r="AV21">
        <v>45293</v>
      </c>
      <c r="AX21">
        <v>154</v>
      </c>
      <c r="AY21">
        <v>653438</v>
      </c>
      <c r="AZ21">
        <v>2165533</v>
      </c>
    </row>
    <row r="22" spans="2:52" x14ac:dyDescent="0.25">
      <c r="B22" t="s">
        <v>32</v>
      </c>
      <c r="AB22">
        <v>10852</v>
      </c>
      <c r="AC22">
        <v>26973</v>
      </c>
      <c r="AD22">
        <v>21039</v>
      </c>
      <c r="AE22">
        <v>35454</v>
      </c>
      <c r="AF22">
        <v>34866</v>
      </c>
      <c r="AG22">
        <v>42835</v>
      </c>
      <c r="AH22" s="1">
        <v>24917</v>
      </c>
      <c r="AI22" s="1">
        <v>24509</v>
      </c>
      <c r="AJ22" s="1">
        <v>22628</v>
      </c>
      <c r="AK22" s="1">
        <v>13200</v>
      </c>
      <c r="AL22" s="1">
        <v>18030</v>
      </c>
      <c r="AM22">
        <v>17965</v>
      </c>
      <c r="AN22">
        <v>9164</v>
      </c>
      <c r="AO22">
        <v>9881</v>
      </c>
      <c r="AP22">
        <v>18727</v>
      </c>
      <c r="AQ22">
        <v>21649</v>
      </c>
      <c r="AR22">
        <v>14521</v>
      </c>
      <c r="AS22">
        <v>283</v>
      </c>
    </row>
    <row r="23" spans="2:52" x14ac:dyDescent="0.25">
      <c r="B23" t="s">
        <v>33</v>
      </c>
      <c r="AB23">
        <v>132</v>
      </c>
      <c r="AC23">
        <v>1799</v>
      </c>
      <c r="AD23">
        <v>1807</v>
      </c>
      <c r="AE23">
        <v>9327</v>
      </c>
      <c r="AF23">
        <v>3105</v>
      </c>
      <c r="AG23">
        <v>12692</v>
      </c>
      <c r="AH23" s="1">
        <v>7418</v>
      </c>
      <c r="AI23" s="1">
        <v>13656</v>
      </c>
      <c r="AJ23" s="1">
        <v>15132</v>
      </c>
      <c r="AK23" s="1">
        <v>9161</v>
      </c>
      <c r="AL23" s="1">
        <v>10190</v>
      </c>
      <c r="AM23">
        <v>17633</v>
      </c>
      <c r="AN23">
        <v>8417</v>
      </c>
      <c r="AO23">
        <v>21062</v>
      </c>
      <c r="AP23">
        <v>61732</v>
      </c>
      <c r="AQ23">
        <v>45084</v>
      </c>
      <c r="AR23">
        <v>23551</v>
      </c>
      <c r="AS23">
        <v>810</v>
      </c>
      <c r="AT23">
        <v>16</v>
      </c>
    </row>
    <row r="24" spans="2:52" x14ac:dyDescent="0.25">
      <c r="B24" t="s">
        <v>178</v>
      </c>
      <c r="X24">
        <v>63054</v>
      </c>
      <c r="Y24">
        <v>314919</v>
      </c>
      <c r="Z24">
        <v>163023</v>
      </c>
      <c r="AA24">
        <v>178427</v>
      </c>
      <c r="AK24" s="1"/>
    </row>
    <row r="25" spans="2:52" x14ac:dyDescent="0.25">
      <c r="B25" t="s">
        <v>34</v>
      </c>
      <c r="X25">
        <v>81049</v>
      </c>
      <c r="Y25">
        <v>105965</v>
      </c>
      <c r="Z25">
        <v>43128</v>
      </c>
      <c r="AA25">
        <v>41205</v>
      </c>
      <c r="AB25">
        <v>70081</v>
      </c>
      <c r="AC25">
        <v>98835</v>
      </c>
      <c r="AD25">
        <v>93829</v>
      </c>
      <c r="AE25">
        <v>180342</v>
      </c>
      <c r="AF25">
        <v>124142</v>
      </c>
      <c r="AG25">
        <v>125354</v>
      </c>
      <c r="AH25" s="1">
        <v>99399</v>
      </c>
      <c r="AI25" s="1">
        <v>165194</v>
      </c>
      <c r="AJ25" s="1">
        <v>141061</v>
      </c>
      <c r="AK25" s="1">
        <v>88784</v>
      </c>
      <c r="AL25" s="1">
        <v>76814</v>
      </c>
      <c r="AM25">
        <v>76388</v>
      </c>
      <c r="AN25">
        <v>86765</v>
      </c>
      <c r="AO25">
        <v>90247</v>
      </c>
      <c r="AP25">
        <v>185333</v>
      </c>
      <c r="AQ25">
        <v>236214</v>
      </c>
      <c r="AR25">
        <v>330074</v>
      </c>
      <c r="AS25">
        <v>81156</v>
      </c>
      <c r="AT25">
        <v>703</v>
      </c>
      <c r="AU25">
        <v>66828</v>
      </c>
      <c r="AV25">
        <v>50547</v>
      </c>
      <c r="AW25">
        <v>28477</v>
      </c>
      <c r="AX25">
        <v>1734</v>
      </c>
      <c r="AY25">
        <v>1435006</v>
      </c>
      <c r="AZ25">
        <v>3484393</v>
      </c>
    </row>
    <row r="26" spans="2:52" x14ac:dyDescent="0.25">
      <c r="B26" t="s">
        <v>35</v>
      </c>
      <c r="X26">
        <v>234482</v>
      </c>
      <c r="Y26">
        <v>441171</v>
      </c>
      <c r="Z26">
        <v>356475</v>
      </c>
      <c r="AA26">
        <v>395752</v>
      </c>
      <c r="AB26">
        <v>652912</v>
      </c>
      <c r="AC26">
        <v>1170942</v>
      </c>
      <c r="AD26">
        <v>1231548</v>
      </c>
      <c r="AE26">
        <v>1784854</v>
      </c>
      <c r="AF26">
        <v>1802462</v>
      </c>
      <c r="AG26">
        <v>1343433</v>
      </c>
      <c r="AH26" s="1">
        <v>1256866</v>
      </c>
      <c r="AI26" s="1">
        <v>1224870</v>
      </c>
      <c r="AJ26" s="1">
        <v>927235</v>
      </c>
      <c r="AK26" s="1">
        <v>608932</v>
      </c>
      <c r="AL26" s="1">
        <v>644594</v>
      </c>
      <c r="AM26">
        <v>547727</v>
      </c>
      <c r="AN26">
        <v>464403</v>
      </c>
      <c r="AO26">
        <v>460252</v>
      </c>
      <c r="AP26">
        <v>831325</v>
      </c>
      <c r="AQ26">
        <v>1345071</v>
      </c>
      <c r="AR26">
        <v>1600416</v>
      </c>
      <c r="AS26">
        <v>468495</v>
      </c>
      <c r="AT26">
        <v>206085</v>
      </c>
      <c r="AU26">
        <v>422542</v>
      </c>
      <c r="AV26">
        <v>738500</v>
      </c>
      <c r="AW26">
        <v>430731</v>
      </c>
      <c r="AX26">
        <v>98856</v>
      </c>
      <c r="AY26">
        <v>3564765</v>
      </c>
      <c r="AZ26">
        <v>8485270</v>
      </c>
    </row>
    <row r="27" spans="2:52" x14ac:dyDescent="0.25">
      <c r="B27" t="s">
        <v>36</v>
      </c>
      <c r="C27" t="s">
        <v>183</v>
      </c>
      <c r="X27">
        <v>71198</v>
      </c>
      <c r="Y27">
        <v>149662</v>
      </c>
      <c r="Z27">
        <v>97751</v>
      </c>
      <c r="AA27">
        <v>54236</v>
      </c>
      <c r="AB27">
        <v>92041</v>
      </c>
      <c r="AC27">
        <v>186623</v>
      </c>
      <c r="AD27">
        <v>290919</v>
      </c>
      <c r="AE27">
        <v>430335</v>
      </c>
      <c r="AF27">
        <v>503781</v>
      </c>
      <c r="AG27">
        <v>432076</v>
      </c>
      <c r="AH27" s="1">
        <v>468712</v>
      </c>
      <c r="AI27" s="1">
        <v>435254</v>
      </c>
      <c r="AJ27" s="1">
        <v>298818</v>
      </c>
      <c r="AK27" s="1">
        <v>321762</v>
      </c>
      <c r="AL27" s="1">
        <v>172715</v>
      </c>
      <c r="AM27">
        <v>158696</v>
      </c>
      <c r="AN27">
        <v>128428</v>
      </c>
      <c r="AO27">
        <v>141927</v>
      </c>
      <c r="AP27">
        <v>187653</v>
      </c>
      <c r="AQ27">
        <v>356406</v>
      </c>
      <c r="AR27">
        <v>346047</v>
      </c>
      <c r="AU27">
        <v>138</v>
      </c>
      <c r="AV27">
        <v>200</v>
      </c>
      <c r="AW27">
        <v>560</v>
      </c>
      <c r="AX27">
        <v>80</v>
      </c>
      <c r="AY27">
        <v>12257</v>
      </c>
      <c r="AZ27">
        <v>1330046</v>
      </c>
    </row>
    <row r="28" spans="2:52" x14ac:dyDescent="0.25">
      <c r="B28" t="s">
        <v>5</v>
      </c>
      <c r="X28">
        <v>65477</v>
      </c>
      <c r="Y28">
        <v>126994</v>
      </c>
      <c r="Z28">
        <v>72598</v>
      </c>
      <c r="AA28">
        <v>84622</v>
      </c>
      <c r="AB28">
        <v>150032</v>
      </c>
      <c r="AC28">
        <v>60407</v>
      </c>
      <c r="AD28">
        <v>200207</v>
      </c>
      <c r="AE28">
        <v>343014</v>
      </c>
      <c r="AF28">
        <v>258019</v>
      </c>
      <c r="AG28">
        <v>225329</v>
      </c>
      <c r="AH28" s="1">
        <v>260650</v>
      </c>
      <c r="AI28" s="1">
        <v>235698</v>
      </c>
      <c r="AJ28" s="1">
        <v>127740</v>
      </c>
      <c r="AK28" s="1">
        <v>89553</v>
      </c>
      <c r="AL28" s="1">
        <v>84067</v>
      </c>
      <c r="AM28">
        <v>81677</v>
      </c>
      <c r="AN28">
        <v>92929</v>
      </c>
      <c r="AO28">
        <v>82026</v>
      </c>
      <c r="AP28">
        <v>133406</v>
      </c>
      <c r="AQ28">
        <v>223427</v>
      </c>
      <c r="AR28">
        <v>256382</v>
      </c>
      <c r="AS28">
        <v>151432</v>
      </c>
      <c r="AT28">
        <v>64881</v>
      </c>
      <c r="AU28">
        <v>52941</v>
      </c>
      <c r="AV28">
        <v>54514</v>
      </c>
      <c r="AW28">
        <v>23235</v>
      </c>
      <c r="AX28">
        <v>62549</v>
      </c>
      <c r="AY28">
        <v>983022</v>
      </c>
      <c r="AZ28">
        <v>1856780</v>
      </c>
    </row>
    <row r="29" spans="2:52" x14ac:dyDescent="0.25">
      <c r="B29" t="s">
        <v>37</v>
      </c>
      <c r="X29">
        <v>123561</v>
      </c>
      <c r="Y29">
        <v>364990</v>
      </c>
      <c r="Z29">
        <v>369171</v>
      </c>
      <c r="AA29">
        <v>90110</v>
      </c>
      <c r="AB29">
        <v>117136</v>
      </c>
      <c r="AC29">
        <v>149076</v>
      </c>
      <c r="AD29">
        <v>156946</v>
      </c>
      <c r="AE29">
        <v>190333</v>
      </c>
      <c r="AF29">
        <v>212824</v>
      </c>
      <c r="AG29">
        <v>147461</v>
      </c>
      <c r="AH29" s="1">
        <v>149602</v>
      </c>
      <c r="AI29" s="1">
        <v>171209</v>
      </c>
      <c r="AJ29" s="1">
        <v>115136</v>
      </c>
      <c r="AK29" s="1">
        <v>153170</v>
      </c>
      <c r="AL29" s="1">
        <v>128823</v>
      </c>
      <c r="AM29">
        <v>167099</v>
      </c>
      <c r="AN29">
        <v>106424</v>
      </c>
      <c r="AO29">
        <v>113912</v>
      </c>
      <c r="AP29">
        <v>211851</v>
      </c>
      <c r="AQ29">
        <v>347080</v>
      </c>
      <c r="AR29">
        <v>359896</v>
      </c>
      <c r="AS29">
        <v>129367</v>
      </c>
      <c r="AT29">
        <v>31827</v>
      </c>
      <c r="AU29">
        <v>89514</v>
      </c>
      <c r="AV29">
        <v>256706</v>
      </c>
      <c r="AW29">
        <v>62018</v>
      </c>
      <c r="AY29">
        <v>31776</v>
      </c>
      <c r="AZ29">
        <v>109554</v>
      </c>
    </row>
    <row r="30" spans="2:52" x14ac:dyDescent="0.25">
      <c r="B30" t="s">
        <v>132</v>
      </c>
      <c r="X30">
        <v>124844</v>
      </c>
      <c r="Y30">
        <v>475684</v>
      </c>
      <c r="Z30">
        <v>322432</v>
      </c>
      <c r="AA30">
        <v>365832</v>
      </c>
      <c r="AB30">
        <v>889392</v>
      </c>
      <c r="AC30">
        <v>1403571</v>
      </c>
      <c r="AD30">
        <v>47535</v>
      </c>
      <c r="AK30" s="1"/>
    </row>
    <row r="31" spans="2:52" x14ac:dyDescent="0.25">
      <c r="B31" t="s">
        <v>184</v>
      </c>
      <c r="AK31" s="1"/>
      <c r="AU31">
        <v>384</v>
      </c>
    </row>
    <row r="32" spans="2:52" x14ac:dyDescent="0.25">
      <c r="B32" t="s">
        <v>185</v>
      </c>
      <c r="AK32" s="1"/>
      <c r="AU32">
        <v>5403</v>
      </c>
      <c r="AV32">
        <v>6231</v>
      </c>
      <c r="AW32">
        <v>1755</v>
      </c>
    </row>
    <row r="33" spans="2:52" x14ac:dyDescent="0.25">
      <c r="B33" t="s">
        <v>38</v>
      </c>
      <c r="X33">
        <v>123004</v>
      </c>
      <c r="Y33">
        <v>156102</v>
      </c>
      <c r="Z33">
        <v>88432</v>
      </c>
      <c r="AA33">
        <v>65643</v>
      </c>
      <c r="AB33">
        <v>129038</v>
      </c>
      <c r="AC33">
        <v>157633</v>
      </c>
      <c r="AD33">
        <v>152562</v>
      </c>
      <c r="AE33">
        <v>267534</v>
      </c>
      <c r="AF33">
        <v>274986</v>
      </c>
      <c r="AG33">
        <v>282763</v>
      </c>
      <c r="AH33" s="1">
        <v>259679</v>
      </c>
      <c r="AI33" s="1">
        <v>328278</v>
      </c>
      <c r="AJ33" s="1">
        <v>268972</v>
      </c>
      <c r="AK33" s="1">
        <v>140183</v>
      </c>
      <c r="AL33" s="1">
        <v>123778</v>
      </c>
      <c r="AM33">
        <v>147549</v>
      </c>
      <c r="AN33">
        <v>184024</v>
      </c>
      <c r="AO33">
        <v>193648</v>
      </c>
      <c r="AP33">
        <v>354168</v>
      </c>
      <c r="AQ33">
        <v>494105</v>
      </c>
      <c r="AR33">
        <v>715143</v>
      </c>
      <c r="AS33">
        <v>163058</v>
      </c>
      <c r="AT33">
        <v>55613</v>
      </c>
      <c r="AU33">
        <v>54898</v>
      </c>
      <c r="AV33">
        <v>119686</v>
      </c>
      <c r="AW33">
        <v>34293</v>
      </c>
      <c r="AX33">
        <v>54001</v>
      </c>
      <c r="AY33">
        <v>3304796</v>
      </c>
      <c r="AZ33">
        <v>6269751</v>
      </c>
    </row>
    <row r="34" spans="2:52" x14ac:dyDescent="0.25">
      <c r="B34" t="s">
        <v>39</v>
      </c>
      <c r="X34">
        <v>713102</v>
      </c>
      <c r="Y34">
        <v>1791931</v>
      </c>
      <c r="Z34">
        <v>1092498</v>
      </c>
      <c r="AA34">
        <v>1001651</v>
      </c>
      <c r="AB34">
        <v>2132715</v>
      </c>
      <c r="AC34">
        <v>2640506</v>
      </c>
      <c r="AD34">
        <v>2974195</v>
      </c>
      <c r="AE34">
        <v>3642198</v>
      </c>
      <c r="AF34">
        <v>3355227</v>
      </c>
      <c r="AG34">
        <v>3225869</v>
      </c>
      <c r="AH34" s="1">
        <v>3382500</v>
      </c>
      <c r="AI34" s="1">
        <v>3094932</v>
      </c>
      <c r="AJ34" s="1">
        <v>2309071</v>
      </c>
      <c r="AK34" s="1">
        <v>1511028</v>
      </c>
      <c r="AL34" s="1">
        <v>1330160</v>
      </c>
      <c r="AM34">
        <v>1266377</v>
      </c>
      <c r="AN34">
        <v>1038678</v>
      </c>
      <c r="AO34">
        <v>976528</v>
      </c>
      <c r="AP34">
        <v>1445776</v>
      </c>
      <c r="AQ34">
        <v>1929741</v>
      </c>
      <c r="AR34">
        <v>2279404</v>
      </c>
      <c r="AS34">
        <v>1423445</v>
      </c>
      <c r="AT34">
        <v>684604</v>
      </c>
      <c r="AU34">
        <v>696964</v>
      </c>
      <c r="AV34">
        <v>691872</v>
      </c>
      <c r="AW34">
        <v>271840</v>
      </c>
      <c r="AX34">
        <v>1356708</v>
      </c>
      <c r="AY34">
        <v>9594362</v>
      </c>
      <c r="AZ34">
        <v>13598706</v>
      </c>
    </row>
    <row r="35" spans="2:52" x14ac:dyDescent="0.25">
      <c r="B35" t="s">
        <v>40</v>
      </c>
      <c r="X35">
        <v>46129</v>
      </c>
      <c r="Y35">
        <v>31163</v>
      </c>
      <c r="Z35">
        <v>36136</v>
      </c>
      <c r="AA35">
        <v>62587</v>
      </c>
      <c r="AB35">
        <v>59436</v>
      </c>
      <c r="AC35">
        <v>105091</v>
      </c>
      <c r="AD35">
        <v>174801</v>
      </c>
      <c r="AE35">
        <v>270209</v>
      </c>
      <c r="AF35">
        <v>228800</v>
      </c>
      <c r="AG35">
        <v>199196</v>
      </c>
      <c r="AH35" s="1">
        <v>233141</v>
      </c>
      <c r="AI35" s="1">
        <v>222268</v>
      </c>
      <c r="AJ35" s="1">
        <v>220094</v>
      </c>
      <c r="AK35" s="1">
        <v>161062</v>
      </c>
      <c r="AL35" s="1">
        <v>190661</v>
      </c>
      <c r="AM35">
        <v>230825</v>
      </c>
      <c r="AN35">
        <v>198610</v>
      </c>
      <c r="AO35">
        <v>263957</v>
      </c>
      <c r="AP35">
        <v>421181</v>
      </c>
      <c r="AQ35">
        <v>406505</v>
      </c>
      <c r="AR35">
        <v>181112</v>
      </c>
      <c r="AX35">
        <v>662</v>
      </c>
      <c r="AY35">
        <v>626861</v>
      </c>
      <c r="AZ35">
        <v>2413104</v>
      </c>
    </row>
    <row r="36" spans="2:52" x14ac:dyDescent="0.25">
      <c r="B36" t="s">
        <v>131</v>
      </c>
      <c r="AA36">
        <v>1</v>
      </c>
      <c r="AB36">
        <v>990</v>
      </c>
      <c r="AK36" s="1"/>
    </row>
    <row r="37" spans="2:52" x14ac:dyDescent="0.25">
      <c r="B37" t="s">
        <v>41</v>
      </c>
      <c r="X37">
        <v>132912</v>
      </c>
      <c r="Y37">
        <v>563803</v>
      </c>
      <c r="Z37">
        <v>370711</v>
      </c>
      <c r="AA37">
        <v>335755</v>
      </c>
      <c r="AB37">
        <v>218001</v>
      </c>
      <c r="AC37">
        <v>284467</v>
      </c>
      <c r="AD37">
        <v>419264</v>
      </c>
      <c r="AE37">
        <v>668772</v>
      </c>
      <c r="AF37">
        <v>454615</v>
      </c>
      <c r="AG37">
        <v>483777</v>
      </c>
      <c r="AH37" s="1">
        <v>346789</v>
      </c>
      <c r="AI37" s="1">
        <v>191116</v>
      </c>
      <c r="AJ37" s="3">
        <v>160223</v>
      </c>
      <c r="AK37" s="1">
        <v>93062</v>
      </c>
      <c r="AL37" s="1">
        <v>68629</v>
      </c>
      <c r="AM37">
        <v>79178</v>
      </c>
      <c r="AN37">
        <v>44234</v>
      </c>
      <c r="AO37">
        <v>35460</v>
      </c>
      <c r="AP37">
        <v>52532</v>
      </c>
      <c r="AQ37">
        <v>72311</v>
      </c>
      <c r="AR37">
        <v>56574</v>
      </c>
      <c r="AS37">
        <v>58108</v>
      </c>
      <c r="AT37">
        <v>7803</v>
      </c>
      <c r="AU37">
        <v>5092</v>
      </c>
      <c r="AV37">
        <v>3457</v>
      </c>
      <c r="AW37">
        <v>603</v>
      </c>
      <c r="AX37">
        <v>1914</v>
      </c>
      <c r="AY37">
        <v>113990</v>
      </c>
      <c r="AZ37">
        <v>859629</v>
      </c>
    </row>
    <row r="38" spans="2:52" x14ac:dyDescent="0.25">
      <c r="B38" t="s">
        <v>42</v>
      </c>
      <c r="AB38">
        <v>5721076</v>
      </c>
      <c r="AC38">
        <v>7222386</v>
      </c>
      <c r="AD38">
        <v>7741755</v>
      </c>
      <c r="AE38">
        <v>9525412</v>
      </c>
      <c r="AF38">
        <v>8263055</v>
      </c>
      <c r="AG38">
        <v>7954808</v>
      </c>
      <c r="AH38" s="1">
        <v>7224545</v>
      </c>
      <c r="AI38" s="1">
        <v>5442023</v>
      </c>
      <c r="AJ38" s="1">
        <v>3582409</v>
      </c>
      <c r="AK38" s="1">
        <v>2240330</v>
      </c>
      <c r="AL38" s="1">
        <v>2140529</v>
      </c>
      <c r="AM38">
        <v>1977733</v>
      </c>
      <c r="AN38">
        <v>1815555</v>
      </c>
      <c r="AO38">
        <v>1857100</v>
      </c>
      <c r="AP38">
        <v>3146035</v>
      </c>
      <c r="AQ38">
        <v>4181347</v>
      </c>
      <c r="AR38">
        <v>3921352</v>
      </c>
      <c r="AS38">
        <v>1820364</v>
      </c>
      <c r="AT38">
        <v>2037508</v>
      </c>
      <c r="AX38">
        <v>2808960</v>
      </c>
      <c r="AY38">
        <v>20262514</v>
      </c>
      <c r="AZ38">
        <v>26286259</v>
      </c>
    </row>
    <row r="39" spans="2:52" x14ac:dyDescent="0.25">
      <c r="B39" t="s">
        <v>43</v>
      </c>
      <c r="X39">
        <v>124222</v>
      </c>
      <c r="Y39">
        <f>101904+29579</f>
        <v>131483</v>
      </c>
      <c r="Z39">
        <f>1242+3247</f>
        <v>4489</v>
      </c>
      <c r="AA39">
        <v>39330</v>
      </c>
      <c r="AB39">
        <v>15211</v>
      </c>
      <c r="AC39">
        <v>10605</v>
      </c>
      <c r="AD39">
        <v>45678</v>
      </c>
      <c r="AE39">
        <v>109839</v>
      </c>
      <c r="AF39">
        <v>98427</v>
      </c>
      <c r="AG39">
        <v>161064</v>
      </c>
      <c r="AH39" s="1">
        <v>255605</v>
      </c>
      <c r="AI39" s="1">
        <v>169917</v>
      </c>
      <c r="AJ39" s="1">
        <v>59117</v>
      </c>
      <c r="AK39" s="1">
        <v>47505</v>
      </c>
      <c r="AL39" s="1">
        <v>43909</v>
      </c>
      <c r="AM39">
        <v>107630</v>
      </c>
      <c r="AN39">
        <v>176135</v>
      </c>
      <c r="AO39">
        <v>127001</v>
      </c>
      <c r="AP39">
        <v>112033</v>
      </c>
      <c r="AQ39">
        <v>175442</v>
      </c>
      <c r="AR39">
        <v>91706</v>
      </c>
      <c r="AS39">
        <v>2388</v>
      </c>
      <c r="AT39">
        <v>926</v>
      </c>
      <c r="AX39">
        <v>33</v>
      </c>
      <c r="AY39">
        <v>137960</v>
      </c>
      <c r="AZ39">
        <v>12517</v>
      </c>
    </row>
    <row r="40" spans="2:52" x14ac:dyDescent="0.25">
      <c r="B40" t="s">
        <v>6</v>
      </c>
      <c r="X40">
        <v>1592</v>
      </c>
      <c r="Y40">
        <v>117996</v>
      </c>
      <c r="Z40">
        <v>24962</v>
      </c>
      <c r="AA40">
        <v>11376</v>
      </c>
      <c r="AB40">
        <v>21372</v>
      </c>
      <c r="AC40">
        <v>111963</v>
      </c>
      <c r="AD40">
        <v>34141</v>
      </c>
      <c r="AE40">
        <v>106524</v>
      </c>
      <c r="AF40">
        <v>93552</v>
      </c>
      <c r="AG40">
        <v>77704</v>
      </c>
      <c r="AH40" s="1">
        <v>102235</v>
      </c>
      <c r="AI40" s="1">
        <v>109034</v>
      </c>
      <c r="AJ40" s="1">
        <v>97308</v>
      </c>
      <c r="AK40" s="1">
        <v>59713</v>
      </c>
      <c r="AL40" s="1">
        <v>35580</v>
      </c>
      <c r="AM40">
        <v>41654</v>
      </c>
      <c r="AN40">
        <v>57574</v>
      </c>
      <c r="AO40">
        <v>74546</v>
      </c>
      <c r="AP40">
        <v>70434</v>
      </c>
      <c r="AQ40">
        <v>124209</v>
      </c>
      <c r="AR40">
        <v>134603</v>
      </c>
      <c r="AS40">
        <v>28364</v>
      </c>
      <c r="AT40">
        <v>9226</v>
      </c>
      <c r="AX40">
        <v>2968</v>
      </c>
      <c r="AY40">
        <v>45461</v>
      </c>
      <c r="AZ40">
        <v>488590</v>
      </c>
    </row>
    <row r="41" spans="2:52" x14ac:dyDescent="0.25">
      <c r="B41" t="s">
        <v>108</v>
      </c>
      <c r="X41">
        <v>1321</v>
      </c>
      <c r="Y41">
        <v>4686</v>
      </c>
      <c r="Z41">
        <v>6522</v>
      </c>
      <c r="AA41">
        <v>10639</v>
      </c>
      <c r="AB41">
        <v>13648</v>
      </c>
      <c r="AC41">
        <v>19754</v>
      </c>
      <c r="AD41">
        <v>30965</v>
      </c>
      <c r="AE41">
        <v>63109</v>
      </c>
      <c r="AF41">
        <v>41166</v>
      </c>
      <c r="AG41">
        <v>44056</v>
      </c>
      <c r="AH41" s="1">
        <v>38453</v>
      </c>
      <c r="AI41" s="1">
        <v>28482</v>
      </c>
      <c r="AJ41" s="1">
        <v>23086</v>
      </c>
    </row>
    <row r="42" spans="2:52" x14ac:dyDescent="0.25">
      <c r="B42" t="s">
        <v>44</v>
      </c>
      <c r="AK42">
        <v>15050</v>
      </c>
      <c r="AL42">
        <v>11356</v>
      </c>
      <c r="AM42">
        <v>13198</v>
      </c>
      <c r="AN42">
        <v>13641</v>
      </c>
      <c r="AO42">
        <v>10625</v>
      </c>
      <c r="AP42">
        <v>16969</v>
      </c>
      <c r="AQ42">
        <v>23829</v>
      </c>
      <c r="AR42">
        <v>17677</v>
      </c>
      <c r="AS42">
        <v>19119</v>
      </c>
      <c r="AT42">
        <v>23806</v>
      </c>
      <c r="AU42">
        <v>5180</v>
      </c>
      <c r="AV42">
        <v>1021</v>
      </c>
      <c r="AW42">
        <v>1556</v>
      </c>
      <c r="AX42">
        <v>4303</v>
      </c>
      <c r="AY42">
        <v>225055</v>
      </c>
      <c r="AZ42">
        <v>305148</v>
      </c>
    </row>
    <row r="43" spans="2:52" x14ac:dyDescent="0.25">
      <c r="B43" t="s">
        <v>7</v>
      </c>
      <c r="AH43" s="1">
        <v>82</v>
      </c>
      <c r="AI43" s="1">
        <v>37</v>
      </c>
      <c r="AJ43" s="1">
        <v>35</v>
      </c>
      <c r="AK43">
        <v>159</v>
      </c>
      <c r="AL43">
        <v>40</v>
      </c>
      <c r="AM43">
        <v>12</v>
      </c>
      <c r="AN43">
        <v>20</v>
      </c>
      <c r="AO43">
        <v>145</v>
      </c>
      <c r="AP43">
        <v>933</v>
      </c>
      <c r="AQ43">
        <v>158</v>
      </c>
      <c r="AR43">
        <v>183</v>
      </c>
      <c r="AS43">
        <v>458</v>
      </c>
      <c r="AT43">
        <v>18</v>
      </c>
      <c r="AV43">
        <v>1</v>
      </c>
      <c r="AY43">
        <v>53</v>
      </c>
      <c r="AZ43">
        <v>2567</v>
      </c>
    </row>
    <row r="44" spans="2:52" x14ac:dyDescent="0.25">
      <c r="B44" t="s">
        <v>45</v>
      </c>
      <c r="AH44" s="1">
        <v>3955</v>
      </c>
      <c r="AI44" s="1">
        <v>3755</v>
      </c>
      <c r="AJ44" s="1">
        <v>3144</v>
      </c>
      <c r="AK44">
        <v>1401</v>
      </c>
      <c r="AL44">
        <v>2441</v>
      </c>
      <c r="AM44">
        <v>2002</v>
      </c>
      <c r="AN44">
        <v>3326</v>
      </c>
      <c r="AO44">
        <v>3151</v>
      </c>
      <c r="AP44">
        <v>1794</v>
      </c>
      <c r="AQ44">
        <v>4014</v>
      </c>
      <c r="AR44">
        <v>6126</v>
      </c>
      <c r="AS44">
        <v>2358</v>
      </c>
      <c r="AY44">
        <v>11138</v>
      </c>
      <c r="AZ44">
        <v>72711</v>
      </c>
    </row>
    <row r="45" spans="2:52" x14ac:dyDescent="0.25">
      <c r="B45" t="s">
        <v>46</v>
      </c>
      <c r="X45">
        <v>28496</v>
      </c>
      <c r="Y45">
        <v>85475</v>
      </c>
      <c r="Z45">
        <v>106142</v>
      </c>
      <c r="AA45">
        <v>38201</v>
      </c>
      <c r="AB45">
        <v>89098</v>
      </c>
      <c r="AC45">
        <v>151508</v>
      </c>
      <c r="AD45">
        <v>248667</v>
      </c>
      <c r="AE45">
        <v>379689</v>
      </c>
      <c r="AF45">
        <v>265904</v>
      </c>
      <c r="AG45">
        <v>413305</v>
      </c>
      <c r="AH45" s="1">
        <v>241951</v>
      </c>
      <c r="AI45" s="1">
        <v>161021</v>
      </c>
      <c r="AJ45" s="1">
        <v>162577</v>
      </c>
      <c r="AK45" s="1">
        <v>99262</v>
      </c>
      <c r="AL45" s="1">
        <v>134164</v>
      </c>
      <c r="AM45">
        <v>88525</v>
      </c>
      <c r="AN45">
        <v>72216</v>
      </c>
      <c r="AO45">
        <v>97139</v>
      </c>
      <c r="AP45">
        <v>131646</v>
      </c>
      <c r="AQ45">
        <v>194772</v>
      </c>
      <c r="AR45">
        <v>264693</v>
      </c>
      <c r="AS45">
        <v>62212</v>
      </c>
      <c r="AT45">
        <v>4523</v>
      </c>
      <c r="AX45">
        <v>310</v>
      </c>
      <c r="AY45">
        <v>381709</v>
      </c>
      <c r="AZ45">
        <v>954615</v>
      </c>
    </row>
    <row r="46" spans="2:52" x14ac:dyDescent="0.25">
      <c r="B46" t="s">
        <v>47</v>
      </c>
      <c r="AJ46" s="1">
        <v>16537</v>
      </c>
      <c r="AK46" s="1">
        <v>17239</v>
      </c>
      <c r="AL46" s="1">
        <v>32919</v>
      </c>
      <c r="AM46">
        <v>11843</v>
      </c>
      <c r="AN46">
        <v>17999</v>
      </c>
      <c r="AO46">
        <v>8033</v>
      </c>
      <c r="AP46">
        <v>86899</v>
      </c>
      <c r="AQ46">
        <v>56393</v>
      </c>
      <c r="AR46">
        <v>27650</v>
      </c>
      <c r="AS46">
        <v>16234</v>
      </c>
      <c r="AT46">
        <v>12</v>
      </c>
      <c r="AY46">
        <v>72130</v>
      </c>
      <c r="AZ46">
        <v>269260</v>
      </c>
    </row>
    <row r="47" spans="2:52" x14ac:dyDescent="0.25">
      <c r="B47" t="s">
        <v>48</v>
      </c>
      <c r="X47">
        <v>65437</v>
      </c>
      <c r="Y47">
        <v>136708</v>
      </c>
      <c r="Z47">
        <v>79558</v>
      </c>
      <c r="AA47">
        <v>133772</v>
      </c>
      <c r="AB47">
        <v>281057</v>
      </c>
      <c r="AC47">
        <v>341789</v>
      </c>
      <c r="AD47">
        <v>387141</v>
      </c>
      <c r="AE47">
        <v>580126</v>
      </c>
      <c r="AF47">
        <v>572818</v>
      </c>
      <c r="AG47">
        <v>505613</v>
      </c>
      <c r="AH47" s="1">
        <v>450352</v>
      </c>
      <c r="AI47" s="1">
        <v>338937</v>
      </c>
      <c r="AJ47" s="1">
        <v>237457</v>
      </c>
      <c r="AK47" s="1">
        <v>155386</v>
      </c>
      <c r="AL47" s="1">
        <v>112372</v>
      </c>
      <c r="AM47">
        <v>90247</v>
      </c>
      <c r="AN47">
        <v>68577</v>
      </c>
      <c r="AO47">
        <v>67030</v>
      </c>
      <c r="AP47">
        <v>118945</v>
      </c>
      <c r="AQ47">
        <v>179892</v>
      </c>
      <c r="AR47">
        <v>219138</v>
      </c>
      <c r="AS47">
        <v>116953</v>
      </c>
      <c r="AX47">
        <v>1005</v>
      </c>
      <c r="AY47">
        <v>497674</v>
      </c>
      <c r="AZ47">
        <v>1463051</v>
      </c>
    </row>
    <row r="48" spans="2:52" x14ac:dyDescent="0.25">
      <c r="B48" t="s">
        <v>49</v>
      </c>
      <c r="X48">
        <v>12166</v>
      </c>
      <c r="Y48">
        <v>23093</v>
      </c>
      <c r="Z48">
        <v>20705</v>
      </c>
      <c r="AA48">
        <v>22518</v>
      </c>
      <c r="AB48">
        <v>35476</v>
      </c>
      <c r="AC48">
        <v>53006</v>
      </c>
      <c r="AD48">
        <v>77967</v>
      </c>
      <c r="AE48">
        <v>121690</v>
      </c>
      <c r="AF48">
        <v>114797</v>
      </c>
      <c r="AG48">
        <v>120441</v>
      </c>
      <c r="AH48" s="1">
        <v>89376</v>
      </c>
      <c r="AI48" s="1">
        <v>70711</v>
      </c>
      <c r="AJ48" s="1">
        <v>58657</v>
      </c>
      <c r="AK48" s="1">
        <v>39287</v>
      </c>
      <c r="AL48" s="1">
        <v>31718</v>
      </c>
      <c r="AM48">
        <v>32187</v>
      </c>
      <c r="AN48">
        <v>33840</v>
      </c>
      <c r="AO48">
        <v>33514</v>
      </c>
      <c r="AP48">
        <v>77639</v>
      </c>
      <c r="AQ48">
        <v>135932</v>
      </c>
      <c r="AR48">
        <v>165816</v>
      </c>
      <c r="AS48">
        <v>55202</v>
      </c>
      <c r="AT48">
        <v>277</v>
      </c>
      <c r="AU48">
        <v>24</v>
      </c>
      <c r="AY48">
        <v>5738</v>
      </c>
      <c r="AZ48">
        <v>147632</v>
      </c>
    </row>
    <row r="49" spans="2:52" x14ac:dyDescent="0.25">
      <c r="B49" t="s">
        <v>50</v>
      </c>
      <c r="AB49">
        <v>6998</v>
      </c>
      <c r="AC49">
        <v>18105</v>
      </c>
      <c r="AD49">
        <v>21092</v>
      </c>
      <c r="AE49">
        <v>35828</v>
      </c>
      <c r="AF49">
        <v>36010</v>
      </c>
      <c r="AG49">
        <v>33055</v>
      </c>
      <c r="AH49" s="1">
        <v>26570</v>
      </c>
      <c r="AI49" s="1">
        <v>14961</v>
      </c>
      <c r="AJ49" s="1">
        <v>6857</v>
      </c>
      <c r="AK49" s="1">
        <v>10330</v>
      </c>
      <c r="AL49" s="1">
        <v>14438</v>
      </c>
      <c r="AM49">
        <v>4627</v>
      </c>
      <c r="AN49">
        <v>4960</v>
      </c>
      <c r="AO49">
        <v>9001</v>
      </c>
      <c r="AP49">
        <v>9466</v>
      </c>
      <c r="AQ49">
        <v>11252</v>
      </c>
      <c r="AR49">
        <v>16020</v>
      </c>
      <c r="AS49">
        <v>13343</v>
      </c>
      <c r="AT49">
        <v>467</v>
      </c>
      <c r="AX49">
        <v>1</v>
      </c>
      <c r="AY49">
        <v>169382</v>
      </c>
      <c r="AZ49">
        <v>506506</v>
      </c>
    </row>
    <row r="50" spans="2:52" x14ac:dyDescent="0.25">
      <c r="B50" t="s">
        <v>51</v>
      </c>
      <c r="X50">
        <v>32800</v>
      </c>
      <c r="Y50">
        <v>72801</v>
      </c>
      <c r="Z50">
        <v>89349</v>
      </c>
      <c r="AA50">
        <v>100527</v>
      </c>
      <c r="AB50">
        <v>152436</v>
      </c>
      <c r="AC50">
        <v>223637</v>
      </c>
      <c r="AD50">
        <v>251048</v>
      </c>
      <c r="AE50">
        <v>329902</v>
      </c>
      <c r="AF50">
        <v>302871</v>
      </c>
      <c r="AG50">
        <v>235527</v>
      </c>
      <c r="AH50" s="1">
        <v>235699</v>
      </c>
      <c r="AI50" s="1">
        <v>161768</v>
      </c>
      <c r="AJ50" s="1">
        <v>121546</v>
      </c>
      <c r="AK50" s="1">
        <v>135767</v>
      </c>
      <c r="AL50" s="1">
        <v>117691</v>
      </c>
      <c r="AM50">
        <v>96135</v>
      </c>
      <c r="AN50">
        <v>93061</v>
      </c>
      <c r="AO50">
        <v>83943</v>
      </c>
      <c r="AP50">
        <v>161146</v>
      </c>
      <c r="AQ50">
        <v>99597</v>
      </c>
      <c r="AR50">
        <v>73429</v>
      </c>
      <c r="AS50">
        <v>45934</v>
      </c>
      <c r="AT50">
        <v>982</v>
      </c>
      <c r="AZ50">
        <v>7248</v>
      </c>
    </row>
    <row r="51" spans="2:52" x14ac:dyDescent="0.25">
      <c r="B51" t="s">
        <v>52</v>
      </c>
      <c r="AK51" s="1">
        <v>10665</v>
      </c>
      <c r="AL51" s="1">
        <v>8415</v>
      </c>
      <c r="AM51">
        <v>12279</v>
      </c>
      <c r="AN51">
        <v>14873</v>
      </c>
      <c r="AO51">
        <v>17498</v>
      </c>
      <c r="AP51">
        <v>38537</v>
      </c>
      <c r="AQ51">
        <v>35069</v>
      </c>
      <c r="AR51">
        <v>38081</v>
      </c>
      <c r="AS51">
        <v>28738</v>
      </c>
      <c r="AY51">
        <v>384136</v>
      </c>
      <c r="AZ51">
        <v>546564</v>
      </c>
    </row>
    <row r="52" spans="2:52" x14ac:dyDescent="0.25">
      <c r="B52" t="s">
        <v>17</v>
      </c>
      <c r="AB52">
        <v>17351</v>
      </c>
      <c r="AC52">
        <v>20853</v>
      </c>
      <c r="AD52">
        <v>37641</v>
      </c>
      <c r="AE52">
        <v>51617</v>
      </c>
      <c r="AF52">
        <v>36271</v>
      </c>
      <c r="AG52">
        <v>41062</v>
      </c>
      <c r="AH52" s="1">
        <v>26738</v>
      </c>
      <c r="AI52" s="1">
        <v>23831</v>
      </c>
      <c r="AJ52" s="1">
        <v>17148</v>
      </c>
      <c r="AK52" s="1">
        <v>23519</v>
      </c>
      <c r="AL52" s="1">
        <v>31775</v>
      </c>
      <c r="AM52">
        <v>32827</v>
      </c>
      <c r="AN52">
        <v>24491</v>
      </c>
      <c r="AO52">
        <v>14870</v>
      </c>
      <c r="AP52">
        <v>29529</v>
      </c>
      <c r="AQ52">
        <v>34625</v>
      </c>
      <c r="AR52">
        <v>45899</v>
      </c>
      <c r="AS52">
        <v>38041</v>
      </c>
      <c r="AX52">
        <v>28</v>
      </c>
      <c r="AY52">
        <v>203455</v>
      </c>
      <c r="AZ52">
        <v>804708</v>
      </c>
    </row>
    <row r="53" spans="2:52" x14ac:dyDescent="0.25">
      <c r="B53" t="s">
        <v>53</v>
      </c>
      <c r="AH53" s="1">
        <v>50817</v>
      </c>
      <c r="AI53" s="1">
        <v>33405</v>
      </c>
      <c r="AJ53" s="1">
        <v>9611</v>
      </c>
      <c r="AK53" s="1">
        <v>10541</v>
      </c>
      <c r="AL53" s="1">
        <v>10271</v>
      </c>
      <c r="AM53">
        <v>11626</v>
      </c>
      <c r="AN53">
        <v>17787</v>
      </c>
      <c r="AO53">
        <v>16572</v>
      </c>
      <c r="AP53">
        <v>23870</v>
      </c>
      <c r="AQ53">
        <v>34823</v>
      </c>
      <c r="AR53">
        <v>34573</v>
      </c>
      <c r="AS53">
        <v>32117</v>
      </c>
      <c r="AT53">
        <v>1820</v>
      </c>
      <c r="AX53">
        <v>1606</v>
      </c>
      <c r="AY53">
        <v>144334</v>
      </c>
      <c r="AZ53">
        <v>944296</v>
      </c>
    </row>
    <row r="54" spans="2:52" x14ac:dyDescent="0.25">
      <c r="B54" t="s">
        <v>54</v>
      </c>
      <c r="X54">
        <v>1843</v>
      </c>
      <c r="Y54">
        <v>3206</v>
      </c>
      <c r="Z54">
        <v>4925</v>
      </c>
      <c r="AA54">
        <v>2219</v>
      </c>
      <c r="AB54">
        <v>4931</v>
      </c>
      <c r="AC54">
        <v>9430</v>
      </c>
      <c r="AD54">
        <v>12046</v>
      </c>
      <c r="AE54">
        <v>21326</v>
      </c>
      <c r="AF54">
        <v>19055</v>
      </c>
      <c r="AG54">
        <v>22641</v>
      </c>
      <c r="AH54" s="1">
        <v>23269</v>
      </c>
      <c r="AI54" s="1">
        <v>21808</v>
      </c>
      <c r="AJ54" s="1">
        <v>16510</v>
      </c>
      <c r="AK54" s="1">
        <v>12474</v>
      </c>
      <c r="AL54" s="1">
        <v>11162</v>
      </c>
      <c r="AM54">
        <v>9814</v>
      </c>
      <c r="AN54">
        <v>12873</v>
      </c>
      <c r="AO54">
        <v>16150</v>
      </c>
      <c r="AP54">
        <v>19813</v>
      </c>
      <c r="AQ54">
        <v>27071</v>
      </c>
      <c r="AR54">
        <v>21150</v>
      </c>
      <c r="AS54">
        <v>14957</v>
      </c>
      <c r="AT54">
        <v>600</v>
      </c>
      <c r="AY54">
        <v>40775</v>
      </c>
      <c r="AZ54">
        <v>152043</v>
      </c>
    </row>
    <row r="55" spans="2:52" x14ac:dyDescent="0.25">
      <c r="B55" t="s">
        <v>8</v>
      </c>
      <c r="X55">
        <v>384</v>
      </c>
      <c r="Y55">
        <v>5319</v>
      </c>
      <c r="Z55">
        <v>5436</v>
      </c>
      <c r="AA55">
        <v>3485</v>
      </c>
      <c r="AB55">
        <v>15232</v>
      </c>
      <c r="AC55">
        <v>26654</v>
      </c>
      <c r="AD55">
        <v>21753</v>
      </c>
      <c r="AE55">
        <v>24506</v>
      </c>
      <c r="AF55">
        <v>19729</v>
      </c>
      <c r="AG55">
        <v>27368</v>
      </c>
      <c r="AH55" s="1">
        <v>21500</v>
      </c>
      <c r="AI55" s="1">
        <v>26567</v>
      </c>
      <c r="AJ55" s="1">
        <v>12997</v>
      </c>
      <c r="AK55" s="1">
        <v>6866</v>
      </c>
      <c r="AL55" s="1">
        <v>5144</v>
      </c>
      <c r="AM55">
        <v>3455</v>
      </c>
      <c r="AN55">
        <v>4163</v>
      </c>
      <c r="AO55">
        <v>4778</v>
      </c>
      <c r="AP55">
        <v>10138</v>
      </c>
      <c r="AQ55">
        <v>15870</v>
      </c>
      <c r="AR55">
        <v>16778</v>
      </c>
      <c r="AS55">
        <v>10081</v>
      </c>
      <c r="AY55">
        <v>2625</v>
      </c>
      <c r="AZ55">
        <v>64732</v>
      </c>
    </row>
    <row r="56" spans="2:52" x14ac:dyDescent="0.25">
      <c r="B56" t="s">
        <v>163</v>
      </c>
      <c r="AK56" s="1"/>
      <c r="AY56">
        <v>951092</v>
      </c>
      <c r="AZ56">
        <v>2523280</v>
      </c>
    </row>
    <row r="57" spans="2:52" x14ac:dyDescent="0.25">
      <c r="B57" t="s">
        <v>114</v>
      </c>
      <c r="X57">
        <v>190</v>
      </c>
      <c r="Y57">
        <v>715</v>
      </c>
      <c r="Z57">
        <v>1690</v>
      </c>
      <c r="AA57">
        <v>1954</v>
      </c>
      <c r="AB57">
        <v>2612</v>
      </c>
      <c r="AC57">
        <v>11847</v>
      </c>
      <c r="AD57">
        <v>21986</v>
      </c>
      <c r="AE57">
        <v>43748</v>
      </c>
      <c r="AF57">
        <v>40611</v>
      </c>
      <c r="AG57">
        <v>42206</v>
      </c>
      <c r="AH57" s="1">
        <v>10259</v>
      </c>
      <c r="AI57" s="1">
        <v>2145</v>
      </c>
      <c r="AJ57" s="1">
        <v>1975</v>
      </c>
    </row>
    <row r="58" spans="2:52" x14ac:dyDescent="0.25">
      <c r="B58" t="s">
        <v>55</v>
      </c>
      <c r="AK58">
        <v>6561</v>
      </c>
      <c r="AL58">
        <v>8448</v>
      </c>
      <c r="AM58">
        <v>5585</v>
      </c>
      <c r="AN58">
        <v>5270</v>
      </c>
      <c r="AO58">
        <v>4359</v>
      </c>
      <c r="AP58">
        <v>5688</v>
      </c>
      <c r="AQ58">
        <v>9163</v>
      </c>
      <c r="AR58">
        <v>9491</v>
      </c>
      <c r="AS58">
        <v>3530</v>
      </c>
      <c r="AX58">
        <v>22</v>
      </c>
      <c r="AY58">
        <v>19645</v>
      </c>
      <c r="AZ58">
        <v>135651</v>
      </c>
    </row>
    <row r="59" spans="2:52" x14ac:dyDescent="0.25">
      <c r="B59" t="s">
        <v>56</v>
      </c>
      <c r="AK59">
        <v>9659</v>
      </c>
      <c r="AL59">
        <v>5064</v>
      </c>
      <c r="AM59">
        <v>5517</v>
      </c>
      <c r="AN59">
        <v>5973</v>
      </c>
      <c r="AO59">
        <v>6168</v>
      </c>
      <c r="AP59">
        <v>13433</v>
      </c>
      <c r="AQ59">
        <v>14242</v>
      </c>
      <c r="AR59">
        <v>12035</v>
      </c>
      <c r="AS59">
        <v>5633</v>
      </c>
      <c r="AT59">
        <v>16</v>
      </c>
      <c r="AY59">
        <v>46973</v>
      </c>
      <c r="AZ59">
        <v>157779</v>
      </c>
    </row>
    <row r="60" spans="2:52" x14ac:dyDescent="0.25">
      <c r="B60" t="s">
        <v>57</v>
      </c>
      <c r="X60">
        <v>96933</v>
      </c>
      <c r="Y60">
        <v>337214</v>
      </c>
      <c r="Z60">
        <v>218348</v>
      </c>
      <c r="AA60">
        <v>261354</v>
      </c>
      <c r="AB60">
        <v>465767</v>
      </c>
      <c r="AC60">
        <v>672442</v>
      </c>
      <c r="AD60">
        <v>776146</v>
      </c>
      <c r="AE60">
        <v>1096936</v>
      </c>
      <c r="AF60">
        <v>921481</v>
      </c>
      <c r="AG60">
        <v>838284</v>
      </c>
      <c r="AH60" s="1">
        <v>666951</v>
      </c>
      <c r="AI60" s="1">
        <v>563637</v>
      </c>
      <c r="AJ60" s="1">
        <v>328668</v>
      </c>
      <c r="AK60" s="1">
        <v>152954</v>
      </c>
      <c r="AL60" s="1">
        <v>151092</v>
      </c>
      <c r="AM60">
        <v>135182</v>
      </c>
      <c r="AN60">
        <v>131376</v>
      </c>
      <c r="AO60">
        <v>130648</v>
      </c>
      <c r="AP60">
        <v>182347</v>
      </c>
      <c r="AQ60">
        <v>321905</v>
      </c>
      <c r="AR60">
        <v>345463</v>
      </c>
      <c r="AS60">
        <v>199948</v>
      </c>
      <c r="AT60">
        <v>10</v>
      </c>
      <c r="AX60">
        <v>5674</v>
      </c>
      <c r="AY60">
        <v>1480178</v>
      </c>
      <c r="AZ60">
        <v>3357262</v>
      </c>
    </row>
    <row r="61" spans="2:52" x14ac:dyDescent="0.25">
      <c r="B61" t="s">
        <v>123</v>
      </c>
      <c r="C61" t="s">
        <v>58</v>
      </c>
      <c r="AK61" s="1">
        <v>2869</v>
      </c>
      <c r="AL61" s="1">
        <v>1711</v>
      </c>
      <c r="AM61">
        <v>1539</v>
      </c>
      <c r="AN61">
        <v>1713</v>
      </c>
      <c r="AO61">
        <v>4284</v>
      </c>
      <c r="AP61">
        <v>1863</v>
      </c>
      <c r="AQ61">
        <v>1682</v>
      </c>
      <c r="AR61">
        <v>1388</v>
      </c>
      <c r="AS61">
        <v>116</v>
      </c>
      <c r="AT61">
        <v>1</v>
      </c>
      <c r="AX61">
        <v>1</v>
      </c>
      <c r="AY61">
        <v>338</v>
      </c>
      <c r="AZ61">
        <v>3238</v>
      </c>
    </row>
    <row r="62" spans="2:52" x14ac:dyDescent="0.25">
      <c r="B62" t="s">
        <v>59</v>
      </c>
      <c r="AH62" s="1">
        <v>52192</v>
      </c>
      <c r="AI62" s="1">
        <v>99903</v>
      </c>
      <c r="AJ62" s="1">
        <v>79517</v>
      </c>
      <c r="AK62" s="1">
        <v>45419</v>
      </c>
      <c r="AL62" s="1">
        <v>45549</v>
      </c>
      <c r="AM62">
        <v>45081</v>
      </c>
      <c r="AN62">
        <v>44932</v>
      </c>
      <c r="AO62">
        <v>46311</v>
      </c>
      <c r="AP62">
        <v>79633</v>
      </c>
      <c r="AQ62">
        <v>159287</v>
      </c>
      <c r="AR62">
        <v>153096</v>
      </c>
      <c r="AS62">
        <v>106124</v>
      </c>
      <c r="AX62">
        <v>51</v>
      </c>
      <c r="AY62">
        <v>650679</v>
      </c>
      <c r="AZ62">
        <v>1414707</v>
      </c>
    </row>
    <row r="63" spans="2:52" x14ac:dyDescent="0.25">
      <c r="B63" t="s">
        <v>60</v>
      </c>
      <c r="AL63" s="1">
        <v>64103</v>
      </c>
      <c r="AM63">
        <v>49108</v>
      </c>
      <c r="AN63">
        <v>37797</v>
      </c>
      <c r="AO63">
        <v>31680</v>
      </c>
      <c r="AP63">
        <v>2428</v>
      </c>
      <c r="AQ63">
        <v>2226</v>
      </c>
      <c r="AR63">
        <v>2799</v>
      </c>
      <c r="AS63">
        <v>127</v>
      </c>
      <c r="AT63">
        <v>5</v>
      </c>
      <c r="AU63">
        <v>95</v>
      </c>
      <c r="AX63">
        <v>100</v>
      </c>
      <c r="AY63">
        <v>293</v>
      </c>
      <c r="AZ63">
        <v>846</v>
      </c>
    </row>
    <row r="64" spans="2:52" x14ac:dyDescent="0.25">
      <c r="B64" t="s">
        <v>61</v>
      </c>
      <c r="AM64">
        <v>11235</v>
      </c>
      <c r="AN64">
        <v>8256</v>
      </c>
      <c r="AO64">
        <v>12302</v>
      </c>
      <c r="AP64">
        <v>17255</v>
      </c>
      <c r="AQ64">
        <v>21049</v>
      </c>
      <c r="AR64">
        <v>19821</v>
      </c>
      <c r="AS64">
        <v>13451</v>
      </c>
      <c r="AT64">
        <v>3811</v>
      </c>
      <c r="AU64">
        <v>1842</v>
      </c>
      <c r="AV64">
        <v>175</v>
      </c>
      <c r="AX64">
        <v>16</v>
      </c>
      <c r="AY64">
        <v>73509</v>
      </c>
      <c r="AZ64">
        <v>269844</v>
      </c>
    </row>
    <row r="65" spans="2:52" x14ac:dyDescent="0.25">
      <c r="B65" t="s">
        <v>109</v>
      </c>
      <c r="X65">
        <v>375</v>
      </c>
      <c r="Y65">
        <v>2516</v>
      </c>
      <c r="Z65">
        <v>5691</v>
      </c>
      <c r="AA65">
        <v>2692</v>
      </c>
      <c r="AB65">
        <v>4502</v>
      </c>
      <c r="AC65">
        <v>6832</v>
      </c>
      <c r="AD65">
        <v>8374</v>
      </c>
      <c r="AE65">
        <v>12332</v>
      </c>
      <c r="AF65">
        <v>10242</v>
      </c>
      <c r="AG65">
        <v>11216</v>
      </c>
      <c r="AH65" s="1">
        <v>10750</v>
      </c>
      <c r="AI65" s="1">
        <v>8011</v>
      </c>
      <c r="AJ65" s="1">
        <v>5454</v>
      </c>
    </row>
    <row r="66" spans="2:52" x14ac:dyDescent="0.25">
      <c r="B66" t="s">
        <v>110</v>
      </c>
      <c r="X66">
        <v>5930</v>
      </c>
      <c r="Y66">
        <v>21878</v>
      </c>
      <c r="Z66">
        <v>12562</v>
      </c>
      <c r="AA66">
        <v>13191</v>
      </c>
      <c r="AB66">
        <v>24431</v>
      </c>
      <c r="AC66">
        <v>21294</v>
      </c>
      <c r="AD66">
        <v>43646</v>
      </c>
      <c r="AE66">
        <v>52169</v>
      </c>
      <c r="AF66">
        <v>41296</v>
      </c>
      <c r="AG66">
        <v>45253</v>
      </c>
      <c r="AH66" s="1">
        <v>38133</v>
      </c>
      <c r="AI66" s="1">
        <v>51849</v>
      </c>
      <c r="AJ66" s="1">
        <v>32921</v>
      </c>
    </row>
    <row r="67" spans="2:52" x14ac:dyDescent="0.25">
      <c r="B67" t="s">
        <v>166</v>
      </c>
      <c r="AH67" s="1">
        <v>19267</v>
      </c>
      <c r="AI67" s="1">
        <v>13384</v>
      </c>
      <c r="AJ67" s="1">
        <v>8420</v>
      </c>
    </row>
    <row r="68" spans="2:52" x14ac:dyDescent="0.25">
      <c r="B68" t="s">
        <v>111</v>
      </c>
      <c r="X68">
        <v>6836</v>
      </c>
      <c r="Y68">
        <v>27256</v>
      </c>
      <c r="Z68">
        <v>15890</v>
      </c>
      <c r="AG68">
        <v>172846</v>
      </c>
      <c r="AH68" s="1">
        <v>110510</v>
      </c>
      <c r="AI68" s="1">
        <v>78250</v>
      </c>
      <c r="AJ68" s="1">
        <v>28820</v>
      </c>
    </row>
    <row r="69" spans="2:52" x14ac:dyDescent="0.25">
      <c r="B69" t="s">
        <v>112</v>
      </c>
      <c r="X69">
        <v>27938</v>
      </c>
      <c r="Y69">
        <v>109977</v>
      </c>
      <c r="Z69">
        <v>99052</v>
      </c>
      <c r="AG69">
        <v>98217</v>
      </c>
      <c r="AH69" s="1">
        <v>50793</v>
      </c>
      <c r="AI69" s="1">
        <v>33712</v>
      </c>
      <c r="AJ69" s="1">
        <v>27356</v>
      </c>
    </row>
    <row r="70" spans="2:52" x14ac:dyDescent="0.25">
      <c r="B70" t="s">
        <v>174</v>
      </c>
      <c r="AA70">
        <v>68097</v>
      </c>
      <c r="AB70">
        <v>115505</v>
      </c>
      <c r="AC70">
        <v>197947</v>
      </c>
      <c r="AD70">
        <v>200213</v>
      </c>
      <c r="AE70">
        <v>293976</v>
      </c>
      <c r="AF70">
        <v>279487</v>
      </c>
    </row>
    <row r="71" spans="2:52" x14ac:dyDescent="0.25">
      <c r="B71" t="s">
        <v>113</v>
      </c>
      <c r="X71">
        <v>335</v>
      </c>
      <c r="Y71">
        <v>5089</v>
      </c>
      <c r="Z71">
        <v>3348</v>
      </c>
      <c r="AA71">
        <v>3432</v>
      </c>
      <c r="AB71">
        <v>12075</v>
      </c>
      <c r="AC71">
        <v>9044</v>
      </c>
      <c r="AD71">
        <v>23123</v>
      </c>
      <c r="AE71">
        <v>59843</v>
      </c>
      <c r="AF71">
        <v>27726</v>
      </c>
      <c r="AG71">
        <v>23487</v>
      </c>
    </row>
    <row r="72" spans="2:52" x14ac:dyDescent="0.25">
      <c r="B72" t="s">
        <v>122</v>
      </c>
      <c r="AK72">
        <v>85755</v>
      </c>
      <c r="AL72">
        <v>13040</v>
      </c>
    </row>
    <row r="73" spans="2:52" x14ac:dyDescent="0.25">
      <c r="B73" t="s">
        <v>62</v>
      </c>
      <c r="AK73">
        <v>11809</v>
      </c>
      <c r="AL73">
        <v>14032</v>
      </c>
      <c r="AM73">
        <v>12443</v>
      </c>
      <c r="AN73">
        <v>17260</v>
      </c>
      <c r="AO73">
        <v>11793</v>
      </c>
      <c r="AP73">
        <v>15102</v>
      </c>
      <c r="AQ73">
        <v>18973</v>
      </c>
      <c r="AR73">
        <v>17170</v>
      </c>
      <c r="AS73">
        <v>8049</v>
      </c>
      <c r="AY73">
        <v>75159</v>
      </c>
      <c r="AZ73">
        <v>315093</v>
      </c>
    </row>
    <row r="74" spans="2:52" x14ac:dyDescent="0.25">
      <c r="B74" t="s">
        <v>63</v>
      </c>
      <c r="AK74">
        <v>56341</v>
      </c>
      <c r="AL74">
        <v>28247</v>
      </c>
      <c r="AM74">
        <v>19771</v>
      </c>
      <c r="AN74">
        <v>25129</v>
      </c>
      <c r="AO74">
        <v>23035</v>
      </c>
      <c r="AP74">
        <v>42771</v>
      </c>
      <c r="AQ74">
        <v>44407</v>
      </c>
      <c r="AR74">
        <v>53840</v>
      </c>
      <c r="AS74">
        <v>25033</v>
      </c>
      <c r="AT74">
        <v>453</v>
      </c>
      <c r="AX74">
        <v>3329</v>
      </c>
      <c r="AY74">
        <v>202466</v>
      </c>
      <c r="AZ74">
        <v>887436</v>
      </c>
    </row>
    <row r="75" spans="2:52" x14ac:dyDescent="0.25">
      <c r="B75" t="s">
        <v>64</v>
      </c>
      <c r="AK75">
        <v>13334</v>
      </c>
      <c r="AL75">
        <v>11369</v>
      </c>
      <c r="AM75">
        <v>9295</v>
      </c>
      <c r="AN75">
        <v>10637</v>
      </c>
      <c r="AO75">
        <v>11719</v>
      </c>
      <c r="AP75">
        <v>20097</v>
      </c>
      <c r="AQ75">
        <v>28507</v>
      </c>
      <c r="AR75">
        <v>37123</v>
      </c>
      <c r="AS75">
        <v>17989</v>
      </c>
      <c r="AT75">
        <v>10</v>
      </c>
      <c r="AU75">
        <v>1040</v>
      </c>
      <c r="AV75">
        <v>3</v>
      </c>
      <c r="AY75">
        <v>62659</v>
      </c>
      <c r="AZ75">
        <v>174032</v>
      </c>
    </row>
    <row r="76" spans="2:52" x14ac:dyDescent="0.25">
      <c r="B76" t="s">
        <v>65</v>
      </c>
      <c r="X76">
        <v>176258</v>
      </c>
      <c r="Y76">
        <v>445323</v>
      </c>
      <c r="Z76">
        <v>270666</v>
      </c>
      <c r="AA76">
        <v>314245</v>
      </c>
      <c r="AB76">
        <v>674406</v>
      </c>
      <c r="AC76">
        <v>722527</v>
      </c>
      <c r="AD76">
        <v>835292</v>
      </c>
      <c r="AE76">
        <v>1219580</v>
      </c>
      <c r="AF76">
        <v>1094595</v>
      </c>
      <c r="AG76">
        <v>1124491</v>
      </c>
      <c r="AH76" s="1">
        <v>1068922</v>
      </c>
      <c r="AI76" s="1">
        <v>877728</v>
      </c>
      <c r="AJ76" s="1">
        <v>514347</v>
      </c>
      <c r="AK76" s="1">
        <v>322036</v>
      </c>
      <c r="AL76" s="1">
        <v>328891</v>
      </c>
      <c r="AM76">
        <v>290569</v>
      </c>
      <c r="AN76">
        <v>314793</v>
      </c>
      <c r="AO76">
        <v>389462</v>
      </c>
      <c r="AP76">
        <v>534377</v>
      </c>
      <c r="AQ76">
        <v>729364</v>
      </c>
      <c r="AR76">
        <v>764209</v>
      </c>
      <c r="AS76">
        <v>380042</v>
      </c>
      <c r="AT76">
        <v>15704</v>
      </c>
      <c r="AU76">
        <v>107</v>
      </c>
      <c r="AX76">
        <v>33765</v>
      </c>
      <c r="AY76">
        <v>1196082</v>
      </c>
      <c r="AZ76">
        <v>4267351</v>
      </c>
    </row>
    <row r="77" spans="2:52" x14ac:dyDescent="0.25">
      <c r="B77" t="s">
        <v>66</v>
      </c>
      <c r="X77">
        <v>396</v>
      </c>
      <c r="Y77">
        <v>1538</v>
      </c>
      <c r="Z77">
        <v>728</v>
      </c>
      <c r="AA77">
        <v>88</v>
      </c>
      <c r="AB77">
        <v>4681</v>
      </c>
      <c r="AC77">
        <v>3571</v>
      </c>
      <c r="AD77">
        <v>718</v>
      </c>
      <c r="AE77">
        <v>1241</v>
      </c>
      <c r="AF77">
        <v>1976</v>
      </c>
      <c r="AG77">
        <v>5032</v>
      </c>
      <c r="AH77" s="1">
        <v>2531</v>
      </c>
      <c r="AI77" s="1">
        <v>8280</v>
      </c>
      <c r="AJ77" s="1">
        <v>4323</v>
      </c>
      <c r="AK77" s="1">
        <v>3382</v>
      </c>
      <c r="AL77" s="1">
        <v>15698</v>
      </c>
      <c r="AM77">
        <v>43009</v>
      </c>
      <c r="AN77">
        <v>14770</v>
      </c>
      <c r="AO77">
        <v>2372</v>
      </c>
      <c r="AP77">
        <v>7371</v>
      </c>
      <c r="AQ77">
        <v>12786</v>
      </c>
      <c r="AR77">
        <v>11484</v>
      </c>
      <c r="AS77">
        <v>4286</v>
      </c>
      <c r="AT77">
        <v>210</v>
      </c>
      <c r="AY77">
        <v>4805</v>
      </c>
      <c r="AZ77">
        <v>12424</v>
      </c>
    </row>
    <row r="78" spans="2:52" x14ac:dyDescent="0.25">
      <c r="B78" t="s">
        <v>67</v>
      </c>
      <c r="X78">
        <v>118355</v>
      </c>
      <c r="Y78">
        <v>362846</v>
      </c>
      <c r="Z78">
        <v>165422</v>
      </c>
      <c r="AA78">
        <v>158412</v>
      </c>
      <c r="AB78">
        <v>255460</v>
      </c>
      <c r="AC78">
        <v>377192</v>
      </c>
      <c r="AD78">
        <v>456664</v>
      </c>
      <c r="AE78">
        <v>614528</v>
      </c>
      <c r="AF78">
        <v>496980</v>
      </c>
      <c r="AG78">
        <v>533254</v>
      </c>
      <c r="AH78" s="1">
        <v>459506</v>
      </c>
      <c r="AI78" s="1">
        <v>309131</v>
      </c>
      <c r="AJ78" s="1">
        <v>139624</v>
      </c>
      <c r="AK78" s="1">
        <v>119330</v>
      </c>
      <c r="AL78" s="1">
        <v>161601</v>
      </c>
      <c r="AM78">
        <v>116017</v>
      </c>
      <c r="AN78">
        <v>107212</v>
      </c>
      <c r="AO78">
        <v>117907</v>
      </c>
      <c r="AP78">
        <v>189172</v>
      </c>
      <c r="AQ78">
        <v>299600</v>
      </c>
      <c r="AR78">
        <v>265418</v>
      </c>
      <c r="AS78">
        <v>187034</v>
      </c>
      <c r="AT78">
        <v>7046</v>
      </c>
      <c r="AU78">
        <v>20</v>
      </c>
      <c r="AX78">
        <v>25588</v>
      </c>
      <c r="AY78">
        <v>827938</v>
      </c>
      <c r="AZ78">
        <v>3249590</v>
      </c>
    </row>
    <row r="79" spans="2:52" x14ac:dyDescent="0.25">
      <c r="B79" t="s">
        <v>18</v>
      </c>
      <c r="X79">
        <v>22260</v>
      </c>
      <c r="Y79">
        <v>109499</v>
      </c>
      <c r="Z79">
        <v>97789</v>
      </c>
      <c r="AA79">
        <v>111112</v>
      </c>
      <c r="AB79">
        <v>201369</v>
      </c>
      <c r="AC79">
        <v>340465</v>
      </c>
      <c r="AD79">
        <v>366702</v>
      </c>
      <c r="AE79">
        <v>615960</v>
      </c>
      <c r="AF79">
        <v>689476</v>
      </c>
      <c r="AG79">
        <v>685433</v>
      </c>
      <c r="AH79" s="1">
        <v>586667</v>
      </c>
      <c r="AI79" s="1">
        <v>458549</v>
      </c>
      <c r="AJ79" s="1">
        <v>318596</v>
      </c>
      <c r="AK79" s="1">
        <v>158999</v>
      </c>
      <c r="AL79" s="1">
        <v>109852</v>
      </c>
      <c r="AM79">
        <v>89801</v>
      </c>
      <c r="AN79">
        <v>83738</v>
      </c>
      <c r="AO79">
        <v>83557</v>
      </c>
      <c r="AP79" s="2">
        <v>138665</v>
      </c>
      <c r="AQ79">
        <v>166817</v>
      </c>
      <c r="AR79">
        <v>196951</v>
      </c>
      <c r="AS79">
        <v>131354</v>
      </c>
      <c r="AT79">
        <v>1151</v>
      </c>
      <c r="AX79">
        <v>20403</v>
      </c>
      <c r="AY79">
        <v>500447</v>
      </c>
      <c r="AZ79">
        <v>1026735</v>
      </c>
    </row>
    <row r="80" spans="2:52" x14ac:dyDescent="0.25">
      <c r="B80" t="s">
        <v>68</v>
      </c>
      <c r="X80">
        <v>63127</v>
      </c>
      <c r="Y80">
        <v>116263</v>
      </c>
      <c r="Z80">
        <v>69903</v>
      </c>
      <c r="AA80">
        <v>59563</v>
      </c>
      <c r="AB80">
        <v>154857</v>
      </c>
      <c r="AC80">
        <v>230337</v>
      </c>
      <c r="AD80">
        <v>210074</v>
      </c>
      <c r="AE80">
        <v>333266</v>
      </c>
      <c r="AF80">
        <v>264422</v>
      </c>
      <c r="AG80">
        <v>179607</v>
      </c>
      <c r="AH80" s="1">
        <v>246114</v>
      </c>
      <c r="AI80" s="1">
        <v>211192</v>
      </c>
      <c r="AJ80" s="1">
        <v>67681</v>
      </c>
      <c r="AK80" s="1">
        <v>19855</v>
      </c>
      <c r="AL80" s="1">
        <v>27675</v>
      </c>
      <c r="AM80">
        <v>22051</v>
      </c>
      <c r="AN80">
        <v>20073</v>
      </c>
      <c r="AO80">
        <v>23664</v>
      </c>
      <c r="AP80">
        <v>46961</v>
      </c>
      <c r="AQ80">
        <v>54763</v>
      </c>
      <c r="AR80">
        <v>63819</v>
      </c>
      <c r="AS80">
        <v>47947</v>
      </c>
      <c r="AT80">
        <v>1347</v>
      </c>
      <c r="AU80">
        <v>2</v>
      </c>
      <c r="AX80">
        <v>1060</v>
      </c>
      <c r="AY80">
        <v>143566</v>
      </c>
      <c r="AZ80">
        <v>379399</v>
      </c>
    </row>
    <row r="81" spans="2:52" x14ac:dyDescent="0.25">
      <c r="B81" t="s">
        <v>69</v>
      </c>
      <c r="X81">
        <v>11744</v>
      </c>
      <c r="Y81">
        <v>89533</v>
      </c>
      <c r="Z81">
        <v>32828</v>
      </c>
      <c r="AA81">
        <v>34088</v>
      </c>
      <c r="AB81">
        <v>73083</v>
      </c>
      <c r="AC81">
        <v>90605</v>
      </c>
      <c r="AD81">
        <v>128589</v>
      </c>
      <c r="AE81">
        <v>176733</v>
      </c>
      <c r="AF81">
        <v>154419</v>
      </c>
      <c r="AG81">
        <v>162994</v>
      </c>
      <c r="AH81" s="1">
        <v>135807</v>
      </c>
      <c r="AI81" s="1">
        <v>71556</v>
      </c>
      <c r="AJ81" s="1">
        <v>48996</v>
      </c>
      <c r="AK81" s="1">
        <v>32245</v>
      </c>
      <c r="AL81" s="1">
        <v>40531</v>
      </c>
      <c r="AM81">
        <v>36381</v>
      </c>
      <c r="AN81">
        <v>30494</v>
      </c>
      <c r="AO81">
        <v>31319</v>
      </c>
      <c r="AP81">
        <v>66215</v>
      </c>
      <c r="AQ81">
        <v>82408</v>
      </c>
      <c r="AR81">
        <v>107896</v>
      </c>
      <c r="AS81">
        <v>63329</v>
      </c>
      <c r="AT81">
        <v>1244</v>
      </c>
      <c r="AX81">
        <v>7033</v>
      </c>
      <c r="AY81">
        <v>254853</v>
      </c>
      <c r="AZ81">
        <v>600309</v>
      </c>
    </row>
    <row r="82" spans="2:52" x14ac:dyDescent="0.25">
      <c r="B82" t="s">
        <v>70</v>
      </c>
      <c r="X82">
        <v>509</v>
      </c>
      <c r="Y82">
        <v>1082</v>
      </c>
      <c r="Z82">
        <v>731</v>
      </c>
      <c r="AA82">
        <v>1122</v>
      </c>
      <c r="AB82">
        <v>3158</v>
      </c>
      <c r="AC82">
        <v>4961</v>
      </c>
      <c r="AD82">
        <v>6927</v>
      </c>
      <c r="AE82">
        <v>6426</v>
      </c>
      <c r="AF82">
        <v>7486</v>
      </c>
      <c r="AG82">
        <v>7083</v>
      </c>
      <c r="AH82" s="1">
        <v>6484</v>
      </c>
      <c r="AI82" s="1">
        <v>3534</v>
      </c>
      <c r="AJ82" s="1">
        <v>4561</v>
      </c>
      <c r="AK82" s="1">
        <v>3276</v>
      </c>
      <c r="AL82" s="1">
        <v>2917</v>
      </c>
      <c r="AM82">
        <v>2054</v>
      </c>
      <c r="AN82">
        <v>1430</v>
      </c>
      <c r="AO82">
        <v>1665</v>
      </c>
      <c r="AP82">
        <v>3356</v>
      </c>
      <c r="AQ82">
        <v>4728</v>
      </c>
      <c r="AR82">
        <v>6838</v>
      </c>
      <c r="AS82">
        <v>3949</v>
      </c>
      <c r="AT82">
        <v>24</v>
      </c>
      <c r="AX82">
        <v>939</v>
      </c>
      <c r="AY82">
        <v>11462</v>
      </c>
      <c r="AZ82">
        <v>26300</v>
      </c>
    </row>
    <row r="83" spans="2:52" x14ac:dyDescent="0.25">
      <c r="B83" t="s">
        <v>9</v>
      </c>
      <c r="X83">
        <v>29281</v>
      </c>
      <c r="Y83">
        <v>105945</v>
      </c>
      <c r="Z83">
        <v>50911</v>
      </c>
      <c r="AA83">
        <v>38130</v>
      </c>
      <c r="AB83">
        <v>125123</v>
      </c>
      <c r="AC83">
        <v>164935</v>
      </c>
      <c r="AD83">
        <v>162544</v>
      </c>
      <c r="AE83">
        <v>175983</v>
      </c>
      <c r="AF83">
        <v>152029</v>
      </c>
      <c r="AG83">
        <v>110600</v>
      </c>
      <c r="AH83" s="1">
        <v>124749</v>
      </c>
      <c r="AI83" s="1">
        <v>95049</v>
      </c>
      <c r="AJ83" s="1">
        <v>56450</v>
      </c>
      <c r="AK83" s="1">
        <v>37136</v>
      </c>
      <c r="AL83" s="1">
        <v>25900</v>
      </c>
      <c r="AM83">
        <v>31241</v>
      </c>
      <c r="AN83">
        <v>35321</v>
      </c>
      <c r="AO83">
        <v>44889</v>
      </c>
      <c r="AP83">
        <v>63370</v>
      </c>
      <c r="AQ83">
        <v>84410</v>
      </c>
      <c r="AR83">
        <v>85914</v>
      </c>
      <c r="AS83">
        <v>59726</v>
      </c>
      <c r="AT83">
        <v>1731</v>
      </c>
      <c r="AU83">
        <v>12</v>
      </c>
      <c r="AX83">
        <v>1439</v>
      </c>
      <c r="AY83">
        <v>162815</v>
      </c>
      <c r="AZ83">
        <v>366898</v>
      </c>
    </row>
    <row r="84" spans="2:52" x14ac:dyDescent="0.25">
      <c r="B84" t="s">
        <v>71</v>
      </c>
      <c r="X84">
        <v>418</v>
      </c>
      <c r="Y84">
        <v>9113</v>
      </c>
      <c r="Z84">
        <v>5156</v>
      </c>
      <c r="AA84">
        <v>2401</v>
      </c>
      <c r="AB84">
        <v>5721</v>
      </c>
      <c r="AC84">
        <v>6787</v>
      </c>
      <c r="AD84">
        <v>8785</v>
      </c>
      <c r="AE84">
        <v>11775</v>
      </c>
      <c r="AF84">
        <v>15686</v>
      </c>
      <c r="AG84">
        <v>14645</v>
      </c>
      <c r="AH84" s="1">
        <v>16049</v>
      </c>
      <c r="AI84" s="1">
        <v>9834</v>
      </c>
      <c r="AJ84" s="1">
        <v>4870</v>
      </c>
      <c r="AK84" s="1">
        <v>3884</v>
      </c>
      <c r="AL84" s="1">
        <v>2572</v>
      </c>
      <c r="AM84">
        <v>2517</v>
      </c>
      <c r="AN84">
        <v>2358</v>
      </c>
      <c r="AO84">
        <v>2541</v>
      </c>
      <c r="AP84">
        <v>6389</v>
      </c>
      <c r="AQ84">
        <v>8390</v>
      </c>
      <c r="AR84">
        <v>11054</v>
      </c>
      <c r="AS84">
        <v>4901</v>
      </c>
      <c r="AT84">
        <v>471</v>
      </c>
      <c r="AY84">
        <v>7642</v>
      </c>
      <c r="AZ84">
        <v>28471</v>
      </c>
    </row>
    <row r="85" spans="2:52" x14ac:dyDescent="0.25">
      <c r="B85" t="s">
        <v>72</v>
      </c>
      <c r="X85">
        <v>2547</v>
      </c>
      <c r="Y85">
        <v>8539</v>
      </c>
      <c r="Z85">
        <v>8058</v>
      </c>
      <c r="AA85">
        <v>5312</v>
      </c>
      <c r="AB85">
        <v>13048</v>
      </c>
      <c r="AC85">
        <v>18996</v>
      </c>
      <c r="AD85">
        <v>14874</v>
      </c>
      <c r="AE85">
        <v>20694</v>
      </c>
      <c r="AF85">
        <v>17675</v>
      </c>
      <c r="AG85">
        <v>24134</v>
      </c>
      <c r="AH85" s="1">
        <v>17128</v>
      </c>
      <c r="AI85" s="1">
        <v>14369</v>
      </c>
      <c r="AJ85" s="1">
        <v>12164</v>
      </c>
      <c r="AK85" s="1">
        <v>5406</v>
      </c>
      <c r="AL85" s="1">
        <v>6193</v>
      </c>
      <c r="AM85">
        <v>3905</v>
      </c>
      <c r="AN85">
        <v>4133</v>
      </c>
      <c r="AO85">
        <v>3611</v>
      </c>
      <c r="AP85">
        <v>10529</v>
      </c>
      <c r="AQ85">
        <v>11523</v>
      </c>
      <c r="AR85">
        <v>20974</v>
      </c>
      <c r="AS85">
        <v>15780</v>
      </c>
      <c r="AT85">
        <v>131</v>
      </c>
      <c r="AU85">
        <v>129</v>
      </c>
      <c r="AX85">
        <v>155</v>
      </c>
      <c r="AY85">
        <v>13950</v>
      </c>
      <c r="AZ85">
        <v>77823</v>
      </c>
    </row>
    <row r="86" spans="2:52" x14ac:dyDescent="0.25">
      <c r="B86" t="s">
        <v>73</v>
      </c>
      <c r="X86">
        <v>892801</v>
      </c>
      <c r="Y86">
        <v>2256558</v>
      </c>
      <c r="Z86">
        <v>2192815</v>
      </c>
      <c r="AA86">
        <v>2006766</v>
      </c>
      <c r="AB86">
        <v>2473074</v>
      </c>
      <c r="AC86">
        <v>3151106</v>
      </c>
      <c r="AD86">
        <v>3094478</v>
      </c>
      <c r="AE86">
        <v>3673338</v>
      </c>
      <c r="AF86">
        <v>3151940</v>
      </c>
      <c r="AG86">
        <v>3032672</v>
      </c>
      <c r="AH86" s="1">
        <v>3334636</v>
      </c>
      <c r="AI86" s="1">
        <v>2434915</v>
      </c>
      <c r="AJ86" s="1">
        <v>1543047</v>
      </c>
      <c r="AK86" s="1">
        <v>957247</v>
      </c>
      <c r="AL86" s="1">
        <v>868243</v>
      </c>
      <c r="AM86">
        <v>836239</v>
      </c>
      <c r="AN86">
        <v>718041</v>
      </c>
      <c r="AO86">
        <v>880326</v>
      </c>
      <c r="AP86">
        <v>1535473</v>
      </c>
      <c r="AQ86">
        <v>1682847</v>
      </c>
      <c r="AR86">
        <v>2268205</v>
      </c>
      <c r="AS86">
        <v>1209423</v>
      </c>
      <c r="AT86">
        <v>125393</v>
      </c>
      <c r="AU86">
        <v>3274</v>
      </c>
      <c r="AX86">
        <v>593335</v>
      </c>
      <c r="AY86">
        <v>6398583</v>
      </c>
      <c r="AZ86">
        <v>5978626</v>
      </c>
    </row>
    <row r="87" spans="2:52" x14ac:dyDescent="0.25">
      <c r="B87" t="s">
        <v>11</v>
      </c>
      <c r="X87">
        <v>1782</v>
      </c>
      <c r="Y87">
        <v>2455</v>
      </c>
      <c r="Z87">
        <v>2173</v>
      </c>
      <c r="AA87">
        <v>1044</v>
      </c>
      <c r="AB87">
        <v>6231</v>
      </c>
      <c r="AC87">
        <v>8510</v>
      </c>
      <c r="AD87">
        <v>5456</v>
      </c>
      <c r="AE87">
        <v>14357</v>
      </c>
      <c r="AF87">
        <v>8914</v>
      </c>
      <c r="AG87">
        <v>9587</v>
      </c>
      <c r="AH87" s="1">
        <v>13928</v>
      </c>
      <c r="AI87" s="1">
        <v>7731</v>
      </c>
      <c r="AJ87" s="1">
        <v>8175</v>
      </c>
      <c r="AK87" s="1">
        <v>4407</v>
      </c>
      <c r="AL87" s="1">
        <v>3949</v>
      </c>
      <c r="AM87">
        <v>3440</v>
      </c>
      <c r="AN87">
        <v>2792</v>
      </c>
      <c r="AO87">
        <v>2887</v>
      </c>
      <c r="AP87">
        <v>5847</v>
      </c>
      <c r="AQ87">
        <v>8758</v>
      </c>
      <c r="AR87">
        <v>7477</v>
      </c>
      <c r="AS87">
        <v>5210</v>
      </c>
      <c r="AT87">
        <v>7</v>
      </c>
      <c r="AX87">
        <v>334</v>
      </c>
      <c r="AY87">
        <v>12543</v>
      </c>
      <c r="AZ87">
        <v>34562</v>
      </c>
    </row>
    <row r="88" spans="2:52" x14ac:dyDescent="0.25">
      <c r="B88" t="s">
        <v>10</v>
      </c>
      <c r="X88">
        <v>5686</v>
      </c>
      <c r="Y88">
        <v>15181</v>
      </c>
      <c r="Z88">
        <v>8798</v>
      </c>
      <c r="AA88">
        <v>9890</v>
      </c>
      <c r="AB88">
        <v>20048</v>
      </c>
      <c r="AC88">
        <v>32541</v>
      </c>
      <c r="AD88">
        <v>51187</v>
      </c>
      <c r="AE88">
        <v>57938</v>
      </c>
      <c r="AF88">
        <v>28845</v>
      </c>
      <c r="AG88">
        <v>43283</v>
      </c>
      <c r="AH88" s="1">
        <v>25122</v>
      </c>
      <c r="AI88" s="1">
        <v>18948</v>
      </c>
      <c r="AJ88" s="1">
        <v>9129</v>
      </c>
      <c r="AK88" s="1">
        <v>7272</v>
      </c>
      <c r="AL88" s="1">
        <v>5584</v>
      </c>
      <c r="AM88">
        <v>5115</v>
      </c>
      <c r="AN88">
        <v>6976</v>
      </c>
      <c r="AO88">
        <v>4029</v>
      </c>
      <c r="AP88">
        <v>5670</v>
      </c>
      <c r="AQ88">
        <v>8342</v>
      </c>
      <c r="AR88">
        <v>16318</v>
      </c>
      <c r="AS88">
        <v>6262</v>
      </c>
      <c r="AT88">
        <v>354</v>
      </c>
      <c r="AX88">
        <v>244</v>
      </c>
      <c r="AY88">
        <v>8987</v>
      </c>
      <c r="AZ88">
        <v>32006</v>
      </c>
    </row>
    <row r="89" spans="2:52" x14ac:dyDescent="0.25">
      <c r="B89" t="s">
        <v>12</v>
      </c>
      <c r="X89">
        <v>190</v>
      </c>
      <c r="Y89">
        <v>397</v>
      </c>
      <c r="Z89">
        <v>601</v>
      </c>
      <c r="AA89">
        <v>501</v>
      </c>
      <c r="AB89">
        <v>2109</v>
      </c>
      <c r="AC89">
        <v>1661</v>
      </c>
      <c r="AD89">
        <v>1616</v>
      </c>
      <c r="AE89">
        <v>3246</v>
      </c>
      <c r="AF89">
        <v>2180</v>
      </c>
      <c r="AG89">
        <v>2744</v>
      </c>
      <c r="AH89" s="1">
        <v>4676</v>
      </c>
      <c r="AI89" s="1">
        <v>5226</v>
      </c>
      <c r="AJ89" s="1">
        <v>4013</v>
      </c>
      <c r="AK89" s="1">
        <v>3105</v>
      </c>
      <c r="AL89" s="1">
        <v>2731</v>
      </c>
      <c r="AM89">
        <v>2206</v>
      </c>
      <c r="AN89">
        <v>1643</v>
      </c>
      <c r="AO89">
        <v>1277</v>
      </c>
      <c r="AP89">
        <v>2227</v>
      </c>
      <c r="AQ89">
        <v>4056</v>
      </c>
      <c r="AR89">
        <v>3791</v>
      </c>
      <c r="AS89">
        <v>1907</v>
      </c>
      <c r="AT89">
        <v>3</v>
      </c>
      <c r="AY89">
        <v>10815</v>
      </c>
      <c r="AZ89">
        <v>15447</v>
      </c>
    </row>
    <row r="90" spans="2:52" x14ac:dyDescent="0.25">
      <c r="B90" t="s">
        <v>74</v>
      </c>
      <c r="X90">
        <v>12521</v>
      </c>
      <c r="Y90">
        <v>81413</v>
      </c>
      <c r="Z90">
        <v>82820</v>
      </c>
      <c r="AA90">
        <v>60174</v>
      </c>
      <c r="AB90">
        <v>86380</v>
      </c>
      <c r="AC90">
        <v>118513</v>
      </c>
      <c r="AD90">
        <v>161295</v>
      </c>
      <c r="AE90">
        <v>198853</v>
      </c>
      <c r="AF90">
        <v>133255</v>
      </c>
      <c r="AG90">
        <v>146986</v>
      </c>
      <c r="AH90" s="1">
        <v>160820</v>
      </c>
      <c r="AI90" s="1">
        <v>194164</v>
      </c>
      <c r="AJ90" s="1">
        <v>77095</v>
      </c>
      <c r="AK90" s="1">
        <v>56860</v>
      </c>
      <c r="AL90" s="1">
        <v>66124</v>
      </c>
      <c r="AM90">
        <v>62853</v>
      </c>
      <c r="AN90">
        <v>60299</v>
      </c>
      <c r="AO90">
        <v>78177</v>
      </c>
      <c r="AP90">
        <v>123506</v>
      </c>
      <c r="AQ90">
        <v>135268</v>
      </c>
      <c r="AR90">
        <v>148167</v>
      </c>
      <c r="AS90">
        <v>95013</v>
      </c>
      <c r="AT90">
        <v>2659</v>
      </c>
      <c r="AU90">
        <v>22</v>
      </c>
      <c r="AX90">
        <v>19202</v>
      </c>
      <c r="AY90">
        <v>370783</v>
      </c>
      <c r="AZ90">
        <v>700463</v>
      </c>
    </row>
    <row r="91" spans="2:52" x14ac:dyDescent="0.25">
      <c r="B91" t="s">
        <v>13</v>
      </c>
      <c r="X91">
        <v>305</v>
      </c>
      <c r="Y91">
        <v>2114</v>
      </c>
      <c r="Z91">
        <v>1381</v>
      </c>
      <c r="AA91">
        <v>633</v>
      </c>
      <c r="AB91">
        <v>1451</v>
      </c>
      <c r="AC91">
        <v>3764</v>
      </c>
      <c r="AD91">
        <v>3665</v>
      </c>
      <c r="AE91">
        <v>4446</v>
      </c>
      <c r="AF91">
        <v>6461</v>
      </c>
      <c r="AG91">
        <v>6776</v>
      </c>
      <c r="AH91" s="1">
        <v>6095</v>
      </c>
      <c r="AI91" s="1">
        <v>3924</v>
      </c>
      <c r="AJ91" s="1">
        <v>3400</v>
      </c>
      <c r="AK91" s="1">
        <v>1689</v>
      </c>
      <c r="AL91" s="1">
        <v>1877</v>
      </c>
      <c r="AM91">
        <v>1586</v>
      </c>
      <c r="AN91">
        <v>1761</v>
      </c>
      <c r="AO91">
        <v>2726</v>
      </c>
      <c r="AP91">
        <v>2756</v>
      </c>
      <c r="AQ91">
        <v>2351</v>
      </c>
      <c r="AR91">
        <v>5828</v>
      </c>
      <c r="AS91">
        <v>3506</v>
      </c>
      <c r="AY91">
        <v>5686</v>
      </c>
      <c r="AZ91">
        <v>11058</v>
      </c>
    </row>
    <row r="92" spans="2:52" x14ac:dyDescent="0.25">
      <c r="B92" t="s">
        <v>158</v>
      </c>
      <c r="AH92" s="1">
        <v>36518</v>
      </c>
      <c r="AI92" s="1">
        <v>24043</v>
      </c>
      <c r="AJ92" s="1">
        <v>15342</v>
      </c>
    </row>
    <row r="93" spans="2:52" x14ac:dyDescent="0.25">
      <c r="B93" t="s">
        <v>16</v>
      </c>
      <c r="AG93">
        <v>1584</v>
      </c>
      <c r="AH93" s="1">
        <v>20385</v>
      </c>
      <c r="AI93" s="1">
        <v>6205</v>
      </c>
      <c r="AJ93" s="1">
        <v>2086</v>
      </c>
      <c r="AK93" s="1">
        <v>2483</v>
      </c>
      <c r="AL93" s="1">
        <v>8613</v>
      </c>
      <c r="AM93">
        <v>1642</v>
      </c>
      <c r="AN93">
        <v>932</v>
      </c>
      <c r="AO93">
        <v>856</v>
      </c>
      <c r="AP93">
        <v>1353</v>
      </c>
      <c r="AQ93">
        <v>3901</v>
      </c>
      <c r="AR93">
        <v>3061</v>
      </c>
      <c r="AS93">
        <v>1820</v>
      </c>
      <c r="AT93">
        <v>29</v>
      </c>
      <c r="AY93">
        <v>3473</v>
      </c>
      <c r="AZ93">
        <v>9675</v>
      </c>
    </row>
    <row r="94" spans="2:52" x14ac:dyDescent="0.25">
      <c r="B94" t="s">
        <v>75</v>
      </c>
      <c r="X94">
        <v>5851</v>
      </c>
      <c r="Y94">
        <v>21019</v>
      </c>
      <c r="Z94">
        <v>16252</v>
      </c>
      <c r="AA94">
        <v>10739</v>
      </c>
      <c r="AB94">
        <v>28014</v>
      </c>
      <c r="AC94">
        <v>36804</v>
      </c>
      <c r="AD94">
        <v>23971</v>
      </c>
      <c r="AE94">
        <v>40198</v>
      </c>
      <c r="AF94">
        <v>23970</v>
      </c>
      <c r="AG94">
        <v>57342</v>
      </c>
      <c r="AH94" s="1">
        <v>52588</v>
      </c>
      <c r="AI94" s="1">
        <v>37636</v>
      </c>
      <c r="AJ94" s="1">
        <v>16022</v>
      </c>
      <c r="AK94" s="1">
        <v>12180</v>
      </c>
      <c r="AL94" s="1">
        <v>22885</v>
      </c>
      <c r="AM94">
        <v>74727</v>
      </c>
      <c r="AN94">
        <v>31540</v>
      </c>
      <c r="AO94">
        <v>17204</v>
      </c>
      <c r="AP94">
        <v>33527</v>
      </c>
      <c r="AQ94">
        <v>41708</v>
      </c>
      <c r="AR94">
        <v>60929</v>
      </c>
      <c r="AS94">
        <v>25955</v>
      </c>
      <c r="AT94">
        <v>737</v>
      </c>
      <c r="AU94">
        <v>23</v>
      </c>
      <c r="AX94">
        <v>194</v>
      </c>
      <c r="AY94">
        <v>26748</v>
      </c>
      <c r="AZ94">
        <v>99725</v>
      </c>
    </row>
    <row r="95" spans="2:52" x14ac:dyDescent="0.25">
      <c r="B95" t="s">
        <v>186</v>
      </c>
      <c r="X95">
        <v>313</v>
      </c>
      <c r="Y95">
        <v>1751</v>
      </c>
      <c r="Z95">
        <v>2600</v>
      </c>
      <c r="AA95">
        <v>1506</v>
      </c>
      <c r="AK95" s="1"/>
    </row>
    <row r="96" spans="2:52" x14ac:dyDescent="0.25">
      <c r="B96" t="s">
        <v>181</v>
      </c>
      <c r="X96">
        <v>3</v>
      </c>
      <c r="Y96">
        <v>21</v>
      </c>
      <c r="Z96">
        <v>64</v>
      </c>
      <c r="AA96">
        <v>25</v>
      </c>
      <c r="AK96" s="1"/>
    </row>
    <row r="97" spans="2:52" x14ac:dyDescent="0.25">
      <c r="B97" t="s">
        <v>76</v>
      </c>
      <c r="X97">
        <v>1452</v>
      </c>
      <c r="Y97">
        <v>4567</v>
      </c>
      <c r="Z97">
        <v>3111</v>
      </c>
      <c r="AA97">
        <v>1935</v>
      </c>
      <c r="AB97">
        <v>5354</v>
      </c>
      <c r="AC97">
        <v>6440</v>
      </c>
      <c r="AD97">
        <v>9507</v>
      </c>
      <c r="AE97">
        <v>20452</v>
      </c>
      <c r="AF97">
        <v>13350</v>
      </c>
      <c r="AG97">
        <v>15573</v>
      </c>
      <c r="AH97" s="1">
        <v>15463</v>
      </c>
      <c r="AI97" s="1">
        <v>10721</v>
      </c>
      <c r="AJ97" s="1">
        <v>8535</v>
      </c>
      <c r="AK97" s="1">
        <v>6471</v>
      </c>
      <c r="AL97" s="1">
        <v>7631</v>
      </c>
      <c r="AM97">
        <v>3310</v>
      </c>
      <c r="AN97">
        <v>3534</v>
      </c>
      <c r="AO97">
        <v>2359</v>
      </c>
      <c r="AP97">
        <v>5699</v>
      </c>
      <c r="AQ97">
        <v>8228</v>
      </c>
      <c r="AR97">
        <v>9236</v>
      </c>
      <c r="AS97">
        <v>7578</v>
      </c>
      <c r="AT97">
        <v>48</v>
      </c>
      <c r="AX97">
        <v>201</v>
      </c>
      <c r="AY97">
        <v>11049</v>
      </c>
      <c r="AZ97">
        <v>37250</v>
      </c>
    </row>
    <row r="98" spans="2:52" x14ac:dyDescent="0.25">
      <c r="B98" t="s">
        <v>15</v>
      </c>
      <c r="X98">
        <v>48434</v>
      </c>
      <c r="Y98">
        <v>88462</v>
      </c>
      <c r="Z98">
        <v>36563</v>
      </c>
      <c r="AA98">
        <v>36259</v>
      </c>
      <c r="AG98">
        <v>188098</v>
      </c>
      <c r="AH98" s="1">
        <v>184742</v>
      </c>
      <c r="AI98" s="1">
        <v>181932</v>
      </c>
      <c r="AJ98" s="1">
        <v>88183</v>
      </c>
      <c r="AK98" s="1">
        <v>28931</v>
      </c>
      <c r="AL98" s="1">
        <v>29027</v>
      </c>
      <c r="AM98">
        <v>22195</v>
      </c>
      <c r="AN98">
        <v>21898</v>
      </c>
      <c r="AO98">
        <v>25987</v>
      </c>
      <c r="AP98">
        <v>50008</v>
      </c>
      <c r="AQ98">
        <v>41576</v>
      </c>
      <c r="AR98">
        <v>56427</v>
      </c>
      <c r="AS98">
        <v>54376</v>
      </c>
      <c r="AT98">
        <v>2669</v>
      </c>
      <c r="AX98">
        <v>4216</v>
      </c>
      <c r="AY98">
        <v>160920</v>
      </c>
      <c r="AZ98">
        <v>470076</v>
      </c>
    </row>
    <row r="99" spans="2:52" x14ac:dyDescent="0.25">
      <c r="B99" t="s">
        <v>134</v>
      </c>
      <c r="AB99">
        <v>84468</v>
      </c>
      <c r="AC99">
        <v>115703</v>
      </c>
      <c r="AD99">
        <v>149671</v>
      </c>
      <c r="AE99">
        <v>216030</v>
      </c>
      <c r="AF99">
        <v>208609</v>
      </c>
      <c r="AK99" s="1"/>
    </row>
    <row r="100" spans="2:52" x14ac:dyDescent="0.25">
      <c r="B100" t="s">
        <v>14</v>
      </c>
      <c r="X100">
        <v>5854</v>
      </c>
      <c r="Y100">
        <v>24341</v>
      </c>
      <c r="Z100">
        <v>14245</v>
      </c>
      <c r="AA100">
        <v>10759</v>
      </c>
      <c r="AB100">
        <v>29451</v>
      </c>
      <c r="AC100">
        <v>36707</v>
      </c>
      <c r="AD100">
        <v>48562</v>
      </c>
      <c r="AE100">
        <v>79237</v>
      </c>
      <c r="AF100">
        <v>73906</v>
      </c>
      <c r="AG100">
        <v>77896</v>
      </c>
      <c r="AH100" s="1">
        <v>92124</v>
      </c>
      <c r="AI100" s="1">
        <v>84004</v>
      </c>
      <c r="AJ100" s="1">
        <v>52985</v>
      </c>
      <c r="AK100" s="1">
        <v>34973</v>
      </c>
      <c r="AL100" s="1">
        <v>32149</v>
      </c>
      <c r="AM100">
        <v>22853</v>
      </c>
      <c r="AN100">
        <v>42790</v>
      </c>
      <c r="AO100">
        <v>48614</v>
      </c>
      <c r="AP100">
        <v>70845</v>
      </c>
      <c r="AQ100">
        <v>116098</v>
      </c>
      <c r="AR100">
        <v>123864</v>
      </c>
      <c r="AS100">
        <v>82237</v>
      </c>
      <c r="AT100">
        <v>920</v>
      </c>
      <c r="AU100">
        <v>249</v>
      </c>
      <c r="AX100">
        <v>18408</v>
      </c>
      <c r="AY100">
        <v>246705</v>
      </c>
      <c r="AZ100">
        <v>902747</v>
      </c>
    </row>
    <row r="101" spans="2:52" x14ac:dyDescent="0.25">
      <c r="B101" t="s">
        <v>179</v>
      </c>
      <c r="X101">
        <v>99</v>
      </c>
      <c r="Y101">
        <v>179</v>
      </c>
      <c r="AA101">
        <v>194</v>
      </c>
      <c r="AK101" s="1"/>
    </row>
    <row r="102" spans="2:52" x14ac:dyDescent="0.25">
      <c r="B102" t="s">
        <v>116</v>
      </c>
      <c r="X102">
        <v>677</v>
      </c>
      <c r="Y102">
        <v>1888</v>
      </c>
      <c r="Z102">
        <v>2179</v>
      </c>
      <c r="AA102">
        <v>2919</v>
      </c>
      <c r="AB102">
        <v>6332</v>
      </c>
      <c r="AC102">
        <v>10940</v>
      </c>
      <c r="AD102">
        <v>10673</v>
      </c>
      <c r="AE102">
        <v>15821</v>
      </c>
      <c r="AF102">
        <v>20936</v>
      </c>
      <c r="AG102">
        <v>23063</v>
      </c>
      <c r="AH102" s="1">
        <v>28611</v>
      </c>
      <c r="AI102" s="1">
        <v>25868</v>
      </c>
      <c r="AJ102" s="1">
        <v>28714</v>
      </c>
    </row>
    <row r="103" spans="2:52" x14ac:dyDescent="0.25">
      <c r="B103" t="s">
        <v>117</v>
      </c>
      <c r="X103">
        <v>67</v>
      </c>
      <c r="Y103">
        <v>723</v>
      </c>
      <c r="Z103">
        <v>862</v>
      </c>
      <c r="AA103">
        <v>635</v>
      </c>
      <c r="AB103">
        <v>2279</v>
      </c>
      <c r="AC103">
        <v>5548</v>
      </c>
      <c r="AD103">
        <v>7208</v>
      </c>
      <c r="AE103">
        <v>6877</v>
      </c>
      <c r="AF103">
        <v>5915</v>
      </c>
      <c r="AG103">
        <v>10725</v>
      </c>
      <c r="AH103" s="1">
        <v>10142</v>
      </c>
      <c r="AI103" s="1">
        <v>9197</v>
      </c>
      <c r="AJ103" s="1">
        <v>7607</v>
      </c>
    </row>
    <row r="104" spans="2:52" x14ac:dyDescent="0.25">
      <c r="B104" t="s">
        <v>77</v>
      </c>
      <c r="AK104">
        <v>898</v>
      </c>
      <c r="AL104">
        <v>1216</v>
      </c>
      <c r="AM104">
        <v>482</v>
      </c>
      <c r="AN104">
        <v>751</v>
      </c>
      <c r="AO104">
        <v>684</v>
      </c>
      <c r="AP104">
        <v>1260</v>
      </c>
      <c r="AQ104">
        <v>1575</v>
      </c>
      <c r="AR104">
        <v>3003</v>
      </c>
      <c r="AS104">
        <v>545</v>
      </c>
      <c r="AX104">
        <v>218</v>
      </c>
      <c r="AY104">
        <v>1994</v>
      </c>
      <c r="AZ104">
        <v>19033</v>
      </c>
    </row>
    <row r="105" spans="2:52" x14ac:dyDescent="0.25">
      <c r="B105" t="s">
        <v>78</v>
      </c>
      <c r="AK105">
        <v>12201</v>
      </c>
      <c r="AL105">
        <v>10848</v>
      </c>
      <c r="AM105">
        <v>10494</v>
      </c>
      <c r="AN105">
        <v>7564</v>
      </c>
      <c r="AO105">
        <v>11511</v>
      </c>
      <c r="AP105">
        <v>15639</v>
      </c>
      <c r="AQ105">
        <v>14466</v>
      </c>
      <c r="AR105">
        <v>19521</v>
      </c>
      <c r="AS105">
        <v>14785</v>
      </c>
      <c r="AT105">
        <v>43</v>
      </c>
      <c r="AU105">
        <v>8</v>
      </c>
      <c r="AX105">
        <v>3063</v>
      </c>
      <c r="AY105">
        <v>44277</v>
      </c>
      <c r="AZ105">
        <v>46915</v>
      </c>
    </row>
    <row r="106" spans="2:52" x14ac:dyDescent="0.25">
      <c r="B106" t="s">
        <v>79</v>
      </c>
      <c r="AK106">
        <v>19309</v>
      </c>
      <c r="AL106">
        <v>13767</v>
      </c>
      <c r="AM106">
        <v>13965</v>
      </c>
      <c r="AN106">
        <v>15887</v>
      </c>
      <c r="AO106">
        <v>22178</v>
      </c>
      <c r="AP106">
        <v>34803</v>
      </c>
      <c r="AQ106">
        <v>45256</v>
      </c>
      <c r="AR106">
        <v>39721</v>
      </c>
      <c r="AS106">
        <v>16042</v>
      </c>
      <c r="AT106">
        <v>26</v>
      </c>
      <c r="AX106">
        <v>3343</v>
      </c>
      <c r="AY106">
        <v>134049</v>
      </c>
      <c r="AZ106">
        <v>218226</v>
      </c>
    </row>
    <row r="107" spans="2:52" x14ac:dyDescent="0.25">
      <c r="B107" t="s">
        <v>80</v>
      </c>
      <c r="AK107">
        <v>1570</v>
      </c>
      <c r="AL107">
        <v>1174</v>
      </c>
      <c r="AM107">
        <v>1548</v>
      </c>
      <c r="AN107">
        <v>1285</v>
      </c>
      <c r="AO107">
        <v>1479</v>
      </c>
      <c r="AP107">
        <v>2144</v>
      </c>
      <c r="AQ107">
        <v>2991</v>
      </c>
      <c r="AR107">
        <v>3060</v>
      </c>
      <c r="AS107">
        <v>2157</v>
      </c>
      <c r="AY107">
        <v>7139</v>
      </c>
      <c r="AZ107">
        <v>32737</v>
      </c>
    </row>
    <row r="108" spans="2:52" x14ac:dyDescent="0.25">
      <c r="B108" t="s">
        <v>81</v>
      </c>
      <c r="X108">
        <v>7930</v>
      </c>
      <c r="Y108">
        <v>34878</v>
      </c>
      <c r="Z108">
        <v>20718</v>
      </c>
      <c r="AA108">
        <v>43419</v>
      </c>
      <c r="AB108">
        <v>78158</v>
      </c>
      <c r="AC108">
        <v>119616</v>
      </c>
      <c r="AD108">
        <v>186876</v>
      </c>
      <c r="AE108">
        <v>303924</v>
      </c>
      <c r="AF108">
        <v>239436</v>
      </c>
      <c r="AG108">
        <v>299305</v>
      </c>
      <c r="AH108" s="1">
        <v>237421</v>
      </c>
      <c r="AI108" s="1">
        <v>182109</v>
      </c>
      <c r="AJ108" s="1">
        <v>94721</v>
      </c>
      <c r="AK108" s="1">
        <v>91509</v>
      </c>
      <c r="AL108" s="1">
        <v>67905</v>
      </c>
      <c r="AM108">
        <v>55441</v>
      </c>
      <c r="AN108">
        <v>44297</v>
      </c>
      <c r="AO108">
        <v>47738</v>
      </c>
      <c r="AP108">
        <v>74259</v>
      </c>
      <c r="AQ108">
        <v>118901</v>
      </c>
      <c r="AR108">
        <v>116816</v>
      </c>
      <c r="AS108">
        <v>66836</v>
      </c>
      <c r="AT108">
        <v>425</v>
      </c>
      <c r="AX108">
        <v>10</v>
      </c>
      <c r="AY108">
        <v>219386</v>
      </c>
      <c r="AZ108">
        <v>1103242</v>
      </c>
    </row>
    <row r="109" spans="2:52" x14ac:dyDescent="0.25">
      <c r="B109" t="s">
        <v>82</v>
      </c>
      <c r="AG109">
        <v>8932</v>
      </c>
      <c r="AK109" s="1">
        <v>6799</v>
      </c>
      <c r="AL109" s="1">
        <v>5313</v>
      </c>
      <c r="AM109">
        <v>5494</v>
      </c>
      <c r="AN109">
        <v>5481</v>
      </c>
      <c r="AO109">
        <v>6278</v>
      </c>
      <c r="AP109">
        <v>10372</v>
      </c>
      <c r="AQ109">
        <v>17053</v>
      </c>
      <c r="AR109">
        <v>14257</v>
      </c>
      <c r="AS109">
        <v>6498</v>
      </c>
      <c r="AY109">
        <v>25172</v>
      </c>
      <c r="AZ109">
        <v>364443</v>
      </c>
    </row>
    <row r="110" spans="2:52" x14ac:dyDescent="0.25">
      <c r="B110" t="s">
        <v>83</v>
      </c>
      <c r="X110">
        <v>6</v>
      </c>
      <c r="Y110">
        <v>22</v>
      </c>
      <c r="Z110">
        <v>24</v>
      </c>
      <c r="AA110">
        <v>111</v>
      </c>
      <c r="AB110">
        <v>624</v>
      </c>
      <c r="AC110">
        <v>190</v>
      </c>
      <c r="AD110">
        <v>3552</v>
      </c>
      <c r="AE110">
        <v>7677</v>
      </c>
      <c r="AF110">
        <v>10736</v>
      </c>
      <c r="AH110" s="1">
        <v>8132</v>
      </c>
      <c r="AI110" s="1">
        <v>2568</v>
      </c>
      <c r="AJ110" s="1">
        <v>660</v>
      </c>
      <c r="AK110" s="1">
        <v>249</v>
      </c>
      <c r="AL110" s="1">
        <v>186</v>
      </c>
      <c r="AM110">
        <v>750</v>
      </c>
      <c r="AN110">
        <v>251</v>
      </c>
      <c r="AO110">
        <v>549</v>
      </c>
      <c r="AP110">
        <v>692</v>
      </c>
      <c r="AQ110">
        <v>1695</v>
      </c>
      <c r="AR110">
        <v>1034</v>
      </c>
      <c r="AS110">
        <v>764</v>
      </c>
      <c r="AY110">
        <v>2362</v>
      </c>
      <c r="AZ110">
        <v>2665</v>
      </c>
    </row>
    <row r="111" spans="2:52" x14ac:dyDescent="0.25">
      <c r="B111" t="s">
        <v>84</v>
      </c>
      <c r="AO111">
        <v>23</v>
      </c>
      <c r="AR111">
        <v>66</v>
      </c>
      <c r="AS111">
        <v>33</v>
      </c>
      <c r="AY111">
        <v>3</v>
      </c>
    </row>
    <row r="112" spans="2:52" x14ac:dyDescent="0.25">
      <c r="B112" t="s">
        <v>187</v>
      </c>
      <c r="AS112">
        <v>529</v>
      </c>
    </row>
    <row r="113" spans="2:54" x14ac:dyDescent="0.25">
      <c r="B113" t="s">
        <v>85</v>
      </c>
      <c r="E113">
        <f t="shared" ref="E113:AR113" si="0">SUM(E4:E111)</f>
        <v>0</v>
      </c>
      <c r="F113">
        <f t="shared" si="0"/>
        <v>0</v>
      </c>
      <c r="G113">
        <f t="shared" si="0"/>
        <v>0</v>
      </c>
      <c r="H113">
        <f t="shared" si="0"/>
        <v>0</v>
      </c>
      <c r="I113">
        <f t="shared" si="0"/>
        <v>0</v>
      </c>
      <c r="J113">
        <f t="shared" si="0"/>
        <v>0</v>
      </c>
      <c r="K113">
        <f t="shared" si="0"/>
        <v>0</v>
      </c>
      <c r="L113">
        <f t="shared" si="0"/>
        <v>0</v>
      </c>
      <c r="M113">
        <f t="shared" si="0"/>
        <v>0</v>
      </c>
      <c r="N113">
        <f t="shared" si="0"/>
        <v>0</v>
      </c>
      <c r="O113">
        <f t="shared" si="0"/>
        <v>0</v>
      </c>
      <c r="P113">
        <f t="shared" si="0"/>
        <v>0</v>
      </c>
      <c r="Q113">
        <f t="shared" si="0"/>
        <v>0</v>
      </c>
      <c r="R113">
        <f t="shared" si="0"/>
        <v>0</v>
      </c>
      <c r="S113">
        <f t="shared" si="0"/>
        <v>0</v>
      </c>
      <c r="T113">
        <f t="shared" si="0"/>
        <v>0</v>
      </c>
      <c r="U113">
        <f t="shared" si="0"/>
        <v>0</v>
      </c>
      <c r="V113">
        <f t="shared" si="0"/>
        <v>0</v>
      </c>
      <c r="W113">
        <f t="shared" si="0"/>
        <v>0</v>
      </c>
      <c r="X113">
        <f t="shared" si="0"/>
        <v>10088870</v>
      </c>
      <c r="Y113">
        <f t="shared" si="0"/>
        <v>22419346</v>
      </c>
      <c r="Z113">
        <f t="shared" si="0"/>
        <v>16704535</v>
      </c>
      <c r="AA113">
        <f t="shared" si="0"/>
        <v>17869873</v>
      </c>
      <c r="AB113">
        <f t="shared" si="0"/>
        <v>25888078</v>
      </c>
      <c r="AC113">
        <f t="shared" si="0"/>
        <v>36372664</v>
      </c>
      <c r="AD113">
        <f t="shared" si="0"/>
        <v>39441692</v>
      </c>
      <c r="AE113">
        <f t="shared" si="0"/>
        <v>49243609</v>
      </c>
      <c r="AF113">
        <f t="shared" si="0"/>
        <v>46624678</v>
      </c>
      <c r="AG113">
        <f t="shared" si="0"/>
        <v>42736396</v>
      </c>
      <c r="AH113" s="1">
        <f t="shared" si="0"/>
        <v>40404976</v>
      </c>
      <c r="AI113" s="1">
        <f t="shared" si="0"/>
        <v>33733216</v>
      </c>
      <c r="AJ113" s="1">
        <f t="shared" si="0"/>
        <v>23065038</v>
      </c>
      <c r="AK113">
        <f t="shared" si="0"/>
        <v>13483218</v>
      </c>
      <c r="AL113">
        <f t="shared" si="0"/>
        <v>12460704</v>
      </c>
      <c r="AM113">
        <f t="shared" si="0"/>
        <v>12303736</v>
      </c>
      <c r="AN113">
        <f t="shared" si="0"/>
        <v>10556857</v>
      </c>
      <c r="AO113">
        <f t="shared" si="0"/>
        <v>10298455</v>
      </c>
      <c r="AP113">
        <f t="shared" si="0"/>
        <v>17102571</v>
      </c>
      <c r="AQ113">
        <f t="shared" si="0"/>
        <v>22135597</v>
      </c>
      <c r="AR113">
        <f t="shared" si="0"/>
        <v>22594189</v>
      </c>
      <c r="AS113">
        <f>SUM(AS4:AS112)</f>
        <v>11046432</v>
      </c>
      <c r="AT113">
        <f t="shared" ref="AT113:BB113" si="1">SUM(AT4:AT111)</f>
        <v>10455934</v>
      </c>
      <c r="AU113">
        <f t="shared" si="1"/>
        <v>23185970</v>
      </c>
      <c r="AV113">
        <f t="shared" si="1"/>
        <v>35406017</v>
      </c>
      <c r="AW113">
        <f t="shared" si="1"/>
        <v>25530320</v>
      </c>
      <c r="AX113">
        <f t="shared" si="1"/>
        <v>5789533</v>
      </c>
      <c r="AY113">
        <f t="shared" si="1"/>
        <v>67464401</v>
      </c>
      <c r="AZ113">
        <f t="shared" si="1"/>
        <v>129580935</v>
      </c>
      <c r="BA113">
        <f t="shared" si="1"/>
        <v>0</v>
      </c>
      <c r="BB113">
        <f t="shared" si="1"/>
        <v>0</v>
      </c>
    </row>
    <row r="114" spans="2:54" x14ac:dyDescent="0.25">
      <c r="B114" t="s">
        <v>86</v>
      </c>
      <c r="AE114">
        <v>88293</v>
      </c>
      <c r="AF114">
        <v>95661</v>
      </c>
      <c r="AG114">
        <v>99805</v>
      </c>
      <c r="AH114" s="1">
        <v>91313</v>
      </c>
      <c r="AI114" s="1">
        <v>84384</v>
      </c>
      <c r="AJ114" s="1">
        <v>50033</v>
      </c>
      <c r="AK114" s="1">
        <v>45469</v>
      </c>
      <c r="AL114" s="1">
        <v>41490</v>
      </c>
      <c r="AM114">
        <v>35208</v>
      </c>
      <c r="AN114">
        <v>53673</v>
      </c>
      <c r="AO114">
        <v>49274</v>
      </c>
      <c r="AP114">
        <v>60063</v>
      </c>
      <c r="AQ114">
        <v>68732</v>
      </c>
      <c r="AR114">
        <v>76309</v>
      </c>
      <c r="AS114">
        <v>45559</v>
      </c>
      <c r="AT114">
        <v>208</v>
      </c>
      <c r="AX114">
        <v>41490</v>
      </c>
      <c r="AY114">
        <v>456452</v>
      </c>
      <c r="AZ114">
        <v>2227422</v>
      </c>
    </row>
    <row r="115" spans="2:54" x14ac:dyDescent="0.25">
      <c r="B115" t="s">
        <v>87</v>
      </c>
      <c r="X115">
        <v>14582</v>
      </c>
      <c r="Y115">
        <v>62904</v>
      </c>
      <c r="Z115">
        <v>44557</v>
      </c>
      <c r="AA115">
        <v>61028</v>
      </c>
      <c r="AB115">
        <v>105766</v>
      </c>
      <c r="AC115">
        <v>124709</v>
      </c>
      <c r="AD115">
        <v>177848</v>
      </c>
      <c r="AE115">
        <v>1024065</v>
      </c>
      <c r="AF115">
        <v>709507</v>
      </c>
      <c r="AG115">
        <v>797355</v>
      </c>
      <c r="AH115" s="1">
        <v>585795</v>
      </c>
      <c r="AI115" s="1">
        <v>548801</v>
      </c>
      <c r="AJ115" s="1">
        <v>284482</v>
      </c>
      <c r="AK115" s="1">
        <v>213025</v>
      </c>
      <c r="AL115" s="1">
        <v>215247</v>
      </c>
      <c r="AM115">
        <v>222771</v>
      </c>
      <c r="AN115">
        <v>281995</v>
      </c>
      <c r="AO115">
        <v>353425</v>
      </c>
      <c r="AP115">
        <v>551717</v>
      </c>
      <c r="AQ115">
        <v>783339</v>
      </c>
      <c r="AR115">
        <v>949802</v>
      </c>
      <c r="AS115">
        <v>615122</v>
      </c>
      <c r="AT115">
        <v>776931</v>
      </c>
      <c r="AU115">
        <v>978614</v>
      </c>
      <c r="AX115">
        <v>735958</v>
      </c>
      <c r="AY115">
        <v>3814001</v>
      </c>
      <c r="AZ115">
        <v>10615327</v>
      </c>
    </row>
    <row r="116" spans="2:54" x14ac:dyDescent="0.25">
      <c r="B116" t="s">
        <v>88</v>
      </c>
      <c r="X116">
        <v>958639</v>
      </c>
      <c r="Y116">
        <v>2290097</v>
      </c>
      <c r="Z116">
        <v>1415139</v>
      </c>
      <c r="AA116">
        <v>1716319</v>
      </c>
      <c r="AB116">
        <v>2127714</v>
      </c>
      <c r="AC116">
        <v>2613368</v>
      </c>
      <c r="AD116">
        <v>2980668</v>
      </c>
      <c r="AE116">
        <v>3369341</v>
      </c>
      <c r="AF116">
        <v>3426347</v>
      </c>
      <c r="AG116">
        <v>3964761</v>
      </c>
      <c r="AH116" s="1">
        <v>4500895</v>
      </c>
      <c r="AI116" s="1">
        <v>4563473</v>
      </c>
      <c r="AJ116" s="1">
        <v>3975975</v>
      </c>
      <c r="AK116" s="1">
        <v>3270740</v>
      </c>
      <c r="AL116" s="1">
        <v>3309603</v>
      </c>
      <c r="AM116">
        <v>3082941</v>
      </c>
      <c r="AN116">
        <v>2577857</v>
      </c>
      <c r="AO116">
        <v>2692527</v>
      </c>
      <c r="AP116">
        <v>3289673</v>
      </c>
      <c r="AQ116">
        <v>3779480</v>
      </c>
      <c r="AR116">
        <v>3702087</v>
      </c>
      <c r="AS116">
        <v>2816834</v>
      </c>
      <c r="AT116">
        <v>3045517</v>
      </c>
      <c r="AU116">
        <v>3354378</v>
      </c>
      <c r="AW116">
        <v>15593</v>
      </c>
      <c r="AX116">
        <v>2681452</v>
      </c>
      <c r="AY116">
        <v>13357392</v>
      </c>
      <c r="AZ116">
        <v>31644845</v>
      </c>
    </row>
    <row r="117" spans="2:54" x14ac:dyDescent="0.25">
      <c r="B117" t="s">
        <v>89</v>
      </c>
      <c r="AB117">
        <v>42476</v>
      </c>
      <c r="AC117">
        <v>47376</v>
      </c>
      <c r="AD117">
        <v>51878</v>
      </c>
      <c r="AE117">
        <v>117899</v>
      </c>
      <c r="AF117">
        <v>75603</v>
      </c>
      <c r="AG117">
        <v>61349</v>
      </c>
      <c r="AH117" s="1">
        <v>48208</v>
      </c>
      <c r="AI117" s="1">
        <v>32897</v>
      </c>
      <c r="AJ117" s="1">
        <v>19091</v>
      </c>
      <c r="AK117" s="1">
        <v>16671</v>
      </c>
      <c r="AL117" s="1">
        <v>12811</v>
      </c>
      <c r="AM117">
        <v>12205</v>
      </c>
      <c r="AN117">
        <v>13887</v>
      </c>
      <c r="AO117">
        <v>17558</v>
      </c>
      <c r="AP117">
        <v>28068</v>
      </c>
      <c r="AQ117">
        <v>46364</v>
      </c>
      <c r="AR117">
        <v>47713</v>
      </c>
      <c r="AS117">
        <v>25707</v>
      </c>
      <c r="AT117">
        <v>74</v>
      </c>
      <c r="AX117">
        <v>14632</v>
      </c>
      <c r="AY117">
        <v>242155</v>
      </c>
      <c r="AZ117">
        <v>1876780</v>
      </c>
    </row>
    <row r="118" spans="2:54" x14ac:dyDescent="0.25">
      <c r="B118" t="s">
        <v>176</v>
      </c>
      <c r="X118">
        <v>3111</v>
      </c>
      <c r="Y118">
        <v>19906</v>
      </c>
      <c r="Z118">
        <v>16460</v>
      </c>
      <c r="AA118">
        <v>14565</v>
      </c>
      <c r="AB118">
        <v>24645</v>
      </c>
      <c r="AC118">
        <v>39331</v>
      </c>
      <c r="AD118">
        <v>57843</v>
      </c>
      <c r="AK118" s="1"/>
    </row>
    <row r="119" spans="2:54" x14ac:dyDescent="0.25">
      <c r="B119" t="s">
        <v>90</v>
      </c>
      <c r="X119">
        <v>2808</v>
      </c>
      <c r="Y119">
        <v>11850</v>
      </c>
      <c r="Z119">
        <v>4231</v>
      </c>
      <c r="AA119">
        <v>3381</v>
      </c>
      <c r="AB119">
        <v>10453</v>
      </c>
      <c r="AC119">
        <v>16779</v>
      </c>
      <c r="AD119">
        <v>21628</v>
      </c>
      <c r="AE119">
        <v>37744</v>
      </c>
      <c r="AF119">
        <v>26673</v>
      </c>
      <c r="AG119">
        <v>27178</v>
      </c>
      <c r="AH119" s="1">
        <v>22296</v>
      </c>
      <c r="AI119" s="1">
        <v>21601</v>
      </c>
      <c r="AJ119" s="1">
        <v>13105</v>
      </c>
      <c r="AK119" s="1">
        <v>10694</v>
      </c>
      <c r="AL119" s="1">
        <v>5295</v>
      </c>
      <c r="AM119">
        <v>6089</v>
      </c>
      <c r="AN119">
        <v>6034</v>
      </c>
      <c r="AO119">
        <v>8533</v>
      </c>
      <c r="AP119">
        <v>27925</v>
      </c>
      <c r="AQ119">
        <v>33354</v>
      </c>
      <c r="AR119">
        <v>28002</v>
      </c>
      <c r="AS119">
        <v>15804</v>
      </c>
      <c r="AT119">
        <v>222</v>
      </c>
      <c r="AX119">
        <v>11081</v>
      </c>
      <c r="AY119">
        <v>64523</v>
      </c>
      <c r="AZ119">
        <v>280369</v>
      </c>
    </row>
    <row r="120" spans="2:54" x14ac:dyDescent="0.25">
      <c r="B120" t="s">
        <v>91</v>
      </c>
      <c r="X120">
        <v>3563</v>
      </c>
      <c r="Y120">
        <v>11268</v>
      </c>
      <c r="Z120">
        <v>8541</v>
      </c>
      <c r="AA120">
        <v>16500</v>
      </c>
      <c r="AB120">
        <v>22433</v>
      </c>
      <c r="AC120">
        <v>44144</v>
      </c>
      <c r="AD120">
        <v>42901</v>
      </c>
      <c r="AE120">
        <v>81263</v>
      </c>
      <c r="AF120">
        <v>69371</v>
      </c>
      <c r="AG120">
        <v>70012</v>
      </c>
      <c r="AH120" s="1">
        <v>73347</v>
      </c>
      <c r="AI120" s="1">
        <v>43527</v>
      </c>
      <c r="AJ120" s="1">
        <v>23672</v>
      </c>
      <c r="AK120" s="1">
        <v>17041</v>
      </c>
      <c r="AL120" s="1">
        <v>17846</v>
      </c>
      <c r="AM120">
        <v>18469</v>
      </c>
      <c r="AN120">
        <v>15326</v>
      </c>
      <c r="AO120">
        <v>19306</v>
      </c>
      <c r="AP120">
        <v>26640</v>
      </c>
      <c r="AQ120">
        <v>46973</v>
      </c>
      <c r="AR120">
        <v>46149</v>
      </c>
      <c r="AS120">
        <v>22482</v>
      </c>
      <c r="AT120">
        <v>7</v>
      </c>
      <c r="AX120">
        <v>207</v>
      </c>
      <c r="AY120">
        <v>108241</v>
      </c>
      <c r="AZ120">
        <v>221194</v>
      </c>
    </row>
    <row r="121" spans="2:54" x14ac:dyDescent="0.25">
      <c r="B121" t="s">
        <v>92</v>
      </c>
      <c r="X121">
        <v>770</v>
      </c>
      <c r="Y121">
        <v>1712</v>
      </c>
      <c r="Z121">
        <v>1786</v>
      </c>
      <c r="AA121">
        <v>2477</v>
      </c>
      <c r="AB121">
        <v>5777</v>
      </c>
      <c r="AC121">
        <v>15593</v>
      </c>
      <c r="AD121">
        <v>14067</v>
      </c>
      <c r="AE121">
        <v>29977</v>
      </c>
      <c r="AF121">
        <v>17965</v>
      </c>
      <c r="AG121">
        <v>18352</v>
      </c>
      <c r="AH121" s="1">
        <v>14798</v>
      </c>
      <c r="AI121" s="1">
        <v>11158</v>
      </c>
      <c r="AJ121" s="1">
        <v>8470</v>
      </c>
      <c r="AK121" s="1">
        <v>9346</v>
      </c>
      <c r="AL121" s="1">
        <v>5909</v>
      </c>
      <c r="AM121">
        <v>5334</v>
      </c>
      <c r="AN121">
        <v>4697</v>
      </c>
      <c r="AO121">
        <v>5412</v>
      </c>
      <c r="AP121">
        <v>8648</v>
      </c>
      <c r="AQ121">
        <v>27220</v>
      </c>
      <c r="AR121">
        <v>21550</v>
      </c>
      <c r="AS121">
        <v>9016</v>
      </c>
      <c r="AT121">
        <v>1</v>
      </c>
      <c r="AY121">
        <v>45483</v>
      </c>
      <c r="AZ121">
        <v>105294</v>
      </c>
    </row>
    <row r="122" spans="2:54" x14ac:dyDescent="0.25">
      <c r="B122" t="s">
        <v>93</v>
      </c>
      <c r="X122">
        <v>12073</v>
      </c>
      <c r="Y122">
        <v>35241</v>
      </c>
      <c r="Z122">
        <v>27282</v>
      </c>
      <c r="AA122">
        <v>36727</v>
      </c>
      <c r="AB122">
        <v>45708</v>
      </c>
      <c r="AC122">
        <v>58517</v>
      </c>
      <c r="AD122">
        <v>58080</v>
      </c>
      <c r="AE122">
        <v>109665</v>
      </c>
      <c r="AF122">
        <v>122161</v>
      </c>
      <c r="AG122">
        <v>138460</v>
      </c>
      <c r="AH122" s="1">
        <v>137619</v>
      </c>
      <c r="AI122" s="1">
        <v>131490</v>
      </c>
      <c r="AJ122" s="1">
        <v>95445</v>
      </c>
      <c r="AK122" s="1">
        <v>91130</v>
      </c>
      <c r="AL122" s="1">
        <v>91597</v>
      </c>
      <c r="AM122">
        <v>81581</v>
      </c>
      <c r="AN122">
        <v>62989</v>
      </c>
      <c r="AO122">
        <v>76756</v>
      </c>
      <c r="AP122">
        <v>106421</v>
      </c>
      <c r="AQ122">
        <v>129738</v>
      </c>
      <c r="AR122">
        <v>139014</v>
      </c>
      <c r="AS122">
        <v>74277</v>
      </c>
      <c r="AT122">
        <v>14869</v>
      </c>
      <c r="AU122">
        <v>12</v>
      </c>
      <c r="AX122">
        <v>34598</v>
      </c>
      <c r="AY122">
        <v>283467</v>
      </c>
      <c r="AZ122">
        <v>1572023</v>
      </c>
    </row>
    <row r="123" spans="2:54" x14ac:dyDescent="0.25">
      <c r="B123" t="s">
        <v>94</v>
      </c>
      <c r="X123">
        <v>3680</v>
      </c>
      <c r="Y123">
        <v>11239</v>
      </c>
      <c r="Z123">
        <v>12706</v>
      </c>
      <c r="AA123">
        <v>14823</v>
      </c>
      <c r="AB123">
        <v>25844</v>
      </c>
      <c r="AC123">
        <v>28129</v>
      </c>
      <c r="AD123">
        <v>28324</v>
      </c>
      <c r="AE123">
        <v>39295</v>
      </c>
      <c r="AF123">
        <v>39749</v>
      </c>
      <c r="AG123">
        <v>33565</v>
      </c>
      <c r="AH123" s="1">
        <v>30274</v>
      </c>
      <c r="AI123" s="1">
        <v>25181</v>
      </c>
      <c r="AJ123" s="1">
        <v>21523</v>
      </c>
      <c r="AK123" s="1">
        <v>20820</v>
      </c>
      <c r="AL123" s="1">
        <v>16142</v>
      </c>
      <c r="AM123">
        <v>17193</v>
      </c>
      <c r="AN123">
        <v>21160</v>
      </c>
      <c r="AO123">
        <v>21294</v>
      </c>
      <c r="AP123">
        <v>26406</v>
      </c>
      <c r="AQ123">
        <v>29951</v>
      </c>
      <c r="AR123">
        <v>28619</v>
      </c>
      <c r="AS123">
        <v>20678</v>
      </c>
      <c r="AT123">
        <v>1552</v>
      </c>
      <c r="AX123">
        <v>2716</v>
      </c>
      <c r="AY123">
        <v>33027</v>
      </c>
      <c r="AZ123">
        <v>170437</v>
      </c>
    </row>
    <row r="124" spans="2:54" x14ac:dyDescent="0.25">
      <c r="B124" t="s">
        <v>95</v>
      </c>
      <c r="X124">
        <v>250</v>
      </c>
      <c r="Y124">
        <v>4788</v>
      </c>
      <c r="Z124">
        <v>2158</v>
      </c>
      <c r="AA124">
        <v>3828</v>
      </c>
      <c r="AB124">
        <v>14634</v>
      </c>
      <c r="AC124">
        <v>16286</v>
      </c>
      <c r="AD124">
        <v>10455</v>
      </c>
      <c r="AE124">
        <v>20667</v>
      </c>
      <c r="AF124">
        <v>12166</v>
      </c>
      <c r="AG124">
        <v>8198</v>
      </c>
      <c r="AH124" s="1">
        <v>7571</v>
      </c>
      <c r="AI124" s="1">
        <v>6533</v>
      </c>
      <c r="AJ124" s="1">
        <v>4666</v>
      </c>
      <c r="AK124" s="1">
        <v>4329</v>
      </c>
      <c r="AL124" s="1">
        <v>4209</v>
      </c>
      <c r="AM124">
        <v>4857</v>
      </c>
      <c r="AN124">
        <v>3222</v>
      </c>
      <c r="AO124">
        <v>4278</v>
      </c>
      <c r="AP124">
        <v>5019</v>
      </c>
      <c r="AQ124">
        <v>11314</v>
      </c>
      <c r="AR124">
        <v>9125</v>
      </c>
      <c r="AS124">
        <v>5224</v>
      </c>
      <c r="AX124">
        <v>13</v>
      </c>
      <c r="AY124">
        <v>1347</v>
      </c>
      <c r="AZ124">
        <v>18429</v>
      </c>
    </row>
    <row r="125" spans="2:54" x14ac:dyDescent="0.25">
      <c r="B125" t="s">
        <v>96</v>
      </c>
      <c r="X125">
        <v>49726</v>
      </c>
      <c r="Y125">
        <v>237823</v>
      </c>
      <c r="Z125">
        <v>194065</v>
      </c>
      <c r="AA125">
        <v>257640</v>
      </c>
      <c r="AB125">
        <v>444596</v>
      </c>
      <c r="AC125">
        <v>633881</v>
      </c>
      <c r="AD125">
        <v>916317</v>
      </c>
      <c r="AE125">
        <v>1642551</v>
      </c>
      <c r="AF125">
        <v>1161083</v>
      </c>
      <c r="AG125">
        <v>1075950</v>
      </c>
      <c r="AH125" s="1">
        <v>1013278</v>
      </c>
      <c r="AI125" s="1">
        <v>896276</v>
      </c>
      <c r="AJ125" s="1">
        <v>537216</v>
      </c>
      <c r="AK125" s="1">
        <v>462427</v>
      </c>
      <c r="AL125" s="1">
        <v>434017</v>
      </c>
      <c r="AM125">
        <v>449235</v>
      </c>
      <c r="AN125">
        <v>438818</v>
      </c>
      <c r="AO125">
        <v>467422</v>
      </c>
      <c r="AP125">
        <v>739218</v>
      </c>
      <c r="AQ125">
        <v>928929</v>
      </c>
      <c r="AR125">
        <v>1197187</v>
      </c>
      <c r="AS125">
        <v>654892</v>
      </c>
      <c r="AT125">
        <v>131429</v>
      </c>
      <c r="AU125">
        <v>861</v>
      </c>
      <c r="AX125">
        <v>105446</v>
      </c>
      <c r="AY125">
        <v>2597643</v>
      </c>
      <c r="AZ125">
        <v>8019895</v>
      </c>
    </row>
    <row r="126" spans="2:54" x14ac:dyDescent="0.25">
      <c r="B126" t="s">
        <v>3</v>
      </c>
      <c r="X126">
        <v>30512</v>
      </c>
      <c r="Y126">
        <v>89468</v>
      </c>
      <c r="Z126">
        <v>64467</v>
      </c>
      <c r="AA126">
        <v>84813</v>
      </c>
      <c r="AB126">
        <v>120086</v>
      </c>
      <c r="AC126">
        <v>189341</v>
      </c>
      <c r="AD126">
        <v>398628</v>
      </c>
      <c r="AE126">
        <v>485001</v>
      </c>
      <c r="AF126">
        <v>418335</v>
      </c>
      <c r="AG126">
        <v>405367</v>
      </c>
      <c r="AH126" s="1">
        <v>407346</v>
      </c>
      <c r="AI126" s="1">
        <v>240390</v>
      </c>
      <c r="AJ126" s="1">
        <v>260230</v>
      </c>
      <c r="AK126" s="1">
        <v>222302</v>
      </c>
      <c r="AL126" s="1">
        <v>221819</v>
      </c>
      <c r="AM126">
        <v>189578</v>
      </c>
      <c r="AN126">
        <v>184090</v>
      </c>
      <c r="AO126">
        <v>200973</v>
      </c>
      <c r="AP126">
        <v>291295</v>
      </c>
      <c r="AQ126">
        <v>387584</v>
      </c>
      <c r="AR126">
        <v>385591</v>
      </c>
      <c r="AS126">
        <v>184486</v>
      </c>
      <c r="AT126">
        <v>83100</v>
      </c>
      <c r="AU126">
        <v>550</v>
      </c>
      <c r="AX126">
        <v>191484</v>
      </c>
      <c r="AY126">
        <v>993823</v>
      </c>
      <c r="AZ126">
        <v>3450395</v>
      </c>
    </row>
    <row r="127" spans="2:54" x14ac:dyDescent="0.25">
      <c r="B127" t="s">
        <v>97</v>
      </c>
      <c r="X127">
        <v>233351</v>
      </c>
      <c r="Y127">
        <v>649674</v>
      </c>
      <c r="Z127">
        <v>475522</v>
      </c>
      <c r="AA127">
        <v>487801</v>
      </c>
      <c r="AB127">
        <v>534651</v>
      </c>
      <c r="AC127">
        <v>714245</v>
      </c>
      <c r="AD127">
        <v>868289</v>
      </c>
      <c r="AE127">
        <v>1249660</v>
      </c>
      <c r="AF127">
        <v>1038559</v>
      </c>
      <c r="AG127">
        <v>1242880</v>
      </c>
      <c r="AH127" s="1">
        <v>1290967</v>
      </c>
      <c r="AI127" s="1">
        <v>1115743</v>
      </c>
      <c r="AJ127" s="1">
        <v>880898</v>
      </c>
      <c r="AK127" s="1">
        <v>720653</v>
      </c>
      <c r="AL127" s="1">
        <v>585022</v>
      </c>
      <c r="AM127">
        <v>465137</v>
      </c>
      <c r="AN127">
        <v>415995</v>
      </c>
      <c r="AO127">
        <v>383345</v>
      </c>
      <c r="AP127">
        <v>483811</v>
      </c>
      <c r="AQ127">
        <v>709903</v>
      </c>
      <c r="AR127">
        <v>820954</v>
      </c>
      <c r="AS127">
        <v>662547</v>
      </c>
      <c r="AT127">
        <v>589256</v>
      </c>
      <c r="AU127">
        <v>1170290</v>
      </c>
      <c r="AW127">
        <v>3145</v>
      </c>
      <c r="AX127">
        <v>949079</v>
      </c>
      <c r="AY127">
        <v>6556261</v>
      </c>
      <c r="AZ127">
        <v>19050581</v>
      </c>
    </row>
    <row r="128" spans="2:54" x14ac:dyDescent="0.25">
      <c r="B128" t="s">
        <v>98</v>
      </c>
      <c r="X128">
        <v>13608</v>
      </c>
      <c r="Y128">
        <v>39045</v>
      </c>
      <c r="Z128">
        <v>27812</v>
      </c>
      <c r="AA128">
        <v>33293</v>
      </c>
      <c r="AB128">
        <v>49040</v>
      </c>
      <c r="AC128">
        <v>69762</v>
      </c>
      <c r="AD128">
        <v>74752</v>
      </c>
      <c r="AE128">
        <v>156085</v>
      </c>
      <c r="AF128">
        <v>127501</v>
      </c>
      <c r="AG128">
        <v>143577</v>
      </c>
      <c r="AH128" s="1">
        <v>152375</v>
      </c>
      <c r="AI128" s="1">
        <v>145833</v>
      </c>
      <c r="AJ128" s="1">
        <v>118666</v>
      </c>
      <c r="AK128" s="1">
        <v>97345</v>
      </c>
      <c r="AL128" s="1">
        <v>126782</v>
      </c>
      <c r="AM128">
        <v>114379</v>
      </c>
      <c r="AN128">
        <v>93374</v>
      </c>
      <c r="AO128">
        <v>98981</v>
      </c>
      <c r="AP128">
        <v>124542</v>
      </c>
      <c r="AQ128">
        <v>136314</v>
      </c>
      <c r="AR128">
        <v>157236</v>
      </c>
      <c r="AS128">
        <v>112037</v>
      </c>
      <c r="AT128">
        <v>25633</v>
      </c>
      <c r="AU128">
        <v>608</v>
      </c>
      <c r="AX128">
        <v>46536</v>
      </c>
      <c r="AY128">
        <v>334447</v>
      </c>
      <c r="AZ128">
        <v>1675427</v>
      </c>
    </row>
    <row r="129" spans="1:54" x14ac:dyDescent="0.25">
      <c r="B129" t="s">
        <v>188</v>
      </c>
      <c r="X129">
        <v>360</v>
      </c>
      <c r="Y129">
        <v>1317</v>
      </c>
      <c r="AK129" s="1"/>
      <c r="AL129" s="1"/>
    </row>
    <row r="130" spans="1:54" x14ac:dyDescent="0.25">
      <c r="B130" t="s">
        <v>189</v>
      </c>
      <c r="X130">
        <v>933</v>
      </c>
      <c r="Y130">
        <v>2282</v>
      </c>
      <c r="AK130" s="1"/>
      <c r="AL130" s="1"/>
    </row>
    <row r="131" spans="1:54" x14ac:dyDescent="0.25">
      <c r="B131" t="s">
        <v>4</v>
      </c>
      <c r="X131">
        <v>4337</v>
      </c>
      <c r="Y131">
        <v>20758</v>
      </c>
      <c r="Z131">
        <v>12278</v>
      </c>
      <c r="AA131">
        <v>21501</v>
      </c>
      <c r="AB131">
        <v>46470</v>
      </c>
      <c r="AC131">
        <v>94276</v>
      </c>
      <c r="AD131">
        <v>88799</v>
      </c>
      <c r="AE131">
        <v>98530</v>
      </c>
      <c r="AF131">
        <v>89083</v>
      </c>
      <c r="AG131">
        <v>64774</v>
      </c>
      <c r="AH131" s="1">
        <v>74962</v>
      </c>
      <c r="AI131" s="1">
        <v>77845</v>
      </c>
      <c r="AJ131" s="1">
        <v>64479</v>
      </c>
      <c r="AK131" s="1">
        <v>70275</v>
      </c>
      <c r="AL131" s="1">
        <v>68751</v>
      </c>
      <c r="AM131">
        <v>81278</v>
      </c>
      <c r="AN131">
        <v>59399</v>
      </c>
      <c r="AO131">
        <v>64315</v>
      </c>
      <c r="AP131">
        <v>85731</v>
      </c>
      <c r="AQ131">
        <v>108198</v>
      </c>
      <c r="AR131">
        <v>92902</v>
      </c>
      <c r="AS131">
        <v>35095</v>
      </c>
      <c r="AT131">
        <v>14278</v>
      </c>
      <c r="AU131">
        <v>22</v>
      </c>
      <c r="AX131">
        <v>19502</v>
      </c>
      <c r="AY131">
        <v>177021</v>
      </c>
      <c r="AZ131">
        <v>975761</v>
      </c>
    </row>
    <row r="132" spans="1:54" x14ac:dyDescent="0.25">
      <c r="B132" t="s">
        <v>128</v>
      </c>
      <c r="X132">
        <v>46041</v>
      </c>
      <c r="Y132">
        <v>166521</v>
      </c>
      <c r="Z132">
        <v>73369</v>
      </c>
      <c r="AA132">
        <v>94834</v>
      </c>
      <c r="AB132">
        <v>210811</v>
      </c>
      <c r="AC132">
        <v>330852</v>
      </c>
      <c r="AD132">
        <v>456225</v>
      </c>
      <c r="AK132" s="1"/>
    </row>
    <row r="133" spans="1:54" x14ac:dyDescent="0.25">
      <c r="B133" t="s">
        <v>115</v>
      </c>
      <c r="X133">
        <v>3282</v>
      </c>
      <c r="Y133">
        <v>5128</v>
      </c>
      <c r="Z133">
        <v>7207</v>
      </c>
      <c r="AA133">
        <v>6266</v>
      </c>
      <c r="AB133">
        <v>15376</v>
      </c>
      <c r="AC133">
        <v>18917</v>
      </c>
      <c r="AD133">
        <v>19091</v>
      </c>
      <c r="AE133">
        <v>23884</v>
      </c>
      <c r="AF133">
        <v>25260</v>
      </c>
      <c r="AG133">
        <v>26344</v>
      </c>
    </row>
    <row r="134" spans="1:54" x14ac:dyDescent="0.25">
      <c r="B134" t="s">
        <v>99</v>
      </c>
      <c r="AH134" s="1">
        <v>39453</v>
      </c>
      <c r="AI134" s="1">
        <v>23672</v>
      </c>
      <c r="AJ134" s="1">
        <v>22671</v>
      </c>
      <c r="AK134">
        <v>20000</v>
      </c>
      <c r="AL134">
        <v>18817</v>
      </c>
      <c r="AM134">
        <v>2651</v>
      </c>
      <c r="AN134">
        <v>2434</v>
      </c>
      <c r="AO134">
        <v>3366</v>
      </c>
      <c r="AP134">
        <v>2614</v>
      </c>
      <c r="AQ134">
        <v>4478</v>
      </c>
      <c r="AR134">
        <v>4391</v>
      </c>
      <c r="AS134">
        <v>3606</v>
      </c>
      <c r="AT134">
        <v>238</v>
      </c>
      <c r="AX134">
        <v>899</v>
      </c>
      <c r="AY134">
        <v>17292</v>
      </c>
      <c r="AZ134">
        <v>28182</v>
      </c>
    </row>
    <row r="135" spans="1:54" x14ac:dyDescent="0.25">
      <c r="B135" t="s">
        <v>100</v>
      </c>
      <c r="AB135">
        <v>164775</v>
      </c>
      <c r="AC135">
        <v>218129</v>
      </c>
      <c r="AD135">
        <v>229329</v>
      </c>
      <c r="AE135">
        <v>377290</v>
      </c>
      <c r="AF135">
        <v>241008</v>
      </c>
      <c r="AG135">
        <v>215436</v>
      </c>
      <c r="AH135" s="1">
        <v>179261</v>
      </c>
      <c r="AI135" s="1">
        <v>162654</v>
      </c>
      <c r="AJ135" s="1">
        <v>156199</v>
      </c>
      <c r="AK135" s="1">
        <v>146785</v>
      </c>
      <c r="AL135" s="1">
        <v>142273</v>
      </c>
      <c r="AM135">
        <v>104179</v>
      </c>
      <c r="AN135">
        <v>85465</v>
      </c>
      <c r="AO135">
        <v>82941</v>
      </c>
      <c r="AP135">
        <v>114436</v>
      </c>
      <c r="AQ135">
        <v>167412</v>
      </c>
      <c r="AR135">
        <v>198219</v>
      </c>
      <c r="AS135">
        <v>277217</v>
      </c>
      <c r="AT135">
        <v>16611</v>
      </c>
      <c r="AX135">
        <v>32012</v>
      </c>
    </row>
    <row r="136" spans="1:54" x14ac:dyDescent="0.25">
      <c r="B136" t="s">
        <v>101</v>
      </c>
      <c r="AB136">
        <v>115</v>
      </c>
      <c r="AC136">
        <v>311</v>
      </c>
      <c r="AD136">
        <v>12026</v>
      </c>
      <c r="AE136">
        <v>34227</v>
      </c>
      <c r="AF136">
        <v>21296</v>
      </c>
      <c r="AG136">
        <v>17967</v>
      </c>
      <c r="AH136" s="1">
        <v>15055</v>
      </c>
      <c r="AI136" s="1">
        <v>12420</v>
      </c>
      <c r="AJ136" s="1">
        <v>5621</v>
      </c>
      <c r="AK136" s="1">
        <v>10884</v>
      </c>
      <c r="AL136" s="1">
        <v>5881</v>
      </c>
      <c r="AM136">
        <v>4404</v>
      </c>
      <c r="AN136">
        <v>3111</v>
      </c>
      <c r="AO136">
        <v>3674</v>
      </c>
      <c r="AP136">
        <v>5584</v>
      </c>
      <c r="AQ136">
        <v>10743</v>
      </c>
      <c r="AR136">
        <v>12146</v>
      </c>
      <c r="AS136">
        <v>6762</v>
      </c>
      <c r="AT136">
        <v>5544</v>
      </c>
      <c r="AU136">
        <v>24529</v>
      </c>
      <c r="AX136">
        <v>10497</v>
      </c>
      <c r="AY136">
        <v>105200</v>
      </c>
      <c r="AZ136">
        <v>403280</v>
      </c>
    </row>
    <row r="137" spans="1:54" x14ac:dyDescent="0.25">
      <c r="B137" t="s">
        <v>102</v>
      </c>
      <c r="X137">
        <v>166483</v>
      </c>
      <c r="Y137">
        <v>368958</v>
      </c>
      <c r="Z137">
        <v>265264</v>
      </c>
      <c r="AA137">
        <v>265627</v>
      </c>
      <c r="AB137">
        <v>446057</v>
      </c>
      <c r="AC137">
        <v>568211</v>
      </c>
      <c r="AD137">
        <v>614485</v>
      </c>
      <c r="AE137">
        <v>938419</v>
      </c>
      <c r="AF137">
        <v>804363</v>
      </c>
      <c r="AG137">
        <v>908892</v>
      </c>
      <c r="AH137" s="1">
        <v>1006504</v>
      </c>
      <c r="AI137" s="1">
        <v>915480</v>
      </c>
      <c r="AJ137" s="1">
        <v>800518</v>
      </c>
      <c r="AK137" s="1">
        <v>754480</v>
      </c>
      <c r="AL137" s="1">
        <v>665786</v>
      </c>
      <c r="AM137">
        <v>616599</v>
      </c>
      <c r="AN137">
        <v>567058</v>
      </c>
      <c r="AO137">
        <v>610282</v>
      </c>
      <c r="AP137">
        <v>798632</v>
      </c>
      <c r="AQ137">
        <v>980472</v>
      </c>
      <c r="AR137">
        <v>1011710</v>
      </c>
      <c r="AS137">
        <v>782257</v>
      </c>
      <c r="AT137">
        <v>611915</v>
      </c>
      <c r="AU137">
        <v>947369</v>
      </c>
      <c r="AW137">
        <v>7391</v>
      </c>
      <c r="AX137">
        <v>717281</v>
      </c>
      <c r="AY137">
        <v>4416008</v>
      </c>
      <c r="AZ137">
        <v>10651990</v>
      </c>
    </row>
    <row r="138" spans="1:54" x14ac:dyDescent="0.25">
      <c r="B138" t="s">
        <v>103</v>
      </c>
      <c r="E138">
        <f>SUM(E114:E137)</f>
        <v>0</v>
      </c>
      <c r="F138">
        <f t="shared" ref="F138:BB138" si="2">SUM(F114:F137)</f>
        <v>0</v>
      </c>
      <c r="G138">
        <f t="shared" si="2"/>
        <v>0</v>
      </c>
      <c r="H138">
        <f t="shared" si="2"/>
        <v>0</v>
      </c>
      <c r="I138">
        <f t="shared" si="2"/>
        <v>0</v>
      </c>
      <c r="J138">
        <f t="shared" si="2"/>
        <v>0</v>
      </c>
      <c r="K138">
        <f t="shared" si="2"/>
        <v>0</v>
      </c>
      <c r="L138">
        <f t="shared" si="2"/>
        <v>0</v>
      </c>
      <c r="M138">
        <f t="shared" si="2"/>
        <v>0</v>
      </c>
      <c r="N138">
        <f t="shared" si="2"/>
        <v>0</v>
      </c>
      <c r="O138">
        <f t="shared" si="2"/>
        <v>0</v>
      </c>
      <c r="P138">
        <f t="shared" si="2"/>
        <v>0</v>
      </c>
      <c r="Q138">
        <f t="shared" si="2"/>
        <v>0</v>
      </c>
      <c r="R138">
        <f t="shared" si="2"/>
        <v>0</v>
      </c>
      <c r="S138">
        <f t="shared" si="2"/>
        <v>0</v>
      </c>
      <c r="T138">
        <f t="shared" si="2"/>
        <v>0</v>
      </c>
      <c r="U138">
        <f t="shared" si="2"/>
        <v>0</v>
      </c>
      <c r="V138">
        <f t="shared" si="2"/>
        <v>0</v>
      </c>
      <c r="W138">
        <f t="shared" si="2"/>
        <v>0</v>
      </c>
      <c r="X138">
        <f t="shared" si="2"/>
        <v>1548109</v>
      </c>
      <c r="Y138">
        <f t="shared" si="2"/>
        <v>4029979</v>
      </c>
      <c r="Z138">
        <f t="shared" si="2"/>
        <v>2652844</v>
      </c>
      <c r="AA138">
        <f t="shared" si="2"/>
        <v>3121423</v>
      </c>
      <c r="AB138">
        <f t="shared" si="2"/>
        <v>4457427</v>
      </c>
      <c r="AC138">
        <f t="shared" si="2"/>
        <v>5842157</v>
      </c>
      <c r="AD138">
        <f t="shared" si="2"/>
        <v>7121633</v>
      </c>
      <c r="AE138">
        <f t="shared" si="2"/>
        <v>9923856</v>
      </c>
      <c r="AF138">
        <f t="shared" si="2"/>
        <v>8521691</v>
      </c>
      <c r="AG138">
        <f t="shared" si="2"/>
        <v>9320222</v>
      </c>
      <c r="AH138" s="1">
        <f t="shared" si="2"/>
        <v>9691317</v>
      </c>
      <c r="AI138" s="1">
        <f t="shared" si="2"/>
        <v>9059358</v>
      </c>
      <c r="AJ138" s="1">
        <f t="shared" si="2"/>
        <v>7342960</v>
      </c>
      <c r="AK138">
        <f t="shared" si="2"/>
        <v>6204416</v>
      </c>
      <c r="AL138">
        <f t="shared" si="2"/>
        <v>5989297</v>
      </c>
      <c r="AM138">
        <f t="shared" si="2"/>
        <v>5514088</v>
      </c>
      <c r="AN138">
        <f t="shared" si="2"/>
        <v>4890584</v>
      </c>
      <c r="AO138">
        <f t="shared" si="2"/>
        <v>5163662</v>
      </c>
      <c r="AP138">
        <f t="shared" si="2"/>
        <v>6776443</v>
      </c>
      <c r="AQ138">
        <f t="shared" si="2"/>
        <v>8390498</v>
      </c>
      <c r="AR138">
        <f t="shared" si="2"/>
        <v>8928706</v>
      </c>
      <c r="AS138">
        <f t="shared" si="2"/>
        <v>6369602</v>
      </c>
      <c r="AT138">
        <f t="shared" si="2"/>
        <v>5317385</v>
      </c>
      <c r="AU138">
        <f t="shared" si="2"/>
        <v>6477233</v>
      </c>
      <c r="AV138">
        <f t="shared" si="2"/>
        <v>0</v>
      </c>
      <c r="AW138">
        <f t="shared" si="2"/>
        <v>26129</v>
      </c>
      <c r="AX138">
        <f t="shared" si="2"/>
        <v>5594883</v>
      </c>
      <c r="AY138">
        <f t="shared" si="2"/>
        <v>33603783</v>
      </c>
      <c r="AZ138">
        <f t="shared" si="2"/>
        <v>92987631</v>
      </c>
      <c r="BA138">
        <f t="shared" si="2"/>
        <v>0</v>
      </c>
      <c r="BB138">
        <f t="shared" si="2"/>
        <v>0</v>
      </c>
    </row>
    <row r="139" spans="1:54" x14ac:dyDescent="0.25">
      <c r="B139" t="s">
        <v>104</v>
      </c>
      <c r="X139">
        <v>242621</v>
      </c>
      <c r="Y139">
        <v>445613</v>
      </c>
      <c r="Z139">
        <v>415133</v>
      </c>
      <c r="AA139">
        <v>387647</v>
      </c>
      <c r="AB139">
        <v>521321</v>
      </c>
      <c r="AC139">
        <v>21838</v>
      </c>
      <c r="AD139">
        <v>28788</v>
      </c>
      <c r="AE139">
        <v>75254</v>
      </c>
      <c r="AF139">
        <v>49790</v>
      </c>
      <c r="AH139" s="1">
        <v>42858</v>
      </c>
      <c r="AI139" s="1">
        <v>42647</v>
      </c>
      <c r="AJ139" s="1">
        <v>27796</v>
      </c>
      <c r="AK139">
        <v>17831</v>
      </c>
      <c r="AL139">
        <v>23800</v>
      </c>
      <c r="AM139">
        <v>32295</v>
      </c>
      <c r="AN139">
        <v>48299</v>
      </c>
      <c r="AO139">
        <v>29703</v>
      </c>
      <c r="AP139">
        <v>59639</v>
      </c>
      <c r="AQ139">
        <v>64002</v>
      </c>
      <c r="AR139">
        <v>67139</v>
      </c>
      <c r="AS139">
        <v>95447</v>
      </c>
      <c r="AT139">
        <v>3773</v>
      </c>
      <c r="AU139">
        <v>1065</v>
      </c>
      <c r="AV139">
        <v>1507</v>
      </c>
      <c r="AW139">
        <v>237</v>
      </c>
      <c r="AX139">
        <v>15428</v>
      </c>
      <c r="AY139">
        <v>319494</v>
      </c>
      <c r="AZ139">
        <v>751947</v>
      </c>
    </row>
    <row r="140" spans="1:54" x14ac:dyDescent="0.25">
      <c r="B140" t="s">
        <v>105</v>
      </c>
      <c r="E140">
        <f>+E113+E138+E139</f>
        <v>0</v>
      </c>
      <c r="F140">
        <f t="shared" ref="F140:BB140" si="3">+F113+F138+F139</f>
        <v>0</v>
      </c>
      <c r="G140">
        <f t="shared" si="3"/>
        <v>0</v>
      </c>
      <c r="H140">
        <f t="shared" si="3"/>
        <v>0</v>
      </c>
      <c r="I140">
        <f t="shared" si="3"/>
        <v>0</v>
      </c>
      <c r="J140">
        <f t="shared" si="3"/>
        <v>0</v>
      </c>
      <c r="K140">
        <f t="shared" si="3"/>
        <v>0</v>
      </c>
      <c r="L140">
        <f t="shared" si="3"/>
        <v>0</v>
      </c>
      <c r="M140">
        <f t="shared" si="3"/>
        <v>0</v>
      </c>
      <c r="N140">
        <f t="shared" si="3"/>
        <v>0</v>
      </c>
      <c r="O140">
        <f t="shared" si="3"/>
        <v>0</v>
      </c>
      <c r="P140">
        <f t="shared" si="3"/>
        <v>0</v>
      </c>
      <c r="Q140">
        <f t="shared" si="3"/>
        <v>0</v>
      </c>
      <c r="R140">
        <f t="shared" si="3"/>
        <v>0</v>
      </c>
      <c r="S140">
        <f t="shared" si="3"/>
        <v>0</v>
      </c>
      <c r="T140">
        <f t="shared" si="3"/>
        <v>0</v>
      </c>
      <c r="U140">
        <f t="shared" si="3"/>
        <v>0</v>
      </c>
      <c r="V140">
        <f t="shared" si="3"/>
        <v>0</v>
      </c>
      <c r="W140">
        <f t="shared" si="3"/>
        <v>0</v>
      </c>
      <c r="X140">
        <f t="shared" si="3"/>
        <v>11879600</v>
      </c>
      <c r="Y140">
        <f t="shared" si="3"/>
        <v>26894938</v>
      </c>
      <c r="Z140">
        <f t="shared" si="3"/>
        <v>19772512</v>
      </c>
      <c r="AA140">
        <f t="shared" si="3"/>
        <v>21378943</v>
      </c>
      <c r="AB140">
        <f t="shared" si="3"/>
        <v>30866826</v>
      </c>
      <c r="AC140">
        <f t="shared" si="3"/>
        <v>42236659</v>
      </c>
      <c r="AD140">
        <f t="shared" si="3"/>
        <v>46592113</v>
      </c>
      <c r="AE140">
        <f t="shared" si="3"/>
        <v>59242719</v>
      </c>
      <c r="AF140">
        <f t="shared" si="3"/>
        <v>55196159</v>
      </c>
      <c r="AG140">
        <f t="shared" si="3"/>
        <v>52056618</v>
      </c>
      <c r="AH140" s="1">
        <f t="shared" si="3"/>
        <v>50139151</v>
      </c>
      <c r="AI140" s="1">
        <f t="shared" si="3"/>
        <v>42835221</v>
      </c>
      <c r="AJ140" s="1">
        <f t="shared" si="3"/>
        <v>30435794</v>
      </c>
      <c r="AK140">
        <f t="shared" si="3"/>
        <v>19705465</v>
      </c>
      <c r="AL140">
        <f t="shared" si="3"/>
        <v>18473801</v>
      </c>
      <c r="AM140">
        <f t="shared" si="3"/>
        <v>17850119</v>
      </c>
      <c r="AN140">
        <f t="shared" si="3"/>
        <v>15495740</v>
      </c>
      <c r="AO140">
        <f t="shared" si="3"/>
        <v>15491820</v>
      </c>
      <c r="AP140">
        <f t="shared" si="3"/>
        <v>23938653</v>
      </c>
      <c r="AQ140">
        <f t="shared" si="3"/>
        <v>30590097</v>
      </c>
      <c r="AR140">
        <f t="shared" si="3"/>
        <v>31590034</v>
      </c>
      <c r="AS140">
        <f t="shared" si="3"/>
        <v>17511481</v>
      </c>
      <c r="AT140">
        <f t="shared" si="3"/>
        <v>15777092</v>
      </c>
      <c r="AU140">
        <f t="shared" si="3"/>
        <v>29664268</v>
      </c>
      <c r="AV140">
        <f t="shared" si="3"/>
        <v>35407524</v>
      </c>
      <c r="AW140">
        <f t="shared" si="3"/>
        <v>25556686</v>
      </c>
      <c r="AX140">
        <f t="shared" si="3"/>
        <v>11399844</v>
      </c>
      <c r="AY140">
        <f t="shared" si="3"/>
        <v>101387678</v>
      </c>
      <c r="AZ140">
        <f t="shared" si="3"/>
        <v>223320513</v>
      </c>
      <c r="BA140">
        <f t="shared" si="3"/>
        <v>0</v>
      </c>
      <c r="BB140">
        <f t="shared" si="3"/>
        <v>0</v>
      </c>
    </row>
    <row r="142" spans="1:54" x14ac:dyDescent="0.25">
      <c r="A142" t="s">
        <v>107</v>
      </c>
      <c r="X142">
        <f>10088870+1548109+242621-X140</f>
        <v>0</v>
      </c>
      <c r="Y142">
        <f>22419346+4029979+445613-Y140</f>
        <v>0</v>
      </c>
      <c r="Z142">
        <f>16704535+2652844+415133-Z140</f>
        <v>0</v>
      </c>
      <c r="AA142">
        <f>21378943-AA140</f>
        <v>0</v>
      </c>
      <c r="AB142">
        <f>30866826-AB140</f>
        <v>0</v>
      </c>
      <c r="AC142">
        <f>42236659-AC140</f>
        <v>0</v>
      </c>
      <c r="AD142">
        <f>46592113-AD140</f>
        <v>0</v>
      </c>
      <c r="AE142">
        <f>59242719-AE140</f>
        <v>0</v>
      </c>
      <c r="AF142">
        <f>55196159-AF140</f>
        <v>0</v>
      </c>
      <c r="AG142">
        <f>43031148+9025470-AG140</f>
        <v>0</v>
      </c>
      <c r="AH142" s="1">
        <f>50139151-AH140</f>
        <v>0</v>
      </c>
      <c r="AI142" s="1">
        <f>42835221-AI140</f>
        <v>0</v>
      </c>
      <c r="AJ142" s="1">
        <f>30435794-AJ140</f>
        <v>0</v>
      </c>
      <c r="AK142">
        <f>19705465-AK140</f>
        <v>0</v>
      </c>
      <c r="AL142">
        <f>18473801-AL140</f>
        <v>0</v>
      </c>
      <c r="AM142">
        <f>17850119-AM140</f>
        <v>0</v>
      </c>
      <c r="AN142">
        <f>15495740-AN140</f>
        <v>0</v>
      </c>
      <c r="AO142">
        <f>15491820-AO140</f>
        <v>0</v>
      </c>
      <c r="AP142">
        <f>23938653-AP140</f>
        <v>0</v>
      </c>
      <c r="AQ142">
        <f>30590097-AQ140</f>
        <v>0</v>
      </c>
      <c r="AR142">
        <f>31590034-AR140</f>
        <v>0</v>
      </c>
      <c r="AS142">
        <f>17511481-AS140</f>
        <v>0</v>
      </c>
      <c r="AT142">
        <f>15777092-AT140</f>
        <v>0</v>
      </c>
      <c r="AU142">
        <f>29664268-AU140</f>
        <v>0</v>
      </c>
      <c r="AV142">
        <f>35407524-AV140</f>
        <v>0</v>
      </c>
      <c r="AW142">
        <f>25556686-AW140</f>
        <v>0</v>
      </c>
      <c r="AX142">
        <f>11399844-AX140</f>
        <v>0</v>
      </c>
      <c r="AY142">
        <f>101387678-AY140</f>
        <v>0</v>
      </c>
      <c r="AZ142">
        <f>223320513-AZ140</f>
        <v>0</v>
      </c>
    </row>
    <row r="143" spans="1:54" x14ac:dyDescent="0.25">
      <c r="A143" t="s">
        <v>106</v>
      </c>
    </row>
  </sheetData>
  <sortState ref="B2:B180">
    <sortCondition ref="B2:B1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9"/>
  <sheetViews>
    <sheetView tabSelected="1" zoomScale="90" zoomScaleNormal="90" workbookViewId="0">
      <pane xSplit="3" ySplit="1" topLeftCell="XES64" activePane="bottomRight" state="frozen"/>
      <selection activeCell="AO2" sqref="AO2"/>
      <selection pane="topRight" activeCell="AO2" sqref="AO2"/>
      <selection pane="bottomLeft" activeCell="AO2" sqref="AO2"/>
      <selection pane="bottomRight" activeCell="B68" sqref="B68"/>
    </sheetView>
  </sheetViews>
  <sheetFormatPr defaultRowHeight="15" x14ac:dyDescent="0.25"/>
  <cols>
    <col min="2" max="2" width="18.28515625" customWidth="1"/>
    <col min="24" max="25" width="10" bestFit="1" customWidth="1"/>
    <col min="26" max="26" width="13" bestFit="1" customWidth="1"/>
    <col min="27" max="28" width="10" bestFit="1" customWidth="1"/>
    <col min="29" max="29" width="10.7109375" style="1" customWidth="1"/>
    <col min="30" max="30" width="11.85546875" customWidth="1"/>
    <col min="31" max="32" width="10" bestFit="1" customWidth="1"/>
    <col min="33" max="33" width="11.85546875" style="1" customWidth="1"/>
    <col min="34" max="34" width="10.5703125" style="1" bestFit="1" customWidth="1"/>
    <col min="35" max="35" width="10" bestFit="1" customWidth="1"/>
    <col min="36" max="36" width="12.7109375" customWidth="1"/>
    <col min="37" max="37" width="10" bestFit="1" customWidth="1"/>
    <col min="38" max="38" width="12.42578125" customWidth="1"/>
    <col min="39" max="39" width="10" bestFit="1" customWidth="1"/>
    <col min="40" max="40" width="11.7109375" customWidth="1"/>
    <col min="41" max="41" width="10.85546875" customWidth="1"/>
    <col min="42" max="42" width="10" bestFit="1" customWidth="1"/>
    <col min="43" max="43" width="10.7109375" customWidth="1"/>
    <col min="44" max="44" width="11" customWidth="1"/>
    <col min="45" max="48" width="10" bestFit="1" customWidth="1"/>
    <col min="50" max="50" width="10" bestFit="1" customWidth="1"/>
    <col min="51" max="54" width="11.140625" bestFit="1" customWidth="1"/>
  </cols>
  <sheetData>
    <row r="1" spans="1:54" x14ac:dyDescent="0.2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 s="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 x14ac:dyDescent="0.25">
      <c r="X2">
        <v>1000</v>
      </c>
      <c r="Y2">
        <v>1000</v>
      </c>
      <c r="Z2">
        <v>1000</v>
      </c>
      <c r="AA2" s="1">
        <v>1000</v>
      </c>
      <c r="AB2">
        <v>1000</v>
      </c>
      <c r="AC2" s="1">
        <v>1000</v>
      </c>
      <c r="AD2">
        <v>1000</v>
      </c>
      <c r="AE2" s="1">
        <v>1000</v>
      </c>
      <c r="AF2">
        <v>1000</v>
      </c>
      <c r="AG2" s="1">
        <v>1000</v>
      </c>
      <c r="AH2" s="1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4" x14ac:dyDescent="0.25">
      <c r="C3">
        <v>1</v>
      </c>
      <c r="D3">
        <v>1</v>
      </c>
      <c r="AA3" s="2"/>
      <c r="AE3" s="1"/>
      <c r="AK3" t="s">
        <v>124</v>
      </c>
      <c r="AL3" t="s">
        <v>124</v>
      </c>
      <c r="AM3" t="s">
        <v>124</v>
      </c>
      <c r="AN3" t="s">
        <v>118</v>
      </c>
      <c r="AO3" t="s">
        <v>118</v>
      </c>
      <c r="AP3" t="s">
        <v>124</v>
      </c>
      <c r="AQ3" t="s">
        <v>167</v>
      </c>
      <c r="AR3" t="s">
        <v>167</v>
      </c>
      <c r="AS3" t="s">
        <v>167</v>
      </c>
      <c r="AT3" t="s">
        <v>167</v>
      </c>
      <c r="AU3" t="s">
        <v>167</v>
      </c>
      <c r="AW3" t="s">
        <v>167</v>
      </c>
      <c r="AX3" t="s">
        <v>167</v>
      </c>
      <c r="AY3" t="s">
        <v>124</v>
      </c>
      <c r="AZ3" t="s">
        <v>124</v>
      </c>
      <c r="BA3" t="s">
        <v>124</v>
      </c>
      <c r="BB3" t="s">
        <v>124</v>
      </c>
    </row>
    <row r="4" spans="1:54" x14ac:dyDescent="0.25">
      <c r="A4" t="s">
        <v>2</v>
      </c>
      <c r="B4" t="s">
        <v>19</v>
      </c>
      <c r="AA4" s="2"/>
      <c r="AB4" s="1">
        <v>281</v>
      </c>
      <c r="AC4" s="1">
        <v>675</v>
      </c>
      <c r="AD4">
        <v>653</v>
      </c>
      <c r="AE4">
        <v>1135</v>
      </c>
      <c r="AF4">
        <v>902</v>
      </c>
      <c r="AG4" s="1">
        <v>883</v>
      </c>
      <c r="AH4" s="1">
        <v>588</v>
      </c>
      <c r="AI4">
        <v>4606</v>
      </c>
      <c r="AJ4">
        <v>1557</v>
      </c>
      <c r="AK4">
        <v>979</v>
      </c>
      <c r="AL4">
        <v>834</v>
      </c>
      <c r="AM4">
        <v>1157</v>
      </c>
      <c r="AN4">
        <v>1354</v>
      </c>
      <c r="AO4">
        <v>1127</v>
      </c>
      <c r="AP4">
        <v>1044</v>
      </c>
      <c r="AQ4">
        <v>2415</v>
      </c>
      <c r="AR4">
        <v>2593</v>
      </c>
      <c r="AY4">
        <v>444</v>
      </c>
      <c r="AZ4">
        <v>12</v>
      </c>
    </row>
    <row r="5" spans="1:54" x14ac:dyDescent="0.25">
      <c r="B5" t="s">
        <v>20</v>
      </c>
      <c r="X5">
        <v>755272</v>
      </c>
      <c r="Y5">
        <v>2667963</v>
      </c>
      <c r="Z5">
        <v>2614692</v>
      </c>
      <c r="AA5" s="1">
        <v>1446091</v>
      </c>
      <c r="AB5" s="1">
        <v>1173102</v>
      </c>
      <c r="AC5" s="1">
        <v>2051276</v>
      </c>
      <c r="AD5">
        <v>2345918</v>
      </c>
      <c r="AE5">
        <v>4924611</v>
      </c>
      <c r="AF5">
        <v>4170374</v>
      </c>
      <c r="AG5" s="1">
        <v>5003742</v>
      </c>
      <c r="AH5" s="1">
        <v>6612971</v>
      </c>
      <c r="AI5">
        <v>7937117</v>
      </c>
      <c r="AJ5">
        <v>6141735</v>
      </c>
      <c r="AK5">
        <v>3613163</v>
      </c>
      <c r="AL5">
        <v>3036958</v>
      </c>
      <c r="AM5">
        <v>2226037</v>
      </c>
      <c r="AN5">
        <v>1738481</v>
      </c>
      <c r="AO5">
        <v>1774028</v>
      </c>
      <c r="AP5">
        <v>3248610</v>
      </c>
      <c r="AQ5">
        <v>3153187</v>
      </c>
      <c r="AR5">
        <v>2088933</v>
      </c>
      <c r="AS5">
        <v>99115</v>
      </c>
      <c r="AT5">
        <v>3915396</v>
      </c>
      <c r="AU5">
        <v>7519349</v>
      </c>
      <c r="AV5">
        <v>8379875</v>
      </c>
      <c r="AW5">
        <v>4807360</v>
      </c>
      <c r="AX5">
        <v>1664691</v>
      </c>
      <c r="AY5">
        <v>12785065</v>
      </c>
      <c r="AZ5">
        <v>15159821</v>
      </c>
      <c r="BA5">
        <v>35964098</v>
      </c>
      <c r="BB5">
        <v>68444605</v>
      </c>
    </row>
    <row r="6" spans="1:54" x14ac:dyDescent="0.25">
      <c r="B6" t="s">
        <v>21</v>
      </c>
      <c r="X6">
        <v>3869</v>
      </c>
      <c r="Y6">
        <v>66079</v>
      </c>
      <c r="Z6">
        <v>39310</v>
      </c>
      <c r="AA6" s="1">
        <v>44332</v>
      </c>
      <c r="AB6" s="1">
        <v>99858</v>
      </c>
      <c r="AC6" s="1">
        <v>177346</v>
      </c>
      <c r="AD6">
        <v>224207</v>
      </c>
      <c r="AE6">
        <v>308345</v>
      </c>
      <c r="AF6">
        <v>228925</v>
      </c>
      <c r="AG6" s="1">
        <v>251224</v>
      </c>
      <c r="AH6" s="1">
        <v>309161</v>
      </c>
      <c r="AI6">
        <v>303865</v>
      </c>
      <c r="AJ6">
        <v>253614</v>
      </c>
      <c r="AK6">
        <v>116903</v>
      </c>
      <c r="AL6">
        <v>109117</v>
      </c>
      <c r="AM6">
        <v>103716</v>
      </c>
      <c r="AN6">
        <v>94912</v>
      </c>
      <c r="AO6">
        <v>141729</v>
      </c>
      <c r="AP6">
        <v>243773</v>
      </c>
      <c r="AQ6">
        <v>136825</v>
      </c>
      <c r="AX6">
        <v>33261</v>
      </c>
      <c r="AY6">
        <v>180139</v>
      </c>
      <c r="AZ6">
        <v>506320</v>
      </c>
      <c r="BA6">
        <v>1699288</v>
      </c>
      <c r="BB6">
        <v>2870867</v>
      </c>
    </row>
    <row r="7" spans="1:54" x14ac:dyDescent="0.25">
      <c r="B7" t="s">
        <v>177</v>
      </c>
      <c r="X7">
        <v>1111249</v>
      </c>
      <c r="Y7">
        <v>3325484</v>
      </c>
      <c r="Z7">
        <v>1732495</v>
      </c>
      <c r="AA7" s="1">
        <v>1796493</v>
      </c>
      <c r="AB7" s="1"/>
    </row>
    <row r="8" spans="1:54" x14ac:dyDescent="0.25">
      <c r="B8" t="s">
        <v>175</v>
      </c>
      <c r="AA8" s="2"/>
      <c r="AB8" s="1"/>
      <c r="AT8">
        <v>16058</v>
      </c>
    </row>
    <row r="9" spans="1:54" x14ac:dyDescent="0.25">
      <c r="B9" t="s">
        <v>22</v>
      </c>
      <c r="X9">
        <v>1036</v>
      </c>
      <c r="Y9">
        <v>8940</v>
      </c>
      <c r="Z9">
        <v>12497</v>
      </c>
      <c r="AA9" s="1">
        <v>22515</v>
      </c>
      <c r="AB9" s="1">
        <v>47032</v>
      </c>
      <c r="AC9" s="1">
        <v>72128</v>
      </c>
      <c r="AD9">
        <v>40360</v>
      </c>
      <c r="AE9">
        <v>57682</v>
      </c>
      <c r="AF9">
        <v>56937</v>
      </c>
      <c r="AG9" s="1">
        <v>38708</v>
      </c>
      <c r="AH9" s="1">
        <v>46594</v>
      </c>
      <c r="AI9">
        <v>63287</v>
      </c>
      <c r="AJ9">
        <v>78535</v>
      </c>
      <c r="AK9">
        <v>39217</v>
      </c>
      <c r="AL9">
        <v>19033</v>
      </c>
      <c r="AM9">
        <v>9639</v>
      </c>
      <c r="AN9">
        <v>12355</v>
      </c>
      <c r="AO9">
        <v>16988</v>
      </c>
      <c r="AP9">
        <v>26524</v>
      </c>
      <c r="AQ9">
        <v>22221</v>
      </c>
      <c r="AR9">
        <v>18317</v>
      </c>
      <c r="AS9">
        <v>24092</v>
      </c>
      <c r="AT9">
        <v>47652</v>
      </c>
      <c r="AU9">
        <v>125215</v>
      </c>
      <c r="AV9">
        <v>136440</v>
      </c>
      <c r="AW9">
        <v>104793</v>
      </c>
      <c r="AX9">
        <v>2730</v>
      </c>
      <c r="AY9">
        <v>229101</v>
      </c>
      <c r="AZ9">
        <v>244163</v>
      </c>
      <c r="BA9">
        <v>277918</v>
      </c>
      <c r="BB9">
        <v>77674</v>
      </c>
    </row>
    <row r="10" spans="1:54" x14ac:dyDescent="0.25">
      <c r="B10" t="s">
        <v>182</v>
      </c>
      <c r="AA10" s="1"/>
      <c r="AB10" s="1"/>
      <c r="AU10">
        <v>60861</v>
      </c>
      <c r="AV10">
        <v>15640</v>
      </c>
    </row>
    <row r="11" spans="1:54" x14ac:dyDescent="0.25">
      <c r="B11" t="s">
        <v>23</v>
      </c>
      <c r="X11">
        <v>15197</v>
      </c>
      <c r="Y11">
        <v>30764</v>
      </c>
      <c r="Z11">
        <v>50636</v>
      </c>
      <c r="AA11" s="1">
        <v>90010</v>
      </c>
      <c r="AB11" s="1">
        <v>61051</v>
      </c>
      <c r="AC11" s="1">
        <v>43295</v>
      </c>
      <c r="AD11">
        <v>48671</v>
      </c>
      <c r="AE11">
        <v>73768</v>
      </c>
      <c r="AF11">
        <v>67218</v>
      </c>
      <c r="AG11" s="1">
        <v>92417</v>
      </c>
      <c r="AH11" s="1">
        <v>88324</v>
      </c>
      <c r="AI11">
        <v>145670</v>
      </c>
      <c r="AJ11">
        <v>238329</v>
      </c>
      <c r="AK11">
        <v>86386</v>
      </c>
      <c r="AL11">
        <v>52749</v>
      </c>
      <c r="AM11">
        <v>49353</v>
      </c>
      <c r="AN11">
        <v>50756</v>
      </c>
      <c r="AO11">
        <v>37292</v>
      </c>
      <c r="AP11">
        <v>91094</v>
      </c>
      <c r="AQ11">
        <v>98424</v>
      </c>
      <c r="AR11">
        <v>106048</v>
      </c>
      <c r="AS11">
        <v>33038</v>
      </c>
      <c r="AT11">
        <v>42977</v>
      </c>
      <c r="AU11">
        <v>139211</v>
      </c>
      <c r="AV11">
        <v>12964</v>
      </c>
      <c r="AW11">
        <v>6985</v>
      </c>
      <c r="AX11">
        <v>474371</v>
      </c>
      <c r="AY11">
        <v>1096753</v>
      </c>
      <c r="AZ11">
        <v>1794961</v>
      </c>
      <c r="BA11">
        <v>5111308</v>
      </c>
      <c r="BB11">
        <v>7501261</v>
      </c>
    </row>
    <row r="12" spans="1:54" x14ac:dyDescent="0.25">
      <c r="B12" t="s">
        <v>24</v>
      </c>
      <c r="X12">
        <v>1464233</v>
      </c>
      <c r="Y12">
        <v>1052480</v>
      </c>
      <c r="Z12">
        <v>489505</v>
      </c>
      <c r="AA12" s="1">
        <v>365891</v>
      </c>
      <c r="AB12" s="1">
        <v>650819</v>
      </c>
      <c r="AC12" s="1">
        <v>900080</v>
      </c>
      <c r="AD12">
        <v>876619</v>
      </c>
      <c r="AE12">
        <v>1073291</v>
      </c>
      <c r="AF12">
        <v>1444244</v>
      </c>
      <c r="AG12" s="1">
        <v>1619456</v>
      </c>
      <c r="AH12" s="1">
        <v>1441585</v>
      </c>
      <c r="AI12">
        <v>1508542</v>
      </c>
      <c r="AJ12">
        <v>1404840</v>
      </c>
      <c r="AK12">
        <v>717421</v>
      </c>
      <c r="AL12">
        <v>686166</v>
      </c>
      <c r="AM12">
        <v>497833</v>
      </c>
      <c r="AN12">
        <v>338610</v>
      </c>
      <c r="AO12">
        <v>472758</v>
      </c>
      <c r="AP12">
        <v>315036</v>
      </c>
      <c r="AQ12">
        <v>191911</v>
      </c>
      <c r="AR12">
        <v>78832</v>
      </c>
      <c r="AS12">
        <v>428840</v>
      </c>
      <c r="AT12">
        <v>261473</v>
      </c>
      <c r="AU12">
        <v>514591</v>
      </c>
      <c r="AV12">
        <v>235072</v>
      </c>
      <c r="AW12">
        <v>224289</v>
      </c>
      <c r="AX12">
        <v>246623</v>
      </c>
      <c r="AY12">
        <v>218306</v>
      </c>
      <c r="AZ12">
        <v>19807</v>
      </c>
      <c r="BA12">
        <v>4209299</v>
      </c>
      <c r="BB12">
        <v>12672139</v>
      </c>
    </row>
    <row r="13" spans="1:54" x14ac:dyDescent="0.25">
      <c r="B13" t="s">
        <v>25</v>
      </c>
      <c r="Y13">
        <v>13166</v>
      </c>
      <c r="Z13">
        <v>15255</v>
      </c>
      <c r="AA13" s="1">
        <v>9411</v>
      </c>
      <c r="AB13" s="1">
        <v>17743</v>
      </c>
      <c r="AC13" s="1">
        <v>32418</v>
      </c>
      <c r="AD13">
        <v>16475</v>
      </c>
      <c r="AE13">
        <v>21576</v>
      </c>
      <c r="AF13">
        <v>16010</v>
      </c>
      <c r="AG13" s="1">
        <v>23260</v>
      </c>
      <c r="AH13" s="1">
        <v>27452</v>
      </c>
      <c r="AI13">
        <v>36676</v>
      </c>
      <c r="AJ13">
        <v>29605</v>
      </c>
      <c r="AK13">
        <v>16443</v>
      </c>
      <c r="AL13">
        <v>23192</v>
      </c>
      <c r="AM13">
        <v>17165</v>
      </c>
      <c r="AN13">
        <v>11323</v>
      </c>
      <c r="AO13">
        <v>17899</v>
      </c>
      <c r="AP13">
        <v>40961</v>
      </c>
      <c r="AQ13">
        <v>32929</v>
      </c>
      <c r="AR13">
        <v>28039</v>
      </c>
      <c r="AS13">
        <v>2154</v>
      </c>
      <c r="AT13">
        <v>5</v>
      </c>
    </row>
    <row r="14" spans="1:54" x14ac:dyDescent="0.25">
      <c r="B14" t="s">
        <v>26</v>
      </c>
      <c r="X14">
        <v>21105</v>
      </c>
      <c r="Y14">
        <v>235175</v>
      </c>
      <c r="Z14">
        <v>160993</v>
      </c>
      <c r="AA14" s="1">
        <v>157273</v>
      </c>
      <c r="AB14" s="1">
        <v>209023</v>
      </c>
      <c r="AC14" s="1">
        <v>246374</v>
      </c>
      <c r="AD14">
        <v>223885</v>
      </c>
      <c r="AE14">
        <v>422543</v>
      </c>
      <c r="AF14">
        <v>277637</v>
      </c>
      <c r="AG14" s="1">
        <v>345960</v>
      </c>
      <c r="AH14" s="1">
        <v>327567</v>
      </c>
      <c r="AI14">
        <v>353907</v>
      </c>
      <c r="AJ14">
        <v>284928</v>
      </c>
      <c r="AK14">
        <v>142605</v>
      </c>
      <c r="AL14">
        <v>157286</v>
      </c>
      <c r="AM14">
        <v>153606</v>
      </c>
      <c r="AN14">
        <v>143044</v>
      </c>
      <c r="AO14">
        <v>161190</v>
      </c>
      <c r="AP14">
        <v>450278</v>
      </c>
      <c r="AQ14">
        <v>284279</v>
      </c>
      <c r="AR14">
        <v>155187</v>
      </c>
      <c r="AS14">
        <v>19269</v>
      </c>
      <c r="AT14">
        <v>95051</v>
      </c>
      <c r="AU14">
        <v>162884</v>
      </c>
      <c r="AV14">
        <v>177945</v>
      </c>
      <c r="AW14">
        <v>141691</v>
      </c>
      <c r="AX14">
        <v>16002</v>
      </c>
      <c r="AY14">
        <v>672135</v>
      </c>
      <c r="AZ14">
        <v>2023890</v>
      </c>
      <c r="BA14">
        <v>4572434</v>
      </c>
      <c r="BB14">
        <v>6065031</v>
      </c>
    </row>
    <row r="15" spans="1:54" x14ac:dyDescent="0.25">
      <c r="B15" t="s">
        <v>133</v>
      </c>
      <c r="AA15" s="2"/>
      <c r="AB15" s="1">
        <v>249</v>
      </c>
    </row>
    <row r="16" spans="1:54" x14ac:dyDescent="0.25">
      <c r="B16" t="s">
        <v>27</v>
      </c>
      <c r="X16">
        <v>8800911</v>
      </c>
      <c r="Y16">
        <v>10312692</v>
      </c>
      <c r="Z16">
        <v>2916706</v>
      </c>
      <c r="AA16" s="1">
        <v>3256038</v>
      </c>
      <c r="AB16" s="1">
        <v>5034083</v>
      </c>
      <c r="AC16" s="1">
        <v>4764561</v>
      </c>
      <c r="AD16">
        <v>5669102</v>
      </c>
      <c r="AE16">
        <v>6131101</v>
      </c>
      <c r="AF16">
        <v>6313632</v>
      </c>
      <c r="AG16" s="1">
        <v>5296508</v>
      </c>
      <c r="AH16" s="1">
        <v>5827970</v>
      </c>
      <c r="AI16">
        <v>5272952</v>
      </c>
      <c r="AJ16">
        <v>3724345</v>
      </c>
      <c r="AK16">
        <v>2457799</v>
      </c>
      <c r="AL16">
        <v>2168152</v>
      </c>
      <c r="AM16">
        <v>1643444</v>
      </c>
      <c r="AN16">
        <v>1579706</v>
      </c>
      <c r="AO16">
        <v>1799387</v>
      </c>
      <c r="AP16">
        <v>3383499</v>
      </c>
      <c r="AQ16">
        <v>3231679</v>
      </c>
      <c r="AR16">
        <v>2976211</v>
      </c>
      <c r="AS16">
        <v>3655537</v>
      </c>
      <c r="AT16">
        <v>145888</v>
      </c>
      <c r="AU16">
        <v>13425</v>
      </c>
      <c r="AV16">
        <v>32975</v>
      </c>
      <c r="AW16">
        <v>30338</v>
      </c>
      <c r="AX16">
        <v>5063964</v>
      </c>
      <c r="AY16">
        <v>15094529</v>
      </c>
      <c r="AZ16">
        <v>12465743</v>
      </c>
      <c r="BA16">
        <v>18833562</v>
      </c>
      <c r="BB16">
        <v>32819314</v>
      </c>
    </row>
    <row r="17" spans="2:54" x14ac:dyDescent="0.25">
      <c r="B17" t="s">
        <v>28</v>
      </c>
      <c r="X17">
        <v>51476</v>
      </c>
      <c r="Y17">
        <v>43007</v>
      </c>
      <c r="Z17">
        <v>28366</v>
      </c>
      <c r="AA17" s="1">
        <v>52456</v>
      </c>
      <c r="AB17" s="1">
        <v>45843</v>
      </c>
      <c r="AC17" s="1">
        <v>50983</v>
      </c>
      <c r="AD17">
        <v>78984</v>
      </c>
      <c r="AE17">
        <v>156070</v>
      </c>
      <c r="AF17">
        <v>134153</v>
      </c>
      <c r="AG17" s="1">
        <v>115237</v>
      </c>
      <c r="AH17" s="1">
        <v>116954</v>
      </c>
      <c r="AI17">
        <v>92664</v>
      </c>
      <c r="AJ17">
        <v>101847</v>
      </c>
      <c r="AK17">
        <v>72534</v>
      </c>
      <c r="AL17">
        <v>85322</v>
      </c>
      <c r="AM17">
        <v>34171</v>
      </c>
      <c r="AN17">
        <v>34221</v>
      </c>
      <c r="AO17">
        <v>46523</v>
      </c>
      <c r="AP17">
        <v>65003</v>
      </c>
      <c r="AQ17">
        <v>75344</v>
      </c>
      <c r="AR17">
        <v>109906</v>
      </c>
      <c r="AS17">
        <v>103257</v>
      </c>
      <c r="AT17">
        <v>7138</v>
      </c>
      <c r="AU17">
        <v>3640</v>
      </c>
      <c r="AV17">
        <v>92775</v>
      </c>
      <c r="AW17">
        <v>13673</v>
      </c>
      <c r="AX17">
        <v>15598</v>
      </c>
      <c r="AY17">
        <v>53150</v>
      </c>
      <c r="AZ17">
        <v>149397</v>
      </c>
      <c r="BA17">
        <v>1099302</v>
      </c>
      <c r="BB17">
        <v>1879363</v>
      </c>
    </row>
    <row r="18" spans="2:54" x14ac:dyDescent="0.25">
      <c r="B18" t="s">
        <v>29</v>
      </c>
      <c r="X18">
        <v>40</v>
      </c>
      <c r="Y18">
        <v>266</v>
      </c>
      <c r="Z18">
        <v>6103</v>
      </c>
      <c r="AA18" s="1">
        <v>29381</v>
      </c>
      <c r="AB18" s="1">
        <v>15249</v>
      </c>
      <c r="AC18" s="1">
        <v>52053</v>
      </c>
      <c r="AD18">
        <v>55046</v>
      </c>
      <c r="AE18">
        <v>53387</v>
      </c>
      <c r="AF18">
        <v>28505</v>
      </c>
      <c r="AG18" s="1">
        <v>29445</v>
      </c>
      <c r="AH18" s="1">
        <v>52201</v>
      </c>
      <c r="AI18">
        <v>70088</v>
      </c>
      <c r="AJ18">
        <v>137330</v>
      </c>
      <c r="AK18">
        <v>88018</v>
      </c>
      <c r="AL18">
        <v>68568</v>
      </c>
      <c r="AM18">
        <v>42724</v>
      </c>
      <c r="AN18">
        <v>36276</v>
      </c>
      <c r="AO18">
        <v>48293</v>
      </c>
      <c r="AP18">
        <v>96289</v>
      </c>
      <c r="AQ18">
        <v>116885</v>
      </c>
      <c r="AR18">
        <v>94098</v>
      </c>
      <c r="AS18">
        <v>173719</v>
      </c>
      <c r="AT18">
        <v>138442</v>
      </c>
      <c r="AU18">
        <v>300343</v>
      </c>
      <c r="AV18">
        <v>249132</v>
      </c>
      <c r="AW18">
        <v>369674</v>
      </c>
      <c r="AX18">
        <v>12930</v>
      </c>
      <c r="AY18">
        <v>9394</v>
      </c>
      <c r="AZ18">
        <v>167335</v>
      </c>
      <c r="BA18">
        <v>576375</v>
      </c>
      <c r="BB18">
        <v>1941831</v>
      </c>
    </row>
    <row r="19" spans="2:54" x14ac:dyDescent="0.25">
      <c r="B19" t="s">
        <v>30</v>
      </c>
      <c r="X19">
        <v>21</v>
      </c>
      <c r="Y19">
        <v>5501</v>
      </c>
      <c r="Z19">
        <v>25879</v>
      </c>
      <c r="AA19" s="1">
        <v>17126</v>
      </c>
      <c r="AB19" s="1">
        <v>6849</v>
      </c>
      <c r="AC19" s="1">
        <v>8050</v>
      </c>
      <c r="AD19">
        <v>18372</v>
      </c>
      <c r="AE19">
        <v>11141</v>
      </c>
      <c r="AF19">
        <v>16925</v>
      </c>
      <c r="AG19" s="1">
        <v>12621</v>
      </c>
      <c r="AH19" s="1">
        <v>31447</v>
      </c>
      <c r="AI19">
        <v>25144</v>
      </c>
      <c r="AJ19">
        <v>126805</v>
      </c>
      <c r="AK19">
        <v>6597</v>
      </c>
      <c r="AL19">
        <v>10146</v>
      </c>
      <c r="AM19">
        <v>5604</v>
      </c>
      <c r="AN19">
        <v>3604</v>
      </c>
      <c r="AO19">
        <v>4017</v>
      </c>
      <c r="AP19">
        <v>5778</v>
      </c>
      <c r="AQ19">
        <v>7452</v>
      </c>
      <c r="AR19">
        <v>2167</v>
      </c>
      <c r="AS19">
        <v>23233</v>
      </c>
      <c r="AT19">
        <v>132</v>
      </c>
      <c r="AU19">
        <v>1</v>
      </c>
      <c r="AV19">
        <v>266</v>
      </c>
      <c r="AW19">
        <v>1</v>
      </c>
      <c r="AX19">
        <v>14721</v>
      </c>
      <c r="AY19">
        <v>107404</v>
      </c>
      <c r="AZ19">
        <v>125898</v>
      </c>
      <c r="BA19">
        <v>156059</v>
      </c>
      <c r="BB19">
        <v>101826</v>
      </c>
    </row>
    <row r="20" spans="2:54" x14ac:dyDescent="0.25">
      <c r="B20" t="s">
        <v>135</v>
      </c>
      <c r="AA20" s="2"/>
      <c r="AB20" s="1"/>
      <c r="AZ20">
        <v>325680</v>
      </c>
      <c r="BA20">
        <v>550906</v>
      </c>
      <c r="BB20">
        <v>219771</v>
      </c>
    </row>
    <row r="21" spans="2:54" x14ac:dyDescent="0.25">
      <c r="B21" t="s">
        <v>31</v>
      </c>
      <c r="X21">
        <v>1017198</v>
      </c>
      <c r="Y21">
        <v>1282549</v>
      </c>
      <c r="Z21">
        <v>616251</v>
      </c>
      <c r="AA21" s="1">
        <v>773669</v>
      </c>
      <c r="AB21" s="1">
        <v>1139474</v>
      </c>
      <c r="AC21" s="1">
        <v>1480915</v>
      </c>
      <c r="AD21">
        <v>1726911</v>
      </c>
      <c r="AE21">
        <v>2231139</v>
      </c>
      <c r="AF21">
        <v>1550527</v>
      </c>
      <c r="AG21" s="1">
        <v>1525133</v>
      </c>
      <c r="AH21" s="1">
        <v>1516333</v>
      </c>
      <c r="AI21">
        <v>1526843</v>
      </c>
      <c r="AJ21">
        <v>1436761</v>
      </c>
      <c r="AK21">
        <v>630141</v>
      </c>
      <c r="AL21">
        <v>621175</v>
      </c>
      <c r="AM21">
        <v>484227</v>
      </c>
      <c r="AN21">
        <v>404477</v>
      </c>
      <c r="AO21">
        <v>215087</v>
      </c>
      <c r="AP21">
        <v>571338</v>
      </c>
      <c r="AQ21">
        <v>577934</v>
      </c>
      <c r="AR21">
        <v>499454</v>
      </c>
      <c r="AS21">
        <v>820553</v>
      </c>
      <c r="AT21">
        <v>503141</v>
      </c>
      <c r="AU21">
        <v>424371</v>
      </c>
      <c r="AV21">
        <v>143043</v>
      </c>
      <c r="AW21">
        <v>25111</v>
      </c>
      <c r="AX21">
        <v>103204</v>
      </c>
      <c r="AY21">
        <v>2348682</v>
      </c>
      <c r="AZ21">
        <v>2736469</v>
      </c>
      <c r="BA21">
        <v>11378814</v>
      </c>
      <c r="BB21">
        <v>17691160</v>
      </c>
    </row>
    <row r="22" spans="2:54" x14ac:dyDescent="0.25">
      <c r="B22" t="s">
        <v>32</v>
      </c>
      <c r="AA22" s="2"/>
      <c r="AB22" s="1">
        <v>47728</v>
      </c>
      <c r="AC22" s="1">
        <v>48410</v>
      </c>
      <c r="AD22">
        <v>84067</v>
      </c>
      <c r="AE22">
        <v>140314</v>
      </c>
      <c r="AF22">
        <v>68913</v>
      </c>
      <c r="AG22" s="1">
        <v>105068</v>
      </c>
      <c r="AH22" s="1">
        <v>101143</v>
      </c>
      <c r="AI22">
        <v>121670</v>
      </c>
      <c r="AJ22">
        <v>79782</v>
      </c>
      <c r="AK22">
        <v>34765</v>
      </c>
      <c r="AL22">
        <v>30596</v>
      </c>
      <c r="AM22">
        <v>16974</v>
      </c>
      <c r="AN22">
        <v>14445</v>
      </c>
      <c r="AO22">
        <v>13152</v>
      </c>
      <c r="AP22">
        <v>29190</v>
      </c>
      <c r="AQ22">
        <v>44591</v>
      </c>
      <c r="AR22">
        <v>38362</v>
      </c>
      <c r="AS22">
        <v>1612</v>
      </c>
      <c r="AT22">
        <v>23</v>
      </c>
      <c r="AV22">
        <v>30461</v>
      </c>
    </row>
    <row r="23" spans="2:54" x14ac:dyDescent="0.25">
      <c r="B23" t="s">
        <v>33</v>
      </c>
      <c r="AA23" s="2"/>
      <c r="AB23" s="1">
        <v>8622</v>
      </c>
      <c r="AC23" s="1">
        <v>12527</v>
      </c>
      <c r="AD23">
        <v>19639</v>
      </c>
      <c r="AE23">
        <v>12286</v>
      </c>
      <c r="AF23">
        <v>10331</v>
      </c>
      <c r="AG23" s="1">
        <v>8235</v>
      </c>
      <c r="AH23" s="1">
        <v>12362</v>
      </c>
      <c r="AI23">
        <v>9155</v>
      </c>
      <c r="AJ23">
        <v>20733</v>
      </c>
      <c r="AK23">
        <v>11032</v>
      </c>
      <c r="AL23">
        <v>13190</v>
      </c>
      <c r="AM23">
        <v>10645</v>
      </c>
      <c r="AN23">
        <v>19744</v>
      </c>
      <c r="AO23">
        <v>26152</v>
      </c>
      <c r="AP23">
        <v>49440</v>
      </c>
      <c r="AQ23">
        <v>43146</v>
      </c>
      <c r="AR23">
        <v>29899</v>
      </c>
      <c r="AS23">
        <v>627</v>
      </c>
      <c r="AT23">
        <v>1</v>
      </c>
      <c r="AV23">
        <v>688</v>
      </c>
    </row>
    <row r="24" spans="2:54" x14ac:dyDescent="0.25">
      <c r="B24" t="s">
        <v>178</v>
      </c>
      <c r="X24">
        <v>75713</v>
      </c>
      <c r="Y24">
        <v>241485</v>
      </c>
      <c r="Z24">
        <v>97112</v>
      </c>
      <c r="AA24" s="1">
        <v>83768</v>
      </c>
      <c r="AB24" s="1"/>
    </row>
    <row r="25" spans="2:54" x14ac:dyDescent="0.25">
      <c r="B25" t="s">
        <v>34</v>
      </c>
      <c r="X25">
        <v>163958</v>
      </c>
      <c r="Y25">
        <v>267212</v>
      </c>
      <c r="Z25">
        <v>87287</v>
      </c>
      <c r="AA25" s="1">
        <v>127429</v>
      </c>
      <c r="AB25" s="1">
        <v>164742</v>
      </c>
      <c r="AC25" s="1">
        <v>184644</v>
      </c>
      <c r="AD25">
        <v>285723</v>
      </c>
      <c r="AE25">
        <v>358359</v>
      </c>
      <c r="AF25">
        <v>202306</v>
      </c>
      <c r="AG25" s="1">
        <v>218652</v>
      </c>
      <c r="AH25" s="1">
        <v>267954</v>
      </c>
      <c r="AI25">
        <v>300658</v>
      </c>
      <c r="AJ25">
        <v>221229</v>
      </c>
      <c r="AK25">
        <v>194223</v>
      </c>
      <c r="AL25">
        <v>169297</v>
      </c>
      <c r="AM25">
        <v>145669</v>
      </c>
      <c r="AN25">
        <v>122035</v>
      </c>
      <c r="AO25">
        <v>176274</v>
      </c>
      <c r="AP25">
        <v>305585</v>
      </c>
      <c r="AQ25">
        <v>310620</v>
      </c>
      <c r="AR25">
        <v>299711</v>
      </c>
      <c r="AS25">
        <v>184794</v>
      </c>
      <c r="AT25">
        <v>151247</v>
      </c>
      <c r="AU25">
        <v>159542</v>
      </c>
      <c r="AV25">
        <v>163433</v>
      </c>
      <c r="AW25">
        <v>55102</v>
      </c>
      <c r="AX25">
        <v>108605</v>
      </c>
      <c r="AY25">
        <v>1989913</v>
      </c>
      <c r="AZ25">
        <v>3428261</v>
      </c>
      <c r="BA25">
        <v>5076776</v>
      </c>
      <c r="BB25">
        <v>7686508</v>
      </c>
    </row>
    <row r="26" spans="2:54" x14ac:dyDescent="0.25">
      <c r="B26" t="s">
        <v>35</v>
      </c>
      <c r="X26">
        <v>234991</v>
      </c>
      <c r="Y26">
        <v>352636</v>
      </c>
      <c r="Z26">
        <v>546408</v>
      </c>
      <c r="AA26" s="1">
        <v>661181</v>
      </c>
      <c r="AB26" s="1">
        <v>1009152</v>
      </c>
      <c r="AC26" s="1">
        <v>1148596</v>
      </c>
      <c r="AD26">
        <v>1273072</v>
      </c>
      <c r="AE26">
        <v>1775537</v>
      </c>
      <c r="AF26">
        <v>1993692</v>
      </c>
      <c r="AG26" s="1">
        <v>1704540</v>
      </c>
      <c r="AH26" s="1">
        <v>1647195</v>
      </c>
      <c r="AI26">
        <v>1756046</v>
      </c>
      <c r="AJ26">
        <v>1609091</v>
      </c>
      <c r="AK26">
        <v>1043856</v>
      </c>
      <c r="AL26">
        <v>838181</v>
      </c>
      <c r="AM26">
        <v>627044</v>
      </c>
      <c r="AN26">
        <v>520974</v>
      </c>
      <c r="AO26">
        <v>578961</v>
      </c>
      <c r="AP26">
        <v>1056320</v>
      </c>
      <c r="AQ26">
        <v>1186964</v>
      </c>
      <c r="AR26">
        <v>982153</v>
      </c>
      <c r="AS26">
        <v>407409</v>
      </c>
      <c r="AT26">
        <v>208548</v>
      </c>
      <c r="AU26">
        <v>634884</v>
      </c>
      <c r="AV26">
        <v>547324</v>
      </c>
      <c r="AW26">
        <v>339675</v>
      </c>
      <c r="AX26">
        <v>242953</v>
      </c>
      <c r="AY26">
        <v>1971899</v>
      </c>
      <c r="AZ26">
        <v>5819686</v>
      </c>
      <c r="BA26">
        <v>16195866</v>
      </c>
      <c r="BB26">
        <v>22686185</v>
      </c>
    </row>
    <row r="27" spans="2:54" x14ac:dyDescent="0.25">
      <c r="B27" t="s">
        <v>36</v>
      </c>
      <c r="C27" t="s">
        <v>183</v>
      </c>
      <c r="X27">
        <v>422</v>
      </c>
      <c r="Y27">
        <v>23924</v>
      </c>
      <c r="Z27">
        <v>43872</v>
      </c>
      <c r="AA27" s="1">
        <v>41347</v>
      </c>
      <c r="AB27" s="1">
        <v>143477</v>
      </c>
      <c r="AC27" s="1">
        <v>244381</v>
      </c>
      <c r="AD27">
        <v>106734</v>
      </c>
      <c r="AE27">
        <v>392171</v>
      </c>
      <c r="AF27">
        <v>237121</v>
      </c>
      <c r="AG27" s="1">
        <v>210036</v>
      </c>
      <c r="AH27" s="1">
        <v>301932</v>
      </c>
      <c r="AI27">
        <v>355753</v>
      </c>
      <c r="AJ27">
        <v>456818</v>
      </c>
      <c r="AK27">
        <v>235765</v>
      </c>
      <c r="AL27">
        <v>203979</v>
      </c>
      <c r="AM27">
        <v>176639</v>
      </c>
      <c r="AN27">
        <v>153308</v>
      </c>
      <c r="AO27">
        <v>204604</v>
      </c>
      <c r="AP27">
        <v>400163</v>
      </c>
      <c r="AQ27">
        <v>445713</v>
      </c>
      <c r="AR27">
        <v>441096</v>
      </c>
      <c r="AS27">
        <v>6779</v>
      </c>
      <c r="AT27">
        <v>1742</v>
      </c>
      <c r="AU27">
        <v>293</v>
      </c>
      <c r="AV27">
        <v>57</v>
      </c>
      <c r="AW27">
        <v>1</v>
      </c>
      <c r="AX27">
        <v>217</v>
      </c>
      <c r="AY27">
        <v>1100225</v>
      </c>
      <c r="AZ27">
        <v>1346596</v>
      </c>
      <c r="BA27">
        <v>6899059</v>
      </c>
      <c r="BB27">
        <v>11419215</v>
      </c>
    </row>
    <row r="28" spans="2:54" x14ac:dyDescent="0.25">
      <c r="B28" t="s">
        <v>5</v>
      </c>
      <c r="X28">
        <v>178625</v>
      </c>
      <c r="Y28">
        <v>154679</v>
      </c>
      <c r="Z28">
        <v>76442</v>
      </c>
      <c r="AA28" s="1">
        <v>213295</v>
      </c>
      <c r="AB28" s="1">
        <v>166757</v>
      </c>
      <c r="AC28" s="1">
        <v>92639</v>
      </c>
      <c r="AD28">
        <v>152848</v>
      </c>
      <c r="AE28">
        <v>179001</v>
      </c>
      <c r="AF28">
        <v>129025</v>
      </c>
      <c r="AG28" s="1">
        <v>258864</v>
      </c>
      <c r="AH28" s="1">
        <v>213438</v>
      </c>
      <c r="AI28">
        <v>190417</v>
      </c>
      <c r="AJ28">
        <v>219398</v>
      </c>
      <c r="AK28">
        <v>124694</v>
      </c>
      <c r="AL28">
        <v>108808</v>
      </c>
      <c r="AM28">
        <v>98424</v>
      </c>
      <c r="AN28">
        <v>99787</v>
      </c>
      <c r="AO28">
        <v>116277</v>
      </c>
      <c r="AP28">
        <v>233960</v>
      </c>
      <c r="AQ28">
        <v>265649</v>
      </c>
      <c r="AR28">
        <v>229093</v>
      </c>
      <c r="AS28">
        <v>300142</v>
      </c>
      <c r="AT28">
        <v>99323</v>
      </c>
      <c r="AU28">
        <v>146694</v>
      </c>
      <c r="AV28">
        <v>176685</v>
      </c>
      <c r="AW28">
        <v>12737</v>
      </c>
      <c r="AX28">
        <v>223779</v>
      </c>
      <c r="AY28">
        <v>801524</v>
      </c>
      <c r="AZ28">
        <v>1022424</v>
      </c>
      <c r="BA28">
        <v>1852341</v>
      </c>
      <c r="BB28">
        <v>3299798</v>
      </c>
    </row>
    <row r="29" spans="2:54" x14ac:dyDescent="0.25">
      <c r="B29" t="s">
        <v>37</v>
      </c>
      <c r="X29">
        <v>1016</v>
      </c>
      <c r="Y29">
        <v>29267</v>
      </c>
      <c r="Z29">
        <v>125324</v>
      </c>
      <c r="AA29" s="1">
        <v>133723</v>
      </c>
      <c r="AB29" s="1">
        <v>157823</v>
      </c>
      <c r="AC29" s="1">
        <v>166684</v>
      </c>
      <c r="AD29">
        <v>222199</v>
      </c>
      <c r="AE29">
        <v>343500</v>
      </c>
      <c r="AF29">
        <v>338944</v>
      </c>
      <c r="AG29" s="1">
        <v>203394</v>
      </c>
      <c r="AH29" s="1">
        <v>232701</v>
      </c>
      <c r="AI29">
        <v>375187</v>
      </c>
      <c r="AJ29">
        <v>565143</v>
      </c>
      <c r="AK29">
        <v>456331</v>
      </c>
      <c r="AL29">
        <v>353648</v>
      </c>
      <c r="AM29">
        <v>246984</v>
      </c>
      <c r="AN29">
        <v>157095</v>
      </c>
      <c r="AO29">
        <v>230621</v>
      </c>
      <c r="AP29">
        <v>397017</v>
      </c>
      <c r="AQ29">
        <v>215427</v>
      </c>
      <c r="AR29">
        <v>187190</v>
      </c>
      <c r="AS29">
        <v>270872</v>
      </c>
      <c r="AT29">
        <v>268508</v>
      </c>
      <c r="AU29">
        <v>307222</v>
      </c>
      <c r="AV29">
        <v>347035</v>
      </c>
      <c r="AW29">
        <v>196328</v>
      </c>
      <c r="AX29">
        <v>43451</v>
      </c>
      <c r="AY29">
        <v>176</v>
      </c>
      <c r="AZ29">
        <v>23828</v>
      </c>
      <c r="BA29">
        <v>61698</v>
      </c>
      <c r="BB29">
        <v>2086</v>
      </c>
    </row>
    <row r="30" spans="2:54" x14ac:dyDescent="0.25">
      <c r="B30" t="s">
        <v>132</v>
      </c>
      <c r="X30">
        <v>86359</v>
      </c>
      <c r="Y30">
        <v>1530217</v>
      </c>
      <c r="Z30">
        <v>844098</v>
      </c>
      <c r="AA30" s="1">
        <v>837147</v>
      </c>
      <c r="AB30" s="1">
        <v>768504</v>
      </c>
      <c r="AC30" s="1">
        <v>1149205</v>
      </c>
      <c r="AD30">
        <v>43047</v>
      </c>
    </row>
    <row r="31" spans="2:54" x14ac:dyDescent="0.25">
      <c r="B31" t="s">
        <v>184</v>
      </c>
      <c r="AA31" s="1"/>
      <c r="AB31" s="1"/>
      <c r="AU31">
        <v>25290</v>
      </c>
      <c r="AV31">
        <v>5</v>
      </c>
    </row>
    <row r="32" spans="2:54" x14ac:dyDescent="0.25">
      <c r="B32" t="s">
        <v>185</v>
      </c>
      <c r="AA32" s="1"/>
      <c r="AB32" s="1"/>
      <c r="AU32">
        <v>6106</v>
      </c>
      <c r="AV32">
        <v>17756</v>
      </c>
    </row>
    <row r="33" spans="2:54" x14ac:dyDescent="0.25">
      <c r="B33" t="s">
        <v>38</v>
      </c>
      <c r="X33">
        <v>258666</v>
      </c>
      <c r="Y33">
        <v>699231</v>
      </c>
      <c r="Z33">
        <v>213468</v>
      </c>
      <c r="AA33" s="1">
        <v>370026</v>
      </c>
      <c r="AB33" s="1">
        <v>396020</v>
      </c>
      <c r="AC33" s="1">
        <v>544224</v>
      </c>
      <c r="AD33">
        <v>539668</v>
      </c>
      <c r="AE33">
        <v>759182</v>
      </c>
      <c r="AF33">
        <v>535135</v>
      </c>
      <c r="AG33" s="1">
        <v>641630</v>
      </c>
      <c r="AH33" s="1">
        <v>806426</v>
      </c>
      <c r="AI33">
        <v>749306</v>
      </c>
      <c r="AJ33">
        <v>523321</v>
      </c>
      <c r="AK33">
        <v>305734</v>
      </c>
      <c r="AL33">
        <v>342118</v>
      </c>
      <c r="AM33">
        <v>321034</v>
      </c>
      <c r="AN33">
        <v>281653</v>
      </c>
      <c r="AO33">
        <v>341859</v>
      </c>
      <c r="AP33">
        <v>821814</v>
      </c>
      <c r="AQ33">
        <v>650721</v>
      </c>
      <c r="AR33">
        <v>682636</v>
      </c>
      <c r="AS33">
        <v>347942</v>
      </c>
      <c r="AT33">
        <v>255137</v>
      </c>
      <c r="AU33">
        <v>242057</v>
      </c>
      <c r="AV33">
        <v>315795</v>
      </c>
      <c r="AW33">
        <v>120325</v>
      </c>
      <c r="AX33">
        <v>481976</v>
      </c>
      <c r="AY33">
        <v>4635392</v>
      </c>
      <c r="AZ33">
        <v>7345775</v>
      </c>
      <c r="BA33">
        <v>9514671</v>
      </c>
      <c r="BB33">
        <v>14187858</v>
      </c>
    </row>
    <row r="34" spans="2:54" x14ac:dyDescent="0.25">
      <c r="B34" t="s">
        <v>39</v>
      </c>
      <c r="X34">
        <v>737848</v>
      </c>
      <c r="Y34">
        <v>1043905</v>
      </c>
      <c r="Z34">
        <v>445354</v>
      </c>
      <c r="AA34" s="1">
        <v>488049</v>
      </c>
      <c r="AB34" s="1">
        <v>576047</v>
      </c>
      <c r="AC34" s="1">
        <v>652909</v>
      </c>
      <c r="AD34">
        <v>771202</v>
      </c>
      <c r="AE34">
        <v>1007863</v>
      </c>
      <c r="AF34">
        <v>757059</v>
      </c>
      <c r="AG34" s="1">
        <v>933487</v>
      </c>
      <c r="AH34" s="1">
        <v>1074528</v>
      </c>
      <c r="AI34">
        <v>1132837</v>
      </c>
      <c r="AJ34">
        <v>903963</v>
      </c>
      <c r="AK34">
        <v>607118</v>
      </c>
      <c r="AL34">
        <v>631796</v>
      </c>
      <c r="AM34">
        <v>523986</v>
      </c>
      <c r="AN34">
        <v>507414</v>
      </c>
      <c r="AO34">
        <v>577378</v>
      </c>
      <c r="AP34">
        <v>813839</v>
      </c>
      <c r="AQ34">
        <v>994165</v>
      </c>
      <c r="AR34">
        <v>1096094</v>
      </c>
      <c r="AS34">
        <v>1234312</v>
      </c>
      <c r="AT34">
        <v>887604</v>
      </c>
      <c r="AU34">
        <v>676967</v>
      </c>
      <c r="AV34">
        <v>576136</v>
      </c>
      <c r="AW34">
        <v>287929</v>
      </c>
      <c r="AX34">
        <v>1958532</v>
      </c>
      <c r="AY34">
        <v>7211043</v>
      </c>
      <c r="AZ34">
        <v>9080844</v>
      </c>
      <c r="BA34">
        <v>13712559</v>
      </c>
      <c r="BB34">
        <v>15444070</v>
      </c>
    </row>
    <row r="35" spans="2:54" x14ac:dyDescent="0.25">
      <c r="B35" t="s">
        <v>40</v>
      </c>
      <c r="X35">
        <v>48389</v>
      </c>
      <c r="Y35">
        <v>425084</v>
      </c>
      <c r="Z35">
        <v>312871</v>
      </c>
      <c r="AA35" s="1">
        <v>300262</v>
      </c>
      <c r="AB35" s="1">
        <v>212789</v>
      </c>
      <c r="AC35" s="1">
        <v>194169</v>
      </c>
      <c r="AD35">
        <v>183315</v>
      </c>
      <c r="AE35">
        <v>236011</v>
      </c>
      <c r="AF35">
        <v>199755</v>
      </c>
      <c r="AG35" s="1">
        <v>217712</v>
      </c>
      <c r="AH35" s="1">
        <v>244564</v>
      </c>
      <c r="AI35">
        <v>308586</v>
      </c>
      <c r="AJ35">
        <v>330119</v>
      </c>
      <c r="AK35">
        <v>250253</v>
      </c>
      <c r="AL35">
        <v>218994</v>
      </c>
      <c r="AM35">
        <v>190464</v>
      </c>
      <c r="AN35">
        <v>192512</v>
      </c>
      <c r="AO35">
        <v>230961</v>
      </c>
      <c r="AP35">
        <v>408080</v>
      </c>
      <c r="AQ35">
        <v>299979</v>
      </c>
      <c r="AR35">
        <v>280840</v>
      </c>
      <c r="AS35">
        <v>11893</v>
      </c>
      <c r="AW35">
        <v>3204</v>
      </c>
      <c r="AX35">
        <v>1516</v>
      </c>
      <c r="AY35">
        <v>705844</v>
      </c>
      <c r="AZ35">
        <v>2093698</v>
      </c>
      <c r="BA35">
        <v>3554703</v>
      </c>
      <c r="BB35">
        <v>5381370</v>
      </c>
    </row>
    <row r="36" spans="2:54" x14ac:dyDescent="0.25">
      <c r="B36" t="s">
        <v>131</v>
      </c>
      <c r="AA36" s="1">
        <v>3259</v>
      </c>
      <c r="AB36" s="1">
        <v>5276</v>
      </c>
    </row>
    <row r="37" spans="2:54" x14ac:dyDescent="0.25">
      <c r="B37" t="s">
        <v>41</v>
      </c>
      <c r="X37">
        <v>122737</v>
      </c>
      <c r="Y37">
        <v>182271</v>
      </c>
      <c r="Z37">
        <v>69434</v>
      </c>
      <c r="AA37" s="1">
        <v>122262</v>
      </c>
      <c r="AB37" s="1">
        <v>96823</v>
      </c>
      <c r="AC37" s="1">
        <v>157537</v>
      </c>
      <c r="AD37">
        <v>154108</v>
      </c>
      <c r="AE37">
        <v>187633</v>
      </c>
      <c r="AF37">
        <v>134571</v>
      </c>
      <c r="AG37" s="1">
        <v>173952</v>
      </c>
      <c r="AH37" s="1">
        <v>174107</v>
      </c>
      <c r="AI37">
        <v>164998</v>
      </c>
      <c r="AJ37">
        <v>127868</v>
      </c>
      <c r="AK37">
        <v>94217</v>
      </c>
      <c r="AL37">
        <v>60288</v>
      </c>
      <c r="AM37">
        <v>33060</v>
      </c>
      <c r="AN37">
        <v>32619</v>
      </c>
      <c r="AO37">
        <v>48945</v>
      </c>
      <c r="AP37">
        <v>117919</v>
      </c>
      <c r="AQ37">
        <v>141989</v>
      </c>
      <c r="AR37">
        <v>139213</v>
      </c>
      <c r="AS37">
        <v>290676</v>
      </c>
      <c r="AT37">
        <v>27184</v>
      </c>
      <c r="AU37">
        <v>91923</v>
      </c>
      <c r="AV37">
        <v>62660</v>
      </c>
      <c r="AW37">
        <v>2963</v>
      </c>
      <c r="AX37">
        <v>112835</v>
      </c>
      <c r="AY37">
        <v>635664</v>
      </c>
      <c r="AZ37">
        <v>1245165</v>
      </c>
      <c r="BA37">
        <v>1620847</v>
      </c>
      <c r="BB37">
        <v>4028656</v>
      </c>
    </row>
    <row r="38" spans="2:54" x14ac:dyDescent="0.25">
      <c r="B38" t="s">
        <v>42</v>
      </c>
      <c r="AA38" s="2"/>
      <c r="AB38" s="1">
        <v>2533478</v>
      </c>
      <c r="AC38" s="1">
        <v>2734367</v>
      </c>
      <c r="AD38">
        <v>3348989</v>
      </c>
      <c r="AE38">
        <v>4876543</v>
      </c>
      <c r="AF38">
        <v>3980394</v>
      </c>
      <c r="AG38" s="1">
        <v>4040226</v>
      </c>
      <c r="AH38" s="1">
        <v>3920166</v>
      </c>
      <c r="AI38">
        <v>4198852</v>
      </c>
      <c r="AJ38">
        <v>3633238</v>
      </c>
      <c r="AK38">
        <v>2447308</v>
      </c>
      <c r="AL38">
        <v>1965541</v>
      </c>
      <c r="AM38">
        <v>1468626</v>
      </c>
      <c r="AN38">
        <v>1406178</v>
      </c>
      <c r="AO38">
        <v>1642829</v>
      </c>
      <c r="AP38">
        <v>3059583</v>
      </c>
      <c r="AQ38">
        <v>3159534</v>
      </c>
      <c r="AR38">
        <v>3046040</v>
      </c>
      <c r="AS38">
        <v>2665513</v>
      </c>
      <c r="AT38">
        <v>1698935</v>
      </c>
      <c r="AU38">
        <v>1470658</v>
      </c>
      <c r="AV38">
        <v>1716554</v>
      </c>
      <c r="AW38">
        <v>810467</v>
      </c>
      <c r="AX38">
        <v>1582796</v>
      </c>
      <c r="AY38">
        <v>10266751</v>
      </c>
      <c r="AZ38">
        <v>19237715</v>
      </c>
      <c r="BA38">
        <v>25247644</v>
      </c>
      <c r="BB38">
        <v>32212399</v>
      </c>
    </row>
    <row r="39" spans="2:54" x14ac:dyDescent="0.25">
      <c r="B39" t="s">
        <v>43</v>
      </c>
      <c r="X39">
        <f>58134+11570</f>
        <v>69704</v>
      </c>
      <c r="Y39">
        <f>37094+99315</f>
        <v>136409</v>
      </c>
      <c r="Z39">
        <v>29060</v>
      </c>
      <c r="AA39" s="1">
        <v>120810</v>
      </c>
      <c r="AB39" s="1">
        <v>173243</v>
      </c>
      <c r="AC39" s="1">
        <v>369244</v>
      </c>
      <c r="AD39">
        <v>436770</v>
      </c>
      <c r="AE39">
        <v>758244</v>
      </c>
      <c r="AF39">
        <v>941806</v>
      </c>
      <c r="AG39" s="1">
        <v>724618</v>
      </c>
      <c r="AH39" s="1">
        <v>788191</v>
      </c>
      <c r="AI39">
        <v>886245</v>
      </c>
      <c r="AJ39">
        <v>495937</v>
      </c>
      <c r="AK39">
        <v>519848</v>
      </c>
      <c r="AL39">
        <v>506152</v>
      </c>
      <c r="AM39">
        <v>454853</v>
      </c>
      <c r="AN39">
        <v>368484</v>
      </c>
      <c r="AO39">
        <v>457046</v>
      </c>
      <c r="AP39">
        <v>718821</v>
      </c>
      <c r="AQ39">
        <v>622725</v>
      </c>
      <c r="AR39">
        <v>408675</v>
      </c>
      <c r="AS39">
        <v>75208</v>
      </c>
      <c r="AT39">
        <v>39231</v>
      </c>
      <c r="AU39">
        <v>9018</v>
      </c>
      <c r="AV39">
        <v>14920</v>
      </c>
      <c r="AW39">
        <v>271</v>
      </c>
      <c r="AX39">
        <v>70994</v>
      </c>
      <c r="AY39">
        <v>5585169</v>
      </c>
      <c r="AZ39">
        <v>1215090</v>
      </c>
      <c r="BA39">
        <v>2137883</v>
      </c>
      <c r="BB39">
        <v>1340996</v>
      </c>
    </row>
    <row r="40" spans="2:54" x14ac:dyDescent="0.25">
      <c r="B40" t="s">
        <v>6</v>
      </c>
      <c r="X40">
        <v>2368</v>
      </c>
      <c r="Y40">
        <v>24969</v>
      </c>
      <c r="Z40">
        <v>21065</v>
      </c>
      <c r="AA40" s="1">
        <v>81965</v>
      </c>
      <c r="AB40" s="1">
        <v>116810</v>
      </c>
      <c r="AC40" s="1">
        <v>79493</v>
      </c>
      <c r="AD40">
        <v>106312</v>
      </c>
      <c r="AE40">
        <v>113602</v>
      </c>
      <c r="AF40">
        <v>96517</v>
      </c>
      <c r="AG40" s="1">
        <v>121409</v>
      </c>
      <c r="AH40" s="1">
        <v>132492</v>
      </c>
      <c r="AI40">
        <v>156927</v>
      </c>
      <c r="AJ40">
        <v>123050</v>
      </c>
      <c r="AK40">
        <v>56901</v>
      </c>
      <c r="AL40">
        <v>50040</v>
      </c>
      <c r="AM40">
        <v>31558</v>
      </c>
      <c r="AN40">
        <v>28599</v>
      </c>
      <c r="AO40">
        <v>59456</v>
      </c>
      <c r="AP40">
        <v>97151</v>
      </c>
      <c r="AQ40">
        <v>102896</v>
      </c>
      <c r="AR40">
        <v>169712</v>
      </c>
      <c r="AS40">
        <v>323578</v>
      </c>
      <c r="AT40">
        <v>58924</v>
      </c>
      <c r="AW40">
        <v>1047</v>
      </c>
      <c r="AX40">
        <v>337</v>
      </c>
      <c r="AY40">
        <v>77255</v>
      </c>
      <c r="AZ40">
        <v>297335</v>
      </c>
      <c r="BA40">
        <v>771000</v>
      </c>
      <c r="BB40">
        <v>743238</v>
      </c>
    </row>
    <row r="41" spans="2:54" x14ac:dyDescent="0.25">
      <c r="B41" t="s">
        <v>108</v>
      </c>
      <c r="X41">
        <v>2605</v>
      </c>
      <c r="Y41">
        <v>344</v>
      </c>
      <c r="Z41">
        <v>433</v>
      </c>
      <c r="AA41" s="1">
        <v>295</v>
      </c>
      <c r="AB41" s="1">
        <v>725</v>
      </c>
      <c r="AC41" s="1">
        <v>2196</v>
      </c>
      <c r="AD41">
        <v>1187</v>
      </c>
      <c r="AE41">
        <v>10536</v>
      </c>
      <c r="AF41">
        <v>13493</v>
      </c>
      <c r="AG41" s="1">
        <v>16602</v>
      </c>
      <c r="AH41" s="1">
        <v>21107</v>
      </c>
      <c r="AI41">
        <v>8601</v>
      </c>
      <c r="AJ41">
        <v>6803</v>
      </c>
      <c r="BB41">
        <v>1212065</v>
      </c>
    </row>
    <row r="42" spans="2:54" x14ac:dyDescent="0.25">
      <c r="B42" t="s">
        <v>44</v>
      </c>
      <c r="AA42" s="2"/>
      <c r="AB42" s="2"/>
      <c r="AK42">
        <v>1064</v>
      </c>
      <c r="AL42">
        <v>941</v>
      </c>
      <c r="AM42">
        <v>1541</v>
      </c>
      <c r="AN42">
        <v>1546</v>
      </c>
      <c r="AO42">
        <v>2349</v>
      </c>
      <c r="AP42">
        <v>3745</v>
      </c>
      <c r="AQ42">
        <v>5840</v>
      </c>
      <c r="AR42">
        <v>3840</v>
      </c>
      <c r="AS42">
        <v>3888</v>
      </c>
      <c r="AT42">
        <v>612</v>
      </c>
      <c r="AU42">
        <v>13</v>
      </c>
      <c r="AV42">
        <v>2244</v>
      </c>
      <c r="AW42">
        <v>75</v>
      </c>
      <c r="AX42">
        <v>106720</v>
      </c>
      <c r="AY42">
        <v>193174</v>
      </c>
      <c r="AZ42">
        <v>10242</v>
      </c>
      <c r="BA42">
        <v>48893</v>
      </c>
      <c r="BB42">
        <v>55335</v>
      </c>
    </row>
    <row r="43" spans="2:54" x14ac:dyDescent="0.25">
      <c r="B43" t="s">
        <v>7</v>
      </c>
      <c r="C43" s="1" t="s">
        <v>169</v>
      </c>
      <c r="AA43" s="2"/>
      <c r="AB43" s="2"/>
      <c r="AH43" s="1">
        <v>7</v>
      </c>
      <c r="AI43">
        <v>33</v>
      </c>
      <c r="AJ43">
        <v>58</v>
      </c>
      <c r="AK43">
        <v>172</v>
      </c>
      <c r="AL43">
        <v>349</v>
      </c>
      <c r="AM43">
        <v>384</v>
      </c>
      <c r="AN43">
        <v>14</v>
      </c>
      <c r="AO43">
        <v>56</v>
      </c>
      <c r="AP43">
        <v>225</v>
      </c>
      <c r="AQ43">
        <v>902</v>
      </c>
      <c r="AR43">
        <v>4856</v>
      </c>
      <c r="AS43">
        <v>6285</v>
      </c>
      <c r="AU43">
        <v>30</v>
      </c>
      <c r="AY43">
        <v>1740</v>
      </c>
      <c r="AZ43">
        <v>8860</v>
      </c>
    </row>
    <row r="44" spans="2:54" x14ac:dyDescent="0.25">
      <c r="B44" t="s">
        <v>45</v>
      </c>
      <c r="C44" s="1" t="s">
        <v>169</v>
      </c>
      <c r="AA44" s="2"/>
      <c r="AB44" s="2"/>
      <c r="AH44" s="1">
        <v>35541</v>
      </c>
      <c r="AI44">
        <v>28530</v>
      </c>
      <c r="AJ44">
        <v>19475</v>
      </c>
      <c r="AK44">
        <v>12979</v>
      </c>
      <c r="AL44">
        <v>15508</v>
      </c>
      <c r="AM44">
        <v>11863</v>
      </c>
      <c r="AN44">
        <v>11065</v>
      </c>
      <c r="AO44">
        <v>17439</v>
      </c>
      <c r="AP44">
        <v>34824</v>
      </c>
      <c r="AQ44">
        <v>25297</v>
      </c>
      <c r="AR44">
        <v>24928</v>
      </c>
      <c r="AS44">
        <v>7094</v>
      </c>
      <c r="AT44">
        <v>461</v>
      </c>
      <c r="AU44">
        <v>589</v>
      </c>
      <c r="AV44">
        <v>23</v>
      </c>
      <c r="AW44">
        <v>69</v>
      </c>
      <c r="AX44">
        <v>118724</v>
      </c>
      <c r="AY44">
        <v>596715</v>
      </c>
      <c r="AZ44">
        <v>756567</v>
      </c>
      <c r="BA44">
        <v>10214689</v>
      </c>
    </row>
    <row r="45" spans="2:54" x14ac:dyDescent="0.25">
      <c r="B45" t="s">
        <v>136</v>
      </c>
      <c r="AA45" s="2"/>
      <c r="AB45" s="2"/>
      <c r="BB45">
        <v>30973647</v>
      </c>
    </row>
    <row r="46" spans="2:54" x14ac:dyDescent="0.25">
      <c r="B46" t="s">
        <v>137</v>
      </c>
      <c r="AA46" s="2"/>
      <c r="AB46" s="2"/>
      <c r="BB46">
        <v>562007</v>
      </c>
    </row>
    <row r="47" spans="2:54" x14ac:dyDescent="0.25">
      <c r="B47" t="s">
        <v>138</v>
      </c>
      <c r="AA47" s="2"/>
      <c r="AB47" s="2"/>
      <c r="BB47">
        <v>20510690</v>
      </c>
    </row>
    <row r="48" spans="2:54" x14ac:dyDescent="0.25">
      <c r="B48" t="s">
        <v>139</v>
      </c>
      <c r="AA48" s="2"/>
      <c r="AB48" s="2"/>
      <c r="BB48">
        <v>59098</v>
      </c>
    </row>
    <row r="49" spans="2:54" x14ac:dyDescent="0.25">
      <c r="B49" t="s">
        <v>140</v>
      </c>
      <c r="AA49" s="2"/>
      <c r="AB49" s="2"/>
      <c r="BB49">
        <v>88059</v>
      </c>
    </row>
    <row r="50" spans="2:54" x14ac:dyDescent="0.25">
      <c r="B50" t="s">
        <v>141</v>
      </c>
      <c r="AA50" s="2"/>
      <c r="AB50" s="2"/>
      <c r="BB50">
        <v>967726</v>
      </c>
    </row>
    <row r="51" spans="2:54" x14ac:dyDescent="0.25">
      <c r="B51" t="s">
        <v>46</v>
      </c>
      <c r="X51">
        <v>591206</v>
      </c>
      <c r="Y51">
        <v>930411</v>
      </c>
      <c r="Z51">
        <v>379091</v>
      </c>
      <c r="AA51" s="1">
        <v>720674</v>
      </c>
      <c r="AB51" s="1">
        <v>787989</v>
      </c>
      <c r="AC51" s="1">
        <v>1157625</v>
      </c>
      <c r="AD51">
        <v>1331483</v>
      </c>
      <c r="AE51">
        <v>1844301</v>
      </c>
      <c r="AF51">
        <v>1230506</v>
      </c>
      <c r="AG51" s="1">
        <v>1683526</v>
      </c>
      <c r="AH51" s="1">
        <v>1253023</v>
      </c>
      <c r="AI51">
        <v>714814</v>
      </c>
      <c r="AJ51">
        <v>484533</v>
      </c>
      <c r="AK51">
        <v>209891</v>
      </c>
      <c r="AL51">
        <v>228659</v>
      </c>
      <c r="AM51">
        <v>141700</v>
      </c>
      <c r="AN51">
        <v>228168</v>
      </c>
      <c r="AO51">
        <v>222939</v>
      </c>
      <c r="AP51">
        <v>327823</v>
      </c>
      <c r="AQ51">
        <v>254675</v>
      </c>
      <c r="AR51">
        <v>272814</v>
      </c>
      <c r="AS51">
        <v>195053</v>
      </c>
      <c r="AT51">
        <v>5493</v>
      </c>
      <c r="AU51">
        <v>3611</v>
      </c>
      <c r="AV51">
        <v>754</v>
      </c>
      <c r="AW51">
        <v>59</v>
      </c>
      <c r="AX51">
        <v>23939</v>
      </c>
      <c r="AY51">
        <v>410249</v>
      </c>
      <c r="AZ51">
        <v>1715789</v>
      </c>
      <c r="BA51">
        <v>1548071</v>
      </c>
      <c r="BB51">
        <v>1513051</v>
      </c>
    </row>
    <row r="52" spans="2:54" x14ac:dyDescent="0.25">
      <c r="B52" t="s">
        <v>47</v>
      </c>
      <c r="AA52" s="2"/>
      <c r="AB52" s="2"/>
      <c r="AJ52">
        <v>1122</v>
      </c>
      <c r="AK52">
        <v>1177</v>
      </c>
      <c r="AL52">
        <v>1525</v>
      </c>
      <c r="AM52">
        <v>268</v>
      </c>
      <c r="AN52">
        <v>485</v>
      </c>
      <c r="AO52">
        <v>252</v>
      </c>
      <c r="AP52">
        <v>1050</v>
      </c>
      <c r="AQ52">
        <v>2004</v>
      </c>
      <c r="AR52">
        <v>6859</v>
      </c>
      <c r="AS52">
        <v>1072</v>
      </c>
      <c r="AT52">
        <v>1</v>
      </c>
      <c r="AU52">
        <v>1</v>
      </c>
      <c r="AY52">
        <v>111</v>
      </c>
      <c r="AZ52">
        <v>9736</v>
      </c>
      <c r="BA52">
        <v>23482</v>
      </c>
      <c r="BB52">
        <v>12884</v>
      </c>
    </row>
    <row r="53" spans="2:54" x14ac:dyDescent="0.25">
      <c r="B53" t="s">
        <v>48</v>
      </c>
      <c r="X53">
        <v>1256816</v>
      </c>
      <c r="Y53">
        <v>1168365</v>
      </c>
      <c r="Z53">
        <v>557634</v>
      </c>
      <c r="AA53" s="1">
        <v>1021591</v>
      </c>
      <c r="AB53" s="1">
        <v>1717826</v>
      </c>
      <c r="AC53" s="1">
        <v>2215588</v>
      </c>
      <c r="AD53">
        <v>2552325</v>
      </c>
      <c r="AE53">
        <v>3346125</v>
      </c>
      <c r="AF53">
        <v>2159887</v>
      </c>
      <c r="AG53" s="1">
        <v>2652518</v>
      </c>
      <c r="AH53" s="1">
        <v>2757602</v>
      </c>
      <c r="AI53">
        <v>2103476</v>
      </c>
      <c r="AJ53">
        <v>1162892</v>
      </c>
      <c r="AK53">
        <v>691773</v>
      </c>
      <c r="AL53">
        <v>792199</v>
      </c>
      <c r="AM53">
        <v>522762</v>
      </c>
      <c r="AN53">
        <v>610639</v>
      </c>
      <c r="AO53">
        <v>780451</v>
      </c>
      <c r="AP53">
        <v>1162321</v>
      </c>
      <c r="AQ53">
        <v>1275234</v>
      </c>
      <c r="AR53">
        <v>1250896</v>
      </c>
      <c r="AS53">
        <v>1337042</v>
      </c>
      <c r="AT53">
        <v>64748</v>
      </c>
      <c r="AU53">
        <v>9834</v>
      </c>
      <c r="AV53">
        <v>10685</v>
      </c>
      <c r="AW53">
        <v>1576</v>
      </c>
      <c r="AX53">
        <v>755387</v>
      </c>
      <c r="AY53">
        <v>2013483</v>
      </c>
      <c r="AZ53">
        <v>5607106</v>
      </c>
      <c r="BA53">
        <v>11064143</v>
      </c>
    </row>
    <row r="54" spans="2:54" x14ac:dyDescent="0.25">
      <c r="B54" t="s">
        <v>49</v>
      </c>
      <c r="X54">
        <v>129941</v>
      </c>
      <c r="Y54">
        <v>256173</v>
      </c>
      <c r="Z54">
        <v>132694</v>
      </c>
      <c r="AA54" s="1">
        <v>210693</v>
      </c>
      <c r="AB54" s="1">
        <v>534968</v>
      </c>
      <c r="AC54" s="1">
        <v>526053</v>
      </c>
      <c r="AD54">
        <v>511186</v>
      </c>
      <c r="AE54">
        <v>702662</v>
      </c>
      <c r="AF54">
        <v>525498</v>
      </c>
      <c r="AG54" s="1">
        <v>771102</v>
      </c>
      <c r="AH54" s="1">
        <v>772220</v>
      </c>
      <c r="AI54">
        <v>428552</v>
      </c>
      <c r="AJ54">
        <v>244514</v>
      </c>
      <c r="AK54">
        <v>276087</v>
      </c>
      <c r="AL54">
        <v>398864</v>
      </c>
      <c r="AM54">
        <v>323883</v>
      </c>
      <c r="AN54">
        <v>258944</v>
      </c>
      <c r="AO54">
        <v>177957</v>
      </c>
      <c r="AP54">
        <v>360869</v>
      </c>
      <c r="AQ54">
        <v>280296</v>
      </c>
      <c r="AR54">
        <v>361767</v>
      </c>
      <c r="AS54">
        <v>285900</v>
      </c>
      <c r="AT54">
        <v>81993</v>
      </c>
      <c r="AU54">
        <v>118341</v>
      </c>
      <c r="AV54">
        <v>50392</v>
      </c>
      <c r="AW54">
        <v>3861</v>
      </c>
      <c r="AX54">
        <v>9722</v>
      </c>
      <c r="AY54">
        <v>44981</v>
      </c>
      <c r="AZ54">
        <v>266838</v>
      </c>
      <c r="BA54">
        <v>1585069</v>
      </c>
    </row>
    <row r="55" spans="2:54" x14ac:dyDescent="0.25">
      <c r="B55" t="s">
        <v>50</v>
      </c>
      <c r="AA55" s="2"/>
      <c r="AB55" s="1">
        <v>11683</v>
      </c>
      <c r="AC55" s="1">
        <v>29240</v>
      </c>
      <c r="AD55">
        <v>37604</v>
      </c>
      <c r="AE55">
        <v>30539</v>
      </c>
      <c r="AF55">
        <v>39354</v>
      </c>
      <c r="AG55" s="1">
        <v>23049</v>
      </c>
      <c r="AH55" s="1">
        <v>21658</v>
      </c>
      <c r="AI55">
        <v>14534</v>
      </c>
      <c r="AJ55">
        <v>7886</v>
      </c>
      <c r="AK55">
        <v>11478</v>
      </c>
      <c r="AL55">
        <v>8804</v>
      </c>
      <c r="AM55">
        <v>49789</v>
      </c>
      <c r="AN55">
        <v>401123</v>
      </c>
      <c r="AO55">
        <v>517008</v>
      </c>
      <c r="AP55">
        <v>1009682</v>
      </c>
      <c r="AQ55">
        <v>1400870</v>
      </c>
      <c r="AR55">
        <v>1152135</v>
      </c>
      <c r="AS55">
        <v>1057729</v>
      </c>
      <c r="AT55">
        <v>2070</v>
      </c>
      <c r="AU55">
        <v>475</v>
      </c>
      <c r="AV55">
        <v>144</v>
      </c>
      <c r="AW55">
        <v>1</v>
      </c>
      <c r="AX55">
        <v>130853</v>
      </c>
      <c r="AY55">
        <v>1699132</v>
      </c>
      <c r="AZ55">
        <v>2805699</v>
      </c>
      <c r="BA55">
        <v>9909502</v>
      </c>
      <c r="BB55">
        <v>15515723</v>
      </c>
    </row>
    <row r="56" spans="2:54" x14ac:dyDescent="0.25">
      <c r="B56" t="s">
        <v>142</v>
      </c>
      <c r="AA56" s="2"/>
      <c r="AB56" s="1"/>
      <c r="BB56">
        <v>24263</v>
      </c>
    </row>
    <row r="57" spans="2:54" x14ac:dyDescent="0.25">
      <c r="B57" t="s">
        <v>51</v>
      </c>
      <c r="X57">
        <v>365335</v>
      </c>
      <c r="Y57">
        <v>487535</v>
      </c>
      <c r="Z57">
        <v>140116</v>
      </c>
      <c r="AA57" s="1">
        <v>375167</v>
      </c>
      <c r="AB57" s="1">
        <v>188406</v>
      </c>
      <c r="AC57" s="1">
        <v>438360</v>
      </c>
      <c r="AD57">
        <v>292447</v>
      </c>
      <c r="AE57">
        <v>347508</v>
      </c>
      <c r="AF57">
        <v>318664</v>
      </c>
      <c r="AG57" s="1">
        <v>336980</v>
      </c>
      <c r="AH57" s="1">
        <v>268459</v>
      </c>
      <c r="AI57">
        <v>283521</v>
      </c>
      <c r="AJ57">
        <v>202651</v>
      </c>
      <c r="AK57">
        <v>158096</v>
      </c>
      <c r="AL57">
        <v>166199</v>
      </c>
      <c r="AM57">
        <v>195316</v>
      </c>
      <c r="AN57">
        <v>190341</v>
      </c>
      <c r="AO57">
        <v>194279</v>
      </c>
      <c r="AP57">
        <v>338388</v>
      </c>
      <c r="AQ57">
        <v>368609</v>
      </c>
      <c r="AR57">
        <v>320950</v>
      </c>
      <c r="AS57">
        <v>323824</v>
      </c>
      <c r="AT57">
        <v>12249</v>
      </c>
      <c r="AU57">
        <v>707</v>
      </c>
      <c r="AV57">
        <v>444</v>
      </c>
      <c r="AW57">
        <v>1293</v>
      </c>
      <c r="AX57">
        <v>1684</v>
      </c>
      <c r="AY57">
        <v>241776</v>
      </c>
      <c r="AZ57">
        <v>347700</v>
      </c>
      <c r="BA57">
        <v>771235</v>
      </c>
      <c r="BB57">
        <v>1519061</v>
      </c>
    </row>
    <row r="58" spans="2:54" x14ac:dyDescent="0.25">
      <c r="B58" t="s">
        <v>143</v>
      </c>
      <c r="AA58" s="2"/>
      <c r="AB58" s="1"/>
      <c r="BB58">
        <v>321842</v>
      </c>
    </row>
    <row r="59" spans="2:54" x14ac:dyDescent="0.25">
      <c r="B59" t="s">
        <v>52</v>
      </c>
      <c r="C59" t="s">
        <v>173</v>
      </c>
      <c r="AA59" s="2"/>
      <c r="AB59" s="2"/>
      <c r="AK59">
        <v>98391</v>
      </c>
      <c r="AL59">
        <v>178286</v>
      </c>
      <c r="AM59">
        <v>238143</v>
      </c>
      <c r="AN59">
        <v>232434</v>
      </c>
      <c r="AO59">
        <v>308955</v>
      </c>
      <c r="AP59">
        <v>597127</v>
      </c>
      <c r="AQ59">
        <v>559634</v>
      </c>
      <c r="AR59">
        <v>619708</v>
      </c>
      <c r="AS59">
        <v>896670</v>
      </c>
      <c r="AT59">
        <v>85268</v>
      </c>
      <c r="AU59">
        <v>70171</v>
      </c>
      <c r="AV59">
        <v>10209</v>
      </c>
      <c r="AW59">
        <v>1268</v>
      </c>
      <c r="AY59">
        <v>87997</v>
      </c>
      <c r="AZ59">
        <v>2360802</v>
      </c>
      <c r="BA59">
        <v>4683707</v>
      </c>
    </row>
    <row r="60" spans="2:54" x14ac:dyDescent="0.25">
      <c r="B60" t="s">
        <v>144</v>
      </c>
      <c r="AA60" s="2"/>
      <c r="AB60" s="2"/>
      <c r="BB60">
        <v>6505843</v>
      </c>
    </row>
    <row r="61" spans="2:54" x14ac:dyDescent="0.25">
      <c r="B61" t="s">
        <v>145</v>
      </c>
      <c r="AA61" s="2"/>
      <c r="AB61" s="2"/>
      <c r="BB61">
        <v>4532897</v>
      </c>
    </row>
    <row r="62" spans="2:54" x14ac:dyDescent="0.25">
      <c r="B62" t="s">
        <v>17</v>
      </c>
      <c r="AA62" s="2"/>
      <c r="AB62" s="1">
        <v>5429</v>
      </c>
      <c r="AC62" s="1">
        <v>4227</v>
      </c>
      <c r="AD62">
        <v>3434</v>
      </c>
      <c r="AE62">
        <v>6572</v>
      </c>
      <c r="AF62">
        <v>9399</v>
      </c>
      <c r="AG62" s="1">
        <v>11851</v>
      </c>
      <c r="AH62" s="1">
        <v>8536</v>
      </c>
      <c r="AI62">
        <v>4766</v>
      </c>
      <c r="AJ62">
        <v>6777</v>
      </c>
      <c r="AK62">
        <v>4558</v>
      </c>
      <c r="AL62">
        <v>2672</v>
      </c>
      <c r="AM62">
        <v>3762</v>
      </c>
      <c r="AN62">
        <v>7466</v>
      </c>
      <c r="AO62">
        <v>4547</v>
      </c>
      <c r="AP62">
        <v>14258</v>
      </c>
      <c r="AQ62">
        <v>15244</v>
      </c>
      <c r="AR62">
        <v>47831</v>
      </c>
      <c r="AS62">
        <v>12474</v>
      </c>
      <c r="AT62">
        <v>9</v>
      </c>
      <c r="AU62">
        <v>52</v>
      </c>
      <c r="AX62">
        <v>449</v>
      </c>
      <c r="AY62">
        <v>24757</v>
      </c>
      <c r="AZ62">
        <v>41750</v>
      </c>
      <c r="BA62">
        <v>42224</v>
      </c>
    </row>
    <row r="63" spans="2:54" x14ac:dyDescent="0.25">
      <c r="B63" t="s">
        <v>53</v>
      </c>
      <c r="C63" s="1" t="s">
        <v>169</v>
      </c>
      <c r="AA63" s="2"/>
      <c r="AB63" s="2"/>
      <c r="AH63" s="1">
        <v>432467</v>
      </c>
      <c r="AI63">
        <v>431681</v>
      </c>
      <c r="AJ63">
        <v>332776</v>
      </c>
      <c r="AK63">
        <v>267588</v>
      </c>
      <c r="AL63">
        <v>165503</v>
      </c>
      <c r="AM63">
        <v>105939</v>
      </c>
      <c r="AN63">
        <v>24829</v>
      </c>
      <c r="AO63">
        <v>44686</v>
      </c>
      <c r="AP63">
        <v>101163</v>
      </c>
      <c r="AQ63">
        <v>74880</v>
      </c>
      <c r="AR63">
        <v>66344</v>
      </c>
      <c r="AS63">
        <v>90051</v>
      </c>
      <c r="AT63">
        <v>95577</v>
      </c>
      <c r="AU63">
        <v>5456</v>
      </c>
      <c r="AV63">
        <v>2061</v>
      </c>
      <c r="AW63">
        <v>10093</v>
      </c>
      <c r="AX63">
        <v>1730</v>
      </c>
      <c r="AY63">
        <v>1037832</v>
      </c>
      <c r="AZ63">
        <v>2140686</v>
      </c>
      <c r="BA63">
        <v>6758148</v>
      </c>
      <c r="BB63">
        <v>2442076</v>
      </c>
    </row>
    <row r="64" spans="2:54" x14ac:dyDescent="0.25">
      <c r="B64" t="s">
        <v>54</v>
      </c>
      <c r="X64">
        <v>12790</v>
      </c>
      <c r="Y64">
        <v>22650</v>
      </c>
      <c r="Z64">
        <v>24515</v>
      </c>
      <c r="AA64" s="1">
        <v>46257</v>
      </c>
      <c r="AB64" s="1">
        <v>42032</v>
      </c>
      <c r="AC64" s="1">
        <v>56211</v>
      </c>
      <c r="AD64">
        <v>35615</v>
      </c>
      <c r="AE64">
        <v>69740</v>
      </c>
      <c r="AF64">
        <v>57580</v>
      </c>
      <c r="AG64" s="1">
        <v>50816</v>
      </c>
      <c r="AH64" s="1">
        <v>74876</v>
      </c>
      <c r="AI64">
        <v>43752</v>
      </c>
      <c r="AJ64">
        <v>38606</v>
      </c>
      <c r="AK64">
        <v>27839</v>
      </c>
      <c r="AL64">
        <v>33696</v>
      </c>
      <c r="AM64">
        <v>57992</v>
      </c>
      <c r="AN64">
        <v>26107</v>
      </c>
      <c r="AO64">
        <v>30763</v>
      </c>
      <c r="AP64">
        <v>32489</v>
      </c>
      <c r="AQ64">
        <v>85264</v>
      </c>
      <c r="AR64">
        <v>102701</v>
      </c>
      <c r="AS64">
        <v>101805</v>
      </c>
      <c r="AT64">
        <v>1023</v>
      </c>
      <c r="AU64">
        <v>39</v>
      </c>
      <c r="AV64">
        <v>4</v>
      </c>
      <c r="AY64">
        <v>109152</v>
      </c>
      <c r="AZ64">
        <v>2816020</v>
      </c>
      <c r="BA64">
        <v>3432689</v>
      </c>
      <c r="BB64">
        <v>1899524</v>
      </c>
    </row>
    <row r="65" spans="2:54" x14ac:dyDescent="0.25">
      <c r="B65" t="s">
        <v>8</v>
      </c>
      <c r="X65">
        <v>4399</v>
      </c>
      <c r="Y65">
        <v>397</v>
      </c>
      <c r="Z65">
        <v>574</v>
      </c>
      <c r="AA65" s="1">
        <v>1419</v>
      </c>
      <c r="AB65" s="1">
        <v>4514</v>
      </c>
      <c r="AC65" s="1">
        <v>963</v>
      </c>
      <c r="AD65">
        <v>747</v>
      </c>
      <c r="AE65">
        <v>1924</v>
      </c>
      <c r="AF65">
        <v>1017</v>
      </c>
      <c r="AG65" s="1">
        <v>1946</v>
      </c>
      <c r="AH65" s="1">
        <v>3124</v>
      </c>
      <c r="AI65">
        <v>2159</v>
      </c>
      <c r="AJ65">
        <v>850</v>
      </c>
      <c r="AK65">
        <v>221</v>
      </c>
      <c r="AL65">
        <v>352</v>
      </c>
      <c r="AM65">
        <v>1153</v>
      </c>
      <c r="AN65">
        <v>1225</v>
      </c>
      <c r="AO65">
        <v>859</v>
      </c>
      <c r="AP65">
        <v>4070</v>
      </c>
      <c r="AQ65">
        <v>3708</v>
      </c>
      <c r="AR65">
        <v>3435</v>
      </c>
      <c r="AS65">
        <v>3271</v>
      </c>
      <c r="AT65">
        <v>44</v>
      </c>
      <c r="AU65">
        <v>358</v>
      </c>
      <c r="AV65">
        <v>107</v>
      </c>
      <c r="AY65">
        <v>2069</v>
      </c>
      <c r="AZ65">
        <v>8327</v>
      </c>
      <c r="BA65">
        <v>29997</v>
      </c>
      <c r="BB65">
        <v>30711</v>
      </c>
    </row>
    <row r="66" spans="2:54" x14ac:dyDescent="0.25">
      <c r="B66" t="s">
        <v>163</v>
      </c>
      <c r="AA66" s="2"/>
      <c r="AB66" s="1"/>
      <c r="AY66">
        <v>1666671</v>
      </c>
      <c r="AZ66">
        <v>349744</v>
      </c>
      <c r="BA66">
        <v>833229</v>
      </c>
    </row>
    <row r="67" spans="2:54" x14ac:dyDescent="0.25">
      <c r="B67" t="s">
        <v>146</v>
      </c>
      <c r="AA67" s="2"/>
      <c r="AB67" s="1"/>
    </row>
    <row r="68" spans="2:54" x14ac:dyDescent="0.25">
      <c r="B68" t="s">
        <v>147</v>
      </c>
      <c r="AA68" s="2"/>
      <c r="AB68" s="1"/>
      <c r="BB68">
        <v>31525</v>
      </c>
    </row>
    <row r="69" spans="2:54" x14ac:dyDescent="0.25">
      <c r="B69" t="s">
        <v>148</v>
      </c>
      <c r="AA69" s="2"/>
      <c r="AB69" s="1"/>
      <c r="BB69">
        <v>5561028</v>
      </c>
    </row>
    <row r="70" spans="2:54" x14ac:dyDescent="0.25">
      <c r="B70" t="s">
        <v>149</v>
      </c>
      <c r="AA70" s="2"/>
      <c r="AB70" s="1"/>
      <c r="BB70">
        <v>1809141</v>
      </c>
    </row>
    <row r="71" spans="2:54" x14ac:dyDescent="0.25">
      <c r="B71" t="s">
        <v>150</v>
      </c>
      <c r="AA71" s="2"/>
      <c r="AB71" s="1"/>
      <c r="BB71">
        <v>1394</v>
      </c>
    </row>
    <row r="72" spans="2:54" x14ac:dyDescent="0.25">
      <c r="B72" t="s">
        <v>114</v>
      </c>
      <c r="X72">
        <v>14850</v>
      </c>
      <c r="Y72">
        <v>31671</v>
      </c>
      <c r="Z72">
        <v>58394</v>
      </c>
      <c r="AA72" s="1">
        <v>53983</v>
      </c>
      <c r="AB72" s="1">
        <v>126413</v>
      </c>
      <c r="AC72" s="1">
        <v>151835</v>
      </c>
      <c r="AD72">
        <v>289590</v>
      </c>
      <c r="AE72">
        <v>389049</v>
      </c>
      <c r="AF72">
        <v>341267</v>
      </c>
      <c r="AG72" s="1">
        <v>416684</v>
      </c>
      <c r="AH72" s="1">
        <v>12675</v>
      </c>
      <c r="AI72">
        <v>4788</v>
      </c>
      <c r="AJ72">
        <v>7639</v>
      </c>
      <c r="BB72">
        <v>36311</v>
      </c>
    </row>
    <row r="73" spans="2:54" x14ac:dyDescent="0.25">
      <c r="B73" t="s">
        <v>55</v>
      </c>
      <c r="AA73" s="2"/>
      <c r="AB73" s="2"/>
      <c r="AK73">
        <v>8762</v>
      </c>
      <c r="AL73">
        <v>3673</v>
      </c>
      <c r="AM73">
        <v>2679</v>
      </c>
      <c r="AN73">
        <v>4226</v>
      </c>
      <c r="AO73">
        <v>7859</v>
      </c>
      <c r="AP73">
        <v>86182</v>
      </c>
      <c r="AQ73">
        <v>57280</v>
      </c>
      <c r="AR73">
        <v>50359</v>
      </c>
      <c r="AS73">
        <v>27692</v>
      </c>
      <c r="AT73">
        <v>203</v>
      </c>
      <c r="AU73">
        <v>33</v>
      </c>
      <c r="AX73">
        <v>39955</v>
      </c>
      <c r="AY73">
        <v>530127</v>
      </c>
      <c r="AZ73">
        <v>2105814</v>
      </c>
      <c r="BA73">
        <v>12971264</v>
      </c>
    </row>
    <row r="74" spans="2:54" x14ac:dyDescent="0.25">
      <c r="B74" t="s">
        <v>56</v>
      </c>
      <c r="AA74" s="2"/>
      <c r="AB74" s="2"/>
      <c r="AK74">
        <v>14509</v>
      </c>
      <c r="AL74">
        <v>25440</v>
      </c>
      <c r="AM74">
        <v>30171</v>
      </c>
      <c r="AN74">
        <v>25107</v>
      </c>
      <c r="AO74">
        <v>30434</v>
      </c>
      <c r="AP74">
        <v>50950</v>
      </c>
      <c r="AQ74">
        <v>63071</v>
      </c>
      <c r="AR74">
        <v>90536</v>
      </c>
      <c r="AS74">
        <v>127562</v>
      </c>
      <c r="AT74">
        <v>6259</v>
      </c>
      <c r="AU74">
        <v>321</v>
      </c>
      <c r="AV74">
        <v>262</v>
      </c>
      <c r="AW74">
        <v>8</v>
      </c>
      <c r="AX74">
        <v>60803</v>
      </c>
      <c r="AY74">
        <v>71139</v>
      </c>
      <c r="AZ74">
        <v>232538</v>
      </c>
      <c r="BA74">
        <v>662682</v>
      </c>
    </row>
    <row r="75" spans="2:54" x14ac:dyDescent="0.25">
      <c r="B75" t="s">
        <v>57</v>
      </c>
      <c r="X75">
        <v>234327</v>
      </c>
      <c r="Y75">
        <v>350939</v>
      </c>
      <c r="Z75">
        <v>187111</v>
      </c>
      <c r="AA75" s="1">
        <v>297996</v>
      </c>
      <c r="AB75" s="1">
        <v>620988</v>
      </c>
      <c r="AC75" s="1">
        <v>926935</v>
      </c>
      <c r="AD75">
        <v>941394</v>
      </c>
      <c r="AE75">
        <v>907998</v>
      </c>
      <c r="AF75">
        <v>725435</v>
      </c>
      <c r="AG75" s="1">
        <v>925964</v>
      </c>
      <c r="AH75" s="1">
        <v>1022804</v>
      </c>
      <c r="AI75">
        <v>649409</v>
      </c>
      <c r="AJ75">
        <v>384890</v>
      </c>
      <c r="AK75">
        <v>235275</v>
      </c>
      <c r="AL75">
        <v>321661</v>
      </c>
      <c r="AM75">
        <v>269238</v>
      </c>
      <c r="AN75">
        <v>261731</v>
      </c>
      <c r="AO75">
        <v>311776</v>
      </c>
      <c r="AP75">
        <v>537496</v>
      </c>
      <c r="AQ75">
        <v>484272</v>
      </c>
      <c r="AR75">
        <v>532879</v>
      </c>
      <c r="AS75">
        <v>1037881</v>
      </c>
      <c r="AT75">
        <v>19598</v>
      </c>
      <c r="AU75">
        <v>7673</v>
      </c>
      <c r="AV75">
        <v>4529</v>
      </c>
      <c r="AW75">
        <v>36</v>
      </c>
      <c r="AX75">
        <v>1302619</v>
      </c>
      <c r="AY75">
        <v>2231574</v>
      </c>
      <c r="AZ75">
        <v>4753134</v>
      </c>
      <c r="BA75">
        <v>12675816</v>
      </c>
      <c r="BB75">
        <v>11229025</v>
      </c>
    </row>
    <row r="76" spans="2:54" x14ac:dyDescent="0.25">
      <c r="B76" t="s">
        <v>164</v>
      </c>
      <c r="AA76" s="2"/>
      <c r="AB76" s="1"/>
      <c r="AO76">
        <v>460</v>
      </c>
      <c r="AP76">
        <v>725</v>
      </c>
      <c r="AQ76">
        <v>2898</v>
      </c>
      <c r="AR76">
        <v>8674</v>
      </c>
      <c r="AS76">
        <v>4047</v>
      </c>
      <c r="AU76">
        <v>63</v>
      </c>
      <c r="AV76">
        <v>92</v>
      </c>
      <c r="AW76">
        <v>1</v>
      </c>
      <c r="AX76">
        <v>1492</v>
      </c>
      <c r="AY76">
        <v>2807</v>
      </c>
      <c r="AZ76">
        <v>26701</v>
      </c>
      <c r="BA76">
        <v>42043</v>
      </c>
      <c r="BB76">
        <v>9812</v>
      </c>
    </row>
    <row r="77" spans="2:54" x14ac:dyDescent="0.25">
      <c r="B77" t="s">
        <v>151</v>
      </c>
      <c r="AA77" s="2"/>
      <c r="AB77" s="1"/>
      <c r="BB77">
        <v>85272</v>
      </c>
    </row>
    <row r="78" spans="2:54" x14ac:dyDescent="0.25">
      <c r="B78" t="s">
        <v>152</v>
      </c>
      <c r="AA78" s="2"/>
      <c r="AB78" s="1"/>
      <c r="BB78">
        <v>5539</v>
      </c>
    </row>
    <row r="79" spans="2:54" x14ac:dyDescent="0.25">
      <c r="B79" t="s">
        <v>123</v>
      </c>
      <c r="C79" t="s">
        <v>126</v>
      </c>
      <c r="AA79" s="2"/>
      <c r="AB79" s="2"/>
      <c r="AJ79">
        <v>408</v>
      </c>
      <c r="AK79">
        <v>763</v>
      </c>
      <c r="AL79">
        <v>209</v>
      </c>
      <c r="AM79">
        <v>180</v>
      </c>
      <c r="AN79">
        <v>103</v>
      </c>
    </row>
    <row r="80" spans="2:54" x14ac:dyDescent="0.25">
      <c r="B80" t="s">
        <v>153</v>
      </c>
      <c r="AA80" s="2"/>
      <c r="AB80" s="2"/>
      <c r="BB80">
        <v>916699</v>
      </c>
    </row>
    <row r="81" spans="2:54" x14ac:dyDescent="0.25">
      <c r="B81" t="s">
        <v>59</v>
      </c>
      <c r="AA81" s="2"/>
      <c r="AB81" s="2"/>
      <c r="AH81" s="1">
        <v>723921</v>
      </c>
      <c r="AI81">
        <v>624601</v>
      </c>
      <c r="AJ81">
        <v>345183</v>
      </c>
      <c r="AK81">
        <v>206700</v>
      </c>
      <c r="AL81">
        <v>317411</v>
      </c>
      <c r="AM81">
        <v>260280</v>
      </c>
      <c r="AN81">
        <v>228224</v>
      </c>
      <c r="AO81">
        <v>274152</v>
      </c>
      <c r="AP81">
        <v>391347</v>
      </c>
      <c r="AQ81">
        <v>412924</v>
      </c>
      <c r="AR81">
        <v>391010</v>
      </c>
      <c r="AS81">
        <v>265774</v>
      </c>
      <c r="AT81">
        <v>21806</v>
      </c>
      <c r="AU81">
        <v>3113</v>
      </c>
      <c r="AV81">
        <v>685</v>
      </c>
      <c r="AW81">
        <v>1075</v>
      </c>
      <c r="AX81">
        <v>76110</v>
      </c>
      <c r="AY81">
        <v>2551086</v>
      </c>
      <c r="AZ81">
        <v>3087889</v>
      </c>
      <c r="BA81">
        <v>7267662</v>
      </c>
      <c r="BB81">
        <v>16252624</v>
      </c>
    </row>
    <row r="82" spans="2:54" x14ac:dyDescent="0.25">
      <c r="B82" t="s">
        <v>60</v>
      </c>
      <c r="AA82" s="2"/>
      <c r="AB82" s="2"/>
      <c r="AL82">
        <v>184916</v>
      </c>
      <c r="AM82">
        <v>142575</v>
      </c>
      <c r="AN82">
        <v>97788</v>
      </c>
      <c r="AO82">
        <v>75964</v>
      </c>
      <c r="AP82">
        <v>2411</v>
      </c>
      <c r="AQ82">
        <v>95</v>
      </c>
      <c r="AR82">
        <v>72</v>
      </c>
      <c r="AS82">
        <v>29156</v>
      </c>
      <c r="AT82">
        <v>893</v>
      </c>
      <c r="AU82">
        <v>8</v>
      </c>
      <c r="AV82">
        <v>3207</v>
      </c>
      <c r="AW82">
        <v>10744</v>
      </c>
      <c r="AX82">
        <v>6421</v>
      </c>
      <c r="AY82">
        <v>206</v>
      </c>
      <c r="AZ82">
        <v>1943</v>
      </c>
      <c r="BA82">
        <v>3603</v>
      </c>
    </row>
    <row r="83" spans="2:54" x14ac:dyDescent="0.25">
      <c r="B83" t="s">
        <v>61</v>
      </c>
      <c r="C83" t="s">
        <v>125</v>
      </c>
      <c r="AA83" s="2"/>
      <c r="AB83" s="2"/>
      <c r="AL83">
        <v>238</v>
      </c>
      <c r="AM83">
        <v>200</v>
      </c>
      <c r="AN83">
        <v>336</v>
      </c>
      <c r="AO83">
        <v>650</v>
      </c>
      <c r="AP83">
        <v>1425</v>
      </c>
      <c r="AQ83">
        <v>1283</v>
      </c>
      <c r="AR83">
        <v>463</v>
      </c>
      <c r="AS83">
        <v>886</v>
      </c>
      <c r="AT83">
        <v>670</v>
      </c>
      <c r="AU83">
        <v>1150</v>
      </c>
      <c r="AV83">
        <v>15</v>
      </c>
      <c r="AX83">
        <v>1</v>
      </c>
      <c r="AY83">
        <v>4820</v>
      </c>
      <c r="AZ83">
        <v>6092</v>
      </c>
      <c r="BA83">
        <v>9189</v>
      </c>
      <c r="BB83">
        <v>1397</v>
      </c>
    </row>
    <row r="84" spans="2:54" x14ac:dyDescent="0.25">
      <c r="B84" t="s">
        <v>154</v>
      </c>
      <c r="AA84" s="2"/>
      <c r="AB84" s="2"/>
      <c r="BB84">
        <v>1235575</v>
      </c>
    </row>
    <row r="85" spans="2:54" x14ac:dyDescent="0.25">
      <c r="B85" t="s">
        <v>155</v>
      </c>
      <c r="AA85" s="2"/>
      <c r="AB85" s="2"/>
      <c r="BB85">
        <v>3007909</v>
      </c>
    </row>
    <row r="86" spans="2:54" x14ac:dyDescent="0.25">
      <c r="B86" t="s">
        <v>156</v>
      </c>
      <c r="AA86" s="2"/>
      <c r="AB86" s="2"/>
      <c r="BB86">
        <v>232091</v>
      </c>
    </row>
    <row r="87" spans="2:54" x14ac:dyDescent="0.25">
      <c r="B87" t="s">
        <v>157</v>
      </c>
      <c r="AA87" s="2"/>
      <c r="AB87" s="2"/>
      <c r="BB87">
        <v>2076151</v>
      </c>
    </row>
    <row r="88" spans="2:54" x14ac:dyDescent="0.25">
      <c r="B88" t="s">
        <v>109</v>
      </c>
      <c r="X88">
        <v>1277</v>
      </c>
      <c r="Y88">
        <v>128</v>
      </c>
      <c r="Z88">
        <v>82</v>
      </c>
      <c r="AA88" s="1">
        <v>1315</v>
      </c>
      <c r="AB88" s="1">
        <v>2370</v>
      </c>
      <c r="AC88" s="1">
        <v>4306</v>
      </c>
      <c r="AD88">
        <v>2682</v>
      </c>
      <c r="AE88">
        <v>3842</v>
      </c>
      <c r="AF88">
        <v>1181</v>
      </c>
      <c r="AG88" s="1">
        <v>3478</v>
      </c>
      <c r="AH88" s="1">
        <v>1398</v>
      </c>
      <c r="AI88">
        <v>435</v>
      </c>
    </row>
    <row r="89" spans="2:54" x14ac:dyDescent="0.25">
      <c r="B89" t="s">
        <v>110</v>
      </c>
      <c r="X89">
        <v>132721</v>
      </c>
      <c r="Y89">
        <v>66923</v>
      </c>
      <c r="Z89">
        <v>23223</v>
      </c>
      <c r="AA89" s="1">
        <v>37270</v>
      </c>
      <c r="AB89" s="1">
        <v>40213</v>
      </c>
      <c r="AC89" s="1">
        <v>49946</v>
      </c>
      <c r="AD89">
        <v>42259</v>
      </c>
      <c r="AE89">
        <v>28158</v>
      </c>
      <c r="AF89">
        <v>24323</v>
      </c>
      <c r="AG89" s="1">
        <v>38525</v>
      </c>
      <c r="AH89" s="1">
        <v>34926</v>
      </c>
      <c r="AI89">
        <v>35867</v>
      </c>
      <c r="AJ89">
        <v>14470</v>
      </c>
    </row>
    <row r="90" spans="2:54" x14ac:dyDescent="0.25">
      <c r="B90" t="s">
        <v>166</v>
      </c>
      <c r="AA90" s="2"/>
      <c r="AB90" s="1"/>
      <c r="AH90" s="1">
        <v>104447</v>
      </c>
      <c r="AI90">
        <v>82132</v>
      </c>
      <c r="AJ90">
        <v>61760</v>
      </c>
    </row>
    <row r="91" spans="2:54" x14ac:dyDescent="0.25">
      <c r="B91" t="s">
        <v>111</v>
      </c>
      <c r="X91">
        <v>85795</v>
      </c>
      <c r="Y91">
        <v>202028</v>
      </c>
      <c r="AA91" s="1">
        <v>199149</v>
      </c>
      <c r="AB91" s="1">
        <v>260228</v>
      </c>
      <c r="AC91" s="1">
        <v>416132</v>
      </c>
      <c r="AG91" s="1">
        <v>881859</v>
      </c>
      <c r="AH91" s="1">
        <v>287827</v>
      </c>
      <c r="AI91">
        <v>186672</v>
      </c>
      <c r="AJ91">
        <v>172396</v>
      </c>
    </row>
    <row r="92" spans="2:54" x14ac:dyDescent="0.25">
      <c r="B92" t="s">
        <v>112</v>
      </c>
      <c r="X92">
        <v>91751</v>
      </c>
      <c r="Y92">
        <v>188604</v>
      </c>
      <c r="AA92" s="1">
        <v>31903</v>
      </c>
      <c r="AB92" s="1">
        <v>76023</v>
      </c>
      <c r="AC92" s="1">
        <v>81219</v>
      </c>
      <c r="AG92" s="1">
        <v>134599</v>
      </c>
      <c r="AH92" s="1">
        <v>68644</v>
      </c>
      <c r="AI92">
        <v>71637</v>
      </c>
      <c r="AJ92">
        <v>40069</v>
      </c>
    </row>
    <row r="93" spans="2:54" x14ac:dyDescent="0.25">
      <c r="B93" t="s">
        <v>174</v>
      </c>
      <c r="Z93">
        <v>106647</v>
      </c>
      <c r="AA93" s="1"/>
      <c r="AB93" s="1"/>
      <c r="AD93">
        <v>694489</v>
      </c>
      <c r="AE93">
        <v>1068682</v>
      </c>
      <c r="AF93">
        <v>960341</v>
      </c>
    </row>
    <row r="94" spans="2:54" x14ac:dyDescent="0.25">
      <c r="B94" t="s">
        <v>113</v>
      </c>
      <c r="X94">
        <v>23581</v>
      </c>
      <c r="Y94">
        <v>75870</v>
      </c>
      <c r="Z94">
        <v>27860</v>
      </c>
      <c r="AA94" s="1">
        <v>36263</v>
      </c>
      <c r="AB94" s="1">
        <v>57154</v>
      </c>
      <c r="AC94" s="1">
        <v>104578</v>
      </c>
      <c r="AD94">
        <v>115008</v>
      </c>
      <c r="AE94">
        <v>140574</v>
      </c>
      <c r="AF94">
        <v>130773</v>
      </c>
      <c r="AG94" s="1">
        <v>138523</v>
      </c>
    </row>
    <row r="95" spans="2:54" x14ac:dyDescent="0.25">
      <c r="B95" t="s">
        <v>122</v>
      </c>
      <c r="AA95" s="2"/>
      <c r="AB95" s="2"/>
      <c r="AK95">
        <v>4101</v>
      </c>
    </row>
    <row r="96" spans="2:54" x14ac:dyDescent="0.25">
      <c r="B96" t="s">
        <v>62</v>
      </c>
      <c r="AA96" s="2"/>
      <c r="AB96" s="2"/>
      <c r="AK96">
        <v>56967</v>
      </c>
      <c r="AL96">
        <v>53520</v>
      </c>
      <c r="AM96">
        <v>63468</v>
      </c>
      <c r="AN96">
        <v>83826</v>
      </c>
      <c r="AO96">
        <v>123739</v>
      </c>
      <c r="AP96">
        <v>201328</v>
      </c>
      <c r="AQ96">
        <v>205941</v>
      </c>
      <c r="AR96">
        <v>171322</v>
      </c>
      <c r="AS96">
        <v>229687</v>
      </c>
      <c r="AT96">
        <v>24154</v>
      </c>
      <c r="AU96">
        <v>2336</v>
      </c>
      <c r="AV96">
        <v>232</v>
      </c>
      <c r="AW96">
        <v>3715</v>
      </c>
      <c r="AX96">
        <v>17375</v>
      </c>
      <c r="AY96">
        <v>233310</v>
      </c>
      <c r="AZ96">
        <v>437772</v>
      </c>
      <c r="BA96">
        <v>1781203</v>
      </c>
    </row>
    <row r="97" spans="2:54" x14ac:dyDescent="0.25">
      <c r="B97" t="s">
        <v>63</v>
      </c>
      <c r="AA97" s="2"/>
      <c r="AB97" s="2"/>
      <c r="AK97">
        <v>429779</v>
      </c>
      <c r="AL97">
        <v>196536</v>
      </c>
      <c r="AM97">
        <v>126547</v>
      </c>
      <c r="AN97">
        <v>104636</v>
      </c>
      <c r="AO97">
        <v>96568</v>
      </c>
      <c r="AP97">
        <v>231988</v>
      </c>
      <c r="AQ97">
        <v>168793</v>
      </c>
      <c r="AR97">
        <v>221272</v>
      </c>
      <c r="AS97">
        <v>504852</v>
      </c>
      <c r="AT97">
        <v>81150</v>
      </c>
      <c r="AU97">
        <v>5481</v>
      </c>
      <c r="AV97">
        <v>916</v>
      </c>
      <c r="AW97">
        <v>231</v>
      </c>
      <c r="AX97">
        <v>120475</v>
      </c>
      <c r="AY97">
        <v>911793</v>
      </c>
      <c r="AZ97">
        <v>713291</v>
      </c>
      <c r="BA97">
        <v>1980106</v>
      </c>
    </row>
    <row r="98" spans="2:54" x14ac:dyDescent="0.25">
      <c r="B98" t="s">
        <v>64</v>
      </c>
      <c r="AA98" s="2"/>
      <c r="AB98" s="2"/>
      <c r="AK98">
        <v>63778</v>
      </c>
      <c r="AL98">
        <v>43621</v>
      </c>
      <c r="AM98">
        <v>38023</v>
      </c>
      <c r="AN98">
        <v>43369</v>
      </c>
      <c r="AO98">
        <v>70501</v>
      </c>
      <c r="AP98">
        <v>161417</v>
      </c>
      <c r="AQ98">
        <v>141616</v>
      </c>
      <c r="AR98">
        <v>118573</v>
      </c>
      <c r="AS98">
        <v>157935</v>
      </c>
      <c r="AT98">
        <v>37455</v>
      </c>
      <c r="AU98">
        <v>22525</v>
      </c>
      <c r="AV98">
        <v>54466</v>
      </c>
      <c r="AW98">
        <v>59493</v>
      </c>
      <c r="AX98">
        <v>159410</v>
      </c>
      <c r="AY98">
        <v>1083636</v>
      </c>
      <c r="AZ98">
        <v>1174772</v>
      </c>
      <c r="BA98">
        <v>1763046</v>
      </c>
    </row>
    <row r="99" spans="2:54" x14ac:dyDescent="0.25">
      <c r="B99" t="s">
        <v>65</v>
      </c>
      <c r="X99">
        <v>1613817</v>
      </c>
      <c r="Y99">
        <v>2991686</v>
      </c>
      <c r="Z99">
        <v>723367</v>
      </c>
      <c r="AA99" s="1">
        <v>990732</v>
      </c>
      <c r="AB99" s="1">
        <v>1459352</v>
      </c>
      <c r="AC99" s="1">
        <v>2000254</v>
      </c>
      <c r="AD99">
        <v>1762405</v>
      </c>
      <c r="AE99">
        <v>2215535</v>
      </c>
      <c r="AF99">
        <v>2631095</v>
      </c>
      <c r="AG99" s="1">
        <v>2244139</v>
      </c>
      <c r="AH99" s="1">
        <v>2373749</v>
      </c>
      <c r="AI99">
        <v>1203048</v>
      </c>
      <c r="AJ99">
        <v>1428333</v>
      </c>
      <c r="AK99">
        <v>1067500</v>
      </c>
      <c r="AL99">
        <v>580664</v>
      </c>
      <c r="AM99">
        <v>517394</v>
      </c>
      <c r="AN99">
        <v>400153</v>
      </c>
      <c r="AO99">
        <v>505658</v>
      </c>
      <c r="AP99">
        <v>942342</v>
      </c>
      <c r="AQ99">
        <v>936284</v>
      </c>
      <c r="AR99">
        <v>979715</v>
      </c>
      <c r="AS99">
        <v>1544719</v>
      </c>
      <c r="AT99">
        <v>181718</v>
      </c>
      <c r="AU99">
        <v>5666</v>
      </c>
      <c r="AV99">
        <v>89</v>
      </c>
      <c r="AW99">
        <v>36057</v>
      </c>
      <c r="AX99">
        <v>1086673</v>
      </c>
      <c r="AY99">
        <v>12334463</v>
      </c>
      <c r="AZ99">
        <v>14282063</v>
      </c>
      <c r="BA99">
        <v>16804138</v>
      </c>
      <c r="BB99">
        <v>12045604</v>
      </c>
    </row>
    <row r="100" spans="2:54" x14ac:dyDescent="0.25">
      <c r="B100" t="s">
        <v>66</v>
      </c>
      <c r="X100">
        <v>1061</v>
      </c>
      <c r="Y100">
        <v>47</v>
      </c>
      <c r="Z100">
        <v>27</v>
      </c>
      <c r="AA100" s="1">
        <v>5945</v>
      </c>
      <c r="AB100" s="1">
        <v>12818</v>
      </c>
      <c r="AC100" s="1">
        <v>6171</v>
      </c>
      <c r="AD100">
        <v>25603</v>
      </c>
      <c r="AE100">
        <v>28232</v>
      </c>
      <c r="AF100">
        <v>25128</v>
      </c>
      <c r="AG100" s="1">
        <v>18992</v>
      </c>
      <c r="AH100" s="1">
        <v>8018</v>
      </c>
      <c r="AI100">
        <v>7127</v>
      </c>
      <c r="AJ100">
        <v>5755</v>
      </c>
      <c r="AK100">
        <v>1627</v>
      </c>
      <c r="AL100">
        <v>3532</v>
      </c>
      <c r="AM100">
        <v>1115</v>
      </c>
      <c r="AN100">
        <v>3500</v>
      </c>
      <c r="AO100">
        <v>10948</v>
      </c>
      <c r="AP100">
        <v>30743</v>
      </c>
      <c r="AQ100">
        <v>13575</v>
      </c>
      <c r="AR100">
        <v>5678</v>
      </c>
      <c r="AS100">
        <v>4293</v>
      </c>
      <c r="AT100">
        <v>1594</v>
      </c>
      <c r="AU100">
        <v>332</v>
      </c>
      <c r="AV100">
        <v>2</v>
      </c>
      <c r="AY100">
        <v>65852</v>
      </c>
      <c r="AZ100">
        <v>103325</v>
      </c>
      <c r="BA100">
        <v>236277</v>
      </c>
      <c r="BB100">
        <v>603802</v>
      </c>
    </row>
    <row r="101" spans="2:54" x14ac:dyDescent="0.25">
      <c r="B101" t="s">
        <v>67</v>
      </c>
      <c r="X101">
        <v>956305</v>
      </c>
      <c r="Y101">
        <v>901107</v>
      </c>
      <c r="Z101">
        <v>515611</v>
      </c>
      <c r="AA101" s="1">
        <v>485284</v>
      </c>
      <c r="AB101" s="1">
        <v>718195</v>
      </c>
      <c r="AC101" s="1">
        <v>1105697</v>
      </c>
      <c r="AD101">
        <v>1407087</v>
      </c>
      <c r="AE101">
        <v>1588067</v>
      </c>
      <c r="AF101">
        <v>1090992</v>
      </c>
      <c r="AG101" s="1">
        <v>1154296</v>
      </c>
      <c r="AH101" s="1">
        <v>1078574</v>
      </c>
      <c r="AI101">
        <v>783296</v>
      </c>
      <c r="AJ101">
        <v>627509</v>
      </c>
      <c r="AK101">
        <v>534461</v>
      </c>
      <c r="AL101">
        <v>444903</v>
      </c>
      <c r="AM101">
        <v>327368</v>
      </c>
      <c r="AN101">
        <v>343718</v>
      </c>
      <c r="AO101">
        <v>391005</v>
      </c>
      <c r="AP101">
        <v>604905</v>
      </c>
      <c r="AQ101">
        <v>733989</v>
      </c>
      <c r="AR101">
        <v>763321</v>
      </c>
      <c r="AS101">
        <v>961167</v>
      </c>
      <c r="AT101">
        <v>58739</v>
      </c>
      <c r="AU101">
        <v>5689</v>
      </c>
      <c r="AV101">
        <v>2087</v>
      </c>
      <c r="AW101">
        <v>24287</v>
      </c>
      <c r="AX101">
        <v>147222</v>
      </c>
      <c r="AY101">
        <v>2009643</v>
      </c>
      <c r="AZ101">
        <v>7049547</v>
      </c>
      <c r="BA101">
        <v>6725547</v>
      </c>
      <c r="BB101">
        <v>9029069</v>
      </c>
    </row>
    <row r="102" spans="2:54" x14ac:dyDescent="0.25">
      <c r="B102" t="s">
        <v>18</v>
      </c>
      <c r="X102">
        <v>464830</v>
      </c>
      <c r="Y102">
        <v>605060</v>
      </c>
      <c r="Z102">
        <v>159604</v>
      </c>
      <c r="AA102" s="1">
        <v>161062</v>
      </c>
      <c r="AB102" s="1">
        <v>356319</v>
      </c>
      <c r="AC102" s="1">
        <v>446937</v>
      </c>
      <c r="AD102">
        <v>357170</v>
      </c>
      <c r="AE102">
        <v>389177</v>
      </c>
      <c r="AF102">
        <v>729698</v>
      </c>
      <c r="AG102" s="1">
        <v>604490</v>
      </c>
      <c r="AH102" s="1">
        <v>843443</v>
      </c>
      <c r="AI102">
        <v>447102</v>
      </c>
      <c r="AJ102">
        <v>829694</v>
      </c>
      <c r="AK102">
        <v>541991</v>
      </c>
      <c r="AL102">
        <v>317950</v>
      </c>
      <c r="AM102">
        <v>259410</v>
      </c>
      <c r="AN102">
        <v>333558</v>
      </c>
      <c r="AO102">
        <v>321533</v>
      </c>
      <c r="AP102">
        <v>527158</v>
      </c>
      <c r="AQ102">
        <v>620144</v>
      </c>
      <c r="AR102">
        <v>387047</v>
      </c>
      <c r="AS102">
        <v>574681</v>
      </c>
      <c r="AT102">
        <v>23474</v>
      </c>
      <c r="AU102">
        <v>9527</v>
      </c>
      <c r="AV102">
        <v>3</v>
      </c>
      <c r="AW102">
        <v>366435</v>
      </c>
      <c r="AX102">
        <v>2130653</v>
      </c>
      <c r="AY102">
        <v>8774431</v>
      </c>
      <c r="AZ102">
        <v>10065677</v>
      </c>
      <c r="BA102">
        <v>9328896</v>
      </c>
      <c r="BB102">
        <v>10416334</v>
      </c>
    </row>
    <row r="103" spans="2:54" x14ac:dyDescent="0.25">
      <c r="B103" t="s">
        <v>68</v>
      </c>
      <c r="X103">
        <v>160658</v>
      </c>
      <c r="Y103">
        <v>343148</v>
      </c>
      <c r="Z103">
        <v>329221</v>
      </c>
      <c r="AA103" s="1">
        <v>160739</v>
      </c>
      <c r="AB103" s="1">
        <v>321341</v>
      </c>
      <c r="AC103" s="1">
        <v>447995</v>
      </c>
      <c r="AD103">
        <v>562072</v>
      </c>
      <c r="AE103">
        <v>568266</v>
      </c>
      <c r="AF103">
        <v>670460</v>
      </c>
      <c r="AG103" s="1">
        <v>725433</v>
      </c>
      <c r="AH103" s="1">
        <v>1105143</v>
      </c>
      <c r="AI103">
        <v>579008</v>
      </c>
      <c r="AJ103">
        <v>528153</v>
      </c>
      <c r="AK103">
        <v>45405</v>
      </c>
      <c r="AL103">
        <v>129542</v>
      </c>
      <c r="AM103">
        <v>79028</v>
      </c>
      <c r="AN103">
        <v>86996</v>
      </c>
      <c r="AO103">
        <v>201738</v>
      </c>
      <c r="AP103">
        <v>363490</v>
      </c>
      <c r="AQ103">
        <v>425440</v>
      </c>
      <c r="AR103">
        <v>523039</v>
      </c>
      <c r="AS103">
        <v>1057664</v>
      </c>
      <c r="AT103">
        <v>50608</v>
      </c>
      <c r="AU103">
        <v>698</v>
      </c>
      <c r="AW103">
        <v>6635</v>
      </c>
      <c r="AX103">
        <v>140321</v>
      </c>
      <c r="AY103">
        <v>2243556</v>
      </c>
      <c r="AZ103">
        <v>4313475</v>
      </c>
      <c r="BA103">
        <v>5853520</v>
      </c>
      <c r="BB103">
        <v>7805666</v>
      </c>
    </row>
    <row r="104" spans="2:54" x14ac:dyDescent="0.25">
      <c r="B104" t="s">
        <v>69</v>
      </c>
      <c r="X104">
        <v>33204</v>
      </c>
      <c r="Y104">
        <v>32601</v>
      </c>
      <c r="Z104">
        <v>30076</v>
      </c>
      <c r="AA104" s="1">
        <v>22707</v>
      </c>
      <c r="AB104" s="1">
        <v>16214</v>
      </c>
      <c r="AC104" s="1">
        <v>26821</v>
      </c>
      <c r="AD104">
        <v>25059</v>
      </c>
      <c r="AE104">
        <v>17403</v>
      </c>
      <c r="AF104">
        <v>39401</v>
      </c>
      <c r="AG104" s="1">
        <v>60554</v>
      </c>
      <c r="AH104" s="1">
        <v>57462</v>
      </c>
      <c r="AI104">
        <v>70962</v>
      </c>
      <c r="AJ104">
        <v>42430</v>
      </c>
      <c r="AK104">
        <v>83993</v>
      </c>
      <c r="AL104">
        <v>77136</v>
      </c>
      <c r="AM104">
        <v>115131</v>
      </c>
      <c r="AN104">
        <v>98598</v>
      </c>
      <c r="AO104">
        <v>78760</v>
      </c>
      <c r="AP104">
        <v>147091</v>
      </c>
      <c r="AQ104">
        <v>199010</v>
      </c>
      <c r="AR104">
        <v>163386</v>
      </c>
      <c r="AS104">
        <v>319817</v>
      </c>
      <c r="AT104">
        <v>295</v>
      </c>
      <c r="AU104">
        <v>4</v>
      </c>
      <c r="AV104">
        <v>8</v>
      </c>
      <c r="AW104">
        <v>8538</v>
      </c>
      <c r="AX104">
        <v>44</v>
      </c>
      <c r="AY104">
        <v>154120</v>
      </c>
      <c r="AZ104">
        <v>231252</v>
      </c>
      <c r="BA104">
        <v>298166</v>
      </c>
      <c r="BB104">
        <v>1645819</v>
      </c>
    </row>
    <row r="105" spans="2:54" x14ac:dyDescent="0.25">
      <c r="B105" t="s">
        <v>70</v>
      </c>
      <c r="X105">
        <v>284</v>
      </c>
      <c r="Y105">
        <v>4785</v>
      </c>
      <c r="Z105">
        <v>334</v>
      </c>
      <c r="AA105" s="1">
        <v>1322</v>
      </c>
      <c r="AB105" s="1">
        <v>1539</v>
      </c>
      <c r="AC105" s="1">
        <v>3557</v>
      </c>
      <c r="AD105">
        <v>4534</v>
      </c>
      <c r="AE105">
        <v>12806</v>
      </c>
      <c r="AF105">
        <v>13317</v>
      </c>
      <c r="AG105" s="1">
        <v>4054</v>
      </c>
      <c r="AH105" s="1">
        <v>1584</v>
      </c>
      <c r="AI105">
        <v>2251</v>
      </c>
      <c r="AJ105">
        <v>1680</v>
      </c>
      <c r="AK105">
        <v>682</v>
      </c>
      <c r="AL105">
        <v>1843</v>
      </c>
      <c r="AM105">
        <v>1991</v>
      </c>
      <c r="AN105">
        <v>1952</v>
      </c>
      <c r="AO105">
        <v>2728</v>
      </c>
      <c r="AP105">
        <v>5635</v>
      </c>
      <c r="AQ105">
        <v>2685</v>
      </c>
      <c r="AR105">
        <v>1621</v>
      </c>
      <c r="AS105">
        <v>766</v>
      </c>
      <c r="AT105">
        <v>148</v>
      </c>
      <c r="AU105">
        <v>159</v>
      </c>
      <c r="AW105">
        <v>5</v>
      </c>
      <c r="AX105">
        <v>1</v>
      </c>
      <c r="AY105">
        <v>29</v>
      </c>
      <c r="AZ105">
        <v>8621</v>
      </c>
      <c r="BA105">
        <v>163436</v>
      </c>
      <c r="BB105">
        <v>257379</v>
      </c>
    </row>
    <row r="106" spans="2:54" x14ac:dyDescent="0.25">
      <c r="B106" t="s">
        <v>9</v>
      </c>
      <c r="X106">
        <v>362868</v>
      </c>
      <c r="Y106">
        <v>324844</v>
      </c>
      <c r="Z106">
        <v>69819</v>
      </c>
      <c r="AA106" s="1">
        <v>171810</v>
      </c>
      <c r="AB106" s="1">
        <v>130794</v>
      </c>
      <c r="AC106" s="1">
        <v>183195</v>
      </c>
      <c r="AD106">
        <v>180761</v>
      </c>
      <c r="AE106">
        <v>316450</v>
      </c>
      <c r="AF106">
        <v>184992</v>
      </c>
      <c r="AG106" s="1">
        <v>197604</v>
      </c>
      <c r="AH106" s="1">
        <v>274247</v>
      </c>
      <c r="AI106">
        <v>123280</v>
      </c>
      <c r="AJ106">
        <v>51539</v>
      </c>
      <c r="AK106">
        <v>45618</v>
      </c>
      <c r="AL106">
        <v>74139</v>
      </c>
      <c r="AM106">
        <v>78175</v>
      </c>
      <c r="AN106">
        <v>65080</v>
      </c>
      <c r="AO106">
        <v>31795</v>
      </c>
      <c r="AP106">
        <v>71907</v>
      </c>
      <c r="AQ106">
        <v>76986</v>
      </c>
      <c r="AR106">
        <v>121707</v>
      </c>
      <c r="AS106">
        <v>74201</v>
      </c>
      <c r="AT106">
        <v>8236</v>
      </c>
      <c r="AU106">
        <v>276</v>
      </c>
      <c r="AV106">
        <v>2</v>
      </c>
      <c r="AW106">
        <v>68</v>
      </c>
      <c r="AX106">
        <v>470394</v>
      </c>
      <c r="AY106">
        <v>1390591</v>
      </c>
      <c r="AZ106">
        <v>683738</v>
      </c>
      <c r="BA106">
        <v>6653243</v>
      </c>
      <c r="BB106">
        <v>5978405</v>
      </c>
    </row>
    <row r="107" spans="2:54" x14ac:dyDescent="0.25">
      <c r="B107" t="s">
        <v>71</v>
      </c>
      <c r="X107">
        <v>13524</v>
      </c>
      <c r="Y107">
        <v>28998</v>
      </c>
      <c r="Z107">
        <v>7960</v>
      </c>
      <c r="AA107" s="1">
        <v>12181</v>
      </c>
      <c r="AB107" s="1">
        <v>43058</v>
      </c>
      <c r="AC107" s="1">
        <v>13397</v>
      </c>
      <c r="AD107">
        <v>47678</v>
      </c>
      <c r="AE107">
        <v>71436</v>
      </c>
      <c r="AF107">
        <v>32367</v>
      </c>
      <c r="AG107" s="1">
        <v>64164</v>
      </c>
      <c r="AH107" s="1">
        <v>85493</v>
      </c>
      <c r="AI107">
        <v>72457</v>
      </c>
      <c r="AJ107">
        <v>111121</v>
      </c>
      <c r="AK107">
        <v>68825</v>
      </c>
      <c r="AL107">
        <v>68646</v>
      </c>
      <c r="AM107">
        <v>48517</v>
      </c>
      <c r="AN107">
        <v>47408</v>
      </c>
      <c r="AO107">
        <v>26109</v>
      </c>
      <c r="AP107">
        <v>141492</v>
      </c>
      <c r="AQ107">
        <v>78831</v>
      </c>
      <c r="AR107">
        <v>100823</v>
      </c>
      <c r="AS107">
        <v>80894</v>
      </c>
      <c r="AT107">
        <v>2078</v>
      </c>
      <c r="AU107">
        <v>77</v>
      </c>
      <c r="AV107">
        <v>1561</v>
      </c>
      <c r="AW107">
        <v>59</v>
      </c>
      <c r="AX107">
        <v>18512</v>
      </c>
      <c r="AY107">
        <v>290214</v>
      </c>
      <c r="AZ107">
        <v>347664</v>
      </c>
      <c r="BA107">
        <v>95840</v>
      </c>
      <c r="BB107">
        <v>17990</v>
      </c>
    </row>
    <row r="108" spans="2:54" x14ac:dyDescent="0.25">
      <c r="B108" t="s">
        <v>72</v>
      </c>
      <c r="X108">
        <v>8628</v>
      </c>
      <c r="Y108">
        <v>16658</v>
      </c>
      <c r="Z108">
        <v>6646</v>
      </c>
      <c r="AA108" s="1">
        <v>13318</v>
      </c>
      <c r="AB108" s="1">
        <v>11880</v>
      </c>
      <c r="AC108" s="1">
        <v>20940</v>
      </c>
      <c r="AD108">
        <v>25226</v>
      </c>
      <c r="AE108">
        <v>29955</v>
      </c>
      <c r="AF108">
        <v>16287</v>
      </c>
      <c r="AG108" s="1">
        <v>36146</v>
      </c>
      <c r="AH108" s="1">
        <v>32744</v>
      </c>
      <c r="AI108">
        <v>21961</v>
      </c>
      <c r="AJ108">
        <v>26406</v>
      </c>
      <c r="AK108">
        <v>32228</v>
      </c>
      <c r="AL108">
        <v>33870</v>
      </c>
      <c r="AM108">
        <v>46539</v>
      </c>
      <c r="AN108">
        <v>24127</v>
      </c>
      <c r="AO108">
        <v>27006</v>
      </c>
      <c r="AP108">
        <v>75287</v>
      </c>
      <c r="AQ108">
        <v>62885</v>
      </c>
      <c r="AR108">
        <v>48881</v>
      </c>
      <c r="AS108">
        <v>29016</v>
      </c>
      <c r="AT108">
        <v>890</v>
      </c>
      <c r="AU108">
        <v>140</v>
      </c>
      <c r="AV108">
        <v>4</v>
      </c>
      <c r="AX108">
        <v>120</v>
      </c>
      <c r="AY108">
        <v>7527</v>
      </c>
      <c r="AZ108">
        <v>79957</v>
      </c>
      <c r="BA108">
        <v>32891</v>
      </c>
      <c r="BB108">
        <v>54702</v>
      </c>
    </row>
    <row r="109" spans="2:54" x14ac:dyDescent="0.25">
      <c r="B109" t="s">
        <v>73</v>
      </c>
      <c r="X109">
        <f>9189377+28467</f>
        <v>9217844</v>
      </c>
      <c r="Y109">
        <f>10846038+20064</f>
        <v>10866102</v>
      </c>
      <c r="Z109">
        <v>3539260</v>
      </c>
      <c r="AA109" s="1">
        <v>3844989</v>
      </c>
      <c r="AB109" s="1">
        <v>4851283</v>
      </c>
      <c r="AC109" s="1">
        <v>5585920</v>
      </c>
      <c r="AD109">
        <v>6376573</v>
      </c>
      <c r="AE109">
        <v>7819720</v>
      </c>
      <c r="AF109">
        <v>6807469</v>
      </c>
      <c r="AG109" s="1">
        <v>6177321</v>
      </c>
      <c r="AH109" s="1">
        <v>7159550</v>
      </c>
      <c r="AI109">
        <v>6148131</v>
      </c>
      <c r="AJ109">
        <v>3800497</v>
      </c>
      <c r="AK109">
        <v>2899585</v>
      </c>
      <c r="AL109">
        <v>2856645</v>
      </c>
      <c r="AM109">
        <v>2190239</v>
      </c>
      <c r="AN109">
        <v>1788014</v>
      </c>
      <c r="AO109">
        <v>2526421</v>
      </c>
      <c r="AP109">
        <v>4033222</v>
      </c>
      <c r="AQ109">
        <v>5277309</v>
      </c>
      <c r="AR109">
        <v>5840513</v>
      </c>
      <c r="AS109">
        <v>8485189</v>
      </c>
      <c r="AT109">
        <v>505062</v>
      </c>
      <c r="AU109">
        <v>141997</v>
      </c>
      <c r="AV109">
        <v>65255</v>
      </c>
      <c r="AW109">
        <v>1407080</v>
      </c>
      <c r="AX109">
        <v>27174989</v>
      </c>
      <c r="AY109">
        <v>83859776</v>
      </c>
      <c r="AZ109">
        <v>120082009</v>
      </c>
      <c r="BA109">
        <v>118678752</v>
      </c>
      <c r="BB109">
        <v>162656608</v>
      </c>
    </row>
    <row r="110" spans="2:54" x14ac:dyDescent="0.25">
      <c r="B110" t="s">
        <v>11</v>
      </c>
      <c r="X110">
        <v>386</v>
      </c>
      <c r="Y110">
        <v>3459</v>
      </c>
      <c r="Z110">
        <v>153</v>
      </c>
      <c r="AA110" s="1">
        <v>194</v>
      </c>
      <c r="AB110" s="1">
        <v>812</v>
      </c>
      <c r="AC110" s="1">
        <v>2301</v>
      </c>
      <c r="AD110">
        <v>1480</v>
      </c>
      <c r="AE110">
        <v>744</v>
      </c>
      <c r="AF110">
        <v>2963</v>
      </c>
      <c r="AG110" s="1">
        <v>4603</v>
      </c>
      <c r="AH110" s="1">
        <v>4856</v>
      </c>
      <c r="AI110">
        <v>2682</v>
      </c>
      <c r="AJ110">
        <v>47910</v>
      </c>
      <c r="AK110">
        <v>27216</v>
      </c>
      <c r="AL110">
        <v>24413</v>
      </c>
      <c r="AM110">
        <v>19539</v>
      </c>
      <c r="AN110">
        <v>4222</v>
      </c>
      <c r="AO110">
        <v>4305</v>
      </c>
      <c r="AP110">
        <v>6216</v>
      </c>
      <c r="AQ110">
        <v>4196</v>
      </c>
      <c r="AR110">
        <v>2911</v>
      </c>
      <c r="AS110">
        <v>1375</v>
      </c>
      <c r="AT110">
        <v>38</v>
      </c>
      <c r="AW110">
        <v>8</v>
      </c>
      <c r="AY110">
        <v>17201</v>
      </c>
      <c r="AZ110">
        <v>17063</v>
      </c>
      <c r="BA110">
        <v>38089</v>
      </c>
      <c r="BB110">
        <v>40582</v>
      </c>
    </row>
    <row r="111" spans="2:54" x14ac:dyDescent="0.25">
      <c r="B111" t="s">
        <v>10</v>
      </c>
      <c r="X111">
        <v>80369</v>
      </c>
      <c r="Y111">
        <v>149936</v>
      </c>
      <c r="Z111">
        <v>88043</v>
      </c>
      <c r="AA111" s="1">
        <v>82924</v>
      </c>
      <c r="AB111" s="1">
        <v>126962</v>
      </c>
      <c r="AC111" s="1">
        <v>159893</v>
      </c>
      <c r="AD111">
        <v>216267</v>
      </c>
      <c r="AE111">
        <v>350412</v>
      </c>
      <c r="AF111">
        <v>172824</v>
      </c>
      <c r="AG111" s="1">
        <v>224355</v>
      </c>
      <c r="AH111" s="1">
        <v>230804</v>
      </c>
      <c r="AI111">
        <v>171268</v>
      </c>
      <c r="AJ111">
        <v>105962</v>
      </c>
      <c r="AK111">
        <v>90053</v>
      </c>
      <c r="AL111">
        <v>117230</v>
      </c>
      <c r="AM111">
        <v>97719</v>
      </c>
      <c r="AN111">
        <v>62306</v>
      </c>
      <c r="AO111">
        <v>52178</v>
      </c>
      <c r="AP111">
        <v>50035</v>
      </c>
      <c r="AQ111">
        <v>47992</v>
      </c>
      <c r="AR111">
        <v>75064</v>
      </c>
      <c r="AS111">
        <v>25748</v>
      </c>
      <c r="AT111">
        <v>5998</v>
      </c>
      <c r="AU111">
        <v>60</v>
      </c>
      <c r="AV111">
        <v>21</v>
      </c>
      <c r="AW111">
        <v>183</v>
      </c>
      <c r="AX111">
        <v>23</v>
      </c>
      <c r="AY111">
        <v>4133</v>
      </c>
      <c r="AZ111">
        <v>113165</v>
      </c>
      <c r="BA111">
        <v>197146</v>
      </c>
      <c r="BB111">
        <v>77799</v>
      </c>
    </row>
    <row r="112" spans="2:54" x14ac:dyDescent="0.25">
      <c r="B112" t="s">
        <v>12</v>
      </c>
      <c r="X112">
        <v>880</v>
      </c>
      <c r="Y112">
        <v>766</v>
      </c>
      <c r="Z112">
        <v>4</v>
      </c>
      <c r="AA112" s="1">
        <v>124</v>
      </c>
      <c r="AB112" s="1">
        <v>110</v>
      </c>
      <c r="AC112" s="1">
        <v>412</v>
      </c>
      <c r="AD112">
        <v>510</v>
      </c>
      <c r="AE112">
        <v>1683</v>
      </c>
      <c r="AF112">
        <v>1787</v>
      </c>
      <c r="AG112" s="1">
        <v>4867</v>
      </c>
      <c r="AH112" s="1">
        <v>3713</v>
      </c>
      <c r="AI112">
        <v>10302</v>
      </c>
      <c r="AJ112">
        <v>3345</v>
      </c>
      <c r="AK112">
        <v>2380</v>
      </c>
      <c r="AL112">
        <v>2334</v>
      </c>
      <c r="AM112">
        <v>3827</v>
      </c>
      <c r="AN112">
        <v>1562</v>
      </c>
      <c r="AO112">
        <v>2570</v>
      </c>
      <c r="AP112">
        <v>5282</v>
      </c>
      <c r="AQ112">
        <v>669</v>
      </c>
      <c r="AR112">
        <v>170</v>
      </c>
      <c r="AS112">
        <v>6</v>
      </c>
      <c r="AY112">
        <v>8648</v>
      </c>
      <c r="AZ112">
        <v>23732</v>
      </c>
      <c r="BA112">
        <v>6456</v>
      </c>
      <c r="BB112">
        <v>5704</v>
      </c>
    </row>
    <row r="113" spans="2:54" x14ac:dyDescent="0.25">
      <c r="B113" t="s">
        <v>74</v>
      </c>
      <c r="X113">
        <v>16146</v>
      </c>
      <c r="Y113">
        <v>87446</v>
      </c>
      <c r="Z113">
        <v>60445</v>
      </c>
      <c r="AA113" s="1">
        <v>105058</v>
      </c>
      <c r="AB113" s="1">
        <v>127177</v>
      </c>
      <c r="AC113" s="1">
        <v>128016</v>
      </c>
      <c r="AD113">
        <v>131126</v>
      </c>
      <c r="AE113">
        <v>221165</v>
      </c>
      <c r="AF113">
        <v>225717</v>
      </c>
      <c r="AG113" s="1">
        <v>282642</v>
      </c>
      <c r="AH113" s="1">
        <v>249927</v>
      </c>
      <c r="AI113">
        <v>215016</v>
      </c>
      <c r="AJ113">
        <v>133860</v>
      </c>
      <c r="AK113">
        <v>53878</v>
      </c>
      <c r="AL113">
        <v>109876</v>
      </c>
      <c r="AM113">
        <v>82522</v>
      </c>
      <c r="AN113">
        <v>61218</v>
      </c>
      <c r="AO113">
        <v>79019</v>
      </c>
      <c r="AP113">
        <v>151092</v>
      </c>
      <c r="AQ113">
        <v>151308</v>
      </c>
      <c r="AR113">
        <v>104790</v>
      </c>
      <c r="AS113">
        <v>39549</v>
      </c>
      <c r="AT113">
        <v>1530</v>
      </c>
      <c r="AU113">
        <v>343</v>
      </c>
      <c r="AV113">
        <v>26</v>
      </c>
      <c r="AW113">
        <v>167</v>
      </c>
      <c r="AX113">
        <v>27816</v>
      </c>
      <c r="AY113">
        <v>479514</v>
      </c>
      <c r="AZ113">
        <v>3092721</v>
      </c>
      <c r="BA113">
        <v>3024814</v>
      </c>
      <c r="BB113">
        <v>3195024</v>
      </c>
    </row>
    <row r="114" spans="2:54" x14ac:dyDescent="0.25">
      <c r="B114" t="s">
        <v>13</v>
      </c>
      <c r="X114">
        <v>12444</v>
      </c>
      <c r="Y114">
        <v>25273</v>
      </c>
      <c r="Z114">
        <v>10105</v>
      </c>
      <c r="AA114" s="1">
        <v>18218</v>
      </c>
      <c r="AB114" s="1">
        <v>23453</v>
      </c>
      <c r="AC114" s="1">
        <v>34216</v>
      </c>
      <c r="AD114">
        <v>36953</v>
      </c>
      <c r="AE114">
        <v>81003</v>
      </c>
      <c r="AF114">
        <v>33429</v>
      </c>
      <c r="AG114" s="1">
        <v>48614</v>
      </c>
      <c r="AH114" s="1">
        <v>31605</v>
      </c>
      <c r="AI114">
        <v>27552</v>
      </c>
      <c r="AJ114">
        <v>27059</v>
      </c>
      <c r="AK114">
        <v>15935</v>
      </c>
      <c r="AL114">
        <v>18097</v>
      </c>
      <c r="AM114">
        <v>14683</v>
      </c>
      <c r="AN114">
        <v>18861</v>
      </c>
      <c r="AO114">
        <v>13437</v>
      </c>
      <c r="AP114">
        <v>21833</v>
      </c>
      <c r="AQ114">
        <v>14634</v>
      </c>
      <c r="AR114">
        <v>9508</v>
      </c>
      <c r="AS114">
        <v>12842</v>
      </c>
      <c r="AT114">
        <v>411</v>
      </c>
      <c r="AU114">
        <v>308</v>
      </c>
      <c r="AY114">
        <v>7353</v>
      </c>
      <c r="AZ114">
        <v>20175</v>
      </c>
      <c r="BA114">
        <v>140291</v>
      </c>
      <c r="BB114">
        <v>202292</v>
      </c>
    </row>
    <row r="115" spans="2:54" x14ac:dyDescent="0.25">
      <c r="B115" t="s">
        <v>158</v>
      </c>
      <c r="AA115" s="2"/>
      <c r="AB115" s="1"/>
      <c r="AH115" s="1">
        <v>1035</v>
      </c>
      <c r="AI115">
        <v>832</v>
      </c>
      <c r="AJ115">
        <v>1881</v>
      </c>
      <c r="BB115">
        <v>221133</v>
      </c>
    </row>
    <row r="116" spans="2:54" x14ac:dyDescent="0.25">
      <c r="B116" t="s">
        <v>16</v>
      </c>
      <c r="AA116" s="2"/>
      <c r="AB116" s="2"/>
      <c r="AG116" s="1">
        <v>9190</v>
      </c>
      <c r="AH116" s="1">
        <v>2620</v>
      </c>
      <c r="AI116">
        <v>10235</v>
      </c>
      <c r="AJ116">
        <v>15328</v>
      </c>
      <c r="AK116">
        <v>9414</v>
      </c>
      <c r="AL116">
        <v>3226</v>
      </c>
      <c r="AM116">
        <v>2452</v>
      </c>
      <c r="AN116">
        <v>2025</v>
      </c>
      <c r="AO116">
        <v>2364</v>
      </c>
      <c r="AP116">
        <v>2106</v>
      </c>
      <c r="AQ116">
        <v>8226</v>
      </c>
      <c r="AR116">
        <v>17254</v>
      </c>
      <c r="AS116">
        <v>9617</v>
      </c>
      <c r="AT116">
        <v>2</v>
      </c>
      <c r="AU116">
        <v>291</v>
      </c>
      <c r="AX116">
        <v>13525</v>
      </c>
      <c r="AY116">
        <v>93068</v>
      </c>
      <c r="AZ116">
        <v>222603</v>
      </c>
      <c r="BA116">
        <v>195727</v>
      </c>
      <c r="BB116">
        <v>47908</v>
      </c>
    </row>
    <row r="117" spans="2:54" x14ac:dyDescent="0.25">
      <c r="B117" t="s">
        <v>75</v>
      </c>
      <c r="X117">
        <v>7317</v>
      </c>
      <c r="Y117">
        <v>51003</v>
      </c>
      <c r="Z117">
        <v>4280</v>
      </c>
      <c r="AA117" s="1">
        <v>3880</v>
      </c>
      <c r="AB117" s="1">
        <v>36334</v>
      </c>
      <c r="AC117" s="1">
        <v>8640</v>
      </c>
      <c r="AD117">
        <v>29141</v>
      </c>
      <c r="AE117">
        <v>34593</v>
      </c>
      <c r="AF117">
        <v>27650</v>
      </c>
      <c r="AG117" s="1">
        <v>63635</v>
      </c>
      <c r="AH117" s="1">
        <v>22350</v>
      </c>
      <c r="AI117">
        <v>49259</v>
      </c>
      <c r="AJ117">
        <v>49723</v>
      </c>
      <c r="AK117">
        <v>24581</v>
      </c>
      <c r="AL117">
        <v>45430</v>
      </c>
      <c r="AM117">
        <v>118575</v>
      </c>
      <c r="AN117">
        <v>105558</v>
      </c>
      <c r="AO117">
        <v>156930</v>
      </c>
      <c r="AP117">
        <v>209460</v>
      </c>
      <c r="AQ117">
        <v>251078</v>
      </c>
      <c r="AR117">
        <v>229637</v>
      </c>
      <c r="AS117">
        <v>165501</v>
      </c>
      <c r="AT117">
        <v>2976</v>
      </c>
      <c r="AU117">
        <v>17</v>
      </c>
      <c r="AV117">
        <v>6</v>
      </c>
      <c r="AX117">
        <v>912</v>
      </c>
      <c r="AY117">
        <v>793800</v>
      </c>
      <c r="AZ117">
        <v>745328</v>
      </c>
      <c r="BA117">
        <v>906947</v>
      </c>
      <c r="BB117">
        <v>953377</v>
      </c>
    </row>
    <row r="118" spans="2:54" x14ac:dyDescent="0.25">
      <c r="B118" t="s">
        <v>180</v>
      </c>
      <c r="X118">
        <v>1850</v>
      </c>
      <c r="Y118">
        <v>2602</v>
      </c>
      <c r="Z118">
        <v>2232</v>
      </c>
      <c r="AA118" s="2">
        <v>2701</v>
      </c>
      <c r="AB118" s="1"/>
    </row>
    <row r="119" spans="2:54" x14ac:dyDescent="0.25">
      <c r="B119" t="s">
        <v>181</v>
      </c>
      <c r="X119">
        <v>4</v>
      </c>
      <c r="Y119">
        <v>37</v>
      </c>
      <c r="Z119">
        <v>2</v>
      </c>
      <c r="AA119" s="1">
        <v>158</v>
      </c>
      <c r="AB119" s="1"/>
    </row>
    <row r="120" spans="2:54" x14ac:dyDescent="0.25">
      <c r="B120" t="s">
        <v>76</v>
      </c>
      <c r="X120">
        <v>23982</v>
      </c>
      <c r="Y120">
        <v>24876</v>
      </c>
      <c r="Z120">
        <v>9582</v>
      </c>
      <c r="AA120" s="1">
        <v>17959</v>
      </c>
      <c r="AB120" s="1">
        <v>17401</v>
      </c>
      <c r="AC120" s="1">
        <v>12256</v>
      </c>
      <c r="AD120">
        <v>16849</v>
      </c>
      <c r="AE120">
        <v>9679</v>
      </c>
      <c r="AF120">
        <v>12318</v>
      </c>
      <c r="AG120" s="1">
        <v>8710</v>
      </c>
      <c r="AH120" s="1">
        <v>9417</v>
      </c>
      <c r="AI120">
        <v>13593</v>
      </c>
      <c r="AJ120">
        <v>14160</v>
      </c>
      <c r="AK120">
        <v>14440</v>
      </c>
      <c r="AL120">
        <v>18365</v>
      </c>
      <c r="AM120">
        <v>10317</v>
      </c>
      <c r="AN120">
        <v>7734</v>
      </c>
      <c r="AO120">
        <v>5475</v>
      </c>
      <c r="AP120">
        <v>11813</v>
      </c>
      <c r="AQ120">
        <v>5598</v>
      </c>
      <c r="AR120">
        <v>3037</v>
      </c>
      <c r="AS120">
        <v>2851</v>
      </c>
      <c r="AT120">
        <v>58</v>
      </c>
      <c r="AU120">
        <v>40</v>
      </c>
      <c r="AV120">
        <v>1</v>
      </c>
      <c r="AW120">
        <v>126</v>
      </c>
      <c r="AX120">
        <v>177</v>
      </c>
      <c r="AY120">
        <v>3737</v>
      </c>
      <c r="AZ120">
        <v>4195</v>
      </c>
      <c r="BA120">
        <v>98351</v>
      </c>
      <c r="BB120">
        <v>813</v>
      </c>
    </row>
    <row r="121" spans="2:54" x14ac:dyDescent="0.25">
      <c r="B121" t="s">
        <v>15</v>
      </c>
      <c r="X121">
        <v>462628</v>
      </c>
      <c r="Y121">
        <v>377259</v>
      </c>
      <c r="Z121">
        <v>111207</v>
      </c>
      <c r="AA121" s="1">
        <v>101812</v>
      </c>
      <c r="AB121" s="2"/>
      <c r="AG121" s="1">
        <v>292805</v>
      </c>
      <c r="AH121" s="1">
        <v>281509</v>
      </c>
      <c r="AI121">
        <v>248542</v>
      </c>
      <c r="AJ121">
        <v>195931</v>
      </c>
      <c r="AK121">
        <v>90804</v>
      </c>
      <c r="AL121">
        <v>81229</v>
      </c>
      <c r="AM121">
        <v>52436</v>
      </c>
      <c r="AN121">
        <v>52021</v>
      </c>
      <c r="AO121">
        <v>51686</v>
      </c>
      <c r="AP121">
        <v>75974</v>
      </c>
      <c r="AQ121">
        <v>93929</v>
      </c>
      <c r="AR121">
        <v>97602</v>
      </c>
      <c r="AS121">
        <v>196870</v>
      </c>
      <c r="AT121">
        <v>6765</v>
      </c>
      <c r="AU121">
        <v>14287</v>
      </c>
      <c r="AV121">
        <v>2094</v>
      </c>
      <c r="AX121">
        <v>3498</v>
      </c>
      <c r="AY121">
        <v>815355</v>
      </c>
      <c r="AZ121">
        <v>1073224</v>
      </c>
      <c r="BA121">
        <v>865477</v>
      </c>
      <c r="BB121">
        <v>1146984</v>
      </c>
    </row>
    <row r="122" spans="2:54" x14ac:dyDescent="0.25">
      <c r="B122" t="s">
        <v>134</v>
      </c>
      <c r="AA122" s="2"/>
      <c r="AB122" s="1">
        <v>159122</v>
      </c>
      <c r="AC122" s="1">
        <v>259450</v>
      </c>
      <c r="AD122">
        <v>288816</v>
      </c>
      <c r="AE122">
        <v>370708</v>
      </c>
      <c r="AF122">
        <v>400704</v>
      </c>
    </row>
    <row r="123" spans="2:54" x14ac:dyDescent="0.25">
      <c r="B123" t="s">
        <v>14</v>
      </c>
      <c r="X123">
        <v>74216</v>
      </c>
      <c r="Y123">
        <v>97065</v>
      </c>
      <c r="Z123">
        <v>35477</v>
      </c>
      <c r="AA123" s="1">
        <v>47842</v>
      </c>
      <c r="AB123" s="1">
        <v>40785</v>
      </c>
      <c r="AC123" s="1">
        <v>57148</v>
      </c>
      <c r="AD123">
        <v>81673</v>
      </c>
      <c r="AE123">
        <v>75056</v>
      </c>
      <c r="AF123">
        <v>111388</v>
      </c>
      <c r="AG123" s="1">
        <v>99160</v>
      </c>
      <c r="AH123" s="1">
        <v>212420</v>
      </c>
      <c r="AI123">
        <v>272174</v>
      </c>
      <c r="AJ123">
        <v>203381</v>
      </c>
      <c r="AK123">
        <v>200119</v>
      </c>
      <c r="AL123">
        <v>203672</v>
      </c>
      <c r="AM123">
        <v>194597</v>
      </c>
      <c r="AN123">
        <v>106755</v>
      </c>
      <c r="AO123">
        <v>139263</v>
      </c>
      <c r="AP123">
        <v>310944</v>
      </c>
      <c r="AQ123">
        <v>326939</v>
      </c>
      <c r="AR123">
        <v>420091</v>
      </c>
      <c r="AS123">
        <v>442847</v>
      </c>
      <c r="AT123">
        <v>15709</v>
      </c>
      <c r="AU123">
        <v>11152</v>
      </c>
      <c r="AV123">
        <v>1158</v>
      </c>
      <c r="AW123">
        <v>13</v>
      </c>
      <c r="AX123">
        <v>124354</v>
      </c>
      <c r="AY123">
        <v>2794248</v>
      </c>
      <c r="AZ123">
        <v>6048213</v>
      </c>
      <c r="BA123">
        <v>11749532</v>
      </c>
      <c r="BB123">
        <v>11627648</v>
      </c>
    </row>
    <row r="124" spans="2:54" x14ac:dyDescent="0.25">
      <c r="B124" t="s">
        <v>159</v>
      </c>
      <c r="AA124" s="2"/>
      <c r="AB124" s="1"/>
      <c r="BB124">
        <v>70691</v>
      </c>
    </row>
    <row r="125" spans="2:54" x14ac:dyDescent="0.25">
      <c r="B125" t="s">
        <v>179</v>
      </c>
      <c r="X125">
        <v>9952</v>
      </c>
      <c r="Y125">
        <v>152</v>
      </c>
      <c r="Z125">
        <v>27</v>
      </c>
      <c r="AA125" s="1">
        <v>413</v>
      </c>
      <c r="AB125" s="1"/>
    </row>
    <row r="126" spans="2:54" x14ac:dyDescent="0.25">
      <c r="B126" t="s">
        <v>116</v>
      </c>
      <c r="X126">
        <v>53737</v>
      </c>
      <c r="Y126">
        <v>84998</v>
      </c>
      <c r="Z126">
        <v>21998</v>
      </c>
      <c r="AA126" s="1">
        <v>20700</v>
      </c>
      <c r="AB126" s="1">
        <v>27845</v>
      </c>
      <c r="AC126" s="1">
        <v>40445</v>
      </c>
      <c r="AD126">
        <v>41207</v>
      </c>
      <c r="AE126">
        <v>75811</v>
      </c>
      <c r="AF126">
        <v>47129</v>
      </c>
      <c r="AG126" s="1">
        <v>58411</v>
      </c>
      <c r="AH126" s="1">
        <v>43687</v>
      </c>
      <c r="AI126">
        <v>31937</v>
      </c>
      <c r="AJ126">
        <v>27663</v>
      </c>
      <c r="BB126">
        <v>241336</v>
      </c>
    </row>
    <row r="127" spans="2:54" x14ac:dyDescent="0.25">
      <c r="B127" t="s">
        <v>117</v>
      </c>
      <c r="X127">
        <v>1299</v>
      </c>
      <c r="Y127">
        <v>3755</v>
      </c>
      <c r="Z127">
        <v>3572</v>
      </c>
      <c r="AA127" s="1">
        <v>3347</v>
      </c>
      <c r="AB127" s="1">
        <v>1656</v>
      </c>
      <c r="AC127" s="1">
        <v>793</v>
      </c>
      <c r="AD127">
        <v>8906</v>
      </c>
      <c r="AE127">
        <v>2511</v>
      </c>
      <c r="AF127">
        <v>76251</v>
      </c>
      <c r="AG127" s="1">
        <v>48534</v>
      </c>
      <c r="AH127" s="1">
        <v>77964</v>
      </c>
      <c r="AI127">
        <v>93290</v>
      </c>
      <c r="AJ127">
        <v>24820</v>
      </c>
      <c r="BB127">
        <v>2257432</v>
      </c>
    </row>
    <row r="128" spans="2:54" x14ac:dyDescent="0.25">
      <c r="B128" t="s">
        <v>77</v>
      </c>
      <c r="AA128" s="2"/>
      <c r="AB128" s="2"/>
      <c r="AK128">
        <v>7901</v>
      </c>
      <c r="AL128">
        <v>9561</v>
      </c>
      <c r="AM128">
        <v>9134</v>
      </c>
      <c r="AN128">
        <v>5009</v>
      </c>
      <c r="AO128">
        <v>9152</v>
      </c>
      <c r="AP128">
        <v>8017</v>
      </c>
      <c r="AQ128">
        <v>33755</v>
      </c>
      <c r="AR128">
        <v>8518</v>
      </c>
      <c r="AS128">
        <v>1641</v>
      </c>
      <c r="AT128">
        <v>269</v>
      </c>
      <c r="AU128">
        <v>1</v>
      </c>
      <c r="AW128">
        <v>26</v>
      </c>
      <c r="AX128">
        <v>91600</v>
      </c>
      <c r="AY128">
        <v>123076</v>
      </c>
      <c r="AZ128">
        <v>103763</v>
      </c>
      <c r="BA128">
        <v>146557</v>
      </c>
    </row>
    <row r="129" spans="2:54" x14ac:dyDescent="0.25">
      <c r="B129" t="s">
        <v>78</v>
      </c>
      <c r="AA129" s="2"/>
      <c r="AB129" s="2"/>
      <c r="AK129">
        <v>3016</v>
      </c>
      <c r="AL129">
        <v>1369</v>
      </c>
      <c r="AM129">
        <v>583</v>
      </c>
      <c r="AN129">
        <v>774</v>
      </c>
      <c r="AO129">
        <v>360</v>
      </c>
      <c r="AP129">
        <v>900</v>
      </c>
      <c r="AQ129">
        <v>814</v>
      </c>
      <c r="AR129">
        <v>793</v>
      </c>
      <c r="AS129">
        <v>42804</v>
      </c>
      <c r="AT129">
        <v>35490</v>
      </c>
      <c r="AY129">
        <v>117</v>
      </c>
      <c r="AZ129">
        <v>369</v>
      </c>
      <c r="BA129">
        <v>14483</v>
      </c>
    </row>
    <row r="130" spans="2:54" x14ac:dyDescent="0.25">
      <c r="B130" t="s">
        <v>79</v>
      </c>
      <c r="AA130" s="2"/>
      <c r="AB130" s="2"/>
      <c r="AK130">
        <v>48377</v>
      </c>
      <c r="AL130">
        <v>57295</v>
      </c>
      <c r="AM130">
        <v>27873</v>
      </c>
      <c r="AN130">
        <v>14487</v>
      </c>
      <c r="AO130">
        <v>28482</v>
      </c>
      <c r="AP130">
        <v>70721</v>
      </c>
      <c r="AQ130">
        <v>73786</v>
      </c>
      <c r="AR130">
        <v>75918</v>
      </c>
      <c r="AS130">
        <v>152813</v>
      </c>
      <c r="AT130">
        <v>75765</v>
      </c>
      <c r="AU130">
        <v>6645</v>
      </c>
      <c r="AV130">
        <v>3275</v>
      </c>
      <c r="AX130">
        <v>66694</v>
      </c>
      <c r="AY130">
        <v>1094344</v>
      </c>
      <c r="AZ130">
        <v>1209240</v>
      </c>
      <c r="BA130">
        <v>1431315</v>
      </c>
    </row>
    <row r="131" spans="2:54" x14ac:dyDescent="0.25">
      <c r="B131" t="s">
        <v>80</v>
      </c>
      <c r="AA131" s="2"/>
      <c r="AB131" s="2"/>
      <c r="AK131">
        <v>425</v>
      </c>
      <c r="AL131">
        <v>779</v>
      </c>
      <c r="AM131">
        <v>4228</v>
      </c>
      <c r="AN131">
        <v>3681</v>
      </c>
      <c r="AO131">
        <v>4003</v>
      </c>
      <c r="AP131">
        <v>5500</v>
      </c>
      <c r="AQ131">
        <v>7242</v>
      </c>
      <c r="AR131">
        <v>5387</v>
      </c>
      <c r="AS131">
        <v>2216</v>
      </c>
      <c r="AX131">
        <v>3513</v>
      </c>
      <c r="AY131">
        <v>22960</v>
      </c>
      <c r="AZ131">
        <v>152534</v>
      </c>
      <c r="BA131">
        <v>175411</v>
      </c>
    </row>
    <row r="132" spans="2:54" x14ac:dyDescent="0.25">
      <c r="B132" t="s">
        <v>81</v>
      </c>
      <c r="X132">
        <v>255233</v>
      </c>
      <c r="Y132">
        <v>1231375</v>
      </c>
      <c r="Z132">
        <v>745895</v>
      </c>
      <c r="AA132" s="1">
        <v>776383</v>
      </c>
      <c r="AB132" s="1">
        <v>1294130</v>
      </c>
      <c r="AC132" s="1">
        <v>1458686</v>
      </c>
      <c r="AD132">
        <v>2032645</v>
      </c>
      <c r="AE132">
        <v>2437049</v>
      </c>
      <c r="AF132">
        <v>2605577</v>
      </c>
      <c r="AG132" s="1">
        <v>2045211</v>
      </c>
      <c r="AH132" s="1">
        <v>2519779</v>
      </c>
      <c r="AI132">
        <v>1392689</v>
      </c>
      <c r="AJ132">
        <v>788190</v>
      </c>
      <c r="AK132">
        <v>469793</v>
      </c>
      <c r="AL132">
        <v>672861</v>
      </c>
      <c r="AM132">
        <v>637716</v>
      </c>
      <c r="AN132">
        <v>657898</v>
      </c>
      <c r="AO132">
        <v>615511</v>
      </c>
      <c r="AP132">
        <v>1267526</v>
      </c>
      <c r="AQ132">
        <v>1510961</v>
      </c>
      <c r="AR132">
        <v>1264999</v>
      </c>
      <c r="AS132">
        <v>1304454</v>
      </c>
      <c r="AT132">
        <v>95647</v>
      </c>
      <c r="AU132">
        <v>366</v>
      </c>
      <c r="AV132">
        <v>246</v>
      </c>
      <c r="AX132">
        <v>782772</v>
      </c>
      <c r="AY132">
        <v>9232141</v>
      </c>
      <c r="AZ132">
        <v>9943319</v>
      </c>
      <c r="BA132">
        <v>29851322</v>
      </c>
      <c r="BB132">
        <v>40134711</v>
      </c>
    </row>
    <row r="133" spans="2:54" x14ac:dyDescent="0.25">
      <c r="B133" t="s">
        <v>82</v>
      </c>
      <c r="C133" t="s">
        <v>165</v>
      </c>
      <c r="AA133" s="2"/>
      <c r="AB133" s="2"/>
      <c r="AK133">
        <v>19452</v>
      </c>
      <c r="AL133">
        <v>50972</v>
      </c>
      <c r="AM133">
        <v>92245</v>
      </c>
      <c r="AN133">
        <v>55441</v>
      </c>
      <c r="AO133">
        <v>130491</v>
      </c>
      <c r="AP133">
        <v>168767</v>
      </c>
      <c r="AQ133">
        <v>282275</v>
      </c>
      <c r="AR133">
        <v>300932</v>
      </c>
      <c r="AS133">
        <v>295083</v>
      </c>
      <c r="AT133">
        <v>161419</v>
      </c>
      <c r="AU133">
        <v>71</v>
      </c>
      <c r="AX133">
        <v>275653</v>
      </c>
      <c r="AY133">
        <v>1337803</v>
      </c>
      <c r="AZ133">
        <v>2060683</v>
      </c>
      <c r="BA133">
        <v>7344614</v>
      </c>
      <c r="BB133">
        <v>12636254</v>
      </c>
    </row>
    <row r="134" spans="2:54" x14ac:dyDescent="0.25">
      <c r="B134" t="s">
        <v>160</v>
      </c>
      <c r="AA134" s="2"/>
      <c r="AB134" s="2"/>
      <c r="BB134">
        <v>2462</v>
      </c>
    </row>
    <row r="135" spans="2:54" x14ac:dyDescent="0.25">
      <c r="B135" t="s">
        <v>161</v>
      </c>
      <c r="AA135" s="2"/>
      <c r="AB135" s="2"/>
      <c r="BB135">
        <v>19</v>
      </c>
    </row>
    <row r="136" spans="2:54" x14ac:dyDescent="0.25">
      <c r="B136" t="s">
        <v>83</v>
      </c>
      <c r="X136">
        <v>779</v>
      </c>
      <c r="Y136">
        <v>3</v>
      </c>
      <c r="AA136" s="1">
        <v>1058</v>
      </c>
      <c r="AB136" s="1">
        <v>3077</v>
      </c>
      <c r="AC136" s="1">
        <v>20823</v>
      </c>
      <c r="AD136">
        <v>4950</v>
      </c>
      <c r="AE136">
        <v>40591</v>
      </c>
      <c r="AF136">
        <v>100615</v>
      </c>
      <c r="AG136" s="1">
        <v>68845</v>
      </c>
      <c r="AH136" s="1">
        <v>72067</v>
      </c>
      <c r="AI136">
        <v>45850</v>
      </c>
      <c r="AJ136">
        <v>23775</v>
      </c>
      <c r="AK136">
        <v>33074</v>
      </c>
      <c r="AL136">
        <v>23339</v>
      </c>
      <c r="AM136">
        <v>17626</v>
      </c>
      <c r="AN136">
        <v>16838</v>
      </c>
      <c r="AO136">
        <v>7655</v>
      </c>
      <c r="AP136">
        <v>30378</v>
      </c>
      <c r="AQ136">
        <v>25860</v>
      </c>
      <c r="AR136">
        <v>27473</v>
      </c>
      <c r="AS136">
        <v>8978</v>
      </c>
      <c r="AT136">
        <v>8</v>
      </c>
      <c r="AX136">
        <v>33</v>
      </c>
      <c r="AY136">
        <v>17</v>
      </c>
      <c r="AZ136">
        <v>23837</v>
      </c>
      <c r="BA136">
        <v>9279</v>
      </c>
    </row>
    <row r="137" spans="2:54" x14ac:dyDescent="0.25">
      <c r="B137" t="s">
        <v>84</v>
      </c>
      <c r="AP137">
        <v>147</v>
      </c>
      <c r="AQ137">
        <v>211</v>
      </c>
      <c r="AR137">
        <v>18</v>
      </c>
    </row>
    <row r="138" spans="2:54" x14ac:dyDescent="0.25">
      <c r="B138" t="s">
        <v>85</v>
      </c>
      <c r="E138">
        <f>SUM(E4:E137)</f>
        <v>0</v>
      </c>
      <c r="F138">
        <f>SUM(F4:F137)</f>
        <v>0</v>
      </c>
      <c r="G138">
        <f>SUM(G4:G137)</f>
        <v>0</v>
      </c>
      <c r="H138">
        <f>SUM(H4:H137)</f>
        <v>0</v>
      </c>
      <c r="I138">
        <f>SUM(I4:I137)</f>
        <v>0</v>
      </c>
      <c r="J138">
        <f>SUM(J4:J137)</f>
        <v>0</v>
      </c>
      <c r="K138">
        <f>SUM(K4:K137)</f>
        <v>0</v>
      </c>
      <c r="L138">
        <f>SUM(L4:L137)</f>
        <v>0</v>
      </c>
      <c r="M138">
        <f>SUM(M4:M137)</f>
        <v>0</v>
      </c>
      <c r="N138">
        <f>SUM(N4:N137)</f>
        <v>0</v>
      </c>
      <c r="O138">
        <f>SUM(O4:O137)</f>
        <v>0</v>
      </c>
      <c r="P138">
        <f>SUM(P4:P137)</f>
        <v>0</v>
      </c>
      <c r="Q138">
        <f>SUM(Q4:Q137)</f>
        <v>0</v>
      </c>
      <c r="R138">
        <f>SUM(R4:R137)</f>
        <v>0</v>
      </c>
      <c r="S138">
        <f>SUM(S4:S137)</f>
        <v>0</v>
      </c>
      <c r="T138">
        <f>SUM(T4:T137)</f>
        <v>0</v>
      </c>
      <c r="U138">
        <f>SUM(U4:U137)</f>
        <v>0</v>
      </c>
      <c r="V138">
        <f>SUM(V4:V137)</f>
        <v>0</v>
      </c>
      <c r="W138">
        <f>SUM(W4:W137)</f>
        <v>0</v>
      </c>
      <c r="X138">
        <f>SUM(X4:X137)</f>
        <v>32004042</v>
      </c>
      <c r="Y138">
        <f>SUM(Y4:Y137)</f>
        <v>46192434</v>
      </c>
      <c r="Z138">
        <f>SUM(Z4:Z137)</f>
        <v>19733804</v>
      </c>
      <c r="AA138">
        <f>SUM(AA4:AA137)</f>
        <v>21732044</v>
      </c>
      <c r="AB138">
        <f>SUM(AB4:AB137)</f>
        <v>29336565</v>
      </c>
      <c r="AC138" s="1">
        <f>SUM(AC4:AC137)</f>
        <v>35848560</v>
      </c>
      <c r="AD138">
        <f>SUM(AD4:AD137)</f>
        <v>39569037</v>
      </c>
      <c r="AE138">
        <f>SUM(AE4:AE137)</f>
        <v>52262297</v>
      </c>
      <c r="AF138">
        <f>SUM(AF4:AF137)</f>
        <v>46529834</v>
      </c>
      <c r="AG138" s="1">
        <f>SUM(AG4:AG137)</f>
        <v>46551214</v>
      </c>
      <c r="AH138" s="1">
        <f>SUM(AH4:AH137)</f>
        <v>51005368</v>
      </c>
      <c r="AI138">
        <f>SUM(AI4:AI137)</f>
        <v>45811802</v>
      </c>
      <c r="AJ138">
        <f>SUM(AJ4:AJ137)</f>
        <v>35921784</v>
      </c>
      <c r="AK138">
        <f>SUM(AK4:AK137)</f>
        <v>23584972</v>
      </c>
      <c r="AL138">
        <f>SUM(AL4:AL137)</f>
        <v>21701026</v>
      </c>
      <c r="AM138">
        <f>SUM(AM4:AM137)</f>
        <v>17253471</v>
      </c>
      <c r="AN138">
        <f>SUM(AN4:AN137)</f>
        <v>15567192</v>
      </c>
      <c r="AO138">
        <f>SUM(AO4:AO137)</f>
        <v>18162058</v>
      </c>
      <c r="AP138">
        <f>SUM(AP4:AP137)</f>
        <v>32041395</v>
      </c>
      <c r="AQ138">
        <f>SUM(AQ4:AQ137)</f>
        <v>33572845</v>
      </c>
      <c r="AR138">
        <f>SUM(AR4:AR137)</f>
        <v>31594556</v>
      </c>
      <c r="AS138">
        <f>SUM(AS4:AS137)</f>
        <v>34049396</v>
      </c>
      <c r="AT138">
        <f>SUM(AT4:AT137)</f>
        <v>10646423</v>
      </c>
      <c r="AU138">
        <f>SUM(AU4:AU137)</f>
        <v>13485071</v>
      </c>
      <c r="AV138">
        <f>SUM(AV4:AV137)</f>
        <v>13662945</v>
      </c>
      <c r="AW138">
        <f>SUM(AW4:AW137)</f>
        <v>9497249</v>
      </c>
      <c r="AX138">
        <f>SUM(AX4:AX137)</f>
        <v>47969454</v>
      </c>
      <c r="AY138">
        <f>SUM(AY4:AY137)</f>
        <v>211484011</v>
      </c>
      <c r="AZ138">
        <f>SUM(AZ4:AZ137)</f>
        <v>301763217</v>
      </c>
      <c r="BA138">
        <f>SUM(BA4:BA137)</f>
        <v>482242619</v>
      </c>
      <c r="BB138">
        <f>SUM(BB4:BB137)</f>
        <v>685328763</v>
      </c>
    </row>
    <row r="139" spans="2:54" x14ac:dyDescent="0.25">
      <c r="B139" t="s">
        <v>86</v>
      </c>
      <c r="AE139">
        <v>101390</v>
      </c>
      <c r="AF139">
        <v>101451</v>
      </c>
      <c r="AG139" s="1">
        <v>95141</v>
      </c>
      <c r="AH139" s="1">
        <v>76137</v>
      </c>
      <c r="AI139">
        <v>86249</v>
      </c>
      <c r="AJ139">
        <v>54453</v>
      </c>
      <c r="AK139">
        <v>48201</v>
      </c>
      <c r="AL139">
        <v>65171</v>
      </c>
      <c r="AM139">
        <v>72037</v>
      </c>
      <c r="AN139">
        <v>90531</v>
      </c>
      <c r="AO139">
        <v>99707</v>
      </c>
      <c r="AP139">
        <v>148695</v>
      </c>
      <c r="AQ139">
        <v>243795</v>
      </c>
      <c r="AR139">
        <v>222819</v>
      </c>
      <c r="AS139">
        <v>177403</v>
      </c>
      <c r="AT139">
        <v>31715</v>
      </c>
      <c r="AU139">
        <v>635</v>
      </c>
      <c r="AV139">
        <v>219</v>
      </c>
      <c r="AW139">
        <v>45</v>
      </c>
      <c r="AX139">
        <v>157443</v>
      </c>
      <c r="AY139">
        <v>1587707</v>
      </c>
      <c r="AZ139">
        <v>2686146</v>
      </c>
      <c r="BA139">
        <v>6585252</v>
      </c>
      <c r="BB139">
        <v>8601601</v>
      </c>
    </row>
    <row r="140" spans="2:54" x14ac:dyDescent="0.25">
      <c r="B140" t="s">
        <v>87</v>
      </c>
      <c r="X140">
        <v>138739</v>
      </c>
      <c r="Y140">
        <v>265590</v>
      </c>
      <c r="Z140">
        <v>71405</v>
      </c>
      <c r="AA140">
        <v>99043</v>
      </c>
      <c r="AB140">
        <v>129754</v>
      </c>
      <c r="AC140" s="1">
        <v>169517</v>
      </c>
      <c r="AD140">
        <v>203204</v>
      </c>
      <c r="AE140">
        <v>1104399</v>
      </c>
      <c r="AF140">
        <v>872868</v>
      </c>
      <c r="AG140" s="1">
        <v>804131</v>
      </c>
      <c r="AH140" s="1">
        <v>832032</v>
      </c>
      <c r="AI140">
        <v>754193</v>
      </c>
      <c r="AJ140">
        <v>456966</v>
      </c>
      <c r="AK140">
        <v>330239</v>
      </c>
      <c r="AL140">
        <v>376016</v>
      </c>
      <c r="AM140">
        <v>508800</v>
      </c>
      <c r="AN140">
        <v>658146</v>
      </c>
      <c r="AO140">
        <v>938131</v>
      </c>
      <c r="AP140">
        <v>1509779</v>
      </c>
      <c r="AQ140">
        <v>1508831</v>
      </c>
      <c r="AR140">
        <v>1673460</v>
      </c>
      <c r="AS140">
        <v>1454504</v>
      </c>
      <c r="AT140">
        <v>2164842</v>
      </c>
      <c r="AU140">
        <v>2069986</v>
      </c>
      <c r="AV140">
        <v>173471</v>
      </c>
      <c r="AW140">
        <v>30194</v>
      </c>
      <c r="AX140">
        <v>1962380</v>
      </c>
      <c r="AY140">
        <v>6293507</v>
      </c>
      <c r="AZ140">
        <v>11864544</v>
      </c>
      <c r="BA140">
        <v>28908682</v>
      </c>
      <c r="BB140">
        <v>48439975</v>
      </c>
    </row>
    <row r="141" spans="2:54" x14ac:dyDescent="0.25">
      <c r="B141" t="s">
        <v>88</v>
      </c>
      <c r="X141">
        <v>1223698</v>
      </c>
      <c r="Y141">
        <v>1053492</v>
      </c>
      <c r="Z141">
        <v>1111643</v>
      </c>
      <c r="AA141">
        <v>984538</v>
      </c>
      <c r="AB141">
        <v>1283741</v>
      </c>
      <c r="AC141" s="1">
        <v>1652865</v>
      </c>
      <c r="AD141">
        <v>1726752</v>
      </c>
      <c r="AE141">
        <v>2702063</v>
      </c>
      <c r="AF141">
        <v>2601197</v>
      </c>
      <c r="AG141" s="1">
        <v>2831690</v>
      </c>
      <c r="AH141" s="1">
        <v>2989564</v>
      </c>
      <c r="AI141">
        <v>3299456</v>
      </c>
      <c r="AJ141">
        <v>3428155</v>
      </c>
      <c r="AK141">
        <v>3290732</v>
      </c>
      <c r="AL141">
        <v>3864565</v>
      </c>
      <c r="AM141">
        <v>2813315</v>
      </c>
      <c r="AN141">
        <v>2329822</v>
      </c>
      <c r="AO141">
        <v>2842622</v>
      </c>
      <c r="AP141">
        <v>3807296</v>
      </c>
      <c r="AQ141">
        <v>4864003</v>
      </c>
      <c r="AR141">
        <v>4759737</v>
      </c>
      <c r="AS141">
        <v>4879325</v>
      </c>
      <c r="AT141">
        <v>6611816</v>
      </c>
      <c r="AU141">
        <v>5706483</v>
      </c>
      <c r="AV141">
        <v>35535</v>
      </c>
      <c r="AW141">
        <v>38736</v>
      </c>
      <c r="AX141">
        <v>1933245</v>
      </c>
      <c r="AY141">
        <v>24627273</v>
      </c>
      <c r="AZ141">
        <v>36897386</v>
      </c>
      <c r="BA141">
        <v>80495538</v>
      </c>
      <c r="BB141">
        <v>80803141</v>
      </c>
    </row>
    <row r="142" spans="2:54" x14ac:dyDescent="0.25">
      <c r="B142" t="s">
        <v>89</v>
      </c>
      <c r="AB142">
        <v>14815</v>
      </c>
      <c r="AC142" s="1">
        <v>27918</v>
      </c>
      <c r="AD142">
        <v>51746</v>
      </c>
      <c r="AE142">
        <v>90512</v>
      </c>
      <c r="AF142">
        <v>69917</v>
      </c>
      <c r="AG142" s="1">
        <v>79244</v>
      </c>
      <c r="AH142" s="1">
        <v>81001</v>
      </c>
      <c r="AI142">
        <v>65116</v>
      </c>
      <c r="AJ142">
        <v>36862</v>
      </c>
      <c r="AK142">
        <v>36192</v>
      </c>
      <c r="AL142">
        <v>37993</v>
      </c>
      <c r="AM142">
        <v>48746</v>
      </c>
      <c r="AN142">
        <v>73732</v>
      </c>
      <c r="AO142">
        <v>126046</v>
      </c>
      <c r="AP142">
        <v>197766</v>
      </c>
      <c r="AQ142">
        <v>240295</v>
      </c>
      <c r="AR142">
        <v>218544</v>
      </c>
      <c r="AS142">
        <v>209373</v>
      </c>
      <c r="AT142">
        <v>45481</v>
      </c>
      <c r="AU142">
        <v>4624</v>
      </c>
      <c r="AV142">
        <v>38</v>
      </c>
      <c r="AW142">
        <v>256</v>
      </c>
      <c r="AX142">
        <v>320956</v>
      </c>
      <c r="AY142">
        <v>1286942</v>
      </c>
      <c r="AZ142">
        <v>2842287</v>
      </c>
      <c r="BA142">
        <v>6796382</v>
      </c>
      <c r="BB142">
        <v>10619843</v>
      </c>
    </row>
    <row r="143" spans="2:54" x14ac:dyDescent="0.25">
      <c r="B143" t="s">
        <v>127</v>
      </c>
      <c r="X143">
        <v>11435</v>
      </c>
      <c r="Y143">
        <v>19413</v>
      </c>
      <c r="Z143">
        <v>13304</v>
      </c>
      <c r="AA143">
        <v>16525</v>
      </c>
      <c r="AB143">
        <v>28793</v>
      </c>
      <c r="AC143" s="1">
        <v>46059</v>
      </c>
      <c r="AD143">
        <v>45047</v>
      </c>
    </row>
    <row r="144" spans="2:54" x14ac:dyDescent="0.25">
      <c r="B144" t="s">
        <v>90</v>
      </c>
      <c r="X144">
        <v>36107</v>
      </c>
      <c r="Y144">
        <v>16989</v>
      </c>
      <c r="Z144">
        <v>5791</v>
      </c>
      <c r="AA144">
        <v>4691</v>
      </c>
      <c r="AB144">
        <v>3017</v>
      </c>
      <c r="AC144" s="1">
        <v>3101</v>
      </c>
      <c r="AD144">
        <v>5517</v>
      </c>
      <c r="AE144">
        <v>16772</v>
      </c>
      <c r="AF144">
        <v>17665</v>
      </c>
      <c r="AG144" s="1">
        <v>28543</v>
      </c>
      <c r="AH144" s="1">
        <v>10152</v>
      </c>
      <c r="AI144">
        <v>6931</v>
      </c>
      <c r="AJ144">
        <v>4919</v>
      </c>
      <c r="AK144">
        <v>3102</v>
      </c>
      <c r="AL144">
        <v>777</v>
      </c>
      <c r="AM144">
        <v>837</v>
      </c>
      <c r="AN144">
        <v>441</v>
      </c>
      <c r="AO144">
        <v>814</v>
      </c>
      <c r="AP144">
        <v>1650</v>
      </c>
      <c r="AQ144">
        <v>2526</v>
      </c>
      <c r="AR144">
        <v>751</v>
      </c>
      <c r="AS144">
        <v>431</v>
      </c>
      <c r="AT144">
        <v>30</v>
      </c>
      <c r="AU144">
        <v>33</v>
      </c>
      <c r="AW144">
        <v>21</v>
      </c>
      <c r="AX144">
        <v>1928</v>
      </c>
      <c r="AY144">
        <v>5771</v>
      </c>
      <c r="AZ144">
        <v>4117</v>
      </c>
      <c r="BA144">
        <v>35818</v>
      </c>
      <c r="BB144">
        <v>39007</v>
      </c>
    </row>
    <row r="145" spans="2:54" x14ac:dyDescent="0.25">
      <c r="B145" t="s">
        <v>91</v>
      </c>
      <c r="X145">
        <v>16012</v>
      </c>
      <c r="Y145">
        <v>30570</v>
      </c>
      <c r="Z145">
        <v>14128</v>
      </c>
      <c r="AA145">
        <v>25358</v>
      </c>
      <c r="AB145">
        <v>26284</v>
      </c>
      <c r="AC145" s="1">
        <v>30879</v>
      </c>
      <c r="AD145">
        <v>32474</v>
      </c>
      <c r="AE145">
        <v>54351</v>
      </c>
      <c r="AF145">
        <v>41071</v>
      </c>
      <c r="AG145" s="1">
        <v>61161</v>
      </c>
      <c r="AH145" s="1">
        <v>46347</v>
      </c>
      <c r="AI145">
        <v>34926</v>
      </c>
      <c r="AJ145">
        <v>36788</v>
      </c>
      <c r="AK145">
        <v>28754</v>
      </c>
      <c r="AL145">
        <v>27225</v>
      </c>
      <c r="AM145">
        <v>31126</v>
      </c>
      <c r="AN145">
        <v>36222</v>
      </c>
      <c r="AO145">
        <v>41213</v>
      </c>
      <c r="AP145">
        <v>42923</v>
      </c>
      <c r="AQ145">
        <v>63810</v>
      </c>
      <c r="AR145">
        <v>91022</v>
      </c>
      <c r="AS145">
        <v>69374</v>
      </c>
      <c r="AT145">
        <v>13311</v>
      </c>
      <c r="AU145">
        <v>636</v>
      </c>
      <c r="AV145">
        <v>7</v>
      </c>
      <c r="AW145">
        <v>170</v>
      </c>
      <c r="AX145">
        <v>23206</v>
      </c>
      <c r="AY145">
        <v>367906</v>
      </c>
      <c r="AZ145">
        <v>356552</v>
      </c>
      <c r="BA145">
        <v>738224</v>
      </c>
      <c r="BB145">
        <v>1742362</v>
      </c>
    </row>
    <row r="146" spans="2:54" x14ac:dyDescent="0.25">
      <c r="B146" t="s">
        <v>92</v>
      </c>
      <c r="X146">
        <v>1436</v>
      </c>
      <c r="Y146">
        <v>4445</v>
      </c>
      <c r="Z146">
        <v>2723</v>
      </c>
      <c r="AA146">
        <v>4438</v>
      </c>
      <c r="AB146">
        <v>6436</v>
      </c>
      <c r="AC146" s="1">
        <v>14015</v>
      </c>
      <c r="AD146">
        <v>32669</v>
      </c>
      <c r="AE146">
        <v>15251</v>
      </c>
      <c r="AF146">
        <v>7901</v>
      </c>
      <c r="AG146" s="1">
        <v>19622</v>
      </c>
      <c r="AH146" s="1">
        <v>24212</v>
      </c>
      <c r="AI146">
        <v>23702</v>
      </c>
      <c r="AJ146">
        <v>15963</v>
      </c>
      <c r="AK146">
        <v>28841</v>
      </c>
      <c r="AL146">
        <v>22923</v>
      </c>
      <c r="AM146">
        <v>33230</v>
      </c>
      <c r="AN146">
        <v>34637</v>
      </c>
      <c r="AO146">
        <v>56282</v>
      </c>
      <c r="AP146">
        <v>82643</v>
      </c>
      <c r="AQ146">
        <v>75482</v>
      </c>
      <c r="AR146">
        <v>87240</v>
      </c>
      <c r="AS146">
        <v>67810</v>
      </c>
      <c r="AT146">
        <v>2941</v>
      </c>
      <c r="AU146">
        <v>26</v>
      </c>
      <c r="AV146">
        <v>102</v>
      </c>
      <c r="AW146">
        <v>3</v>
      </c>
      <c r="AX146">
        <v>286</v>
      </c>
      <c r="AY146">
        <v>163449</v>
      </c>
      <c r="AZ146">
        <v>1136814</v>
      </c>
      <c r="BA146">
        <v>1329784</v>
      </c>
      <c r="BB146">
        <v>2714863</v>
      </c>
    </row>
    <row r="147" spans="2:54" x14ac:dyDescent="0.25">
      <c r="B147" t="s">
        <v>93</v>
      </c>
      <c r="X147">
        <v>126379</v>
      </c>
      <c r="Y147">
        <v>138280</v>
      </c>
      <c r="Z147">
        <v>96404</v>
      </c>
      <c r="AA147">
        <v>103110</v>
      </c>
      <c r="AB147">
        <v>120730</v>
      </c>
      <c r="AC147" s="1">
        <v>161248</v>
      </c>
      <c r="AD147">
        <v>155339</v>
      </c>
      <c r="AE147">
        <v>178382</v>
      </c>
      <c r="AF147">
        <v>156143</v>
      </c>
      <c r="AG147" s="1">
        <v>186940</v>
      </c>
      <c r="AH147" s="1">
        <v>137507</v>
      </c>
      <c r="AI147">
        <v>156714</v>
      </c>
      <c r="AJ147">
        <v>136563</v>
      </c>
      <c r="AK147">
        <v>198394</v>
      </c>
      <c r="AL147">
        <v>187178</v>
      </c>
      <c r="AM147">
        <v>136777</v>
      </c>
      <c r="AN147">
        <v>159440</v>
      </c>
      <c r="AO147">
        <v>178307</v>
      </c>
      <c r="AP147">
        <v>313398</v>
      </c>
      <c r="AQ147">
        <v>338541</v>
      </c>
      <c r="AR147">
        <v>385462</v>
      </c>
      <c r="AS147">
        <v>289383</v>
      </c>
      <c r="AT147">
        <v>71484</v>
      </c>
      <c r="AU147">
        <v>17547</v>
      </c>
      <c r="AV147">
        <v>11676</v>
      </c>
      <c r="AW147">
        <v>2635</v>
      </c>
      <c r="AX147">
        <v>240274</v>
      </c>
      <c r="AY147">
        <v>1178061</v>
      </c>
      <c r="AZ147">
        <v>4242518</v>
      </c>
      <c r="BA147">
        <v>5720008</v>
      </c>
      <c r="BB147">
        <v>5924654</v>
      </c>
    </row>
    <row r="148" spans="2:54" x14ac:dyDescent="0.25">
      <c r="B148" t="s">
        <v>94</v>
      </c>
      <c r="X148">
        <v>7128</v>
      </c>
      <c r="Y148">
        <v>26310</v>
      </c>
      <c r="Z148">
        <v>4853</v>
      </c>
      <c r="AA148">
        <v>8172</v>
      </c>
      <c r="AB148">
        <v>7369</v>
      </c>
      <c r="AC148" s="1">
        <v>8714</v>
      </c>
      <c r="AD148">
        <v>13414</v>
      </c>
      <c r="AE148">
        <v>20473</v>
      </c>
      <c r="AF148">
        <v>15175</v>
      </c>
      <c r="AG148" s="1">
        <v>8860</v>
      </c>
      <c r="AH148" s="1">
        <v>7496</v>
      </c>
      <c r="AI148">
        <v>6185</v>
      </c>
      <c r="AJ148">
        <v>3340</v>
      </c>
      <c r="AK148">
        <v>3305</v>
      </c>
      <c r="AL148">
        <v>1716</v>
      </c>
      <c r="AM148">
        <v>1149</v>
      </c>
      <c r="AN148">
        <v>778</v>
      </c>
      <c r="AO148">
        <v>1669</v>
      </c>
      <c r="AP148">
        <v>11261</v>
      </c>
      <c r="AQ148">
        <v>7582</v>
      </c>
      <c r="AR148">
        <v>5013</v>
      </c>
      <c r="AS148">
        <v>5004</v>
      </c>
      <c r="AT148">
        <v>1780</v>
      </c>
      <c r="AU148">
        <v>458</v>
      </c>
      <c r="AX148">
        <v>9105</v>
      </c>
      <c r="AY148">
        <v>13687</v>
      </c>
      <c r="AZ148">
        <v>17914</v>
      </c>
      <c r="BA148">
        <v>29276</v>
      </c>
      <c r="BB148">
        <v>27271</v>
      </c>
    </row>
    <row r="149" spans="2:54" x14ac:dyDescent="0.25">
      <c r="B149" t="s">
        <v>95</v>
      </c>
      <c r="X149">
        <v>19720</v>
      </c>
      <c r="Y149">
        <v>46846</v>
      </c>
      <c r="Z149">
        <v>17747</v>
      </c>
      <c r="AA149">
        <v>18643</v>
      </c>
      <c r="AB149">
        <v>1754</v>
      </c>
      <c r="AC149" s="1">
        <v>1642</v>
      </c>
      <c r="AD149">
        <v>181</v>
      </c>
      <c r="AE149">
        <v>2613</v>
      </c>
      <c r="AF149">
        <v>944</v>
      </c>
      <c r="AG149" s="1">
        <v>14214</v>
      </c>
      <c r="AH149" s="1">
        <v>1728</v>
      </c>
      <c r="AI149">
        <v>1306</v>
      </c>
      <c r="AJ149">
        <v>471</v>
      </c>
      <c r="AK149">
        <v>3003</v>
      </c>
      <c r="AL149">
        <v>271</v>
      </c>
      <c r="AM149">
        <v>44</v>
      </c>
      <c r="AN149">
        <v>84</v>
      </c>
      <c r="AO149">
        <v>6073</v>
      </c>
      <c r="AP149">
        <v>887</v>
      </c>
      <c r="AQ149">
        <v>7372</v>
      </c>
      <c r="AR149">
        <v>1920</v>
      </c>
      <c r="AS149">
        <v>213</v>
      </c>
      <c r="AU149">
        <v>7</v>
      </c>
      <c r="AX149">
        <v>8</v>
      </c>
      <c r="AY149">
        <v>567</v>
      </c>
      <c r="AZ149">
        <v>1769</v>
      </c>
      <c r="BA149">
        <v>46423</v>
      </c>
      <c r="BB149">
        <v>59998</v>
      </c>
    </row>
    <row r="150" spans="2:54" x14ac:dyDescent="0.25">
      <c r="B150" t="s">
        <v>96</v>
      </c>
      <c r="X150">
        <v>275743</v>
      </c>
      <c r="Y150">
        <v>315594</v>
      </c>
      <c r="Z150">
        <v>417651</v>
      </c>
      <c r="AA150">
        <v>239963</v>
      </c>
      <c r="AB150">
        <v>347215</v>
      </c>
      <c r="AC150" s="1">
        <v>330741</v>
      </c>
      <c r="AD150">
        <v>609881</v>
      </c>
      <c r="AE150">
        <v>792618</v>
      </c>
      <c r="AF150">
        <v>626914</v>
      </c>
      <c r="AG150" s="1">
        <v>715046</v>
      </c>
      <c r="AH150" s="1">
        <v>692002</v>
      </c>
      <c r="AI150">
        <v>526481</v>
      </c>
      <c r="AJ150">
        <v>404378</v>
      </c>
      <c r="AK150">
        <v>404683</v>
      </c>
      <c r="AL150">
        <v>582311</v>
      </c>
      <c r="AM150">
        <v>613237</v>
      </c>
      <c r="AN150">
        <v>570608</v>
      </c>
      <c r="AO150">
        <v>1050317</v>
      </c>
      <c r="AP150">
        <v>1651771</v>
      </c>
      <c r="AQ150">
        <v>1890608</v>
      </c>
      <c r="AR150">
        <v>1494578</v>
      </c>
      <c r="AS150">
        <v>911122</v>
      </c>
      <c r="AT150">
        <v>324011</v>
      </c>
      <c r="AU150">
        <v>406099</v>
      </c>
      <c r="AV150">
        <v>9733</v>
      </c>
      <c r="AW150">
        <v>1575</v>
      </c>
      <c r="AX150">
        <v>638</v>
      </c>
      <c r="AY150">
        <v>4228099</v>
      </c>
      <c r="AZ150">
        <v>4059297</v>
      </c>
      <c r="BA150">
        <v>9542958</v>
      </c>
      <c r="BB150">
        <v>11038869</v>
      </c>
    </row>
    <row r="151" spans="2:54" x14ac:dyDescent="0.25">
      <c r="B151" t="s">
        <v>3</v>
      </c>
      <c r="X151">
        <v>154673</v>
      </c>
      <c r="Y151">
        <v>197096</v>
      </c>
      <c r="Z151">
        <v>89084</v>
      </c>
      <c r="AA151">
        <v>74666</v>
      </c>
      <c r="AB151">
        <v>178884</v>
      </c>
      <c r="AC151" s="1">
        <v>303451</v>
      </c>
      <c r="AD151">
        <v>303234</v>
      </c>
      <c r="AE151">
        <v>413977</v>
      </c>
      <c r="AF151">
        <v>319597</v>
      </c>
      <c r="AG151" s="1">
        <v>430037</v>
      </c>
      <c r="AH151" s="1">
        <v>367423</v>
      </c>
      <c r="AI151">
        <v>254133</v>
      </c>
      <c r="AJ151">
        <v>243380</v>
      </c>
      <c r="AK151">
        <v>243744</v>
      </c>
      <c r="AL151">
        <v>260941</v>
      </c>
      <c r="AM151">
        <v>253178</v>
      </c>
      <c r="AN151">
        <v>211212</v>
      </c>
      <c r="AO151">
        <v>321403</v>
      </c>
      <c r="AP151">
        <v>517314</v>
      </c>
      <c r="AQ151">
        <v>680268</v>
      </c>
      <c r="AR151">
        <v>553549</v>
      </c>
      <c r="AS151">
        <v>484018</v>
      </c>
      <c r="AT151">
        <v>480147</v>
      </c>
      <c r="AU151">
        <v>159206</v>
      </c>
      <c r="AV151">
        <v>22742</v>
      </c>
      <c r="AW151">
        <v>5404</v>
      </c>
      <c r="AX151">
        <v>808139</v>
      </c>
      <c r="AY151">
        <v>2490841</v>
      </c>
      <c r="AZ151">
        <v>5617270</v>
      </c>
      <c r="BA151">
        <v>6909189</v>
      </c>
      <c r="BB151">
        <v>9700645</v>
      </c>
    </row>
    <row r="152" spans="2:54" x14ac:dyDescent="0.25">
      <c r="B152" t="s">
        <v>97</v>
      </c>
      <c r="X152">
        <v>327362</v>
      </c>
      <c r="Y152">
        <v>193596</v>
      </c>
      <c r="Z152">
        <v>97445</v>
      </c>
      <c r="AA152">
        <v>83514</v>
      </c>
      <c r="AB152">
        <v>176871</v>
      </c>
      <c r="AC152" s="1">
        <v>281417</v>
      </c>
      <c r="AD152">
        <v>254216</v>
      </c>
      <c r="AE152">
        <v>430108</v>
      </c>
      <c r="AF152">
        <v>497236</v>
      </c>
      <c r="AG152" s="1">
        <v>486499</v>
      </c>
      <c r="AH152" s="1">
        <v>504430</v>
      </c>
      <c r="AI152">
        <v>300657</v>
      </c>
      <c r="AJ152">
        <v>392504</v>
      </c>
      <c r="AK152">
        <v>486135</v>
      </c>
      <c r="AL152">
        <v>465177</v>
      </c>
      <c r="AM152">
        <v>468437</v>
      </c>
      <c r="AN152">
        <v>375359</v>
      </c>
      <c r="AO152">
        <v>582082</v>
      </c>
      <c r="AP152">
        <v>651190</v>
      </c>
      <c r="AQ152">
        <v>857819</v>
      </c>
      <c r="AR152">
        <v>919351</v>
      </c>
      <c r="AS152">
        <v>1402694</v>
      </c>
      <c r="AT152">
        <v>2595643</v>
      </c>
      <c r="AU152">
        <v>2227853</v>
      </c>
      <c r="AV152">
        <v>9761</v>
      </c>
      <c r="AW152">
        <v>5166</v>
      </c>
      <c r="AX152">
        <v>1559240</v>
      </c>
      <c r="AY152">
        <v>6703566</v>
      </c>
      <c r="AZ152">
        <v>15588932</v>
      </c>
      <c r="BA152">
        <v>28179837</v>
      </c>
      <c r="BB152">
        <v>32471255</v>
      </c>
    </row>
    <row r="153" spans="2:54" x14ac:dyDescent="0.25">
      <c r="B153" t="s">
        <v>98</v>
      </c>
      <c r="X153">
        <v>219007</v>
      </c>
      <c r="Y153">
        <v>179917</v>
      </c>
      <c r="Z153">
        <v>89884</v>
      </c>
      <c r="AA153">
        <v>167506</v>
      </c>
      <c r="AB153">
        <v>164212</v>
      </c>
      <c r="AC153" s="1">
        <v>205125</v>
      </c>
      <c r="AD153">
        <v>170469</v>
      </c>
      <c r="AE153">
        <v>238837</v>
      </c>
      <c r="AF153">
        <v>220871</v>
      </c>
      <c r="AG153" s="1">
        <v>261618</v>
      </c>
      <c r="AH153" s="1">
        <v>278565</v>
      </c>
      <c r="AI153">
        <v>240543</v>
      </c>
      <c r="AJ153">
        <v>240510</v>
      </c>
      <c r="AK153">
        <v>211278</v>
      </c>
      <c r="AL153">
        <v>184741</v>
      </c>
      <c r="AM153">
        <v>192739</v>
      </c>
      <c r="AN153">
        <v>189503</v>
      </c>
      <c r="AO153">
        <v>201317</v>
      </c>
      <c r="AP153">
        <v>265985</v>
      </c>
      <c r="AQ153">
        <v>337088</v>
      </c>
      <c r="AR153">
        <v>358717</v>
      </c>
      <c r="AS153">
        <v>307727</v>
      </c>
      <c r="AT153">
        <v>97555</v>
      </c>
      <c r="AU153">
        <v>9201</v>
      </c>
      <c r="AV153">
        <v>1792</v>
      </c>
      <c r="AW153">
        <v>593</v>
      </c>
      <c r="AX153">
        <v>137831</v>
      </c>
      <c r="AY153">
        <v>1083685</v>
      </c>
      <c r="AZ153">
        <v>4546865</v>
      </c>
      <c r="BA153">
        <v>4705619</v>
      </c>
      <c r="BB153">
        <v>6462000</v>
      </c>
    </row>
    <row r="154" spans="2:54" x14ac:dyDescent="0.25">
      <c r="B154" t="s">
        <v>188</v>
      </c>
      <c r="X154">
        <v>2784</v>
      </c>
      <c r="Y154">
        <v>6240</v>
      </c>
    </row>
    <row r="155" spans="2:54" x14ac:dyDescent="0.25">
      <c r="B155" t="s">
        <v>189</v>
      </c>
      <c r="X155">
        <v>10441</v>
      </c>
      <c r="Y155">
        <v>14311</v>
      </c>
    </row>
    <row r="156" spans="2:54" x14ac:dyDescent="0.25">
      <c r="B156" t="s">
        <v>162</v>
      </c>
      <c r="BB156">
        <v>2515231</v>
      </c>
    </row>
    <row r="157" spans="2:54" x14ac:dyDescent="0.25">
      <c r="B157" t="s">
        <v>4</v>
      </c>
      <c r="X157">
        <v>81865</v>
      </c>
      <c r="Y157">
        <v>85285</v>
      </c>
      <c r="Z157">
        <v>123035</v>
      </c>
      <c r="AA157">
        <v>74177</v>
      </c>
      <c r="AB157">
        <v>112518</v>
      </c>
      <c r="AC157" s="1">
        <v>162120</v>
      </c>
      <c r="AD157">
        <v>121576</v>
      </c>
      <c r="AE157">
        <v>170250</v>
      </c>
      <c r="AF157">
        <v>183199</v>
      </c>
      <c r="AG157" s="1">
        <v>137667</v>
      </c>
      <c r="AH157" s="1">
        <v>136844</v>
      </c>
      <c r="AI157">
        <v>172353</v>
      </c>
      <c r="AJ157">
        <v>167440</v>
      </c>
      <c r="AK157">
        <v>124744</v>
      </c>
      <c r="AL157">
        <v>157968</v>
      </c>
      <c r="AM157">
        <v>204046</v>
      </c>
      <c r="AN157">
        <v>160509</v>
      </c>
      <c r="AO157">
        <v>152591</v>
      </c>
      <c r="AP157">
        <v>246802</v>
      </c>
      <c r="AQ157">
        <v>297537</v>
      </c>
      <c r="AR157">
        <v>266201</v>
      </c>
      <c r="AS157">
        <v>180294</v>
      </c>
      <c r="AT157">
        <v>86389</v>
      </c>
      <c r="AU157">
        <v>3064</v>
      </c>
      <c r="AV157">
        <v>769</v>
      </c>
      <c r="AW157">
        <v>218</v>
      </c>
      <c r="AX157">
        <v>77994</v>
      </c>
      <c r="AY157">
        <v>853132</v>
      </c>
      <c r="AZ157">
        <v>755000</v>
      </c>
      <c r="BA157">
        <v>1061159</v>
      </c>
      <c r="BB157">
        <v>2535917</v>
      </c>
    </row>
    <row r="158" spans="2:54" x14ac:dyDescent="0.25">
      <c r="B158" t="s">
        <v>128</v>
      </c>
      <c r="X158">
        <v>358075</v>
      </c>
      <c r="Y158">
        <v>495913</v>
      </c>
      <c r="Z158">
        <v>247168</v>
      </c>
      <c r="AA158">
        <v>206359</v>
      </c>
      <c r="AB158">
        <v>289277</v>
      </c>
      <c r="AC158" s="1">
        <v>399632</v>
      </c>
      <c r="AD158">
        <v>563876</v>
      </c>
    </row>
    <row r="159" spans="2:54" x14ac:dyDescent="0.25">
      <c r="B159" t="s">
        <v>115</v>
      </c>
      <c r="X159">
        <v>190872</v>
      </c>
      <c r="Y159">
        <v>168802</v>
      </c>
      <c r="Z159">
        <v>243564</v>
      </c>
      <c r="AA159">
        <v>85999</v>
      </c>
      <c r="AB159">
        <v>107789</v>
      </c>
      <c r="AC159" s="1">
        <v>135360</v>
      </c>
      <c r="AD159">
        <v>176233</v>
      </c>
      <c r="AE159">
        <v>215932</v>
      </c>
      <c r="AF159">
        <v>182934</v>
      </c>
      <c r="AG159" s="1">
        <v>185680</v>
      </c>
    </row>
    <row r="160" spans="2:54" x14ac:dyDescent="0.25">
      <c r="B160" t="s">
        <v>99</v>
      </c>
      <c r="AH160" s="1">
        <v>200448</v>
      </c>
      <c r="AI160">
        <v>2191</v>
      </c>
      <c r="AJ160">
        <v>957</v>
      </c>
      <c r="AK160">
        <v>45</v>
      </c>
      <c r="AL160">
        <v>15</v>
      </c>
      <c r="AM160">
        <v>18</v>
      </c>
      <c r="AN160">
        <v>33</v>
      </c>
      <c r="AO160">
        <v>169</v>
      </c>
      <c r="AP160">
        <v>365</v>
      </c>
      <c r="AQ160">
        <v>487</v>
      </c>
      <c r="AR160">
        <v>157</v>
      </c>
      <c r="AS160">
        <v>891</v>
      </c>
      <c r="AT160">
        <v>4229</v>
      </c>
      <c r="AU160">
        <v>5</v>
      </c>
      <c r="AV160">
        <v>11</v>
      </c>
      <c r="AX160">
        <v>6436</v>
      </c>
      <c r="AY160">
        <v>33154</v>
      </c>
      <c r="AZ160">
        <v>19616</v>
      </c>
      <c r="BA160">
        <v>26813</v>
      </c>
      <c r="BB160">
        <v>25855</v>
      </c>
    </row>
    <row r="161" spans="2:54" x14ac:dyDescent="0.25">
      <c r="B161" t="s">
        <v>100</v>
      </c>
      <c r="AB161">
        <v>50104</v>
      </c>
      <c r="AC161" s="1">
        <v>58428</v>
      </c>
      <c r="AD161">
        <v>86554</v>
      </c>
      <c r="AE161">
        <v>117674</v>
      </c>
      <c r="AF161">
        <v>95078</v>
      </c>
      <c r="AG161" s="1">
        <v>97002</v>
      </c>
      <c r="AH161" s="1">
        <v>74238</v>
      </c>
      <c r="AI161">
        <v>62166</v>
      </c>
      <c r="AJ161">
        <v>42967</v>
      </c>
      <c r="AK161">
        <v>33386</v>
      </c>
      <c r="AL161">
        <v>28334</v>
      </c>
      <c r="AM161">
        <v>28530</v>
      </c>
      <c r="AN161">
        <v>23211</v>
      </c>
      <c r="AO161">
        <v>64854</v>
      </c>
      <c r="AP161">
        <v>89657</v>
      </c>
      <c r="AQ161">
        <v>121945</v>
      </c>
      <c r="AR161">
        <v>138596</v>
      </c>
      <c r="AS161">
        <v>181348</v>
      </c>
      <c r="AT161">
        <v>3919</v>
      </c>
      <c r="AU161">
        <v>234</v>
      </c>
      <c r="AV161">
        <v>37</v>
      </c>
      <c r="AW161">
        <v>51316</v>
      </c>
      <c r="AX161">
        <v>76484</v>
      </c>
      <c r="BB161">
        <v>347422</v>
      </c>
    </row>
    <row r="162" spans="2:54" x14ac:dyDescent="0.25">
      <c r="B162" t="s">
        <v>101</v>
      </c>
      <c r="AB162">
        <v>8779</v>
      </c>
      <c r="AC162" s="1">
        <v>25592</v>
      </c>
      <c r="AD162">
        <v>34773</v>
      </c>
      <c r="AE162">
        <v>54548</v>
      </c>
      <c r="AF162">
        <v>56511</v>
      </c>
      <c r="AG162" s="1">
        <v>59356</v>
      </c>
      <c r="AH162" s="1">
        <v>50731</v>
      </c>
      <c r="AI162">
        <v>39706</v>
      </c>
      <c r="AJ162">
        <v>32286</v>
      </c>
      <c r="AK162">
        <v>23929</v>
      </c>
      <c r="AL162">
        <v>16587</v>
      </c>
      <c r="AM162">
        <v>22035</v>
      </c>
      <c r="AN162">
        <v>28026</v>
      </c>
      <c r="AO162">
        <v>53846</v>
      </c>
      <c r="AP162">
        <v>68681</v>
      </c>
      <c r="AQ162">
        <v>74905</v>
      </c>
      <c r="AR162">
        <v>89672</v>
      </c>
      <c r="AS162">
        <v>49528</v>
      </c>
      <c r="AT162">
        <v>109964</v>
      </c>
      <c r="AU162">
        <v>217037</v>
      </c>
      <c r="AV162">
        <v>9397</v>
      </c>
      <c r="AW162">
        <v>1515</v>
      </c>
      <c r="AX162">
        <v>141111</v>
      </c>
      <c r="AY162">
        <v>191245</v>
      </c>
      <c r="AZ162">
        <v>403298</v>
      </c>
      <c r="BA162">
        <v>1971337</v>
      </c>
      <c r="BB162">
        <v>1767410</v>
      </c>
    </row>
    <row r="163" spans="2:54" x14ac:dyDescent="0.25">
      <c r="B163" t="s">
        <v>102</v>
      </c>
      <c r="X163">
        <v>437359</v>
      </c>
      <c r="Y163">
        <v>269374</v>
      </c>
      <c r="Z163">
        <v>256016</v>
      </c>
      <c r="AA163">
        <v>224066</v>
      </c>
      <c r="AB163">
        <v>309282</v>
      </c>
      <c r="AC163" s="1">
        <v>294648</v>
      </c>
      <c r="AD163">
        <v>393616</v>
      </c>
      <c r="AE163">
        <v>642932</v>
      </c>
      <c r="AF163">
        <v>397985</v>
      </c>
      <c r="AG163" s="1">
        <v>589028</v>
      </c>
      <c r="AH163" s="1">
        <v>704053</v>
      </c>
      <c r="AI163">
        <v>664650</v>
      </c>
      <c r="AJ163">
        <v>584925</v>
      </c>
      <c r="AK163">
        <v>724696</v>
      </c>
      <c r="AL163">
        <v>449907</v>
      </c>
      <c r="AM163">
        <v>415470</v>
      </c>
      <c r="AN163">
        <v>464479</v>
      </c>
      <c r="AO163">
        <v>534575</v>
      </c>
      <c r="AP163">
        <v>741427</v>
      </c>
      <c r="AQ163">
        <v>878486</v>
      </c>
      <c r="AR163">
        <v>923855</v>
      </c>
      <c r="AS163">
        <v>1050146</v>
      </c>
      <c r="AT163">
        <v>1644290</v>
      </c>
      <c r="AU163">
        <v>1644172</v>
      </c>
      <c r="AV163">
        <v>22101</v>
      </c>
      <c r="AW163">
        <v>134310</v>
      </c>
      <c r="AX163">
        <v>1600969</v>
      </c>
      <c r="AY163">
        <v>2144868</v>
      </c>
      <c r="AZ163">
        <v>4331917</v>
      </c>
      <c r="BA163">
        <v>7350691</v>
      </c>
      <c r="BB163">
        <v>15159905</v>
      </c>
    </row>
    <row r="164" spans="2:54" x14ac:dyDescent="0.25">
      <c r="B164" t="s">
        <v>103</v>
      </c>
      <c r="E164">
        <f>SUM(E139:E163)</f>
        <v>0</v>
      </c>
      <c r="F164">
        <f t="shared" ref="F164:BB164" si="0">SUM(F139:F163)</f>
        <v>0</v>
      </c>
      <c r="G164">
        <f t="shared" si="0"/>
        <v>0</v>
      </c>
      <c r="H164">
        <f t="shared" si="0"/>
        <v>0</v>
      </c>
      <c r="I164">
        <f t="shared" si="0"/>
        <v>0</v>
      </c>
      <c r="J164">
        <f t="shared" si="0"/>
        <v>0</v>
      </c>
      <c r="K164">
        <f t="shared" si="0"/>
        <v>0</v>
      </c>
      <c r="L164">
        <f t="shared" si="0"/>
        <v>0</v>
      </c>
      <c r="M164">
        <f t="shared" si="0"/>
        <v>0</v>
      </c>
      <c r="N164">
        <f t="shared" si="0"/>
        <v>0</v>
      </c>
      <c r="O164">
        <f t="shared" si="0"/>
        <v>0</v>
      </c>
      <c r="P164">
        <f t="shared" si="0"/>
        <v>0</v>
      </c>
      <c r="Q164">
        <f t="shared" si="0"/>
        <v>0</v>
      </c>
      <c r="R164">
        <f t="shared" si="0"/>
        <v>0</v>
      </c>
      <c r="S164">
        <f t="shared" si="0"/>
        <v>0</v>
      </c>
      <c r="T164">
        <f t="shared" si="0"/>
        <v>0</v>
      </c>
      <c r="U164">
        <f t="shared" si="0"/>
        <v>0</v>
      </c>
      <c r="V164">
        <f t="shared" si="0"/>
        <v>0</v>
      </c>
      <c r="W164">
        <f t="shared" si="0"/>
        <v>0</v>
      </c>
      <c r="X164">
        <f t="shared" si="0"/>
        <v>3638835</v>
      </c>
      <c r="Y164">
        <f t="shared" si="0"/>
        <v>3528063</v>
      </c>
      <c r="Z164">
        <f t="shared" si="0"/>
        <v>2901845</v>
      </c>
      <c r="AA164">
        <f t="shared" si="0"/>
        <v>2420768</v>
      </c>
      <c r="AB164">
        <f t="shared" si="0"/>
        <v>3367624</v>
      </c>
      <c r="AC164" s="1">
        <f t="shared" si="0"/>
        <v>4312472</v>
      </c>
      <c r="AD164">
        <f t="shared" si="0"/>
        <v>4980771</v>
      </c>
      <c r="AE164">
        <f t="shared" si="0"/>
        <v>7363082</v>
      </c>
      <c r="AF164">
        <f t="shared" si="0"/>
        <v>6464657</v>
      </c>
      <c r="AG164" s="1">
        <f t="shared" si="0"/>
        <v>7091479</v>
      </c>
      <c r="AH164" s="1">
        <f t="shared" si="0"/>
        <v>7214910</v>
      </c>
      <c r="AI164">
        <f t="shared" si="0"/>
        <v>6697658</v>
      </c>
      <c r="AJ164">
        <f t="shared" si="0"/>
        <v>6283827</v>
      </c>
      <c r="AK164">
        <f t="shared" si="0"/>
        <v>6223403</v>
      </c>
      <c r="AL164">
        <f t="shared" si="0"/>
        <v>6729816</v>
      </c>
      <c r="AM164">
        <f t="shared" si="0"/>
        <v>5843751</v>
      </c>
      <c r="AN164">
        <f t="shared" si="0"/>
        <v>5406773</v>
      </c>
      <c r="AO164">
        <f t="shared" si="0"/>
        <v>7252018</v>
      </c>
      <c r="AP164">
        <f t="shared" si="0"/>
        <v>10349490</v>
      </c>
      <c r="AQ164">
        <f t="shared" si="0"/>
        <v>12491380</v>
      </c>
      <c r="AR164">
        <f t="shared" si="0"/>
        <v>12190644</v>
      </c>
      <c r="AS164">
        <f t="shared" si="0"/>
        <v>11720588</v>
      </c>
      <c r="AT164">
        <f t="shared" si="0"/>
        <v>14289547</v>
      </c>
      <c r="AU164">
        <f t="shared" si="0"/>
        <v>12467306</v>
      </c>
      <c r="AV164">
        <f t="shared" si="0"/>
        <v>297391</v>
      </c>
      <c r="AW164">
        <f t="shared" si="0"/>
        <v>272157</v>
      </c>
      <c r="AX164">
        <f t="shared" si="0"/>
        <v>9057673</v>
      </c>
      <c r="AY164">
        <f t="shared" si="0"/>
        <v>53253460</v>
      </c>
      <c r="AZ164">
        <f t="shared" si="0"/>
        <v>95372242</v>
      </c>
      <c r="BA164">
        <f t="shared" si="0"/>
        <v>190432990</v>
      </c>
      <c r="BB164">
        <f t="shared" si="0"/>
        <v>240997224</v>
      </c>
    </row>
    <row r="165" spans="2:54" x14ac:dyDescent="0.25">
      <c r="B165" t="s">
        <v>129</v>
      </c>
      <c r="X165">
        <v>148659</v>
      </c>
      <c r="Y165">
        <v>180258</v>
      </c>
      <c r="Z165">
        <v>118169</v>
      </c>
      <c r="AA165">
        <v>121157</v>
      </c>
      <c r="AB165">
        <v>153276</v>
      </c>
    </row>
    <row r="166" spans="2:54" x14ac:dyDescent="0.25">
      <c r="B166" t="s">
        <v>130</v>
      </c>
      <c r="X166">
        <v>7731</v>
      </c>
      <c r="Y166">
        <v>4142</v>
      </c>
      <c r="Z166">
        <v>1403</v>
      </c>
      <c r="AA166">
        <v>1094</v>
      </c>
      <c r="AB166">
        <v>2088</v>
      </c>
      <c r="AC166" s="1">
        <v>1776</v>
      </c>
      <c r="AD166">
        <v>2599</v>
      </c>
      <c r="AE166">
        <v>1696</v>
      </c>
      <c r="AF166">
        <v>1517</v>
      </c>
      <c r="AG166" s="1">
        <v>1247</v>
      </c>
      <c r="AH166" s="1">
        <v>344</v>
      </c>
      <c r="AI166">
        <v>1352</v>
      </c>
      <c r="AJ166">
        <v>219</v>
      </c>
    </row>
    <row r="167" spans="2:54" x14ac:dyDescent="0.25">
      <c r="B167" t="s">
        <v>104</v>
      </c>
    </row>
    <row r="168" spans="2:54" x14ac:dyDescent="0.25">
      <c r="B168" t="s">
        <v>105</v>
      </c>
      <c r="E168">
        <f t="shared" ref="E168:W168" si="1">+E138+E164+E167</f>
        <v>0</v>
      </c>
      <c r="F168">
        <f t="shared" si="1"/>
        <v>0</v>
      </c>
      <c r="G168">
        <f t="shared" si="1"/>
        <v>0</v>
      </c>
      <c r="H168">
        <f t="shared" si="1"/>
        <v>0</v>
      </c>
      <c r="I168">
        <f t="shared" si="1"/>
        <v>0</v>
      </c>
      <c r="J168">
        <f t="shared" si="1"/>
        <v>0</v>
      </c>
      <c r="K168">
        <f t="shared" si="1"/>
        <v>0</v>
      </c>
      <c r="L168">
        <f t="shared" si="1"/>
        <v>0</v>
      </c>
      <c r="M168">
        <f t="shared" si="1"/>
        <v>0</v>
      </c>
      <c r="N168">
        <f t="shared" si="1"/>
        <v>0</v>
      </c>
      <c r="O168">
        <f t="shared" si="1"/>
        <v>0</v>
      </c>
      <c r="P168">
        <f t="shared" si="1"/>
        <v>0</v>
      </c>
      <c r="Q168">
        <f t="shared" si="1"/>
        <v>0</v>
      </c>
      <c r="R168">
        <f t="shared" si="1"/>
        <v>0</v>
      </c>
      <c r="S168">
        <f t="shared" si="1"/>
        <v>0</v>
      </c>
      <c r="T168">
        <f t="shared" si="1"/>
        <v>0</v>
      </c>
      <c r="U168">
        <f t="shared" si="1"/>
        <v>0</v>
      </c>
      <c r="V168">
        <f t="shared" si="1"/>
        <v>0</v>
      </c>
      <c r="W168">
        <f t="shared" si="1"/>
        <v>0</v>
      </c>
      <c r="X168">
        <f t="shared" ref="X168:AA168" si="2">+X138+X164+X167+X165+X166</f>
        <v>35799267</v>
      </c>
      <c r="Y168">
        <f t="shared" si="2"/>
        <v>49904897</v>
      </c>
      <c r="Z168">
        <f t="shared" si="2"/>
        <v>22755221</v>
      </c>
      <c r="AA168">
        <f t="shared" si="2"/>
        <v>24275063</v>
      </c>
      <c r="AB168">
        <f>+AB138+AB164+AB167+AB165+AB166</f>
        <v>32859553</v>
      </c>
      <c r="AC168" s="1">
        <f t="shared" ref="AC168:AG168" si="3">+AC138+AC164+AC167+AC165+AC166</f>
        <v>40162808</v>
      </c>
      <c r="AD168">
        <f t="shared" si="3"/>
        <v>44552407</v>
      </c>
      <c r="AE168">
        <f t="shared" si="3"/>
        <v>59627075</v>
      </c>
      <c r="AF168">
        <f t="shared" si="3"/>
        <v>52996008</v>
      </c>
      <c r="AG168" s="1">
        <f t="shared" si="3"/>
        <v>53643940</v>
      </c>
      <c r="AH168" s="1">
        <f>+AH138+AH164+AH167+AH166</f>
        <v>58220622</v>
      </c>
      <c r="AI168">
        <f>+AI138+AI164+AI167+AI166</f>
        <v>52510812</v>
      </c>
      <c r="AJ168">
        <f>+AJ138+AJ164+AJ167+AJ166</f>
        <v>42205830</v>
      </c>
      <c r="AK168">
        <f t="shared" ref="AK168:BB168" si="4">+AK138+AK164+AK167</f>
        <v>29808375</v>
      </c>
      <c r="AL168">
        <f t="shared" si="4"/>
        <v>28430842</v>
      </c>
      <c r="AM168">
        <f t="shared" si="4"/>
        <v>23097222</v>
      </c>
      <c r="AN168">
        <f t="shared" si="4"/>
        <v>20973965</v>
      </c>
      <c r="AO168">
        <f t="shared" si="4"/>
        <v>25414076</v>
      </c>
      <c r="AP168">
        <f t="shared" si="4"/>
        <v>42390885</v>
      </c>
      <c r="AQ168">
        <f t="shared" si="4"/>
        <v>46064225</v>
      </c>
      <c r="AR168">
        <f t="shared" si="4"/>
        <v>43785200</v>
      </c>
      <c r="AS168">
        <f t="shared" si="4"/>
        <v>45769984</v>
      </c>
      <c r="AT168">
        <f t="shared" si="4"/>
        <v>24935970</v>
      </c>
      <c r="AU168">
        <f t="shared" si="4"/>
        <v>25952377</v>
      </c>
      <c r="AV168">
        <f t="shared" si="4"/>
        <v>13960336</v>
      </c>
      <c r="AW168">
        <f t="shared" si="4"/>
        <v>9769406</v>
      </c>
      <c r="AX168">
        <f t="shared" si="4"/>
        <v>57027127</v>
      </c>
      <c r="AY168">
        <f t="shared" si="4"/>
        <v>264737471</v>
      </c>
      <c r="AZ168">
        <f t="shared" si="4"/>
        <v>397135459</v>
      </c>
      <c r="BA168">
        <f t="shared" si="4"/>
        <v>672675609</v>
      </c>
      <c r="BB168">
        <f t="shared" si="4"/>
        <v>926325987</v>
      </c>
    </row>
    <row r="170" spans="2:54" x14ac:dyDescent="0.25">
      <c r="X170">
        <f>32004042+3638835+156390-X168</f>
        <v>0</v>
      </c>
      <c r="Y170">
        <f>46192434+3528063+184400-Y168</f>
        <v>0</v>
      </c>
      <c r="Z170">
        <f>19733804+2901845+119572-Z168</f>
        <v>0</v>
      </c>
      <c r="AA170">
        <f>24275063-AA168</f>
        <v>0</v>
      </c>
      <c r="AB170">
        <f>32859553-AB168</f>
        <v>0</v>
      </c>
      <c r="AC170" s="1">
        <f>40162808-AC168</f>
        <v>0</v>
      </c>
      <c r="AD170">
        <f>44552397-AD168</f>
        <v>-10</v>
      </c>
      <c r="AE170">
        <f>59627075-AE168</f>
        <v>0</v>
      </c>
      <c r="AF170">
        <f>52996008-AF168</f>
        <v>0</v>
      </c>
      <c r="AG170" s="1">
        <f>53643949-AG168</f>
        <v>9</v>
      </c>
      <c r="AH170" s="1">
        <f>58220622-AH168</f>
        <v>0</v>
      </c>
      <c r="AI170">
        <f>52510812-AI168</f>
        <v>0</v>
      </c>
      <c r="AJ170">
        <f>42205830-AJ168</f>
        <v>0</v>
      </c>
      <c r="AK170">
        <f>29808375-AK168</f>
        <v>0</v>
      </c>
      <c r="AL170">
        <f>28430842-AL168</f>
        <v>0</v>
      </c>
      <c r="AM170">
        <f>23097222-AM168</f>
        <v>0</v>
      </c>
      <c r="AN170">
        <f>20973965-AN168</f>
        <v>0</v>
      </c>
      <c r="AO170">
        <f>25414076-AO168</f>
        <v>0</v>
      </c>
      <c r="AP170">
        <f>42390885-AP168</f>
        <v>0</v>
      </c>
      <c r="AQ170">
        <f>46064225-AQ168</f>
        <v>0</v>
      </c>
      <c r="AR170">
        <f>43785200-AR168</f>
        <v>0</v>
      </c>
      <c r="AS170">
        <f>45769984-AS168</f>
        <v>0</v>
      </c>
      <c r="AT170">
        <f>24935970-AT168</f>
        <v>0</v>
      </c>
      <c r="AU170">
        <f>25952377-AU168</f>
        <v>0</v>
      </c>
      <c r="AV170">
        <f>13960336-AV168</f>
        <v>0</v>
      </c>
      <c r="AW170">
        <f>9769406-AW168</f>
        <v>0</v>
      </c>
      <c r="AX170">
        <f>57027127-AX168</f>
        <v>0</v>
      </c>
      <c r="AY170">
        <f>264737471-AY168</f>
        <v>0</v>
      </c>
      <c r="AZ170">
        <f>397135459-AZ168</f>
        <v>0</v>
      </c>
      <c r="BA170">
        <f>672672610-BA168</f>
        <v>-2999</v>
      </c>
    </row>
    <row r="173" spans="2:54" x14ac:dyDescent="0.25">
      <c r="AL173" t="s">
        <v>120</v>
      </c>
      <c r="AM173" t="s">
        <v>120</v>
      </c>
      <c r="AN173" t="s">
        <v>120</v>
      </c>
      <c r="AR173" t="s">
        <v>170</v>
      </c>
      <c r="AS173" t="s">
        <v>170</v>
      </c>
      <c r="AT173" t="s">
        <v>170</v>
      </c>
    </row>
    <row r="175" spans="2:54" x14ac:dyDescent="0.25">
      <c r="AN175" t="s">
        <v>119</v>
      </c>
    </row>
    <row r="177" spans="31:44" x14ac:dyDescent="0.25">
      <c r="AE177" t="s">
        <v>121</v>
      </c>
      <c r="AL177" t="s">
        <v>121</v>
      </c>
      <c r="AM177" t="s">
        <v>121</v>
      </c>
      <c r="AN177" t="s">
        <v>121</v>
      </c>
    </row>
    <row r="178" spans="31:44" x14ac:dyDescent="0.25">
      <c r="AR178" t="s">
        <v>168</v>
      </c>
    </row>
    <row r="179" spans="31:44" x14ac:dyDescent="0.25">
      <c r="AH179" s="1" t="s">
        <v>169</v>
      </c>
    </row>
  </sheetData>
  <sortState ref="B2:B109">
    <sortCondition ref="B2:B109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10" sqref="A1:XFD1048576"/>
    </sheetView>
  </sheetViews>
  <sheetFormatPr defaultRowHeight="15" x14ac:dyDescent="0.25"/>
  <sheetData/>
  <sortState ref="B2:C80">
    <sortCondition ref="B2: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Raymond P. Hicks</cp:lastModifiedBy>
  <dcterms:created xsi:type="dcterms:W3CDTF">2008-10-31T18:06:47Z</dcterms:created>
  <dcterms:modified xsi:type="dcterms:W3CDTF">2012-05-11T11:19:04Z</dcterms:modified>
</cp:coreProperties>
</file>