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4295" windowHeight="9120" activeTab="1"/>
  </bookViews>
  <sheets>
    <sheet name="exports" sheetId="1" r:id="rId1"/>
    <sheet name="imports" sheetId="2" r:id="rId2"/>
    <sheet name="imports (2)" sheetId="5" r:id="rId3"/>
    <sheet name="goldimp" sheetId="3" r:id="rId4"/>
    <sheet name="goldexp" sheetId="4" r:id="rId5"/>
  </sheets>
  <calcPr calcId="125725"/>
</workbook>
</file>

<file path=xl/calcChain.xml><?xml version="1.0" encoding="utf-8"?>
<calcChain xmlns="http://schemas.openxmlformats.org/spreadsheetml/2006/main">
  <c r="P131" i="1"/>
  <c r="P139" i="2"/>
  <c r="AF139" i="1" l="1"/>
  <c r="AF141" s="1"/>
  <c r="AE139"/>
  <c r="AE141" s="1"/>
  <c r="AD139"/>
  <c r="AD138"/>
  <c r="AC139"/>
  <c r="AC138"/>
  <c r="AR139"/>
  <c r="BB145" i="5"/>
  <c r="BA145"/>
  <c r="AZ145"/>
  <c r="AY145"/>
  <c r="AX145"/>
  <c r="AW145"/>
  <c r="AV145"/>
  <c r="AU145"/>
  <c r="AT145"/>
  <c r="AS145"/>
  <c r="AS147" s="1"/>
  <c r="AR145"/>
  <c r="AR147" s="1"/>
  <c r="AQ145"/>
  <c r="AQ147" s="1"/>
  <c r="AO145"/>
  <c r="AO147" s="1"/>
  <c r="AN145"/>
  <c r="AN147" s="1"/>
  <c r="AM145"/>
  <c r="AM147" s="1"/>
  <c r="AL145"/>
  <c r="AL147" s="1"/>
  <c r="AK145"/>
  <c r="AK147" s="1"/>
  <c r="AJ145"/>
  <c r="AJ147" s="1"/>
  <c r="AG145"/>
  <c r="AG147" s="1"/>
  <c r="AD145"/>
  <c r="AD147" s="1"/>
  <c r="AA145"/>
  <c r="Z145"/>
  <c r="Y145"/>
  <c r="Y147" s="1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AI144"/>
  <c r="AI145" s="1"/>
  <c r="AI147" s="1"/>
  <c r="AH144"/>
  <c r="AH145" s="1"/>
  <c r="AH147" s="1"/>
  <c r="AF144"/>
  <c r="AF145" s="1"/>
  <c r="AF147" s="1"/>
  <c r="AE144"/>
  <c r="AE145" s="1"/>
  <c r="AE147" s="1"/>
  <c r="AB144"/>
  <c r="AB145" s="1"/>
  <c r="AB147" s="1"/>
  <c r="AC138"/>
  <c r="AC145" s="1"/>
  <c r="AC147" s="1"/>
  <c r="AP32"/>
  <c r="AP145" s="1"/>
  <c r="AP147" s="1"/>
  <c r="AG139" i="1"/>
  <c r="AB146" i="2"/>
  <c r="AB145"/>
  <c r="AI139" i="1"/>
  <c r="AI145" i="2"/>
  <c r="Y146" l="1"/>
  <c r="Y148" s="1"/>
  <c r="AM139" i="1"/>
  <c r="AM141" s="1"/>
  <c r="AL139"/>
  <c r="AL141" s="1"/>
  <c r="AK139"/>
  <c r="AK141" s="1"/>
  <c r="AJ139"/>
  <c r="AJ141" s="1"/>
  <c r="AN139"/>
  <c r="AN141" s="1"/>
  <c r="AM146" i="2"/>
  <c r="AM148"/>
  <c r="AL146"/>
  <c r="AL148" s="1"/>
  <c r="AK146"/>
  <c r="AK148" s="1"/>
  <c r="AJ146"/>
  <c r="AJ148" s="1"/>
  <c r="AN146"/>
  <c r="AN148" s="1"/>
  <c r="AS146"/>
  <c r="AR146"/>
  <c r="AC139"/>
  <c r="AC146" s="1"/>
  <c r="AE145"/>
  <c r="AE146" s="1"/>
  <c r="AE148" s="1"/>
  <c r="AF146"/>
  <c r="AF148" s="1"/>
  <c r="AG146"/>
  <c r="AG148" s="1"/>
  <c r="AF145"/>
  <c r="BB119" i="4"/>
  <c r="BA119"/>
  <c r="AZ119"/>
  <c r="AY119"/>
  <c r="AX119"/>
  <c r="AW119"/>
  <c r="AV119"/>
  <c r="AU119"/>
  <c r="AT119"/>
  <c r="AS119"/>
  <c r="AR119"/>
  <c r="AQ119"/>
  <c r="AP119"/>
  <c r="AO119"/>
  <c r="AO121" s="1"/>
  <c r="AN119"/>
  <c r="AN121" s="1"/>
  <c r="AM119"/>
  <c r="AM121" s="1"/>
  <c r="AL119"/>
  <c r="AL121" s="1"/>
  <c r="AK119"/>
  <c r="AK121" s="1"/>
  <c r="AJ119"/>
  <c r="AJ121" s="1"/>
  <c r="AI119"/>
  <c r="AI121" s="1"/>
  <c r="AH119"/>
  <c r="AH121" s="1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BB119" i="3"/>
  <c r="BA119"/>
  <c r="AZ119"/>
  <c r="AY119"/>
  <c r="AX119"/>
  <c r="AW119"/>
  <c r="AV119"/>
  <c r="AU119"/>
  <c r="AT119"/>
  <c r="AS119"/>
  <c r="AR119"/>
  <c r="AQ119"/>
  <c r="AP119"/>
  <c r="AO119"/>
  <c r="AO121" s="1"/>
  <c r="AN119"/>
  <c r="AN121" s="1"/>
  <c r="AM119"/>
  <c r="AM121" s="1"/>
  <c r="AL119"/>
  <c r="AL121" s="1"/>
  <c r="AK119"/>
  <c r="AK121" s="1"/>
  <c r="AJ119"/>
  <c r="AJ121" s="1"/>
  <c r="AI119"/>
  <c r="AI121" s="1"/>
  <c r="AG119"/>
  <c r="AF119"/>
  <c r="AE119"/>
  <c r="AE121" s="1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AH119"/>
  <c r="AH121" s="1"/>
  <c r="AH138" i="1"/>
  <c r="AH139" s="1"/>
  <c r="AH141" s="1"/>
  <c r="AI146" i="2"/>
  <c r="AI148" s="1"/>
  <c r="AH145"/>
  <c r="AH146" s="1"/>
  <c r="AH148" s="1"/>
  <c r="AD146"/>
  <c r="AQ146" l="1"/>
  <c r="AQ148" s="1"/>
  <c r="AP32"/>
  <c r="AP146" s="1"/>
  <c r="AP148" s="1"/>
  <c r="AQ139" i="1"/>
  <c r="AQ141" s="1"/>
  <c r="AP139"/>
  <c r="AP141" s="1"/>
  <c r="AO139"/>
  <c r="AO141" s="1"/>
  <c r="AO146" i="2"/>
  <c r="AO148" s="1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Z146"/>
  <c r="AA146"/>
  <c r="AB148"/>
  <c r="AC148"/>
  <c r="AD148"/>
  <c r="E139" i="1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D141"/>
  <c r="AG141"/>
  <c r="AI141"/>
  <c r="AR148" i="2"/>
  <c r="AS148"/>
  <c r="AT146"/>
  <c r="AU146"/>
  <c r="AV146"/>
  <c r="AW146"/>
  <c r="AX146"/>
  <c r="AY146"/>
  <c r="AZ146"/>
  <c r="BA146"/>
  <c r="BB146"/>
  <c r="AR141" i="1"/>
  <c r="AS139"/>
  <c r="AT139"/>
  <c r="AU139"/>
  <c r="AV139"/>
  <c r="AW139"/>
  <c r="AX139"/>
  <c r="AY139"/>
  <c r="AZ139"/>
  <c r="BA139"/>
  <c r="BB139"/>
  <c r="AC141" l="1"/>
</calcChain>
</file>

<file path=xl/sharedStrings.xml><?xml version="1.0" encoding="utf-8"?>
<sst xmlns="http://schemas.openxmlformats.org/spreadsheetml/2006/main" count="797" uniqueCount="173">
  <si>
    <t>notes</t>
  </si>
  <si>
    <t>unit</t>
  </si>
  <si>
    <t>Germany</t>
  </si>
  <si>
    <t>den Badischen Zollausschlussen</t>
  </si>
  <si>
    <t>Helgoland</t>
  </si>
  <si>
    <t>dem Saargebiet</t>
  </si>
  <si>
    <t>1000 RM</t>
  </si>
  <si>
    <t>Abessinien</t>
  </si>
  <si>
    <t>Agypten</t>
  </si>
  <si>
    <t>Albanien</t>
  </si>
  <si>
    <t>Algerien</t>
  </si>
  <si>
    <t>Argentinien</t>
  </si>
  <si>
    <t>Australischen Bund, dem</t>
  </si>
  <si>
    <t>Belgien-Luxemburg</t>
  </si>
  <si>
    <t>Belgish Kongo</t>
  </si>
  <si>
    <t>Bolvien</t>
  </si>
  <si>
    <t>Brasilien</t>
  </si>
  <si>
    <t>Brit. Besitzungen im Mittelmeer</t>
  </si>
  <si>
    <t>British possessions in the Mediterranean</t>
  </si>
  <si>
    <t>Britisch indien</t>
  </si>
  <si>
    <t>Britisch Malaya</t>
  </si>
  <si>
    <t>Britisch Ostafrika</t>
  </si>
  <si>
    <t>Britisch Sudafrika</t>
  </si>
  <si>
    <t>Britisch Westafrika</t>
  </si>
  <si>
    <t>Bulgarien</t>
  </si>
  <si>
    <t>Canada</t>
  </si>
  <si>
    <t>Ceylon</t>
  </si>
  <si>
    <t>Chile</t>
  </si>
  <si>
    <t>China</t>
  </si>
  <si>
    <t>Columbien</t>
  </si>
  <si>
    <t>Costarica</t>
  </si>
  <si>
    <t>Cuba</t>
  </si>
  <si>
    <t>Danemark</t>
  </si>
  <si>
    <t>Danzig</t>
  </si>
  <si>
    <t>Dominikanischen Republik</t>
  </si>
  <si>
    <t>Ecuador</t>
  </si>
  <si>
    <t>Estland</t>
  </si>
  <si>
    <t>Finnland</t>
  </si>
  <si>
    <t>Frankreich</t>
  </si>
  <si>
    <t>Franzosisch Indien</t>
  </si>
  <si>
    <t>Franzosisch Marokko</t>
  </si>
  <si>
    <t>Franzosisch Westafrika</t>
  </si>
  <si>
    <t>Griechenland</t>
  </si>
  <si>
    <t>Grossbritannien</t>
  </si>
  <si>
    <t>Guatemala</t>
  </si>
  <si>
    <t>Haiti</t>
  </si>
  <si>
    <t>Honduras</t>
  </si>
  <si>
    <t>Irischen Freistaat</t>
  </si>
  <si>
    <t>Island</t>
  </si>
  <si>
    <t>Italien</t>
  </si>
  <si>
    <t>Japan</t>
  </si>
  <si>
    <t>Jugoslawien</t>
  </si>
  <si>
    <t>Kanarischen Inseln</t>
  </si>
  <si>
    <t>Lettland</t>
  </si>
  <si>
    <t>Liberia</t>
  </si>
  <si>
    <t>Litauen</t>
  </si>
  <si>
    <t>Madagaskar</t>
  </si>
  <si>
    <t>Mandatsgebeit Palastina</t>
  </si>
  <si>
    <t>Mandat. Vorm. Deutsch Kamerun</t>
  </si>
  <si>
    <t>Mand. Vorm. Deutsch Ostafrika</t>
  </si>
  <si>
    <t>Mand. Vorm. D. Bes. I. d. Sudsee</t>
  </si>
  <si>
    <t>Mand. Vorm. Deutsch Sudwestafrika</t>
  </si>
  <si>
    <t>Mand. Vorm. Deutsch Togo</t>
  </si>
  <si>
    <t>Mexiko</t>
  </si>
  <si>
    <t>Neu-Seeland</t>
  </si>
  <si>
    <t>Nicaragua</t>
  </si>
  <si>
    <t>Niederlanden</t>
  </si>
  <si>
    <t>Niederlandisch Indien</t>
  </si>
  <si>
    <t>Norwegen</t>
  </si>
  <si>
    <t>Osterreich</t>
  </si>
  <si>
    <t>Panama</t>
  </si>
  <si>
    <t>Paraguay</t>
  </si>
  <si>
    <t>Persien</t>
  </si>
  <si>
    <t>Peru</t>
  </si>
  <si>
    <t>Philippinen</t>
  </si>
  <si>
    <t>Polen</t>
  </si>
  <si>
    <t>Portugal</t>
  </si>
  <si>
    <t>Portugiesisch Ostafrika</t>
  </si>
  <si>
    <t>Portugiesisch Westafrika</t>
  </si>
  <si>
    <t>Rumanien</t>
  </si>
  <si>
    <t>Salvador</t>
  </si>
  <si>
    <t>Samoa</t>
  </si>
  <si>
    <t>Schweden</t>
  </si>
  <si>
    <t>Schweiz</t>
  </si>
  <si>
    <t>Siam</t>
  </si>
  <si>
    <t>Spanien</t>
  </si>
  <si>
    <t>Tschechoslowakei</t>
  </si>
  <si>
    <t>Tunis</t>
  </si>
  <si>
    <t>Turkei</t>
  </si>
  <si>
    <t>Ubrigen Amerika</t>
  </si>
  <si>
    <t>Ubrigen Britisch Amerika</t>
  </si>
  <si>
    <t>Ubrigen Asien</t>
  </si>
  <si>
    <t>Ubrigen Australien und Polynesien</t>
  </si>
  <si>
    <t>Ungarn</t>
  </si>
  <si>
    <t>Union d. Soz. Sowjet-Republiken</t>
  </si>
  <si>
    <t>Uruguay</t>
  </si>
  <si>
    <t>Venezuela</t>
  </si>
  <si>
    <t>Verein. St. v. Amerika</t>
  </si>
  <si>
    <t>* 1931 includes 39,100 (rounded) imports in other &amp; 6500 exports</t>
  </si>
  <si>
    <t>* 1932 includes 34,800 (rounded) imports in other &amp; 3200 exports</t>
  </si>
  <si>
    <t>* 1933 includes 10,100 (rounded) imports in other &amp; 4000 exports</t>
  </si>
  <si>
    <t>Mandatsgebeit Syrien-Libanon</t>
  </si>
  <si>
    <t>* 1934 includes 12,100 (rounded) imports in other &amp; 3400 exports</t>
  </si>
  <si>
    <t>Rhodesia</t>
  </si>
  <si>
    <t>Union von Sudafrika</t>
  </si>
  <si>
    <t>* 1935 includes 12,000 (rounded) imports in other &amp; 4800 exports</t>
  </si>
  <si>
    <t>Eismeer und nicht ermittelte Lander</t>
  </si>
  <si>
    <t>Hawaii</t>
  </si>
  <si>
    <t>Franzosisch Amerika</t>
  </si>
  <si>
    <t>Niederlandisch-Amerika</t>
  </si>
  <si>
    <t>Indochina</t>
  </si>
  <si>
    <t>Hongkong</t>
  </si>
  <si>
    <t>Machukuo</t>
  </si>
  <si>
    <t>Irak</t>
  </si>
  <si>
    <t>Afghanistan</t>
  </si>
  <si>
    <t>Memelland</t>
  </si>
  <si>
    <t>Brit. Agypt, Sudan</t>
  </si>
  <si>
    <t>Keyna, Uganda</t>
  </si>
  <si>
    <t>Goldkuste</t>
  </si>
  <si>
    <t>Nigeria</t>
  </si>
  <si>
    <t>Italienisch-Ostafrika</t>
  </si>
  <si>
    <t>Libyen</t>
  </si>
  <si>
    <t>Mocambique</t>
  </si>
  <si>
    <t>Ubriges Spanisch-Afrika</t>
  </si>
  <si>
    <t>Neufundland</t>
  </si>
  <si>
    <t>Burma</t>
  </si>
  <si>
    <t>Belgien</t>
  </si>
  <si>
    <t>Elsas-Lothringen</t>
  </si>
  <si>
    <t>Luxemburg</t>
  </si>
  <si>
    <t>Mandat. D. Australien</t>
  </si>
  <si>
    <t>Ostpolen</t>
  </si>
  <si>
    <t>Polen Oberschlesien</t>
  </si>
  <si>
    <t>Westpolen</t>
  </si>
  <si>
    <t>Palastina</t>
  </si>
  <si>
    <t>Russland in Asien</t>
  </si>
  <si>
    <t>Malakka</t>
  </si>
  <si>
    <t>551566 gold and silver</t>
  </si>
  <si>
    <t>Includes gold and silver; no easy way to get values</t>
  </si>
  <si>
    <t>includes gold and silver: 615246</t>
  </si>
  <si>
    <t>includes gold and silver: 238271</t>
  </si>
  <si>
    <t>Serbien</t>
  </si>
  <si>
    <t>Span Afrika</t>
  </si>
  <si>
    <t>Aden</t>
  </si>
  <si>
    <t>Arabien</t>
  </si>
  <si>
    <t xml:space="preserve">Korea </t>
  </si>
  <si>
    <t>Portugiesisch Asien</t>
  </si>
  <si>
    <t>Christmas</t>
  </si>
  <si>
    <t>Franzosisch Australien</t>
  </si>
  <si>
    <t>Includes Austria</t>
  </si>
  <si>
    <t>Million RM</t>
  </si>
  <si>
    <t>Slowakei</t>
  </si>
  <si>
    <t>Generalgouvernement</t>
  </si>
  <si>
    <t>Millionen papiermarf</t>
  </si>
  <si>
    <t>Baltisum</t>
  </si>
  <si>
    <t>Baltic states?</t>
  </si>
  <si>
    <t>Memelgebiet</t>
  </si>
  <si>
    <t>Sudrusland</t>
  </si>
  <si>
    <t>Nordrusland</t>
  </si>
  <si>
    <t>Ubrige Lander</t>
  </si>
  <si>
    <t>Includes gold and silver: 293.7</t>
  </si>
  <si>
    <t>543373 gold and silver</t>
  </si>
  <si>
    <t>491224 gold and silver</t>
  </si>
  <si>
    <t>Monatliche Nachweise Uber den Auswartigen Handel Deutschlands (ILL)</t>
  </si>
  <si>
    <t>million RM</t>
  </si>
  <si>
    <t>No separate gold and silver listing</t>
  </si>
  <si>
    <t>TOTAL</t>
  </si>
  <si>
    <t>Montenegro</t>
  </si>
  <si>
    <t>Korea</t>
  </si>
  <si>
    <t>Rusland in Asien</t>
  </si>
  <si>
    <t>36201 Gold and silver</t>
  </si>
  <si>
    <t>21866 Gold and silver</t>
  </si>
  <si>
    <t>Marks</t>
  </si>
  <si>
    <t>Osterreich-Ungarn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</si>
</sst>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43"/>
  <sheetViews>
    <sheetView workbookViewId="0">
      <pane xSplit="4" ySplit="1" topLeftCell="J108" activePane="bottomRight" state="frozen"/>
      <selection activeCell="B25" sqref="B25"/>
      <selection pane="topRight" activeCell="B25" sqref="B25"/>
      <selection pane="bottomLeft" activeCell="B25" sqref="B25"/>
      <selection pane="bottomRight" activeCell="N140" sqref="N140"/>
    </sheetView>
  </sheetViews>
  <sheetFormatPr defaultRowHeight="15"/>
  <cols>
    <col min="2" max="2" width="13.42578125" customWidth="1"/>
    <col min="44" max="44" width="12.57031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K2">
        <v>1000</v>
      </c>
      <c r="L2">
        <v>1000</v>
      </c>
      <c r="M2">
        <v>1000</v>
      </c>
      <c r="N2">
        <v>1000</v>
      </c>
      <c r="P2">
        <v>1000</v>
      </c>
      <c r="Q2">
        <v>1000</v>
      </c>
      <c r="AA2" s="1"/>
      <c r="AC2">
        <v>1000</v>
      </c>
      <c r="AD2">
        <v>1000</v>
      </c>
      <c r="AE2">
        <v>1000</v>
      </c>
      <c r="AF2">
        <v>1000</v>
      </c>
      <c r="AG2">
        <v>1000000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</row>
    <row r="3" spans="1:54">
      <c r="B3" t="s">
        <v>1</v>
      </c>
      <c r="K3" t="s">
        <v>171</v>
      </c>
      <c r="L3" t="s">
        <v>171</v>
      </c>
      <c r="M3" t="s">
        <v>171</v>
      </c>
      <c r="N3" t="s">
        <v>171</v>
      </c>
      <c r="P3" t="s">
        <v>171</v>
      </c>
      <c r="Q3" t="s">
        <v>171</v>
      </c>
      <c r="AC3" t="s">
        <v>6</v>
      </c>
      <c r="AD3" t="s">
        <v>6</v>
      </c>
      <c r="AE3" t="s">
        <v>6</v>
      </c>
      <c r="AF3" t="s">
        <v>6</v>
      </c>
      <c r="AG3" t="s">
        <v>163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</row>
    <row r="4" spans="1:54">
      <c r="A4" t="s">
        <v>2</v>
      </c>
      <c r="B4" t="s">
        <v>3</v>
      </c>
      <c r="AC4">
        <v>561</v>
      </c>
      <c r="AD4">
        <v>864</v>
      </c>
      <c r="AE4">
        <v>617</v>
      </c>
      <c r="AF4">
        <v>601</v>
      </c>
      <c r="AG4">
        <v>0.9</v>
      </c>
      <c r="AH4">
        <v>724</v>
      </c>
      <c r="AI4">
        <v>834</v>
      </c>
      <c r="AJ4">
        <v>561</v>
      </c>
      <c r="AK4">
        <v>518</v>
      </c>
      <c r="AL4">
        <v>489</v>
      </c>
      <c r="AM4">
        <v>523</v>
      </c>
      <c r="AN4">
        <v>455</v>
      </c>
      <c r="AO4">
        <v>125</v>
      </c>
      <c r="AP4">
        <v>163</v>
      </c>
      <c r="AQ4">
        <v>157</v>
      </c>
      <c r="AR4">
        <v>196</v>
      </c>
    </row>
    <row r="5" spans="1:54">
      <c r="B5" t="s">
        <v>4</v>
      </c>
      <c r="AC5">
        <v>1609</v>
      </c>
      <c r="AD5">
        <v>2281</v>
      </c>
      <c r="AE5">
        <v>2071</v>
      </c>
      <c r="AF5">
        <v>2414</v>
      </c>
      <c r="AG5">
        <v>3.1</v>
      </c>
      <c r="AH5">
        <v>2722</v>
      </c>
      <c r="AI5">
        <v>2034</v>
      </c>
      <c r="AJ5">
        <v>1791</v>
      </c>
      <c r="AK5">
        <v>1177</v>
      </c>
      <c r="AL5">
        <v>1015</v>
      </c>
      <c r="AM5">
        <v>1377</v>
      </c>
      <c r="AN5">
        <v>1834</v>
      </c>
      <c r="AO5">
        <v>2056</v>
      </c>
    </row>
    <row r="6" spans="1:54">
      <c r="B6" t="s">
        <v>5</v>
      </c>
      <c r="AC6">
        <v>70098</v>
      </c>
      <c r="AD6">
        <v>70711</v>
      </c>
      <c r="AE6">
        <v>54236</v>
      </c>
      <c r="AF6">
        <v>80781</v>
      </c>
      <c r="AG6">
        <v>115.4</v>
      </c>
      <c r="AH6">
        <v>142825</v>
      </c>
      <c r="AI6">
        <v>169272</v>
      </c>
      <c r="AJ6">
        <v>138648</v>
      </c>
      <c r="AK6">
        <v>89077</v>
      </c>
      <c r="AL6">
        <v>83561</v>
      </c>
      <c r="AM6">
        <v>72691</v>
      </c>
      <c r="AN6">
        <v>6821</v>
      </c>
    </row>
    <row r="7" spans="1:54">
      <c r="B7" t="s">
        <v>7</v>
      </c>
      <c r="AC7">
        <v>162</v>
      </c>
      <c r="AD7">
        <v>592</v>
      </c>
      <c r="AE7">
        <v>486</v>
      </c>
      <c r="AF7">
        <v>491</v>
      </c>
      <c r="AG7">
        <v>0.8</v>
      </c>
      <c r="AH7">
        <v>855</v>
      </c>
      <c r="AI7">
        <v>540</v>
      </c>
      <c r="AJ7">
        <v>300</v>
      </c>
      <c r="AK7">
        <v>274</v>
      </c>
      <c r="AL7">
        <v>333</v>
      </c>
      <c r="AM7">
        <v>338</v>
      </c>
      <c r="AN7">
        <v>419</v>
      </c>
      <c r="AO7">
        <v>628</v>
      </c>
    </row>
    <row r="8" spans="1:54">
      <c r="B8" t="s">
        <v>142</v>
      </c>
      <c r="AC8">
        <v>86</v>
      </c>
    </row>
    <row r="9" spans="1:54">
      <c r="B9" t="s">
        <v>114</v>
      </c>
      <c r="AP9">
        <v>1168</v>
      </c>
      <c r="AQ9">
        <v>4697</v>
      </c>
      <c r="AR9">
        <v>9778</v>
      </c>
    </row>
    <row r="10" spans="1:54">
      <c r="B10" t="s">
        <v>8</v>
      </c>
      <c r="K10">
        <v>36752</v>
      </c>
      <c r="L10">
        <v>39469</v>
      </c>
      <c r="M10">
        <v>30905</v>
      </c>
      <c r="N10">
        <v>32228</v>
      </c>
      <c r="O10">
        <v>34151</v>
      </c>
      <c r="P10">
        <v>42343</v>
      </c>
      <c r="Q10">
        <v>38039</v>
      </c>
      <c r="R10">
        <v>43400</v>
      </c>
      <c r="AC10">
        <v>45863</v>
      </c>
      <c r="AD10">
        <v>63784</v>
      </c>
      <c r="AE10">
        <v>69758</v>
      </c>
      <c r="AF10">
        <v>60375</v>
      </c>
      <c r="AG10">
        <v>66.3</v>
      </c>
      <c r="AH10">
        <v>82941</v>
      </c>
      <c r="AI10">
        <v>65108</v>
      </c>
      <c r="AJ10">
        <v>43374</v>
      </c>
      <c r="AK10">
        <v>28654</v>
      </c>
      <c r="AL10">
        <v>27161</v>
      </c>
      <c r="AM10">
        <v>27164</v>
      </c>
      <c r="AN10">
        <v>38368</v>
      </c>
      <c r="AO10">
        <v>42970</v>
      </c>
      <c r="AP10">
        <v>49162</v>
      </c>
      <c r="AQ10">
        <v>45155</v>
      </c>
    </row>
    <row r="11" spans="1:54">
      <c r="B11" t="s">
        <v>9</v>
      </c>
      <c r="AC11">
        <v>236</v>
      </c>
      <c r="AD11">
        <v>510</v>
      </c>
      <c r="AE11">
        <v>949</v>
      </c>
      <c r="AF11">
        <v>1131</v>
      </c>
      <c r="AG11">
        <v>1.3</v>
      </c>
      <c r="AH11">
        <v>1420</v>
      </c>
      <c r="AI11">
        <v>1276</v>
      </c>
      <c r="AJ11">
        <v>1216</v>
      </c>
      <c r="AK11">
        <v>880</v>
      </c>
      <c r="AL11">
        <v>1042</v>
      </c>
      <c r="AM11">
        <v>540</v>
      </c>
      <c r="AN11">
        <v>1284</v>
      </c>
      <c r="AO11">
        <v>882</v>
      </c>
      <c r="AP11">
        <v>653</v>
      </c>
      <c r="AQ11">
        <v>740</v>
      </c>
      <c r="AR11">
        <v>1046</v>
      </c>
    </row>
    <row r="12" spans="1:54">
      <c r="B12" t="s">
        <v>10</v>
      </c>
      <c r="K12">
        <v>1069</v>
      </c>
      <c r="L12">
        <v>1516</v>
      </c>
      <c r="M12">
        <v>1686</v>
      </c>
      <c r="N12">
        <v>4137</v>
      </c>
      <c r="O12">
        <v>3550</v>
      </c>
      <c r="P12">
        <v>4169</v>
      </c>
      <c r="Q12">
        <v>5345</v>
      </c>
      <c r="R12">
        <v>6200</v>
      </c>
      <c r="AC12">
        <v>446</v>
      </c>
      <c r="AD12">
        <v>4067</v>
      </c>
      <c r="AE12">
        <v>22910</v>
      </c>
      <c r="AF12">
        <v>8441</v>
      </c>
      <c r="AG12">
        <v>11.3</v>
      </c>
      <c r="AH12">
        <v>14148</v>
      </c>
      <c r="AI12">
        <v>18197</v>
      </c>
      <c r="AJ12">
        <v>16125</v>
      </c>
      <c r="AK12">
        <v>5828</v>
      </c>
      <c r="AL12">
        <v>4890</v>
      </c>
      <c r="AM12">
        <v>4029</v>
      </c>
      <c r="AN12">
        <v>3384</v>
      </c>
      <c r="AO12">
        <v>3611</v>
      </c>
      <c r="AP12">
        <v>6313</v>
      </c>
      <c r="AQ12">
        <v>3793</v>
      </c>
    </row>
    <row r="13" spans="1:54">
      <c r="B13" t="s">
        <v>143</v>
      </c>
      <c r="AC13">
        <v>544</v>
      </c>
    </row>
    <row r="14" spans="1:54">
      <c r="B14" t="s">
        <v>11</v>
      </c>
      <c r="K14">
        <v>170181</v>
      </c>
      <c r="L14">
        <v>179190</v>
      </c>
      <c r="M14">
        <v>146979</v>
      </c>
      <c r="N14">
        <v>175373</v>
      </c>
      <c r="O14">
        <v>240166</v>
      </c>
      <c r="P14">
        <v>255875</v>
      </c>
      <c r="Q14">
        <v>239410</v>
      </c>
      <c r="R14">
        <v>265900</v>
      </c>
      <c r="AC14">
        <v>198191</v>
      </c>
      <c r="AD14">
        <v>268639</v>
      </c>
      <c r="AE14">
        <v>273363</v>
      </c>
      <c r="AF14">
        <v>297879</v>
      </c>
      <c r="AG14">
        <v>347.4</v>
      </c>
      <c r="AH14">
        <v>370886</v>
      </c>
      <c r="AI14">
        <v>287395</v>
      </c>
      <c r="AJ14">
        <v>173999</v>
      </c>
      <c r="AK14">
        <v>90078</v>
      </c>
      <c r="AL14">
        <v>100292</v>
      </c>
      <c r="AM14">
        <v>86961</v>
      </c>
      <c r="AN14">
        <v>97180</v>
      </c>
      <c r="AO14">
        <v>97702</v>
      </c>
      <c r="AP14">
        <v>147060</v>
      </c>
      <c r="AQ14">
        <v>147285</v>
      </c>
      <c r="AR14">
        <v>110341</v>
      </c>
    </row>
    <row r="15" spans="1:54">
      <c r="B15" t="s">
        <v>12</v>
      </c>
      <c r="K15">
        <v>58230</v>
      </c>
      <c r="L15">
        <v>61096</v>
      </c>
      <c r="M15">
        <v>57934</v>
      </c>
      <c r="N15">
        <v>58372</v>
      </c>
      <c r="O15">
        <v>63294</v>
      </c>
      <c r="P15">
        <v>79731</v>
      </c>
      <c r="Q15">
        <v>87579</v>
      </c>
      <c r="R15">
        <v>88500</v>
      </c>
      <c r="AC15">
        <v>26702</v>
      </c>
      <c r="AD15">
        <v>37070</v>
      </c>
      <c r="AE15">
        <v>61363</v>
      </c>
      <c r="AF15">
        <v>72581</v>
      </c>
      <c r="AG15">
        <v>63.9</v>
      </c>
      <c r="AH15">
        <v>84546</v>
      </c>
      <c r="AI15">
        <v>48305</v>
      </c>
      <c r="AJ15">
        <v>21498</v>
      </c>
      <c r="AK15">
        <v>20241</v>
      </c>
      <c r="AL15">
        <v>20630</v>
      </c>
      <c r="AM15">
        <v>21499</v>
      </c>
      <c r="AN15">
        <v>25476</v>
      </c>
      <c r="AO15">
        <v>34647</v>
      </c>
      <c r="AP15">
        <v>40216</v>
      </c>
      <c r="AQ15">
        <v>39773</v>
      </c>
    </row>
    <row r="16" spans="1:54">
      <c r="B16" t="s">
        <v>13</v>
      </c>
      <c r="K16">
        <v>356121</v>
      </c>
      <c r="L16">
        <v>342930</v>
      </c>
      <c r="M16">
        <v>322820</v>
      </c>
      <c r="N16">
        <v>348733</v>
      </c>
      <c r="O16">
        <v>390688</v>
      </c>
      <c r="P16">
        <v>412686</v>
      </c>
      <c r="Q16">
        <v>493287</v>
      </c>
      <c r="R16">
        <v>551000</v>
      </c>
      <c r="AC16">
        <v>93916</v>
      </c>
      <c r="AD16">
        <v>209942</v>
      </c>
      <c r="AE16">
        <v>276701</v>
      </c>
      <c r="AF16">
        <v>363139</v>
      </c>
      <c r="AG16">
        <v>488.6</v>
      </c>
      <c r="AH16">
        <v>608819</v>
      </c>
      <c r="AI16">
        <v>600611</v>
      </c>
      <c r="AJ16">
        <v>463499</v>
      </c>
      <c r="AK16">
        <v>301492</v>
      </c>
      <c r="AL16">
        <v>278070</v>
      </c>
      <c r="AM16">
        <v>235851</v>
      </c>
      <c r="AN16">
        <v>201748</v>
      </c>
      <c r="AO16">
        <v>211544</v>
      </c>
      <c r="AP16">
        <v>287759</v>
      </c>
      <c r="AQ16">
        <v>227362</v>
      </c>
      <c r="AR16">
        <v>200404</v>
      </c>
    </row>
    <row r="17" spans="2:44">
      <c r="B17" t="s">
        <v>14</v>
      </c>
      <c r="AC17">
        <v>3390</v>
      </c>
      <c r="AD17">
        <v>5717</v>
      </c>
      <c r="AE17">
        <v>4996</v>
      </c>
      <c r="AF17">
        <v>5574</v>
      </c>
      <c r="AG17">
        <v>5.8</v>
      </c>
      <c r="AH17">
        <v>7750</v>
      </c>
      <c r="AI17">
        <v>7572</v>
      </c>
      <c r="AJ17">
        <v>5102</v>
      </c>
      <c r="AK17">
        <v>2385</v>
      </c>
      <c r="AL17">
        <v>2141</v>
      </c>
      <c r="AM17">
        <v>1849</v>
      </c>
      <c r="AN17">
        <v>1743</v>
      </c>
      <c r="AO17">
        <v>2367</v>
      </c>
      <c r="AP17">
        <v>4005</v>
      </c>
      <c r="AQ17">
        <v>3616</v>
      </c>
      <c r="AR17">
        <v>2493</v>
      </c>
    </row>
    <row r="18" spans="2:44">
      <c r="B18" t="s">
        <v>15</v>
      </c>
      <c r="K18">
        <v>5486</v>
      </c>
      <c r="L18">
        <v>8793</v>
      </c>
      <c r="M18">
        <v>6436</v>
      </c>
      <c r="N18">
        <v>5512</v>
      </c>
      <c r="O18">
        <v>7382</v>
      </c>
      <c r="P18">
        <v>9509</v>
      </c>
      <c r="Q18">
        <v>12302</v>
      </c>
      <c r="R18">
        <v>12000</v>
      </c>
      <c r="AC18">
        <v>6668</v>
      </c>
      <c r="AD18">
        <v>9450</v>
      </c>
      <c r="AE18">
        <v>8569</v>
      </c>
      <c r="AF18">
        <v>8202</v>
      </c>
      <c r="AG18">
        <v>7.8</v>
      </c>
      <c r="AH18">
        <v>12110</v>
      </c>
      <c r="AI18">
        <v>9343</v>
      </c>
      <c r="AJ18">
        <v>3813</v>
      </c>
      <c r="AK18">
        <v>2087</v>
      </c>
      <c r="AL18">
        <v>2810</v>
      </c>
      <c r="AM18">
        <v>2933</v>
      </c>
      <c r="AN18">
        <v>2408</v>
      </c>
      <c r="AO18">
        <v>4217</v>
      </c>
      <c r="AP18">
        <v>5639</v>
      </c>
      <c r="AQ18">
        <v>9409</v>
      </c>
      <c r="AR18">
        <v>6542</v>
      </c>
    </row>
    <row r="19" spans="2:44">
      <c r="B19" t="s">
        <v>16</v>
      </c>
      <c r="K19">
        <v>88762</v>
      </c>
      <c r="L19">
        <v>104100</v>
      </c>
      <c r="M19">
        <v>84447</v>
      </c>
      <c r="N19">
        <v>91822</v>
      </c>
      <c r="O19">
        <v>121724</v>
      </c>
      <c r="P19">
        <v>152038</v>
      </c>
      <c r="Q19">
        <v>192831</v>
      </c>
      <c r="R19">
        <v>199800</v>
      </c>
      <c r="AC19">
        <v>132230</v>
      </c>
      <c r="AD19">
        <v>199977</v>
      </c>
      <c r="AE19">
        <v>189019</v>
      </c>
      <c r="AF19">
        <v>161648</v>
      </c>
      <c r="AG19">
        <v>195.7</v>
      </c>
      <c r="AH19">
        <v>210251</v>
      </c>
      <c r="AI19">
        <v>120736</v>
      </c>
      <c r="AJ19">
        <v>66729</v>
      </c>
      <c r="AK19">
        <v>48437</v>
      </c>
      <c r="AL19">
        <v>76505</v>
      </c>
      <c r="AM19">
        <v>74481</v>
      </c>
      <c r="AN19">
        <v>118548</v>
      </c>
      <c r="AO19">
        <v>133440</v>
      </c>
      <c r="AP19">
        <v>176991</v>
      </c>
      <c r="AQ19">
        <v>161351</v>
      </c>
      <c r="AR19">
        <v>124820</v>
      </c>
    </row>
    <row r="20" spans="2:44">
      <c r="B20" t="s">
        <v>17</v>
      </c>
      <c r="C20" t="s">
        <v>18</v>
      </c>
      <c r="AC20">
        <v>3327</v>
      </c>
      <c r="AD20">
        <v>5323</v>
      </c>
      <c r="AE20">
        <v>5071</v>
      </c>
      <c r="AF20">
        <v>5107</v>
      </c>
      <c r="AG20">
        <v>6.9</v>
      </c>
      <c r="AH20">
        <v>7393</v>
      </c>
      <c r="AI20">
        <v>5415</v>
      </c>
      <c r="AJ20">
        <v>5022</v>
      </c>
      <c r="AK20">
        <v>2764</v>
      </c>
      <c r="AL20">
        <v>3070</v>
      </c>
      <c r="AM20">
        <v>2648</v>
      </c>
      <c r="AN20">
        <v>2820</v>
      </c>
      <c r="AO20">
        <v>3565</v>
      </c>
      <c r="AP20">
        <v>3642</v>
      </c>
      <c r="AQ20">
        <v>3733</v>
      </c>
    </row>
    <row r="21" spans="2:44">
      <c r="B21" t="s">
        <v>116</v>
      </c>
      <c r="AP21">
        <v>1528</v>
      </c>
      <c r="AQ21">
        <v>1224</v>
      </c>
    </row>
    <row r="22" spans="2:44">
      <c r="B22" t="s">
        <v>19</v>
      </c>
      <c r="K22">
        <v>101926</v>
      </c>
      <c r="L22">
        <v>104735</v>
      </c>
      <c r="M22">
        <v>95446</v>
      </c>
      <c r="N22">
        <v>78818</v>
      </c>
      <c r="O22">
        <v>89792</v>
      </c>
      <c r="P22">
        <v>99484</v>
      </c>
      <c r="Q22">
        <v>107500</v>
      </c>
      <c r="R22">
        <v>150700</v>
      </c>
      <c r="AC22">
        <v>151935</v>
      </c>
      <c r="AD22">
        <v>193473</v>
      </c>
      <c r="AE22">
        <v>244220</v>
      </c>
      <c r="AF22">
        <v>235339</v>
      </c>
      <c r="AG22">
        <v>222.9</v>
      </c>
      <c r="AH22">
        <v>220358</v>
      </c>
      <c r="AI22">
        <v>190017</v>
      </c>
      <c r="AJ22">
        <v>157492</v>
      </c>
      <c r="AK22">
        <v>109347</v>
      </c>
      <c r="AL22">
        <v>86847</v>
      </c>
      <c r="AM22">
        <v>94406</v>
      </c>
      <c r="AN22">
        <v>111335</v>
      </c>
      <c r="AO22">
        <v>121638</v>
      </c>
      <c r="AP22">
        <v>147591</v>
      </c>
      <c r="AQ22">
        <v>106558</v>
      </c>
    </row>
    <row r="23" spans="2:44">
      <c r="B23" t="s">
        <v>20</v>
      </c>
      <c r="K23">
        <v>10298</v>
      </c>
      <c r="L23">
        <v>11991</v>
      </c>
      <c r="M23">
        <v>8293</v>
      </c>
      <c r="N23">
        <v>7803</v>
      </c>
      <c r="O23">
        <v>10218</v>
      </c>
      <c r="P23">
        <v>11777</v>
      </c>
      <c r="Q23">
        <v>13368</v>
      </c>
      <c r="R23">
        <v>14700</v>
      </c>
      <c r="AF23">
        <v>17305</v>
      </c>
      <c r="AG23">
        <v>16</v>
      </c>
      <c r="AH23">
        <v>26096</v>
      </c>
      <c r="AI23">
        <v>13110</v>
      </c>
      <c r="AJ23">
        <v>7155</v>
      </c>
      <c r="AK23">
        <v>6847</v>
      </c>
      <c r="AL23">
        <v>7228</v>
      </c>
      <c r="AM23">
        <v>7681</v>
      </c>
      <c r="AN23">
        <v>9210</v>
      </c>
      <c r="AO23">
        <v>17662</v>
      </c>
      <c r="AP23">
        <v>18713</v>
      </c>
      <c r="AQ23">
        <v>13338</v>
      </c>
    </row>
    <row r="24" spans="2:44">
      <c r="B24" t="s">
        <v>21</v>
      </c>
      <c r="AC24">
        <v>7837</v>
      </c>
      <c r="AD24">
        <v>8826</v>
      </c>
      <c r="AE24">
        <v>6470</v>
      </c>
      <c r="AF24">
        <v>8175</v>
      </c>
      <c r="AG24">
        <v>8.6</v>
      </c>
      <c r="AH24">
        <v>8396</v>
      </c>
      <c r="AI24">
        <v>6005</v>
      </c>
      <c r="AJ24">
        <v>3221</v>
      </c>
      <c r="AK24">
        <v>1605</v>
      </c>
      <c r="AL24">
        <v>1924</v>
      </c>
      <c r="AM24">
        <v>2534</v>
      </c>
      <c r="AN24">
        <v>4085</v>
      </c>
      <c r="AO24">
        <v>5725</v>
      </c>
      <c r="AP24">
        <v>1234</v>
      </c>
      <c r="AQ24">
        <v>1023</v>
      </c>
    </row>
    <row r="25" spans="2:44">
      <c r="B25" t="s">
        <v>22</v>
      </c>
      <c r="K25">
        <v>32676</v>
      </c>
      <c r="L25">
        <v>28917</v>
      </c>
      <c r="M25">
        <v>32019</v>
      </c>
      <c r="N25">
        <v>38051</v>
      </c>
      <c r="O25">
        <v>53975</v>
      </c>
      <c r="Q25">
        <v>44526</v>
      </c>
      <c r="R25">
        <v>46900</v>
      </c>
      <c r="AC25">
        <v>43668</v>
      </c>
      <c r="AD25">
        <v>62606</v>
      </c>
      <c r="AE25">
        <v>83604</v>
      </c>
      <c r="AF25">
        <v>100991</v>
      </c>
      <c r="AG25">
        <v>100</v>
      </c>
      <c r="AH25">
        <v>95832</v>
      </c>
      <c r="AI25">
        <v>76496</v>
      </c>
      <c r="AJ25">
        <v>62557</v>
      </c>
      <c r="AK25">
        <v>41563</v>
      </c>
      <c r="AL25">
        <v>40156</v>
      </c>
      <c r="AM25">
        <v>45837</v>
      </c>
      <c r="AN25">
        <v>42237</v>
      </c>
    </row>
    <row r="26" spans="2:44">
      <c r="B26" t="s">
        <v>23</v>
      </c>
      <c r="K26">
        <v>9394</v>
      </c>
      <c r="L26">
        <v>13861</v>
      </c>
      <c r="M26">
        <v>11689</v>
      </c>
      <c r="N26">
        <v>11681</v>
      </c>
      <c r="O26">
        <v>15180</v>
      </c>
      <c r="P26">
        <v>13674</v>
      </c>
      <c r="Q26">
        <v>15169</v>
      </c>
      <c r="R26">
        <v>16700</v>
      </c>
      <c r="AC26">
        <v>19056</v>
      </c>
      <c r="AD26">
        <v>24973</v>
      </c>
      <c r="AE26">
        <v>22928</v>
      </c>
      <c r="AF26">
        <v>30618</v>
      </c>
      <c r="AG26">
        <v>31.3</v>
      </c>
      <c r="AH26">
        <v>29658</v>
      </c>
      <c r="AI26">
        <v>22775</v>
      </c>
      <c r="AJ26">
        <v>10033</v>
      </c>
      <c r="AK26">
        <v>6307</v>
      </c>
      <c r="AL26">
        <v>6380</v>
      </c>
      <c r="AM26">
        <v>4517</v>
      </c>
      <c r="AN26">
        <v>10135</v>
      </c>
      <c r="AO26">
        <v>16048</v>
      </c>
      <c r="AP26">
        <v>714</v>
      </c>
      <c r="AQ26">
        <v>229</v>
      </c>
    </row>
    <row r="27" spans="2:44">
      <c r="B27" t="s">
        <v>24</v>
      </c>
      <c r="AC27">
        <v>28046</v>
      </c>
      <c r="AD27">
        <v>40001</v>
      </c>
      <c r="AE27">
        <v>29425</v>
      </c>
      <c r="AF27">
        <v>30968</v>
      </c>
      <c r="AG27">
        <v>36</v>
      </c>
      <c r="AH27">
        <v>44689</v>
      </c>
      <c r="AI27">
        <v>22869</v>
      </c>
      <c r="AJ27">
        <v>25291</v>
      </c>
      <c r="AK27">
        <v>20771</v>
      </c>
      <c r="AL27">
        <v>17708</v>
      </c>
      <c r="AM27">
        <v>19258</v>
      </c>
      <c r="AN27">
        <v>39881</v>
      </c>
      <c r="AO27">
        <v>47628</v>
      </c>
      <c r="AP27">
        <v>68237</v>
      </c>
      <c r="AQ27">
        <v>56379</v>
      </c>
      <c r="AR27">
        <v>97786</v>
      </c>
    </row>
    <row r="28" spans="2:44">
      <c r="B28" t="s">
        <v>125</v>
      </c>
      <c r="AQ28">
        <v>3268</v>
      </c>
    </row>
    <row r="29" spans="2:44">
      <c r="B29" t="s">
        <v>25</v>
      </c>
      <c r="K29">
        <v>24466</v>
      </c>
      <c r="L29">
        <v>29609</v>
      </c>
      <c r="M29">
        <v>20302</v>
      </c>
      <c r="N29">
        <v>24821</v>
      </c>
      <c r="O29">
        <v>36587</v>
      </c>
      <c r="P29">
        <v>42870</v>
      </c>
      <c r="Q29">
        <v>54254</v>
      </c>
      <c r="R29">
        <v>60500</v>
      </c>
      <c r="AC29">
        <v>20656</v>
      </c>
      <c r="AD29">
        <v>36908</v>
      </c>
      <c r="AE29">
        <v>63319</v>
      </c>
      <c r="AF29">
        <v>63052</v>
      </c>
      <c r="AG29">
        <v>68.099999999999994</v>
      </c>
      <c r="AH29">
        <v>84813</v>
      </c>
      <c r="AI29">
        <v>70168</v>
      </c>
      <c r="AJ29">
        <v>47171</v>
      </c>
      <c r="AK29">
        <v>33299</v>
      </c>
      <c r="AL29">
        <v>27975</v>
      </c>
      <c r="AM29">
        <v>21691</v>
      </c>
      <c r="AN29">
        <v>22943</v>
      </c>
      <c r="AO29">
        <v>35069</v>
      </c>
      <c r="AP29">
        <v>33400</v>
      </c>
      <c r="AQ29">
        <v>25706</v>
      </c>
    </row>
    <row r="30" spans="2:44">
      <c r="B30" t="s">
        <v>26</v>
      </c>
      <c r="AC30">
        <v>2788</v>
      </c>
      <c r="AD30">
        <v>3663</v>
      </c>
      <c r="AE30">
        <v>6947</v>
      </c>
      <c r="AF30">
        <v>6981</v>
      </c>
      <c r="AG30">
        <v>6.8</v>
      </c>
      <c r="AH30">
        <v>9311</v>
      </c>
      <c r="AI30">
        <v>5562</v>
      </c>
      <c r="AJ30">
        <v>3905</v>
      </c>
      <c r="AK30">
        <v>2123</v>
      </c>
      <c r="AL30">
        <v>1572</v>
      </c>
      <c r="AM30">
        <v>2069</v>
      </c>
      <c r="AN30">
        <v>2714</v>
      </c>
      <c r="AO30">
        <v>2972</v>
      </c>
      <c r="AP30">
        <v>3734</v>
      </c>
      <c r="AQ30">
        <v>3232</v>
      </c>
    </row>
    <row r="31" spans="2:44">
      <c r="B31" t="s">
        <v>27</v>
      </c>
      <c r="K31">
        <v>72428</v>
      </c>
      <c r="L31">
        <v>84752</v>
      </c>
      <c r="M31">
        <v>52443</v>
      </c>
      <c r="N31">
        <v>57609</v>
      </c>
      <c r="O31">
        <v>64786</v>
      </c>
      <c r="P31">
        <v>85394</v>
      </c>
      <c r="Q31">
        <v>112003</v>
      </c>
      <c r="R31">
        <v>97800</v>
      </c>
      <c r="AC31">
        <v>60562</v>
      </c>
      <c r="AD31">
        <v>59176</v>
      </c>
      <c r="AE31">
        <v>70292</v>
      </c>
      <c r="AF31">
        <v>61829</v>
      </c>
      <c r="AG31">
        <v>59.2</v>
      </c>
      <c r="AH31">
        <v>99490</v>
      </c>
      <c r="AI31">
        <v>100129</v>
      </c>
      <c r="AJ31">
        <v>39412</v>
      </c>
      <c r="AK31">
        <v>8336</v>
      </c>
      <c r="AL31">
        <v>8049</v>
      </c>
      <c r="AM31">
        <v>11756</v>
      </c>
      <c r="AN31">
        <v>32071</v>
      </c>
      <c r="AO31">
        <v>49427</v>
      </c>
      <c r="AP31">
        <v>56444</v>
      </c>
      <c r="AQ31">
        <v>60473</v>
      </c>
      <c r="AR31">
        <v>38566</v>
      </c>
    </row>
    <row r="32" spans="2:44">
      <c r="B32" t="s">
        <v>28</v>
      </c>
      <c r="K32">
        <v>67751</v>
      </c>
      <c r="L32">
        <v>63157</v>
      </c>
      <c r="M32">
        <v>50711</v>
      </c>
      <c r="N32">
        <v>56763</v>
      </c>
      <c r="O32">
        <v>66475</v>
      </c>
      <c r="P32">
        <v>71776</v>
      </c>
      <c r="Q32">
        <v>81705</v>
      </c>
      <c r="R32">
        <v>122800</v>
      </c>
      <c r="AC32">
        <v>113265</v>
      </c>
      <c r="AD32">
        <v>117950</v>
      </c>
      <c r="AE32">
        <v>151472</v>
      </c>
      <c r="AF32">
        <v>121022</v>
      </c>
      <c r="AG32">
        <v>169.8</v>
      </c>
      <c r="AH32">
        <v>185047</v>
      </c>
      <c r="AI32">
        <v>149777</v>
      </c>
      <c r="AJ32">
        <v>140707</v>
      </c>
      <c r="AK32">
        <v>82374</v>
      </c>
      <c r="AL32">
        <v>80018</v>
      </c>
      <c r="AM32">
        <v>77735</v>
      </c>
      <c r="AN32">
        <v>95451</v>
      </c>
      <c r="AO32">
        <v>132541</v>
      </c>
      <c r="AP32">
        <v>148340</v>
      </c>
      <c r="AQ32">
        <v>99443</v>
      </c>
      <c r="AR32">
        <v>53087</v>
      </c>
    </row>
    <row r="33" spans="2:44">
      <c r="B33" t="s">
        <v>146</v>
      </c>
      <c r="AC33">
        <v>11</v>
      </c>
    </row>
    <row r="34" spans="2:44">
      <c r="B34" t="s">
        <v>29</v>
      </c>
      <c r="AC34">
        <v>22461</v>
      </c>
      <c r="AD34">
        <v>35144</v>
      </c>
      <c r="AE34">
        <v>56406</v>
      </c>
      <c r="AF34">
        <v>63632</v>
      </c>
      <c r="AG34">
        <v>66.8</v>
      </c>
      <c r="AH34">
        <v>60769</v>
      </c>
      <c r="AI34">
        <v>27034</v>
      </c>
      <c r="AJ34">
        <v>17728</v>
      </c>
      <c r="AK34">
        <v>14336</v>
      </c>
      <c r="AL34">
        <v>20344</v>
      </c>
      <c r="AM34">
        <v>17447</v>
      </c>
      <c r="AN34">
        <v>27699</v>
      </c>
      <c r="AO34">
        <v>45320</v>
      </c>
      <c r="AP34">
        <v>33103</v>
      </c>
      <c r="AQ34">
        <v>41262</v>
      </c>
      <c r="AR34">
        <v>36761</v>
      </c>
    </row>
    <row r="35" spans="2:44">
      <c r="B35" t="s">
        <v>30</v>
      </c>
      <c r="AC35">
        <v>2444</v>
      </c>
      <c r="AD35">
        <v>3280</v>
      </c>
      <c r="AE35">
        <v>3896</v>
      </c>
      <c r="AF35">
        <v>5938</v>
      </c>
      <c r="AG35">
        <v>6.6</v>
      </c>
      <c r="AH35">
        <v>9536</v>
      </c>
      <c r="AI35">
        <v>3497</v>
      </c>
      <c r="AJ35">
        <v>2466</v>
      </c>
      <c r="AK35">
        <v>1428</v>
      </c>
      <c r="AL35">
        <v>1542</v>
      </c>
      <c r="AM35">
        <v>2101</v>
      </c>
      <c r="AN35">
        <v>4609</v>
      </c>
      <c r="AO35">
        <v>6283</v>
      </c>
      <c r="AP35">
        <v>8421</v>
      </c>
      <c r="AQ35">
        <v>6981</v>
      </c>
      <c r="AR35">
        <v>9998</v>
      </c>
    </row>
    <row r="36" spans="2:44">
      <c r="B36" t="s">
        <v>31</v>
      </c>
      <c r="K36">
        <v>18900</v>
      </c>
      <c r="L36">
        <v>24006</v>
      </c>
      <c r="M36">
        <v>20116</v>
      </c>
      <c r="N36">
        <v>20219</v>
      </c>
      <c r="O36">
        <v>22326</v>
      </c>
      <c r="P36">
        <v>26134</v>
      </c>
      <c r="Q36">
        <v>28711</v>
      </c>
      <c r="R36">
        <v>34000</v>
      </c>
      <c r="AC36">
        <v>35914</v>
      </c>
      <c r="AD36">
        <v>35456</v>
      </c>
      <c r="AE36">
        <v>28933</v>
      </c>
      <c r="AF36">
        <v>32114</v>
      </c>
      <c r="AG36">
        <v>24</v>
      </c>
      <c r="AH36">
        <v>32396</v>
      </c>
      <c r="AI36">
        <v>23006</v>
      </c>
      <c r="AJ36">
        <v>11079</v>
      </c>
      <c r="AK36">
        <v>7843</v>
      </c>
      <c r="AL36">
        <v>6803</v>
      </c>
      <c r="AM36">
        <v>7650</v>
      </c>
      <c r="AN36">
        <v>10439</v>
      </c>
      <c r="AO36">
        <v>11056</v>
      </c>
      <c r="AP36">
        <v>13351</v>
      </c>
      <c r="AQ36">
        <v>11011</v>
      </c>
      <c r="AR36">
        <v>8275</v>
      </c>
    </row>
    <row r="37" spans="2:44">
      <c r="B37" t="s">
        <v>32</v>
      </c>
      <c r="K37">
        <v>197262</v>
      </c>
      <c r="L37">
        <v>207084</v>
      </c>
      <c r="M37">
        <v>200641</v>
      </c>
      <c r="N37">
        <v>195720</v>
      </c>
      <c r="O37">
        <v>224676</v>
      </c>
      <c r="P37">
        <v>217985</v>
      </c>
      <c r="Q37">
        <v>254193</v>
      </c>
      <c r="R37">
        <v>283500</v>
      </c>
      <c r="AC37">
        <v>292461</v>
      </c>
      <c r="AD37">
        <v>355017</v>
      </c>
      <c r="AE37">
        <v>375388</v>
      </c>
      <c r="AF37">
        <v>377956</v>
      </c>
      <c r="AG37">
        <v>427.5</v>
      </c>
      <c r="AH37">
        <v>483334</v>
      </c>
      <c r="AI37">
        <v>477133</v>
      </c>
      <c r="AJ37">
        <v>369721</v>
      </c>
      <c r="AK37">
        <v>164686</v>
      </c>
      <c r="AL37">
        <v>144730</v>
      </c>
      <c r="AM37">
        <v>140204</v>
      </c>
      <c r="AN37">
        <v>141887</v>
      </c>
      <c r="AO37">
        <v>182284</v>
      </c>
      <c r="AP37">
        <v>212683</v>
      </c>
      <c r="AQ37">
        <v>201935</v>
      </c>
      <c r="AR37">
        <v>237599</v>
      </c>
    </row>
    <row r="38" spans="2:44">
      <c r="B38" t="s">
        <v>33</v>
      </c>
      <c r="AC38">
        <v>93773</v>
      </c>
      <c r="AD38">
        <v>90815</v>
      </c>
      <c r="AE38">
        <v>69061</v>
      </c>
      <c r="AF38">
        <v>82735</v>
      </c>
      <c r="AG38">
        <v>95.5</v>
      </c>
      <c r="AH38">
        <v>81993</v>
      </c>
      <c r="AI38">
        <v>78719</v>
      </c>
      <c r="AJ38">
        <v>46806</v>
      </c>
      <c r="AK38">
        <v>22877</v>
      </c>
      <c r="AL38">
        <v>26942</v>
      </c>
      <c r="AM38">
        <v>16250</v>
      </c>
      <c r="AN38">
        <v>15292</v>
      </c>
      <c r="AO38">
        <v>20894</v>
      </c>
      <c r="AP38">
        <v>26478</v>
      </c>
      <c r="AQ38">
        <v>31484</v>
      </c>
    </row>
    <row r="39" spans="2:44">
      <c r="B39" t="s">
        <v>34</v>
      </c>
      <c r="AC39">
        <v>3307</v>
      </c>
      <c r="AD39">
        <v>3477</v>
      </c>
      <c r="AE39">
        <v>3814</v>
      </c>
      <c r="AF39">
        <v>5695</v>
      </c>
      <c r="AG39">
        <v>4.4000000000000004</v>
      </c>
      <c r="AH39">
        <v>4395</v>
      </c>
      <c r="AI39">
        <v>2256</v>
      </c>
      <c r="AJ39">
        <v>1556</v>
      </c>
      <c r="AK39">
        <v>1134</v>
      </c>
      <c r="AL39">
        <v>1627</v>
      </c>
      <c r="AM39">
        <v>1125</v>
      </c>
      <c r="AN39">
        <v>1531</v>
      </c>
      <c r="AO39">
        <v>1778</v>
      </c>
      <c r="AP39">
        <v>2198</v>
      </c>
      <c r="AQ39">
        <v>2440</v>
      </c>
      <c r="AR39">
        <v>2329</v>
      </c>
    </row>
    <row r="40" spans="2:44">
      <c r="B40" t="s">
        <v>35</v>
      </c>
      <c r="AC40">
        <v>5650</v>
      </c>
      <c r="AD40">
        <v>5673</v>
      </c>
      <c r="AE40">
        <v>4269</v>
      </c>
      <c r="AF40">
        <v>5172</v>
      </c>
      <c r="AG40">
        <v>5.7</v>
      </c>
      <c r="AH40">
        <v>7050</v>
      </c>
      <c r="AI40">
        <v>5424</v>
      </c>
      <c r="AJ40">
        <v>3495</v>
      </c>
      <c r="AK40">
        <v>1924</v>
      </c>
      <c r="AL40">
        <v>2421</v>
      </c>
      <c r="AM40">
        <v>2027</v>
      </c>
      <c r="AN40">
        <v>3366</v>
      </c>
      <c r="AO40">
        <v>6822</v>
      </c>
      <c r="AP40">
        <v>9136</v>
      </c>
      <c r="AQ40">
        <v>7133</v>
      </c>
      <c r="AR40">
        <v>5637</v>
      </c>
    </row>
    <row r="41" spans="2:44">
      <c r="B41" t="s">
        <v>36</v>
      </c>
      <c r="AC41">
        <v>26785</v>
      </c>
      <c r="AD41">
        <v>22308</v>
      </c>
      <c r="AE41">
        <v>26250</v>
      </c>
      <c r="AF41">
        <v>22941</v>
      </c>
      <c r="AG41">
        <v>40.299999999999997</v>
      </c>
      <c r="AH41">
        <v>41059</v>
      </c>
      <c r="AI41">
        <v>30655</v>
      </c>
      <c r="AJ41">
        <v>19556</v>
      </c>
      <c r="AK41">
        <v>10852</v>
      </c>
      <c r="AL41">
        <v>7081</v>
      </c>
      <c r="AM41">
        <v>7327</v>
      </c>
      <c r="AN41">
        <v>11356</v>
      </c>
      <c r="AO41">
        <v>17555</v>
      </c>
      <c r="AP41">
        <v>19941</v>
      </c>
      <c r="AQ41">
        <v>22007</v>
      </c>
      <c r="AR41">
        <v>25708</v>
      </c>
    </row>
    <row r="42" spans="2:44">
      <c r="B42" t="s">
        <v>37</v>
      </c>
      <c r="K42">
        <v>51051</v>
      </c>
      <c r="L42">
        <v>62657</v>
      </c>
      <c r="M42">
        <v>70892</v>
      </c>
      <c r="N42">
        <v>62186</v>
      </c>
      <c r="O42">
        <v>73852</v>
      </c>
      <c r="P42">
        <v>75398</v>
      </c>
      <c r="Q42">
        <v>83407</v>
      </c>
      <c r="R42">
        <v>97500</v>
      </c>
      <c r="AC42">
        <v>103884</v>
      </c>
      <c r="AD42">
        <v>111345</v>
      </c>
      <c r="AE42">
        <v>150051</v>
      </c>
      <c r="AF42">
        <v>154124</v>
      </c>
      <c r="AG42">
        <v>214</v>
      </c>
      <c r="AH42">
        <v>188216</v>
      </c>
      <c r="AI42">
        <v>137453</v>
      </c>
      <c r="AJ42">
        <v>90691</v>
      </c>
      <c r="AK42">
        <v>45407</v>
      </c>
      <c r="AL42">
        <v>44252</v>
      </c>
      <c r="AM42">
        <v>43339</v>
      </c>
      <c r="AN42">
        <v>49217</v>
      </c>
      <c r="AO42">
        <v>53608</v>
      </c>
      <c r="AP42">
        <v>78223</v>
      </c>
      <c r="AQ42">
        <v>82379</v>
      </c>
      <c r="AR42">
        <v>80212</v>
      </c>
    </row>
    <row r="43" spans="2:44">
      <c r="B43" t="s">
        <v>127</v>
      </c>
      <c r="AC43">
        <v>12183</v>
      </c>
      <c r="AD43">
        <v>30874</v>
      </c>
      <c r="AE43">
        <v>32352</v>
      </c>
      <c r="AF43">
        <v>84359</v>
      </c>
    </row>
    <row r="44" spans="2:44">
      <c r="B44" t="s">
        <v>38</v>
      </c>
      <c r="K44">
        <v>382685</v>
      </c>
      <c r="L44">
        <v>449080</v>
      </c>
      <c r="M44">
        <v>437903</v>
      </c>
      <c r="N44">
        <v>455123</v>
      </c>
      <c r="O44">
        <v>543413</v>
      </c>
      <c r="P44">
        <v>598553</v>
      </c>
      <c r="Q44">
        <v>689425</v>
      </c>
      <c r="R44">
        <v>789900</v>
      </c>
      <c r="AC44">
        <v>101797</v>
      </c>
      <c r="AD44">
        <v>159465</v>
      </c>
      <c r="AE44">
        <v>237235</v>
      </c>
      <c r="AF44">
        <v>477175</v>
      </c>
      <c r="AG44">
        <v>693.4</v>
      </c>
      <c r="AH44">
        <v>934537</v>
      </c>
      <c r="AI44">
        <v>1148630</v>
      </c>
      <c r="AJ44">
        <v>834091</v>
      </c>
      <c r="AK44">
        <v>482546</v>
      </c>
      <c r="AL44">
        <v>394979</v>
      </c>
      <c r="AM44">
        <v>281689</v>
      </c>
      <c r="AN44">
        <v>252801</v>
      </c>
      <c r="AO44">
        <v>254513</v>
      </c>
      <c r="AP44">
        <v>313432</v>
      </c>
      <c r="AQ44">
        <v>216685</v>
      </c>
    </row>
    <row r="45" spans="2:44">
      <c r="B45" t="s">
        <v>108</v>
      </c>
      <c r="AC45">
        <v>837</v>
      </c>
      <c r="AP45">
        <v>303</v>
      </c>
      <c r="AQ45">
        <v>275</v>
      </c>
    </row>
    <row r="46" spans="2:44">
      <c r="B46" t="s">
        <v>147</v>
      </c>
      <c r="AC46">
        <v>75</v>
      </c>
    </row>
    <row r="47" spans="2:44">
      <c r="B47" t="s">
        <v>39</v>
      </c>
      <c r="AC47">
        <v>231</v>
      </c>
      <c r="AD47">
        <v>716</v>
      </c>
      <c r="AE47">
        <v>629</v>
      </c>
      <c r="AF47">
        <v>1054</v>
      </c>
      <c r="AG47">
        <v>3.4</v>
      </c>
      <c r="AH47">
        <v>10283</v>
      </c>
      <c r="AI47">
        <v>8452</v>
      </c>
      <c r="AJ47">
        <v>7983</v>
      </c>
      <c r="AK47">
        <v>842</v>
      </c>
      <c r="AL47">
        <v>616</v>
      </c>
      <c r="AM47">
        <v>802</v>
      </c>
      <c r="AN47">
        <v>707</v>
      </c>
      <c r="AO47">
        <v>1011</v>
      </c>
    </row>
    <row r="48" spans="2:44">
      <c r="B48" t="s">
        <v>40</v>
      </c>
      <c r="AC48">
        <v>1734</v>
      </c>
      <c r="AD48">
        <v>725</v>
      </c>
      <c r="AE48">
        <v>761</v>
      </c>
      <c r="AF48">
        <v>1685</v>
      </c>
      <c r="AG48">
        <v>3.9</v>
      </c>
      <c r="AH48">
        <v>7380</v>
      </c>
      <c r="AI48">
        <v>15174</v>
      </c>
      <c r="AJ48">
        <v>9473</v>
      </c>
      <c r="AK48">
        <v>5658</v>
      </c>
      <c r="AL48">
        <v>5003</v>
      </c>
      <c r="AM48">
        <v>4295</v>
      </c>
      <c r="AN48">
        <v>4782</v>
      </c>
      <c r="AO48">
        <v>5048</v>
      </c>
      <c r="AP48">
        <v>4882</v>
      </c>
      <c r="AQ48">
        <v>3126</v>
      </c>
    </row>
    <row r="49" spans="2:44">
      <c r="B49" t="s">
        <v>41</v>
      </c>
      <c r="AC49">
        <v>2576</v>
      </c>
      <c r="AD49">
        <v>2438</v>
      </c>
      <c r="AE49">
        <v>2183</v>
      </c>
      <c r="AF49">
        <v>2057</v>
      </c>
      <c r="AG49">
        <v>2.8</v>
      </c>
      <c r="AH49">
        <v>7265</v>
      </c>
      <c r="AI49">
        <v>6005</v>
      </c>
      <c r="AJ49">
        <v>4420</v>
      </c>
      <c r="AK49">
        <v>2017</v>
      </c>
      <c r="AL49">
        <v>1790</v>
      </c>
      <c r="AM49">
        <v>2079</v>
      </c>
      <c r="AN49">
        <v>2621</v>
      </c>
      <c r="AO49">
        <v>3714</v>
      </c>
      <c r="AP49">
        <v>5590</v>
      </c>
      <c r="AQ49">
        <v>3035</v>
      </c>
    </row>
    <row r="50" spans="2:44">
      <c r="B50" t="s">
        <v>118</v>
      </c>
      <c r="AP50">
        <v>11426</v>
      </c>
      <c r="AQ50">
        <v>4734</v>
      </c>
    </row>
    <row r="51" spans="2:44">
      <c r="B51" t="s">
        <v>42</v>
      </c>
      <c r="K51">
        <v>11093</v>
      </c>
      <c r="L51">
        <v>11363</v>
      </c>
      <c r="M51">
        <v>11952</v>
      </c>
      <c r="N51">
        <v>11277</v>
      </c>
      <c r="O51">
        <v>15094</v>
      </c>
      <c r="P51">
        <v>17838</v>
      </c>
      <c r="Q51">
        <v>18894</v>
      </c>
      <c r="R51">
        <v>24400</v>
      </c>
      <c r="AC51">
        <v>42988</v>
      </c>
      <c r="AD51">
        <v>67042</v>
      </c>
      <c r="AE51">
        <v>46985</v>
      </c>
      <c r="AF51">
        <v>59044</v>
      </c>
      <c r="AG51">
        <v>60.2</v>
      </c>
      <c r="AH51">
        <v>76762</v>
      </c>
      <c r="AI51">
        <v>56298</v>
      </c>
      <c r="AJ51">
        <v>56576</v>
      </c>
      <c r="AK51">
        <v>23478</v>
      </c>
      <c r="AL51">
        <v>18724</v>
      </c>
      <c r="AM51">
        <v>29266</v>
      </c>
      <c r="AN51">
        <v>49083</v>
      </c>
      <c r="AO51">
        <v>63516</v>
      </c>
      <c r="AP51">
        <v>113101</v>
      </c>
      <c r="AQ51">
        <v>111112</v>
      </c>
      <c r="AR51">
        <v>85479</v>
      </c>
    </row>
    <row r="52" spans="2:44">
      <c r="B52" t="s">
        <v>43</v>
      </c>
      <c r="K52">
        <v>1067239</v>
      </c>
      <c r="L52">
        <v>1060376</v>
      </c>
      <c r="M52">
        <v>997445</v>
      </c>
      <c r="N52">
        <v>1014988</v>
      </c>
      <c r="O52">
        <v>1102008</v>
      </c>
      <c r="P52">
        <v>1139676</v>
      </c>
      <c r="Q52">
        <v>1161060</v>
      </c>
      <c r="R52">
        <v>1438200</v>
      </c>
      <c r="AC52">
        <v>611490</v>
      </c>
      <c r="AD52">
        <v>936701</v>
      </c>
      <c r="AE52">
        <v>1162514</v>
      </c>
      <c r="AF52">
        <v>1178773</v>
      </c>
      <c r="AG52">
        <v>1179.8</v>
      </c>
      <c r="AH52">
        <v>1305522</v>
      </c>
      <c r="AI52">
        <v>1218884</v>
      </c>
      <c r="AJ52">
        <v>1133590</v>
      </c>
      <c r="AK52">
        <v>445973</v>
      </c>
      <c r="AL52">
        <v>405585</v>
      </c>
      <c r="AM52">
        <v>382930</v>
      </c>
      <c r="AN52">
        <v>374859</v>
      </c>
      <c r="AO52">
        <v>405794</v>
      </c>
      <c r="AP52">
        <v>432164</v>
      </c>
      <c r="AQ52">
        <v>350884</v>
      </c>
    </row>
    <row r="53" spans="2:44">
      <c r="B53" t="s">
        <v>44</v>
      </c>
      <c r="K53">
        <v>2411</v>
      </c>
      <c r="L53">
        <v>3102</v>
      </c>
      <c r="M53">
        <v>2416</v>
      </c>
      <c r="N53">
        <v>2503</v>
      </c>
      <c r="O53">
        <v>2939</v>
      </c>
      <c r="P53">
        <v>3571</v>
      </c>
      <c r="Q53">
        <v>4164</v>
      </c>
      <c r="R53">
        <v>4700</v>
      </c>
      <c r="AC53">
        <v>7173</v>
      </c>
      <c r="AD53">
        <v>8342</v>
      </c>
      <c r="AE53">
        <v>11343</v>
      </c>
      <c r="AF53">
        <v>11059</v>
      </c>
      <c r="AG53">
        <v>11.9</v>
      </c>
      <c r="AH53">
        <v>12943</v>
      </c>
      <c r="AI53">
        <v>5389</v>
      </c>
      <c r="AJ53">
        <v>4041</v>
      </c>
      <c r="AK53">
        <v>2256</v>
      </c>
      <c r="AL53">
        <v>2391</v>
      </c>
      <c r="AM53">
        <v>1972</v>
      </c>
      <c r="AN53">
        <v>5916</v>
      </c>
      <c r="AO53">
        <v>9999</v>
      </c>
      <c r="AP53">
        <v>13092</v>
      </c>
      <c r="AQ53">
        <v>12578</v>
      </c>
      <c r="AR53">
        <v>8872</v>
      </c>
    </row>
    <row r="54" spans="2:44">
      <c r="B54" t="s">
        <v>45</v>
      </c>
      <c r="AC54">
        <v>1996</v>
      </c>
      <c r="AD54">
        <v>3093</v>
      </c>
      <c r="AE54">
        <v>2277</v>
      </c>
      <c r="AF54">
        <v>1868</v>
      </c>
      <c r="AG54">
        <v>2.1</v>
      </c>
      <c r="AH54">
        <v>1612</v>
      </c>
      <c r="AI54">
        <v>1246</v>
      </c>
      <c r="AJ54">
        <v>873</v>
      </c>
      <c r="AK54">
        <v>683</v>
      </c>
      <c r="AL54">
        <v>702</v>
      </c>
      <c r="AM54">
        <v>733</v>
      </c>
      <c r="AN54">
        <v>665</v>
      </c>
      <c r="AO54">
        <v>995</v>
      </c>
      <c r="AP54">
        <v>1220</v>
      </c>
      <c r="AQ54">
        <v>700</v>
      </c>
      <c r="AR54">
        <v>678</v>
      </c>
    </row>
    <row r="55" spans="2:44">
      <c r="B55" t="s">
        <v>107</v>
      </c>
      <c r="AC55">
        <v>46</v>
      </c>
      <c r="AP55">
        <v>362</v>
      </c>
      <c r="AQ55">
        <v>237</v>
      </c>
      <c r="AR55">
        <v>753</v>
      </c>
    </row>
    <row r="56" spans="2:44">
      <c r="B56" t="s">
        <v>46</v>
      </c>
      <c r="AC56">
        <v>1076</v>
      </c>
      <c r="AD56">
        <v>1663</v>
      </c>
      <c r="AE56">
        <v>1809</v>
      </c>
      <c r="AF56">
        <v>1334</v>
      </c>
      <c r="AG56">
        <v>1.7</v>
      </c>
      <c r="AH56">
        <v>2257</v>
      </c>
      <c r="AI56">
        <v>2246</v>
      </c>
      <c r="AJ56">
        <v>1400</v>
      </c>
      <c r="AK56">
        <v>981</v>
      </c>
      <c r="AL56">
        <v>869</v>
      </c>
      <c r="AM56">
        <v>509</v>
      </c>
      <c r="AN56">
        <v>717</v>
      </c>
      <c r="AO56">
        <v>1639</v>
      </c>
      <c r="AP56">
        <v>3395</v>
      </c>
      <c r="AQ56">
        <v>2415</v>
      </c>
      <c r="AR56">
        <v>2855</v>
      </c>
    </row>
    <row r="57" spans="2:44">
      <c r="B57" t="s">
        <v>111</v>
      </c>
      <c r="AC57">
        <v>1019</v>
      </c>
      <c r="AP57">
        <v>20501</v>
      </c>
      <c r="AQ57">
        <v>15700</v>
      </c>
    </row>
    <row r="58" spans="2:44">
      <c r="B58" t="s">
        <v>110</v>
      </c>
      <c r="AP58">
        <v>1328</v>
      </c>
      <c r="AQ58">
        <v>1557</v>
      </c>
    </row>
    <row r="59" spans="2:44">
      <c r="B59" t="s">
        <v>113</v>
      </c>
      <c r="AP59">
        <v>6673</v>
      </c>
      <c r="AQ59">
        <v>8938</v>
      </c>
    </row>
    <row r="60" spans="2:44">
      <c r="B60" t="s">
        <v>72</v>
      </c>
      <c r="AC60">
        <v>4797</v>
      </c>
      <c r="AD60">
        <v>8071</v>
      </c>
      <c r="AE60">
        <v>8160</v>
      </c>
      <c r="AF60">
        <v>8424</v>
      </c>
      <c r="AG60">
        <v>9.9</v>
      </c>
      <c r="AH60">
        <v>16999</v>
      </c>
      <c r="AI60">
        <v>9512</v>
      </c>
      <c r="AJ60">
        <v>6052</v>
      </c>
      <c r="AK60">
        <v>5367</v>
      </c>
      <c r="AL60">
        <v>6565</v>
      </c>
      <c r="AM60">
        <v>7536</v>
      </c>
      <c r="AN60">
        <v>13546</v>
      </c>
      <c r="AO60">
        <v>30426</v>
      </c>
      <c r="AP60">
        <v>50159</v>
      </c>
      <c r="AQ60">
        <v>46252</v>
      </c>
      <c r="AR60">
        <v>31445</v>
      </c>
    </row>
    <row r="61" spans="2:44">
      <c r="B61" t="s">
        <v>47</v>
      </c>
      <c r="AD61">
        <v>7278</v>
      </c>
      <c r="AE61">
        <v>14909</v>
      </c>
      <c r="AF61">
        <v>18072</v>
      </c>
      <c r="AG61">
        <v>20.100000000000001</v>
      </c>
      <c r="AH61">
        <v>24858</v>
      </c>
      <c r="AI61">
        <v>18766</v>
      </c>
      <c r="AJ61">
        <v>13487</v>
      </c>
      <c r="AK61">
        <v>11218</v>
      </c>
      <c r="AL61">
        <v>15989</v>
      </c>
      <c r="AM61">
        <v>21158</v>
      </c>
      <c r="AN61">
        <v>13077</v>
      </c>
      <c r="AO61">
        <v>13614</v>
      </c>
      <c r="AP61">
        <v>14062</v>
      </c>
      <c r="AQ61">
        <v>29063</v>
      </c>
      <c r="AR61">
        <v>11489</v>
      </c>
    </row>
    <row r="62" spans="2:44">
      <c r="B62" t="s">
        <v>48</v>
      </c>
      <c r="AI62">
        <v>8617</v>
      </c>
      <c r="AJ62">
        <v>5982</v>
      </c>
      <c r="AK62">
        <v>2300</v>
      </c>
      <c r="AL62">
        <v>3046</v>
      </c>
      <c r="AM62">
        <v>2844</v>
      </c>
      <c r="AN62">
        <v>2890</v>
      </c>
      <c r="AO62">
        <v>4601</v>
      </c>
      <c r="AP62">
        <v>4935</v>
      </c>
      <c r="AQ62">
        <v>5910</v>
      </c>
      <c r="AR62">
        <v>4080</v>
      </c>
    </row>
    <row r="63" spans="2:44">
      <c r="B63" t="s">
        <v>49</v>
      </c>
      <c r="K63">
        <v>230929</v>
      </c>
      <c r="L63">
        <v>302910</v>
      </c>
      <c r="M63">
        <v>311298</v>
      </c>
      <c r="N63">
        <v>288978</v>
      </c>
      <c r="O63">
        <v>323519</v>
      </c>
      <c r="P63">
        <v>347957</v>
      </c>
      <c r="Q63">
        <v>401162</v>
      </c>
      <c r="R63">
        <v>393500</v>
      </c>
      <c r="AC63">
        <v>241063</v>
      </c>
      <c r="AD63">
        <v>368114</v>
      </c>
      <c r="AE63">
        <v>416211</v>
      </c>
      <c r="AF63">
        <v>461465</v>
      </c>
      <c r="AG63">
        <v>546.9</v>
      </c>
      <c r="AH63">
        <v>602431</v>
      </c>
      <c r="AI63">
        <v>484147</v>
      </c>
      <c r="AJ63">
        <v>340747</v>
      </c>
      <c r="AK63">
        <v>223159</v>
      </c>
      <c r="AL63">
        <v>227283</v>
      </c>
      <c r="AM63">
        <v>245907</v>
      </c>
      <c r="AN63">
        <v>278303</v>
      </c>
      <c r="AO63">
        <v>240596</v>
      </c>
      <c r="AP63">
        <v>311289</v>
      </c>
      <c r="AQ63">
        <v>300965</v>
      </c>
      <c r="AR63">
        <v>362297</v>
      </c>
    </row>
    <row r="64" spans="2:44">
      <c r="B64" t="s">
        <v>120</v>
      </c>
      <c r="AC64">
        <v>457</v>
      </c>
      <c r="AP64">
        <v>5458</v>
      </c>
      <c r="AQ64">
        <v>3748</v>
      </c>
      <c r="AR64">
        <v>2493</v>
      </c>
    </row>
    <row r="65" spans="2:44">
      <c r="B65" t="s">
        <v>50</v>
      </c>
      <c r="K65">
        <v>88021</v>
      </c>
      <c r="L65">
        <v>102437</v>
      </c>
      <c r="M65">
        <v>94622</v>
      </c>
      <c r="N65">
        <v>77616</v>
      </c>
      <c r="O65">
        <v>89341</v>
      </c>
      <c r="P65">
        <v>112586</v>
      </c>
      <c r="Q65">
        <v>110557</v>
      </c>
      <c r="R65">
        <v>122700</v>
      </c>
      <c r="AC65">
        <v>143983</v>
      </c>
      <c r="AD65">
        <v>178551</v>
      </c>
      <c r="AE65">
        <v>236765</v>
      </c>
      <c r="AF65">
        <v>179590</v>
      </c>
      <c r="AG65">
        <v>212.9</v>
      </c>
      <c r="AH65">
        <v>244850</v>
      </c>
      <c r="AI65">
        <v>192882</v>
      </c>
      <c r="AJ65">
        <v>144187</v>
      </c>
      <c r="AK65">
        <v>80839</v>
      </c>
      <c r="AL65">
        <v>75848</v>
      </c>
      <c r="AM65">
        <v>79608</v>
      </c>
      <c r="AN65">
        <v>83189</v>
      </c>
      <c r="AO65">
        <v>74912</v>
      </c>
      <c r="AP65">
        <v>117241</v>
      </c>
      <c r="AQ65">
        <v>92987</v>
      </c>
      <c r="AR65">
        <v>92780</v>
      </c>
    </row>
    <row r="66" spans="2:44">
      <c r="B66" t="s">
        <v>51</v>
      </c>
      <c r="AC66">
        <v>36376</v>
      </c>
      <c r="AD66">
        <v>60142</v>
      </c>
      <c r="AE66">
        <v>81355</v>
      </c>
      <c r="AF66">
        <v>115060</v>
      </c>
      <c r="AG66">
        <v>117.6</v>
      </c>
      <c r="AH66">
        <v>152582</v>
      </c>
      <c r="AI66">
        <v>172081</v>
      </c>
      <c r="AJ66">
        <v>95141</v>
      </c>
      <c r="AK66">
        <v>43289</v>
      </c>
      <c r="AL66">
        <v>33846</v>
      </c>
      <c r="AM66">
        <v>31463</v>
      </c>
      <c r="AN66">
        <v>36888</v>
      </c>
      <c r="AO66">
        <v>77172</v>
      </c>
      <c r="AP66">
        <v>134416</v>
      </c>
      <c r="AQ66">
        <v>117987</v>
      </c>
      <c r="AR66">
        <v>181281</v>
      </c>
    </row>
    <row r="67" spans="2:44">
      <c r="B67" t="s">
        <v>52</v>
      </c>
      <c r="AF67">
        <v>7969</v>
      </c>
      <c r="AG67">
        <v>10</v>
      </c>
      <c r="AH67">
        <v>10530</v>
      </c>
      <c r="AI67">
        <v>8555</v>
      </c>
      <c r="AJ67">
        <v>6740</v>
      </c>
      <c r="AK67">
        <v>5200</v>
      </c>
      <c r="AL67">
        <v>4965</v>
      </c>
      <c r="AM67">
        <v>4363</v>
      </c>
      <c r="AN67">
        <v>3815</v>
      </c>
      <c r="AO67">
        <v>3056</v>
      </c>
      <c r="AP67">
        <v>7542</v>
      </c>
      <c r="AQ67">
        <v>11262</v>
      </c>
      <c r="AR67">
        <v>3824</v>
      </c>
    </row>
    <row r="68" spans="2:44">
      <c r="B68" t="s">
        <v>117</v>
      </c>
      <c r="AP68">
        <v>5249</v>
      </c>
      <c r="AQ68">
        <v>3659</v>
      </c>
    </row>
    <row r="69" spans="2:44">
      <c r="B69" t="s">
        <v>167</v>
      </c>
      <c r="AC69">
        <v>296</v>
      </c>
    </row>
    <row r="70" spans="2:44">
      <c r="B70" t="s">
        <v>53</v>
      </c>
      <c r="AC70">
        <v>60404</v>
      </c>
      <c r="AD70">
        <v>57183</v>
      </c>
      <c r="AE70">
        <v>61525</v>
      </c>
      <c r="AF70">
        <v>52478</v>
      </c>
      <c r="AG70">
        <v>77.400000000000006</v>
      </c>
      <c r="AH70">
        <v>94679</v>
      </c>
      <c r="AI70">
        <v>71213</v>
      </c>
      <c r="AJ70">
        <v>43424</v>
      </c>
      <c r="AK70">
        <v>21402</v>
      </c>
      <c r="AL70">
        <v>17155</v>
      </c>
      <c r="AM70">
        <v>18835</v>
      </c>
      <c r="AN70">
        <v>27947</v>
      </c>
      <c r="AO70">
        <v>31238</v>
      </c>
      <c r="AP70">
        <v>28358</v>
      </c>
      <c r="AQ70">
        <v>40839</v>
      </c>
      <c r="AR70">
        <v>49820</v>
      </c>
    </row>
    <row r="71" spans="2:44">
      <c r="B71" t="s">
        <v>54</v>
      </c>
      <c r="AC71">
        <v>1184</v>
      </c>
      <c r="AD71">
        <v>1415</v>
      </c>
      <c r="AE71">
        <v>1456</v>
      </c>
      <c r="AF71">
        <v>1837</v>
      </c>
      <c r="AG71">
        <v>2.7</v>
      </c>
      <c r="AH71">
        <v>1608</v>
      </c>
      <c r="AI71">
        <v>1390</v>
      </c>
      <c r="AJ71">
        <v>533</v>
      </c>
      <c r="AK71">
        <v>193</v>
      </c>
      <c r="AL71">
        <v>271</v>
      </c>
      <c r="AM71">
        <v>233</v>
      </c>
      <c r="AN71">
        <v>354</v>
      </c>
      <c r="AO71">
        <v>440</v>
      </c>
      <c r="AP71">
        <v>758</v>
      </c>
      <c r="AQ71">
        <v>803</v>
      </c>
      <c r="AR71">
        <v>661</v>
      </c>
    </row>
    <row r="72" spans="2:44">
      <c r="B72" t="s">
        <v>121</v>
      </c>
      <c r="AP72">
        <v>783</v>
      </c>
      <c r="AQ72">
        <v>1462</v>
      </c>
      <c r="AR72">
        <v>1269</v>
      </c>
    </row>
    <row r="73" spans="2:44">
      <c r="B73" t="s">
        <v>55</v>
      </c>
      <c r="AC73">
        <v>34682</v>
      </c>
      <c r="AD73">
        <v>38340</v>
      </c>
      <c r="AE73">
        <v>28723</v>
      </c>
      <c r="AF73">
        <v>32084</v>
      </c>
      <c r="AG73">
        <v>52.4</v>
      </c>
      <c r="AH73">
        <v>55982</v>
      </c>
      <c r="AI73">
        <v>60112</v>
      </c>
      <c r="AJ73">
        <v>49363</v>
      </c>
      <c r="AK73">
        <v>25799</v>
      </c>
      <c r="AL73">
        <v>19750</v>
      </c>
      <c r="AM73">
        <v>14667</v>
      </c>
      <c r="AN73">
        <v>6672</v>
      </c>
      <c r="AO73">
        <v>7351</v>
      </c>
      <c r="AP73">
        <v>16113</v>
      </c>
      <c r="AQ73">
        <v>19190</v>
      </c>
      <c r="AR73">
        <v>28209</v>
      </c>
    </row>
    <row r="74" spans="2:44">
      <c r="B74" t="s">
        <v>128</v>
      </c>
      <c r="AC74">
        <v>10711</v>
      </c>
      <c r="AD74">
        <v>54339</v>
      </c>
      <c r="AE74">
        <v>64200</v>
      </c>
      <c r="AF74">
        <v>77974</v>
      </c>
    </row>
    <row r="75" spans="2:44">
      <c r="B75" t="s">
        <v>56</v>
      </c>
      <c r="AC75">
        <v>84</v>
      </c>
      <c r="AD75">
        <v>287</v>
      </c>
      <c r="AE75">
        <v>447</v>
      </c>
      <c r="AF75">
        <v>1715</v>
      </c>
      <c r="AG75">
        <v>2.9</v>
      </c>
      <c r="AH75">
        <v>3507</v>
      </c>
      <c r="AI75">
        <v>3766</v>
      </c>
      <c r="AJ75">
        <v>3864</v>
      </c>
      <c r="AK75">
        <v>1554</v>
      </c>
      <c r="AL75">
        <v>1673</v>
      </c>
      <c r="AM75">
        <v>561</v>
      </c>
      <c r="AN75">
        <v>310</v>
      </c>
      <c r="AO75">
        <v>258</v>
      </c>
      <c r="AP75">
        <v>345</v>
      </c>
      <c r="AQ75">
        <v>315</v>
      </c>
    </row>
    <row r="76" spans="2:44">
      <c r="B76" t="s">
        <v>112</v>
      </c>
      <c r="AP76">
        <v>11748</v>
      </c>
      <c r="AQ76">
        <v>27184</v>
      </c>
      <c r="AR76">
        <v>32948</v>
      </c>
    </row>
    <row r="77" spans="2:44">
      <c r="B77" t="s">
        <v>135</v>
      </c>
      <c r="AC77">
        <v>4892</v>
      </c>
      <c r="AD77">
        <v>14256</v>
      </c>
      <c r="AE77">
        <v>19530</v>
      </c>
    </row>
    <row r="78" spans="2:44">
      <c r="B78" t="s">
        <v>57</v>
      </c>
      <c r="AC78">
        <v>6294</v>
      </c>
      <c r="AD78">
        <v>14111</v>
      </c>
      <c r="AE78">
        <v>10468</v>
      </c>
      <c r="AF78">
        <v>8422</v>
      </c>
      <c r="AG78">
        <v>10</v>
      </c>
      <c r="AH78">
        <v>11737</v>
      </c>
      <c r="AI78">
        <v>11871</v>
      </c>
      <c r="AJ78">
        <v>9540</v>
      </c>
      <c r="AK78">
        <v>8036</v>
      </c>
      <c r="AL78">
        <v>11359</v>
      </c>
      <c r="AM78">
        <v>16625</v>
      </c>
      <c r="AN78">
        <v>21047</v>
      </c>
      <c r="AO78">
        <v>18391</v>
      </c>
      <c r="AP78">
        <v>27568</v>
      </c>
      <c r="AQ78">
        <v>16305</v>
      </c>
    </row>
    <row r="79" spans="2:44">
      <c r="B79" t="s">
        <v>58</v>
      </c>
      <c r="AC79">
        <v>462</v>
      </c>
      <c r="AD79">
        <v>2439</v>
      </c>
      <c r="AE79">
        <v>2012</v>
      </c>
      <c r="AF79">
        <v>2518</v>
      </c>
      <c r="AG79">
        <v>2.8</v>
      </c>
      <c r="AH79">
        <v>2915</v>
      </c>
      <c r="AI79">
        <v>2637</v>
      </c>
      <c r="AJ79">
        <v>1310</v>
      </c>
      <c r="AK79">
        <v>644</v>
      </c>
      <c r="AL79">
        <v>734</v>
      </c>
      <c r="AM79">
        <v>823</v>
      </c>
      <c r="AN79">
        <v>1440</v>
      </c>
      <c r="AO79">
        <v>2067</v>
      </c>
      <c r="AP79">
        <v>2901</v>
      </c>
      <c r="AQ79">
        <v>2503</v>
      </c>
    </row>
    <row r="80" spans="2:44">
      <c r="B80" t="s">
        <v>59</v>
      </c>
      <c r="AC80">
        <v>1399</v>
      </c>
      <c r="AD80">
        <v>1916</v>
      </c>
      <c r="AE80">
        <v>2373</v>
      </c>
      <c r="AF80">
        <v>3724</v>
      </c>
      <c r="AG80">
        <v>3.8</v>
      </c>
      <c r="AH80">
        <v>6512</v>
      </c>
      <c r="AI80">
        <v>4238</v>
      </c>
      <c r="AJ80">
        <v>1691</v>
      </c>
      <c r="AK80">
        <v>1120</v>
      </c>
      <c r="AL80">
        <v>1565</v>
      </c>
      <c r="AM80">
        <v>1704</v>
      </c>
      <c r="AN80">
        <v>2423</v>
      </c>
      <c r="AO80">
        <v>3641</v>
      </c>
      <c r="AP80">
        <v>4952</v>
      </c>
      <c r="AQ80">
        <v>4170</v>
      </c>
    </row>
    <row r="81" spans="2:44">
      <c r="B81" t="s">
        <v>60</v>
      </c>
      <c r="AC81">
        <v>17</v>
      </c>
      <c r="AD81">
        <v>49</v>
      </c>
      <c r="AE81">
        <v>72</v>
      </c>
      <c r="AF81">
        <v>306</v>
      </c>
      <c r="AG81">
        <v>0.4</v>
      </c>
      <c r="AH81">
        <v>367</v>
      </c>
      <c r="AI81">
        <v>886</v>
      </c>
      <c r="AJ81">
        <v>162</v>
      </c>
      <c r="AK81">
        <v>174</v>
      </c>
      <c r="AL81">
        <v>308</v>
      </c>
      <c r="AM81">
        <v>150</v>
      </c>
      <c r="AN81">
        <v>191</v>
      </c>
      <c r="AO81">
        <v>327</v>
      </c>
      <c r="AP81">
        <v>406</v>
      </c>
      <c r="AQ81">
        <v>448</v>
      </c>
    </row>
    <row r="82" spans="2:44">
      <c r="B82" t="s">
        <v>61</v>
      </c>
      <c r="AC82">
        <v>3582</v>
      </c>
      <c r="AD82">
        <v>7130</v>
      </c>
      <c r="AE82">
        <v>8996</v>
      </c>
      <c r="AF82">
        <v>5522</v>
      </c>
      <c r="AG82">
        <v>5.4</v>
      </c>
      <c r="AH82">
        <v>8957</v>
      </c>
      <c r="AI82">
        <v>6677</v>
      </c>
      <c r="AJ82">
        <v>2707</v>
      </c>
      <c r="AK82">
        <v>871</v>
      </c>
      <c r="AL82">
        <v>853</v>
      </c>
      <c r="AM82">
        <v>1149</v>
      </c>
      <c r="AN82">
        <v>1586</v>
      </c>
      <c r="AO82">
        <v>2537</v>
      </c>
      <c r="AP82">
        <v>2991</v>
      </c>
      <c r="AQ82">
        <v>3320</v>
      </c>
    </row>
    <row r="83" spans="2:44">
      <c r="B83" t="s">
        <v>62</v>
      </c>
      <c r="AC83">
        <v>289</v>
      </c>
      <c r="AD83">
        <v>390</v>
      </c>
      <c r="AE83">
        <v>494</v>
      </c>
      <c r="AF83">
        <v>361</v>
      </c>
      <c r="AG83">
        <v>0.6</v>
      </c>
      <c r="AH83">
        <v>1044</v>
      </c>
      <c r="AI83">
        <v>1249</v>
      </c>
      <c r="AJ83">
        <v>870</v>
      </c>
      <c r="AK83">
        <v>267</v>
      </c>
      <c r="AL83">
        <v>425</v>
      </c>
      <c r="AM83">
        <v>698</v>
      </c>
      <c r="AN83">
        <v>210</v>
      </c>
      <c r="AO83">
        <v>348</v>
      </c>
      <c r="AP83">
        <v>603</v>
      </c>
      <c r="AQ83">
        <v>184</v>
      </c>
    </row>
    <row r="84" spans="2:44">
      <c r="B84" t="s">
        <v>101</v>
      </c>
      <c r="AM84">
        <v>4900</v>
      </c>
      <c r="AN84">
        <v>6378</v>
      </c>
      <c r="AO84">
        <v>5028</v>
      </c>
      <c r="AP84">
        <v>5633</v>
      </c>
      <c r="AQ84">
        <v>5792</v>
      </c>
    </row>
    <row r="85" spans="2:44">
      <c r="B85" t="s">
        <v>115</v>
      </c>
      <c r="AC85">
        <v>14088</v>
      </c>
      <c r="AD85">
        <v>15374</v>
      </c>
      <c r="AE85">
        <v>13178</v>
      </c>
      <c r="AF85">
        <v>13222</v>
      </c>
      <c r="AP85">
        <v>4339</v>
      </c>
      <c r="AQ85">
        <v>4328</v>
      </c>
    </row>
    <row r="86" spans="2:44">
      <c r="B86" t="s">
        <v>63</v>
      </c>
      <c r="K86">
        <v>48564</v>
      </c>
      <c r="L86">
        <v>58681</v>
      </c>
      <c r="M86">
        <v>36918</v>
      </c>
      <c r="N86">
        <v>38136</v>
      </c>
      <c r="O86">
        <v>46934</v>
      </c>
      <c r="P86">
        <v>45110</v>
      </c>
      <c r="Q86">
        <v>45269</v>
      </c>
      <c r="R86">
        <v>48000</v>
      </c>
      <c r="AC86">
        <v>42083</v>
      </c>
      <c r="AD86">
        <v>58069</v>
      </c>
      <c r="AE86">
        <v>54805</v>
      </c>
      <c r="AF86">
        <v>53831</v>
      </c>
      <c r="AG86">
        <v>58.2</v>
      </c>
      <c r="AH86">
        <v>59001</v>
      </c>
      <c r="AI86">
        <v>56989</v>
      </c>
      <c r="AJ86">
        <v>28354</v>
      </c>
      <c r="AK86">
        <v>25730</v>
      </c>
      <c r="AL86">
        <v>27123</v>
      </c>
      <c r="AM86">
        <v>25251</v>
      </c>
      <c r="AN86">
        <v>34039</v>
      </c>
      <c r="AO86">
        <v>51090</v>
      </c>
      <c r="AP86">
        <v>65699</v>
      </c>
      <c r="AQ86">
        <v>45789</v>
      </c>
      <c r="AR86">
        <v>46770</v>
      </c>
    </row>
    <row r="87" spans="2:44">
      <c r="B87" t="s">
        <v>166</v>
      </c>
      <c r="AC87">
        <v>146</v>
      </c>
    </row>
    <row r="88" spans="2:44">
      <c r="B88" t="s">
        <v>64</v>
      </c>
      <c r="AC88">
        <v>2298</v>
      </c>
      <c r="AD88">
        <v>5100</v>
      </c>
      <c r="AE88">
        <v>6964</v>
      </c>
      <c r="AF88">
        <v>8284</v>
      </c>
      <c r="AG88">
        <v>9.1999999999999993</v>
      </c>
      <c r="AH88">
        <v>12007</v>
      </c>
      <c r="AI88">
        <v>12415</v>
      </c>
      <c r="AJ88">
        <v>8414</v>
      </c>
      <c r="AK88">
        <v>3551</v>
      </c>
      <c r="AL88">
        <v>3453</v>
      </c>
      <c r="AM88">
        <v>3362</v>
      </c>
      <c r="AN88">
        <v>3906</v>
      </c>
      <c r="AO88">
        <v>5505</v>
      </c>
      <c r="AP88">
        <v>7282</v>
      </c>
      <c r="AQ88">
        <v>8007</v>
      </c>
    </row>
    <row r="89" spans="2:44">
      <c r="B89" t="s">
        <v>124</v>
      </c>
      <c r="AC89">
        <v>3679</v>
      </c>
      <c r="AD89">
        <v>3518</v>
      </c>
      <c r="AE89">
        <v>3596</v>
      </c>
      <c r="AF89">
        <v>3886</v>
      </c>
      <c r="AP89">
        <v>753</v>
      </c>
      <c r="AQ89">
        <v>360</v>
      </c>
    </row>
    <row r="90" spans="2:44">
      <c r="B90" t="s">
        <v>122</v>
      </c>
      <c r="AP90">
        <v>4204</v>
      </c>
      <c r="AQ90">
        <v>5633</v>
      </c>
      <c r="AR90">
        <v>3103</v>
      </c>
    </row>
    <row r="91" spans="2:44">
      <c r="B91" t="s">
        <v>65</v>
      </c>
      <c r="AC91">
        <v>1307</v>
      </c>
      <c r="AD91">
        <v>1975</v>
      </c>
      <c r="AE91">
        <v>2102</v>
      </c>
      <c r="AF91">
        <v>2479</v>
      </c>
      <c r="AG91">
        <v>3.4</v>
      </c>
      <c r="AH91">
        <v>3246</v>
      </c>
      <c r="AI91">
        <v>2194</v>
      </c>
      <c r="AJ91">
        <v>1450</v>
      </c>
      <c r="AK91">
        <v>757</v>
      </c>
      <c r="AL91">
        <v>704</v>
      </c>
      <c r="AM91">
        <v>651</v>
      </c>
      <c r="AN91">
        <v>1903</v>
      </c>
      <c r="AO91">
        <v>3452</v>
      </c>
      <c r="AP91">
        <v>1875</v>
      </c>
      <c r="AQ91">
        <v>1277</v>
      </c>
      <c r="AR91">
        <v>2311</v>
      </c>
    </row>
    <row r="92" spans="2:44">
      <c r="B92" t="s">
        <v>66</v>
      </c>
      <c r="K92">
        <v>443372</v>
      </c>
      <c r="L92">
        <v>452122</v>
      </c>
      <c r="M92">
        <v>453708</v>
      </c>
      <c r="N92">
        <v>453524</v>
      </c>
      <c r="O92">
        <v>498713</v>
      </c>
      <c r="P92">
        <v>532065</v>
      </c>
      <c r="Q92">
        <v>608510</v>
      </c>
      <c r="R92">
        <v>693500</v>
      </c>
      <c r="AC92">
        <v>649353</v>
      </c>
      <c r="AD92">
        <v>997449</v>
      </c>
      <c r="AE92">
        <v>1126752</v>
      </c>
      <c r="AF92">
        <v>1120841</v>
      </c>
      <c r="AG92">
        <v>1175.3</v>
      </c>
      <c r="AH92">
        <v>1355183</v>
      </c>
      <c r="AI92">
        <v>1205759</v>
      </c>
      <c r="AJ92">
        <v>954645</v>
      </c>
      <c r="AK92">
        <v>632849</v>
      </c>
      <c r="AL92">
        <v>612798</v>
      </c>
      <c r="AM92">
        <v>481794</v>
      </c>
      <c r="AN92">
        <v>404184</v>
      </c>
      <c r="AO92">
        <v>395509</v>
      </c>
      <c r="AP92">
        <v>467969</v>
      </c>
      <c r="AQ92">
        <v>447759</v>
      </c>
      <c r="AR92">
        <v>504371</v>
      </c>
    </row>
    <row r="93" spans="2:44">
      <c r="B93" t="s">
        <v>109</v>
      </c>
      <c r="AC93">
        <v>1182</v>
      </c>
      <c r="AP93">
        <v>3845</v>
      </c>
      <c r="AQ93">
        <v>6307</v>
      </c>
      <c r="AR93">
        <v>3248</v>
      </c>
    </row>
    <row r="94" spans="2:44">
      <c r="B94" t="s">
        <v>67</v>
      </c>
      <c r="K94">
        <v>32303</v>
      </c>
      <c r="L94">
        <v>42628</v>
      </c>
      <c r="M94">
        <v>40682</v>
      </c>
      <c r="N94">
        <v>39515</v>
      </c>
      <c r="O94">
        <v>49807</v>
      </c>
      <c r="P94">
        <v>61136</v>
      </c>
      <c r="Q94">
        <v>74552</v>
      </c>
      <c r="R94">
        <v>98600</v>
      </c>
      <c r="AC94">
        <v>65705</v>
      </c>
      <c r="AD94">
        <v>106119</v>
      </c>
      <c r="AE94">
        <v>138226</v>
      </c>
      <c r="AF94">
        <v>137524</v>
      </c>
      <c r="AG94">
        <v>160.19999999999999</v>
      </c>
      <c r="AH94">
        <v>187469</v>
      </c>
      <c r="AI94">
        <v>131782</v>
      </c>
      <c r="AJ94">
        <v>79629</v>
      </c>
      <c r="AK94">
        <v>43472</v>
      </c>
      <c r="AL94">
        <v>38595</v>
      </c>
      <c r="AM94">
        <v>34771</v>
      </c>
      <c r="AN94">
        <v>35176</v>
      </c>
      <c r="AO94">
        <v>38573</v>
      </c>
      <c r="AP94">
        <v>56325</v>
      </c>
      <c r="AQ94">
        <v>53993</v>
      </c>
      <c r="AR94">
        <v>56676</v>
      </c>
    </row>
    <row r="95" spans="2:44">
      <c r="B95" t="s">
        <v>68</v>
      </c>
      <c r="K95">
        <v>72672</v>
      </c>
      <c r="L95">
        <v>85651</v>
      </c>
      <c r="M95">
        <v>96965</v>
      </c>
      <c r="N95">
        <v>104452</v>
      </c>
      <c r="O95">
        <v>119912</v>
      </c>
      <c r="P95">
        <v>124344</v>
      </c>
      <c r="Q95">
        <v>144714</v>
      </c>
      <c r="R95">
        <v>161700</v>
      </c>
      <c r="AC95">
        <v>130130</v>
      </c>
      <c r="AD95">
        <v>160610</v>
      </c>
      <c r="AE95">
        <v>145672</v>
      </c>
      <c r="AF95">
        <v>159289</v>
      </c>
      <c r="AG95">
        <v>168.5</v>
      </c>
      <c r="AH95">
        <v>226632</v>
      </c>
      <c r="AI95">
        <v>207040</v>
      </c>
      <c r="AJ95">
        <v>162447</v>
      </c>
      <c r="AK95">
        <v>100191</v>
      </c>
      <c r="AL95">
        <v>84994</v>
      </c>
      <c r="AM95">
        <v>79637</v>
      </c>
      <c r="AN95">
        <v>87410</v>
      </c>
      <c r="AO95">
        <v>91273</v>
      </c>
      <c r="AP95">
        <v>139468</v>
      </c>
      <c r="AQ95">
        <v>122832</v>
      </c>
      <c r="AR95">
        <v>160094</v>
      </c>
    </row>
    <row r="96" spans="2:44">
      <c r="B96" t="s">
        <v>119</v>
      </c>
      <c r="AP96">
        <v>13383</v>
      </c>
      <c r="AQ96">
        <v>6504</v>
      </c>
    </row>
    <row r="97" spans="2:44">
      <c r="B97" t="s">
        <v>69</v>
      </c>
      <c r="AC97">
        <v>316482</v>
      </c>
      <c r="AD97">
        <v>343725</v>
      </c>
      <c r="AE97">
        <v>310440</v>
      </c>
      <c r="AF97">
        <v>366443</v>
      </c>
      <c r="AG97">
        <v>424.8</v>
      </c>
      <c r="AH97">
        <v>441225</v>
      </c>
      <c r="AI97">
        <v>360331</v>
      </c>
      <c r="AJ97">
        <v>275327</v>
      </c>
      <c r="AK97">
        <v>159479</v>
      </c>
      <c r="AL97">
        <v>120682</v>
      </c>
      <c r="AM97">
        <v>106727</v>
      </c>
      <c r="AN97">
        <v>107940</v>
      </c>
      <c r="AO97">
        <v>108512</v>
      </c>
      <c r="AP97">
        <v>122684</v>
      </c>
    </row>
    <row r="98" spans="2:44">
      <c r="B98" t="s">
        <v>172</v>
      </c>
      <c r="K98">
        <v>649338</v>
      </c>
      <c r="L98">
        <v>716567</v>
      </c>
      <c r="M98">
        <v>736790</v>
      </c>
      <c r="N98">
        <v>767302</v>
      </c>
      <c r="O98">
        <v>821590</v>
      </c>
      <c r="P98">
        <v>917764</v>
      </c>
      <c r="Q98">
        <v>1035331</v>
      </c>
      <c r="R98">
        <v>1104800</v>
      </c>
    </row>
    <row r="99" spans="2:44">
      <c r="B99" t="s">
        <v>70</v>
      </c>
      <c r="AC99">
        <v>1917</v>
      </c>
      <c r="AD99">
        <v>2496</v>
      </c>
      <c r="AE99">
        <v>3087</v>
      </c>
      <c r="AF99">
        <v>3269</v>
      </c>
      <c r="AG99">
        <v>3.4</v>
      </c>
      <c r="AH99">
        <v>3979</v>
      </c>
      <c r="AI99">
        <v>3191</v>
      </c>
      <c r="AJ99">
        <v>2191</v>
      </c>
      <c r="AK99">
        <v>1304</v>
      </c>
      <c r="AL99">
        <v>913</v>
      </c>
      <c r="AM99">
        <v>655</v>
      </c>
      <c r="AN99">
        <v>807</v>
      </c>
      <c r="AO99">
        <v>7284</v>
      </c>
      <c r="AP99">
        <v>3794</v>
      </c>
      <c r="AQ99">
        <v>2072</v>
      </c>
      <c r="AR99">
        <v>6498</v>
      </c>
    </row>
    <row r="100" spans="2:44">
      <c r="B100" t="s">
        <v>71</v>
      </c>
      <c r="AC100">
        <v>1397</v>
      </c>
      <c r="AD100">
        <v>2314</v>
      </c>
      <c r="AE100">
        <v>2563</v>
      </c>
      <c r="AF100">
        <v>2860</v>
      </c>
      <c r="AG100">
        <v>3.6</v>
      </c>
      <c r="AH100">
        <v>2969</v>
      </c>
      <c r="AI100">
        <v>3031</v>
      </c>
      <c r="AJ100">
        <v>1851</v>
      </c>
      <c r="AK100">
        <v>974</v>
      </c>
      <c r="AL100">
        <v>2765</v>
      </c>
      <c r="AM100">
        <v>1526</v>
      </c>
      <c r="AN100">
        <v>983</v>
      </c>
      <c r="AO100">
        <v>1855</v>
      </c>
      <c r="AP100">
        <v>3175</v>
      </c>
      <c r="AQ100">
        <v>2160</v>
      </c>
      <c r="AR100">
        <v>1738</v>
      </c>
    </row>
    <row r="101" spans="2:44">
      <c r="B101" t="s">
        <v>73</v>
      </c>
      <c r="AC101">
        <v>20692</v>
      </c>
      <c r="AD101">
        <v>25236</v>
      </c>
      <c r="AE101">
        <v>20124</v>
      </c>
      <c r="AF101">
        <v>22932</v>
      </c>
      <c r="AG101">
        <v>22.2</v>
      </c>
      <c r="AH101">
        <v>25618</v>
      </c>
      <c r="AI101">
        <v>18777</v>
      </c>
      <c r="AJ101">
        <v>7174</v>
      </c>
      <c r="AK101">
        <v>5658</v>
      </c>
      <c r="AL101">
        <v>6026</v>
      </c>
      <c r="AM101">
        <v>7768</v>
      </c>
      <c r="AN101">
        <v>17547</v>
      </c>
      <c r="AO101">
        <v>28988</v>
      </c>
      <c r="AP101">
        <v>33188</v>
      </c>
      <c r="AQ101">
        <v>30927</v>
      </c>
      <c r="AR101">
        <v>18173</v>
      </c>
    </row>
    <row r="102" spans="2:44">
      <c r="B102" t="s">
        <v>74</v>
      </c>
      <c r="AC102">
        <v>7622</v>
      </c>
      <c r="AD102">
        <v>10270</v>
      </c>
      <c r="AE102">
        <v>12431</v>
      </c>
      <c r="AF102">
        <v>14894</v>
      </c>
      <c r="AG102">
        <v>16.100000000000001</v>
      </c>
      <c r="AH102">
        <v>20783</v>
      </c>
      <c r="AI102">
        <v>16780</v>
      </c>
      <c r="AJ102">
        <v>13793</v>
      </c>
      <c r="AK102">
        <v>11283</v>
      </c>
      <c r="AL102">
        <v>9870</v>
      </c>
      <c r="AM102">
        <v>6844</v>
      </c>
      <c r="AN102">
        <v>6754</v>
      </c>
      <c r="AO102">
        <v>10213</v>
      </c>
      <c r="AP102">
        <v>12277</v>
      </c>
      <c r="AQ102">
        <v>10189</v>
      </c>
      <c r="AR102">
        <v>10986</v>
      </c>
    </row>
    <row r="103" spans="2:44">
      <c r="B103" t="s">
        <v>130</v>
      </c>
      <c r="AC103">
        <v>167460</v>
      </c>
      <c r="AD103">
        <v>188677</v>
      </c>
      <c r="AE103">
        <v>123077</v>
      </c>
      <c r="AF103">
        <v>216916</v>
      </c>
    </row>
    <row r="104" spans="2:44">
      <c r="B104" t="s">
        <v>131</v>
      </c>
      <c r="AC104">
        <v>97678</v>
      </c>
      <c r="AD104">
        <v>90540</v>
      </c>
      <c r="AE104">
        <v>53064</v>
      </c>
      <c r="AF104">
        <v>84669</v>
      </c>
    </row>
    <row r="105" spans="2:44">
      <c r="B105" t="s">
        <v>132</v>
      </c>
      <c r="AC105">
        <v>36608</v>
      </c>
      <c r="AD105">
        <v>52203</v>
      </c>
      <c r="AE105">
        <v>15565</v>
      </c>
      <c r="AF105">
        <v>46622</v>
      </c>
    </row>
    <row r="106" spans="2:44">
      <c r="B106" t="s">
        <v>75</v>
      </c>
      <c r="AG106">
        <v>400.6</v>
      </c>
      <c r="AH106">
        <v>343386</v>
      </c>
      <c r="AI106">
        <v>249960</v>
      </c>
      <c r="AJ106">
        <v>140937</v>
      </c>
      <c r="AK106">
        <v>70513</v>
      </c>
      <c r="AL106">
        <v>55477</v>
      </c>
      <c r="AM106">
        <v>38795</v>
      </c>
      <c r="AN106">
        <v>47977</v>
      </c>
      <c r="AO106">
        <v>52960</v>
      </c>
      <c r="AP106">
        <v>73202</v>
      </c>
      <c r="AQ106">
        <v>102574</v>
      </c>
      <c r="AR106">
        <v>84439</v>
      </c>
    </row>
    <row r="107" spans="2:44">
      <c r="B107" t="s">
        <v>76</v>
      </c>
      <c r="K107">
        <v>32671</v>
      </c>
      <c r="L107">
        <v>34810</v>
      </c>
      <c r="M107">
        <v>32768</v>
      </c>
      <c r="N107">
        <v>29282</v>
      </c>
      <c r="O107">
        <v>33052</v>
      </c>
      <c r="P107">
        <v>40151</v>
      </c>
      <c r="Q107">
        <v>42207</v>
      </c>
      <c r="R107">
        <v>52100</v>
      </c>
      <c r="AC107">
        <v>36535</v>
      </c>
      <c r="AD107">
        <v>48201</v>
      </c>
      <c r="AE107">
        <v>60666</v>
      </c>
      <c r="AF107">
        <v>56533</v>
      </c>
      <c r="AG107">
        <v>49.5</v>
      </c>
      <c r="AH107">
        <v>63646</v>
      </c>
      <c r="AI107">
        <v>64789</v>
      </c>
      <c r="AJ107">
        <v>40442</v>
      </c>
      <c r="AK107">
        <v>25992</v>
      </c>
      <c r="AL107">
        <v>27177</v>
      </c>
      <c r="AM107">
        <v>29242</v>
      </c>
      <c r="AN107">
        <v>29043</v>
      </c>
      <c r="AO107">
        <v>29770</v>
      </c>
      <c r="AP107">
        <v>37477</v>
      </c>
      <c r="AQ107">
        <v>38491</v>
      </c>
      <c r="AR107">
        <v>28262</v>
      </c>
    </row>
    <row r="108" spans="2:44">
      <c r="B108" t="s">
        <v>145</v>
      </c>
      <c r="AC108">
        <v>334</v>
      </c>
    </row>
    <row r="109" spans="2:44">
      <c r="B109" t="s">
        <v>77</v>
      </c>
      <c r="AC109">
        <v>4242</v>
      </c>
      <c r="AD109">
        <v>5398</v>
      </c>
      <c r="AE109">
        <v>5472</v>
      </c>
      <c r="AF109">
        <v>7577</v>
      </c>
      <c r="AG109">
        <v>12.2</v>
      </c>
      <c r="AH109">
        <v>12466</v>
      </c>
      <c r="AI109">
        <v>12365</v>
      </c>
      <c r="AJ109">
        <v>6654</v>
      </c>
      <c r="AK109">
        <v>2833</v>
      </c>
      <c r="AL109">
        <v>2518</v>
      </c>
      <c r="AM109">
        <v>2565</v>
      </c>
      <c r="AN109">
        <v>2998</v>
      </c>
      <c r="AO109">
        <v>4117</v>
      </c>
    </row>
    <row r="110" spans="2:44">
      <c r="B110" t="s">
        <v>78</v>
      </c>
      <c r="AC110">
        <v>3771</v>
      </c>
      <c r="AD110">
        <v>7215</v>
      </c>
      <c r="AE110">
        <v>5308</v>
      </c>
      <c r="AF110">
        <v>5707</v>
      </c>
      <c r="AG110">
        <v>5.6</v>
      </c>
      <c r="AH110">
        <v>7361</v>
      </c>
      <c r="AI110">
        <v>4667</v>
      </c>
      <c r="AJ110">
        <v>2573</v>
      </c>
      <c r="AK110">
        <v>1263</v>
      </c>
      <c r="AL110">
        <v>1522</v>
      </c>
      <c r="AM110">
        <v>1007</v>
      </c>
      <c r="AN110">
        <v>1169</v>
      </c>
      <c r="AO110">
        <v>1095</v>
      </c>
      <c r="AP110">
        <v>1710</v>
      </c>
      <c r="AQ110">
        <v>2100</v>
      </c>
      <c r="AR110">
        <v>1911</v>
      </c>
    </row>
    <row r="111" spans="2:44">
      <c r="B111" t="s">
        <v>103</v>
      </c>
      <c r="AO111">
        <v>908</v>
      </c>
      <c r="AP111">
        <v>1769</v>
      </c>
      <c r="AQ111">
        <v>1219</v>
      </c>
    </row>
    <row r="112" spans="2:44">
      <c r="B112" t="s">
        <v>79</v>
      </c>
      <c r="K112">
        <v>63858</v>
      </c>
      <c r="L112">
        <v>68574</v>
      </c>
      <c r="M112">
        <v>70826</v>
      </c>
      <c r="N112">
        <v>57241</v>
      </c>
      <c r="O112">
        <v>65706</v>
      </c>
      <c r="P112">
        <v>91352</v>
      </c>
      <c r="Q112">
        <v>131701</v>
      </c>
      <c r="R112">
        <v>140000</v>
      </c>
      <c r="AC112">
        <v>89324</v>
      </c>
      <c r="AD112">
        <v>103756</v>
      </c>
      <c r="AE112">
        <v>121349</v>
      </c>
      <c r="AF112">
        <v>159660</v>
      </c>
      <c r="AG112">
        <v>173</v>
      </c>
      <c r="AH112">
        <v>164069</v>
      </c>
      <c r="AI112">
        <v>137297</v>
      </c>
      <c r="AJ112">
        <v>92531</v>
      </c>
      <c r="AK112">
        <v>64175</v>
      </c>
      <c r="AL112">
        <v>46030</v>
      </c>
      <c r="AM112">
        <v>50893</v>
      </c>
      <c r="AN112">
        <v>63818</v>
      </c>
      <c r="AO112">
        <v>103561</v>
      </c>
      <c r="AP112">
        <v>129530</v>
      </c>
      <c r="AQ112">
        <v>148760</v>
      </c>
      <c r="AR112">
        <v>216664</v>
      </c>
    </row>
    <row r="113" spans="2:44">
      <c r="B113" t="s">
        <v>168</v>
      </c>
      <c r="K113">
        <v>21326</v>
      </c>
      <c r="L113">
        <v>17313</v>
      </c>
      <c r="M113">
        <v>15590</v>
      </c>
      <c r="N113">
        <v>9247</v>
      </c>
      <c r="O113">
        <v>9769</v>
      </c>
      <c r="AC113">
        <v>1903</v>
      </c>
      <c r="AD113">
        <v>1094</v>
      </c>
      <c r="AE113">
        <v>976</v>
      </c>
    </row>
    <row r="114" spans="2:44">
      <c r="B114" t="s">
        <v>80</v>
      </c>
      <c r="AC114">
        <v>2141</v>
      </c>
      <c r="AD114">
        <v>3477</v>
      </c>
      <c r="AE114">
        <v>3657</v>
      </c>
      <c r="AF114">
        <v>3490</v>
      </c>
      <c r="AG114">
        <v>4.5</v>
      </c>
      <c r="AH114">
        <v>5128</v>
      </c>
      <c r="AI114">
        <v>2863</v>
      </c>
      <c r="AJ114">
        <v>1811</v>
      </c>
      <c r="AK114">
        <v>1278</v>
      </c>
      <c r="AL114">
        <v>1648</v>
      </c>
      <c r="AM114">
        <v>1464</v>
      </c>
      <c r="AN114">
        <v>4639</v>
      </c>
      <c r="AO114">
        <v>6348</v>
      </c>
      <c r="AP114">
        <v>7545</v>
      </c>
      <c r="AQ114">
        <v>3330</v>
      </c>
      <c r="AR114">
        <v>3351</v>
      </c>
    </row>
    <row r="115" spans="2:44">
      <c r="B115" t="s">
        <v>81</v>
      </c>
      <c r="AC115">
        <v>3</v>
      </c>
      <c r="AD115">
        <v>45</v>
      </c>
      <c r="AE115">
        <v>58</v>
      </c>
      <c r="AF115">
        <v>85</v>
      </c>
      <c r="AG115">
        <v>0.1</v>
      </c>
      <c r="AH115">
        <v>68</v>
      </c>
      <c r="AI115">
        <v>37</v>
      </c>
      <c r="AJ115">
        <v>19</v>
      </c>
      <c r="AK115">
        <v>5</v>
      </c>
      <c r="AL115">
        <v>4</v>
      </c>
      <c r="AM115">
        <v>17</v>
      </c>
      <c r="AN115">
        <v>5</v>
      </c>
      <c r="AO115">
        <v>18</v>
      </c>
    </row>
    <row r="116" spans="2:44">
      <c r="B116" t="s">
        <v>82</v>
      </c>
      <c r="K116">
        <v>176443</v>
      </c>
      <c r="L116">
        <v>186641</v>
      </c>
      <c r="M116">
        <v>174071</v>
      </c>
      <c r="N116">
        <v>156240</v>
      </c>
      <c r="O116">
        <v>190520</v>
      </c>
      <c r="P116">
        <v>191627</v>
      </c>
      <c r="Q116">
        <v>197415</v>
      </c>
      <c r="R116">
        <v>229800</v>
      </c>
      <c r="AC116">
        <v>286290</v>
      </c>
      <c r="AD116">
        <v>343337</v>
      </c>
      <c r="AE116">
        <v>400444</v>
      </c>
      <c r="AF116">
        <v>409336</v>
      </c>
      <c r="AG116">
        <v>430.7</v>
      </c>
      <c r="AH116">
        <v>475737</v>
      </c>
      <c r="AI116">
        <v>494183</v>
      </c>
      <c r="AJ116">
        <v>424724</v>
      </c>
      <c r="AK116">
        <v>228155</v>
      </c>
      <c r="AL116">
        <v>191056</v>
      </c>
      <c r="AM116">
        <v>198340</v>
      </c>
      <c r="AN116">
        <v>206774</v>
      </c>
      <c r="AO116">
        <v>230392</v>
      </c>
      <c r="AP116">
        <v>277299</v>
      </c>
      <c r="AQ116">
        <v>267354</v>
      </c>
      <c r="AR116">
        <v>376806</v>
      </c>
    </row>
    <row r="117" spans="2:44">
      <c r="B117" t="s">
        <v>83</v>
      </c>
      <c r="K117">
        <v>373557</v>
      </c>
      <c r="L117">
        <v>446409</v>
      </c>
      <c r="M117">
        <v>401051</v>
      </c>
      <c r="N117">
        <v>413214</v>
      </c>
      <c r="O117">
        <v>452640</v>
      </c>
      <c r="P117">
        <v>482384</v>
      </c>
      <c r="Q117">
        <v>520460</v>
      </c>
      <c r="R117">
        <v>536100</v>
      </c>
      <c r="AC117">
        <v>380296</v>
      </c>
      <c r="AD117">
        <v>440335</v>
      </c>
      <c r="AE117">
        <v>422006</v>
      </c>
      <c r="AF117">
        <v>491184</v>
      </c>
      <c r="AG117">
        <v>572.79999999999995</v>
      </c>
      <c r="AH117">
        <v>627140</v>
      </c>
      <c r="AI117">
        <v>627569</v>
      </c>
      <c r="AJ117">
        <v>541593</v>
      </c>
      <c r="AK117">
        <v>411761</v>
      </c>
      <c r="AL117">
        <v>352423</v>
      </c>
      <c r="AM117">
        <v>295316</v>
      </c>
      <c r="AN117">
        <v>256906</v>
      </c>
      <c r="AO117">
        <v>225521</v>
      </c>
      <c r="AP117">
        <v>230966</v>
      </c>
      <c r="AQ117">
        <v>207244</v>
      </c>
      <c r="AR117">
        <v>257189</v>
      </c>
    </row>
    <row r="118" spans="2:44">
      <c r="B118" t="s">
        <v>140</v>
      </c>
      <c r="AC118">
        <v>7115</v>
      </c>
    </row>
    <row r="119" spans="2:44">
      <c r="B119" t="s">
        <v>84</v>
      </c>
      <c r="AC119">
        <v>5272</v>
      </c>
      <c r="AD119">
        <v>8368</v>
      </c>
      <c r="AE119">
        <v>10684</v>
      </c>
      <c r="AF119">
        <v>11361</v>
      </c>
      <c r="AG119">
        <v>12.9</v>
      </c>
      <c r="AH119">
        <v>14768</v>
      </c>
      <c r="AI119">
        <v>10322</v>
      </c>
      <c r="AJ119">
        <v>6629</v>
      </c>
      <c r="AK119">
        <v>4119</v>
      </c>
      <c r="AL119">
        <v>3602</v>
      </c>
      <c r="AM119">
        <v>3983</v>
      </c>
      <c r="AN119">
        <v>5792</v>
      </c>
      <c r="AO119">
        <v>6498</v>
      </c>
      <c r="AP119">
        <v>9639</v>
      </c>
      <c r="AQ119">
        <v>9739</v>
      </c>
      <c r="AR119">
        <v>9816</v>
      </c>
    </row>
    <row r="120" spans="2:44">
      <c r="B120" t="s">
        <v>150</v>
      </c>
      <c r="AR120">
        <v>44030</v>
      </c>
    </row>
    <row r="121" spans="2:44">
      <c r="B121" t="s">
        <v>85</v>
      </c>
      <c r="K121">
        <v>57728</v>
      </c>
      <c r="L121">
        <v>65650</v>
      </c>
      <c r="M121">
        <v>65857</v>
      </c>
      <c r="N121">
        <v>69145</v>
      </c>
      <c r="O121">
        <v>71649</v>
      </c>
      <c r="P121">
        <v>88445</v>
      </c>
      <c r="Q121">
        <v>112944</v>
      </c>
      <c r="R121">
        <v>143000</v>
      </c>
      <c r="AC121">
        <v>90425</v>
      </c>
      <c r="AD121">
        <v>161480</v>
      </c>
      <c r="AE121">
        <v>171920</v>
      </c>
      <c r="AF121">
        <v>178957</v>
      </c>
      <c r="AG121">
        <v>210.7</v>
      </c>
      <c r="AH121">
        <v>218222</v>
      </c>
      <c r="AI121">
        <v>188152</v>
      </c>
      <c r="AJ121">
        <v>139452</v>
      </c>
      <c r="AK121">
        <v>90624</v>
      </c>
      <c r="AL121">
        <v>85804</v>
      </c>
      <c r="AM121">
        <v>87520</v>
      </c>
      <c r="AN121">
        <v>105706</v>
      </c>
      <c r="AO121">
        <v>69305</v>
      </c>
      <c r="AP121">
        <v>54569</v>
      </c>
      <c r="AQ121">
        <v>78323</v>
      </c>
      <c r="AR121">
        <v>63459</v>
      </c>
    </row>
    <row r="122" spans="2:44">
      <c r="B122" t="s">
        <v>86</v>
      </c>
      <c r="AC122">
        <v>379415</v>
      </c>
      <c r="AD122">
        <v>455281</v>
      </c>
      <c r="AE122">
        <v>422548</v>
      </c>
      <c r="AF122">
        <v>522508</v>
      </c>
      <c r="AG122">
        <v>647.20000000000005</v>
      </c>
      <c r="AH122">
        <v>657614</v>
      </c>
      <c r="AI122">
        <v>528156</v>
      </c>
      <c r="AJ122">
        <v>423853</v>
      </c>
      <c r="AK122">
        <v>249974</v>
      </c>
      <c r="AL122">
        <v>160080</v>
      </c>
      <c r="AM122">
        <v>148428</v>
      </c>
      <c r="AN122">
        <v>130035</v>
      </c>
      <c r="AO122">
        <v>139002</v>
      </c>
      <c r="AP122">
        <v>151036</v>
      </c>
      <c r="AQ122">
        <v>135619</v>
      </c>
    </row>
    <row r="123" spans="2:44">
      <c r="B123" t="s">
        <v>87</v>
      </c>
      <c r="AC123">
        <v>167</v>
      </c>
      <c r="AD123">
        <v>432</v>
      </c>
      <c r="AE123">
        <v>722</v>
      </c>
      <c r="AF123">
        <v>1507</v>
      </c>
      <c r="AG123">
        <v>3.5</v>
      </c>
      <c r="AH123">
        <v>2725</v>
      </c>
      <c r="AI123">
        <v>4706</v>
      </c>
      <c r="AJ123">
        <v>2600</v>
      </c>
      <c r="AK123">
        <v>2087</v>
      </c>
      <c r="AL123">
        <v>1528</v>
      </c>
      <c r="AM123">
        <v>1335</v>
      </c>
      <c r="AN123">
        <v>1573</v>
      </c>
      <c r="AO123">
        <v>1643</v>
      </c>
      <c r="AP123">
        <v>2187</v>
      </c>
      <c r="AQ123">
        <v>1527</v>
      </c>
    </row>
    <row r="124" spans="2:44">
      <c r="B124" t="s">
        <v>88</v>
      </c>
      <c r="K124">
        <v>68550</v>
      </c>
      <c r="L124">
        <v>81729</v>
      </c>
      <c r="M124">
        <v>64073</v>
      </c>
      <c r="N124">
        <v>78921</v>
      </c>
      <c r="O124">
        <v>104871</v>
      </c>
      <c r="P124">
        <v>112883</v>
      </c>
      <c r="Q124">
        <v>113268</v>
      </c>
      <c r="R124">
        <v>98400</v>
      </c>
      <c r="AC124">
        <v>49190</v>
      </c>
      <c r="AD124">
        <v>65244</v>
      </c>
      <c r="AE124">
        <v>75406</v>
      </c>
      <c r="AF124">
        <v>67527</v>
      </c>
      <c r="AG124">
        <v>65.900000000000006</v>
      </c>
      <c r="AH124">
        <v>72537</v>
      </c>
      <c r="AI124">
        <v>48284</v>
      </c>
      <c r="AJ124">
        <v>47401</v>
      </c>
      <c r="AK124">
        <v>31038</v>
      </c>
      <c r="AL124">
        <v>36325</v>
      </c>
      <c r="AM124">
        <v>50900</v>
      </c>
      <c r="AN124">
        <v>67327</v>
      </c>
      <c r="AO124">
        <v>79440</v>
      </c>
      <c r="AP124">
        <v>111068</v>
      </c>
      <c r="AQ124">
        <v>151453</v>
      </c>
      <c r="AR124">
        <v>140734</v>
      </c>
    </row>
    <row r="125" spans="2:44">
      <c r="B125" t="s">
        <v>89</v>
      </c>
      <c r="AD125">
        <v>2958</v>
      </c>
      <c r="AE125">
        <v>2882</v>
      </c>
      <c r="AF125">
        <v>3852</v>
      </c>
      <c r="AG125">
        <v>4.7</v>
      </c>
      <c r="AH125">
        <v>12190</v>
      </c>
      <c r="AI125">
        <v>5179</v>
      </c>
      <c r="AJ125">
        <v>6021</v>
      </c>
      <c r="AK125">
        <v>2480</v>
      </c>
      <c r="AL125">
        <v>2337</v>
      </c>
      <c r="AM125">
        <v>1245</v>
      </c>
      <c r="AN125">
        <v>2444</v>
      </c>
      <c r="AO125">
        <v>2524</v>
      </c>
      <c r="AP125">
        <v>703</v>
      </c>
      <c r="AQ125">
        <v>376</v>
      </c>
      <c r="AR125">
        <v>445</v>
      </c>
    </row>
    <row r="126" spans="2:44">
      <c r="B126" t="s">
        <v>90</v>
      </c>
      <c r="AG126">
        <v>4.0999999999999996</v>
      </c>
      <c r="AH126">
        <v>5756</v>
      </c>
      <c r="AI126">
        <v>6473</v>
      </c>
      <c r="AJ126">
        <v>5089</v>
      </c>
      <c r="AK126">
        <v>3039</v>
      </c>
      <c r="AL126">
        <v>2937</v>
      </c>
      <c r="AM126">
        <v>2838</v>
      </c>
      <c r="AN126">
        <v>3262</v>
      </c>
      <c r="AO126">
        <v>4409</v>
      </c>
      <c r="AP126">
        <v>5745</v>
      </c>
      <c r="AQ126">
        <v>5964</v>
      </c>
    </row>
    <row r="127" spans="2:44">
      <c r="B127" t="s">
        <v>91</v>
      </c>
      <c r="AD127">
        <v>8168</v>
      </c>
      <c r="AE127">
        <v>8553</v>
      </c>
      <c r="AF127">
        <v>15630</v>
      </c>
      <c r="AG127">
        <v>16.3</v>
      </c>
      <c r="AH127">
        <v>21518</v>
      </c>
      <c r="AI127">
        <v>15895</v>
      </c>
      <c r="AJ127">
        <v>15464</v>
      </c>
      <c r="AK127">
        <v>12388</v>
      </c>
      <c r="AL127">
        <v>10266</v>
      </c>
      <c r="AM127">
        <v>5691</v>
      </c>
      <c r="AN127">
        <v>6296</v>
      </c>
      <c r="AO127">
        <v>9752</v>
      </c>
      <c r="AP127">
        <v>3448</v>
      </c>
      <c r="AQ127">
        <v>3686</v>
      </c>
      <c r="AR127">
        <v>2297</v>
      </c>
    </row>
    <row r="128" spans="2:44">
      <c r="B128" t="s">
        <v>92</v>
      </c>
      <c r="AD128">
        <v>562</v>
      </c>
      <c r="AE128">
        <v>707</v>
      </c>
      <c r="AF128">
        <v>1541</v>
      </c>
      <c r="AG128">
        <v>2.5</v>
      </c>
      <c r="AH128">
        <v>3944</v>
      </c>
      <c r="AI128">
        <v>2877</v>
      </c>
      <c r="AJ128">
        <v>5533</v>
      </c>
      <c r="AK128">
        <v>1983</v>
      </c>
      <c r="AL128">
        <v>2233</v>
      </c>
      <c r="AM128">
        <v>441</v>
      </c>
      <c r="AN128">
        <v>629</v>
      </c>
      <c r="AO128">
        <v>318</v>
      </c>
      <c r="AP128">
        <v>544</v>
      </c>
      <c r="AQ128">
        <v>383</v>
      </c>
    </row>
    <row r="129" spans="2:54">
      <c r="B129" t="s">
        <v>93</v>
      </c>
      <c r="AC129">
        <v>76772</v>
      </c>
      <c r="AD129">
        <v>95962</v>
      </c>
      <c r="AE129">
        <v>108089</v>
      </c>
      <c r="AF129">
        <v>141696</v>
      </c>
      <c r="AG129">
        <v>154</v>
      </c>
      <c r="AH129">
        <v>146749</v>
      </c>
      <c r="AI129">
        <v>118293</v>
      </c>
      <c r="AJ129">
        <v>84422</v>
      </c>
      <c r="AK129">
        <v>47364</v>
      </c>
      <c r="AL129">
        <v>38081</v>
      </c>
      <c r="AM129">
        <v>39569</v>
      </c>
      <c r="AN129">
        <v>62921</v>
      </c>
      <c r="AO129">
        <v>82997</v>
      </c>
      <c r="AP129">
        <v>110505</v>
      </c>
      <c r="AQ129">
        <v>110026</v>
      </c>
      <c r="AR129">
        <v>228721</v>
      </c>
    </row>
    <row r="130" spans="2:54">
      <c r="B130" t="s">
        <v>123</v>
      </c>
      <c r="AC130">
        <v>3414</v>
      </c>
      <c r="AP130">
        <v>4059</v>
      </c>
      <c r="AQ130">
        <v>6785</v>
      </c>
      <c r="AR130">
        <v>3864</v>
      </c>
    </row>
    <row r="131" spans="2:54">
      <c r="B131" t="s">
        <v>94</v>
      </c>
      <c r="K131">
        <v>384688</v>
      </c>
      <c r="L131">
        <v>420596</v>
      </c>
      <c r="M131">
        <v>434631</v>
      </c>
      <c r="N131">
        <v>435235</v>
      </c>
      <c r="O131">
        <v>537295</v>
      </c>
      <c r="P131">
        <f>612355+13035</f>
        <v>625390</v>
      </c>
      <c r="Q131">
        <v>679829</v>
      </c>
      <c r="R131">
        <v>880000</v>
      </c>
      <c r="AD131">
        <v>250021</v>
      </c>
      <c r="AE131">
        <v>264688</v>
      </c>
      <c r="AF131">
        <v>329564</v>
      </c>
      <c r="AG131">
        <v>403.4</v>
      </c>
      <c r="AH131">
        <v>353896</v>
      </c>
      <c r="AI131">
        <v>430600</v>
      </c>
      <c r="AJ131">
        <v>762208</v>
      </c>
      <c r="AK131">
        <v>625764</v>
      </c>
      <c r="AL131">
        <v>282185</v>
      </c>
      <c r="AM131">
        <v>63284</v>
      </c>
      <c r="AN131">
        <v>39319</v>
      </c>
      <c r="AO131">
        <v>126124</v>
      </c>
      <c r="AP131">
        <v>117403</v>
      </c>
      <c r="AQ131">
        <v>31771</v>
      </c>
      <c r="AR131">
        <v>30718</v>
      </c>
    </row>
    <row r="132" spans="2:54">
      <c r="B132" t="s">
        <v>157</v>
      </c>
      <c r="AC132">
        <v>86350</v>
      </c>
    </row>
    <row r="133" spans="2:54">
      <c r="B133" t="s">
        <v>156</v>
      </c>
      <c r="AC133">
        <v>2691</v>
      </c>
    </row>
    <row r="134" spans="2:54">
      <c r="B134" t="s">
        <v>104</v>
      </c>
      <c r="AO134">
        <v>56543</v>
      </c>
      <c r="AP134">
        <v>71333</v>
      </c>
      <c r="AQ134">
        <v>81922</v>
      </c>
    </row>
    <row r="135" spans="2:54">
      <c r="B135" t="s">
        <v>95</v>
      </c>
      <c r="K135">
        <v>25363</v>
      </c>
      <c r="L135">
        <v>33368</v>
      </c>
      <c r="M135">
        <v>23667</v>
      </c>
      <c r="N135">
        <v>23274</v>
      </c>
      <c r="O135">
        <v>28357</v>
      </c>
      <c r="P135">
        <v>32905</v>
      </c>
      <c r="Q135">
        <v>38492</v>
      </c>
      <c r="R135">
        <v>35800</v>
      </c>
      <c r="AC135">
        <v>23701</v>
      </c>
      <c r="AD135">
        <v>29340</v>
      </c>
      <c r="AE135">
        <v>28662</v>
      </c>
      <c r="AF135">
        <v>31451</v>
      </c>
      <c r="AG135">
        <v>32.6</v>
      </c>
      <c r="AH135">
        <v>38457</v>
      </c>
      <c r="AI135">
        <v>37726</v>
      </c>
      <c r="AJ135">
        <v>25082</v>
      </c>
      <c r="AK135">
        <v>11030</v>
      </c>
      <c r="AL135">
        <v>14735</v>
      </c>
      <c r="AM135">
        <v>11692</v>
      </c>
      <c r="AN135">
        <v>11858</v>
      </c>
      <c r="AO135">
        <v>16665</v>
      </c>
      <c r="AP135">
        <v>24000</v>
      </c>
      <c r="AQ135">
        <v>35835</v>
      </c>
      <c r="AR135">
        <v>25126</v>
      </c>
    </row>
    <row r="136" spans="2:54">
      <c r="B136" t="s">
        <v>96</v>
      </c>
      <c r="AC136">
        <v>11216</v>
      </c>
      <c r="AD136">
        <v>18804</v>
      </c>
      <c r="AE136">
        <v>27832</v>
      </c>
      <c r="AF136">
        <v>23220</v>
      </c>
      <c r="AG136">
        <v>23.1</v>
      </c>
      <c r="AH136">
        <v>36891</v>
      </c>
      <c r="AI136">
        <v>32796</v>
      </c>
      <c r="AJ136">
        <v>14271</v>
      </c>
      <c r="AK136">
        <v>8797</v>
      </c>
      <c r="AL136">
        <v>7776</v>
      </c>
      <c r="AM136">
        <v>6729</v>
      </c>
      <c r="AN136">
        <v>13838</v>
      </c>
      <c r="AO136">
        <v>24140</v>
      </c>
      <c r="AP136">
        <v>42727</v>
      </c>
      <c r="AQ136">
        <v>38288</v>
      </c>
      <c r="AR136">
        <v>31984</v>
      </c>
    </row>
    <row r="137" spans="2:54">
      <c r="B137" t="s">
        <v>97</v>
      </c>
      <c r="K137">
        <v>636231</v>
      </c>
      <c r="L137">
        <v>652266</v>
      </c>
      <c r="M137">
        <v>507525</v>
      </c>
      <c r="N137">
        <v>606283</v>
      </c>
      <c r="O137">
        <v>632741</v>
      </c>
      <c r="P137">
        <v>639783</v>
      </c>
      <c r="Q137">
        <v>697590</v>
      </c>
      <c r="R137">
        <v>713200</v>
      </c>
      <c r="AC137">
        <v>509386</v>
      </c>
      <c r="AD137">
        <v>603492</v>
      </c>
      <c r="AE137">
        <v>744117</v>
      </c>
      <c r="AF137">
        <v>776200</v>
      </c>
      <c r="AG137">
        <v>795.9</v>
      </c>
      <c r="AH137">
        <v>991072</v>
      </c>
      <c r="AI137">
        <v>685214</v>
      </c>
      <c r="AJ137">
        <v>487545</v>
      </c>
      <c r="AK137">
        <v>281202</v>
      </c>
      <c r="AL137">
        <v>245852</v>
      </c>
      <c r="AM137">
        <v>157812</v>
      </c>
      <c r="AN137">
        <v>169522</v>
      </c>
      <c r="AO137">
        <v>172001</v>
      </c>
      <c r="AP137">
        <v>208833</v>
      </c>
      <c r="AQ137">
        <v>148975</v>
      </c>
      <c r="AR137">
        <v>125112</v>
      </c>
    </row>
    <row r="138" spans="2:54">
      <c r="B138" t="s">
        <v>106</v>
      </c>
      <c r="AC138">
        <f>16+3980+310</f>
        <v>4306</v>
      </c>
      <c r="AD138">
        <f>18+7232</f>
        <v>7250</v>
      </c>
      <c r="AE138">
        <v>42353</v>
      </c>
      <c r="AF138">
        <v>9715</v>
      </c>
      <c r="AG138">
        <v>5.2</v>
      </c>
      <c r="AH138">
        <f>18+10744</f>
        <v>10762</v>
      </c>
      <c r="AI138">
        <v>9255</v>
      </c>
      <c r="AJ138">
        <v>6513</v>
      </c>
      <c r="AK138">
        <v>3239</v>
      </c>
      <c r="AL138">
        <v>3984</v>
      </c>
      <c r="AM138">
        <v>3449</v>
      </c>
      <c r="AN138">
        <v>4804</v>
      </c>
      <c r="AO138">
        <v>5554</v>
      </c>
      <c r="AP138">
        <v>6199</v>
      </c>
      <c r="AQ138">
        <v>6163</v>
      </c>
      <c r="AR138">
        <v>2872</v>
      </c>
    </row>
    <row r="139" spans="2:54">
      <c r="B139" t="s">
        <v>165</v>
      </c>
      <c r="E139">
        <f t="shared" ref="E139:AB139" si="0">SUM(E4:E137)</f>
        <v>0</v>
      </c>
      <c r="F139">
        <f t="shared" si="0"/>
        <v>0</v>
      </c>
      <c r="G139">
        <f t="shared" si="0"/>
        <v>0</v>
      </c>
      <c r="H139">
        <f t="shared" si="0"/>
        <v>0</v>
      </c>
      <c r="I139">
        <f t="shared" si="0"/>
        <v>0</v>
      </c>
      <c r="J139">
        <f t="shared" si="0"/>
        <v>0</v>
      </c>
      <c r="K139">
        <f t="shared" si="0"/>
        <v>6171795</v>
      </c>
      <c r="L139">
        <f t="shared" si="0"/>
        <v>6660136</v>
      </c>
      <c r="M139">
        <f t="shared" si="0"/>
        <v>6224517</v>
      </c>
      <c r="N139">
        <f t="shared" si="0"/>
        <v>6401344</v>
      </c>
      <c r="O139">
        <f t="shared" si="0"/>
        <v>7258692</v>
      </c>
      <c r="P139">
        <f t="shared" si="0"/>
        <v>7806363</v>
      </c>
      <c r="Q139">
        <f t="shared" si="0"/>
        <v>8691173</v>
      </c>
      <c r="R139">
        <f t="shared" si="0"/>
        <v>9800300</v>
      </c>
      <c r="S139">
        <f t="shared" si="0"/>
        <v>0</v>
      </c>
      <c r="T139">
        <f t="shared" si="0"/>
        <v>0</v>
      </c>
      <c r="U139">
        <f t="shared" si="0"/>
        <v>0</v>
      </c>
      <c r="V139">
        <f t="shared" si="0"/>
        <v>0</v>
      </c>
      <c r="W139">
        <f t="shared" si="0"/>
        <v>0</v>
      </c>
      <c r="X139">
        <f t="shared" si="0"/>
        <v>0</v>
      </c>
      <c r="Y139">
        <f t="shared" si="0"/>
        <v>0</v>
      </c>
      <c r="Z139">
        <f t="shared" si="0"/>
        <v>0</v>
      </c>
      <c r="AA139">
        <f t="shared" si="0"/>
        <v>0</v>
      </c>
      <c r="AB139">
        <f t="shared" si="0"/>
        <v>0</v>
      </c>
      <c r="AC139">
        <f t="shared" ref="AC139:AI139" si="1">SUM(AC4:AC138)</f>
        <v>6568811</v>
      </c>
      <c r="AD139">
        <f t="shared" si="1"/>
        <v>8837983</v>
      </c>
      <c r="AE139">
        <f t="shared" si="1"/>
        <v>9783383</v>
      </c>
      <c r="AF139">
        <f t="shared" si="1"/>
        <v>10797142</v>
      </c>
      <c r="AG139">
        <f t="shared" si="1"/>
        <v>12029.6</v>
      </c>
      <c r="AH139">
        <f t="shared" si="1"/>
        <v>13482161</v>
      </c>
      <c r="AI139">
        <f t="shared" si="1"/>
        <v>12035593</v>
      </c>
      <c r="AJ139">
        <f t="shared" ref="AJ139:AQ139" si="2">SUM(AJ4:AJ138)</f>
        <v>9598608</v>
      </c>
      <c r="AK139">
        <f t="shared" si="2"/>
        <v>5739168</v>
      </c>
      <c r="AL139">
        <f t="shared" si="2"/>
        <v>4871405</v>
      </c>
      <c r="AM139">
        <f t="shared" si="2"/>
        <v>4166878</v>
      </c>
      <c r="AN139">
        <f t="shared" si="2"/>
        <v>4269667</v>
      </c>
      <c r="AO139">
        <f t="shared" si="2"/>
        <v>4768155</v>
      </c>
      <c r="AP139">
        <f t="shared" si="2"/>
        <v>5910975</v>
      </c>
      <c r="AQ139">
        <f t="shared" si="2"/>
        <v>5256944</v>
      </c>
      <c r="AR139">
        <f>SUM(AR4:AR138)</f>
        <v>4444579</v>
      </c>
      <c r="AS139">
        <f t="shared" ref="AS139:BB139" si="3">SUM(AS4:AS137)</f>
        <v>0</v>
      </c>
      <c r="AT139">
        <f t="shared" si="3"/>
        <v>0</v>
      </c>
      <c r="AU139">
        <f t="shared" si="3"/>
        <v>0</v>
      </c>
      <c r="AV139">
        <f t="shared" si="3"/>
        <v>0</v>
      </c>
      <c r="AW139">
        <f t="shared" si="3"/>
        <v>0</v>
      </c>
      <c r="AX139">
        <f t="shared" si="3"/>
        <v>0</v>
      </c>
      <c r="AY139">
        <f t="shared" si="3"/>
        <v>0</v>
      </c>
      <c r="AZ139">
        <f t="shared" si="3"/>
        <v>0</v>
      </c>
      <c r="BA139">
        <f t="shared" si="3"/>
        <v>0</v>
      </c>
      <c r="BB139">
        <f t="shared" si="3"/>
        <v>0</v>
      </c>
    </row>
    <row r="141" spans="2:54">
      <c r="AC141">
        <f>6568811-AC139</f>
        <v>0</v>
      </c>
      <c r="AD141">
        <f>8837983-AD139</f>
        <v>0</v>
      </c>
      <c r="AE141">
        <f>9819584-AE139-36201</f>
        <v>0</v>
      </c>
      <c r="AF141">
        <f>10819008-AF139-21866</f>
        <v>0</v>
      </c>
      <c r="AG141">
        <f>12029.6-AG139</f>
        <v>0</v>
      </c>
      <c r="AH141">
        <f>14456010-AH139-973849</f>
        <v>0</v>
      </c>
      <c r="AI141">
        <f>12035593-AI139</f>
        <v>0</v>
      </c>
      <c r="AJ141">
        <f>9598608-AJ139</f>
        <v>0</v>
      </c>
      <c r="AK141">
        <f>5739168-AK139</f>
        <v>0</v>
      </c>
      <c r="AL141">
        <f>4871405-AL139</f>
        <v>0</v>
      </c>
      <c r="AM141">
        <f>4166878-AM139</f>
        <v>0</v>
      </c>
      <c r="AN141">
        <f>4269667-AN139</f>
        <v>0</v>
      </c>
      <c r="AO141">
        <f>4768155-AO139</f>
        <v>0</v>
      </c>
      <c r="AP141">
        <f>5910975-AP139</f>
        <v>0</v>
      </c>
      <c r="AQ141">
        <f>5256944-AQ139</f>
        <v>0</v>
      </c>
      <c r="AR141">
        <f>5222240-AR139</f>
        <v>777661</v>
      </c>
    </row>
    <row r="143" spans="2:54">
      <c r="AE143" t="s">
        <v>169</v>
      </c>
      <c r="AF143" t="s">
        <v>170</v>
      </c>
      <c r="AI143" t="s">
        <v>160</v>
      </c>
      <c r="AP143" t="s">
        <v>164</v>
      </c>
      <c r="AQ143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54"/>
  <sheetViews>
    <sheetView tabSelected="1" workbookViewId="0">
      <pane xSplit="4" ySplit="1" topLeftCell="R118" activePane="bottomRight" state="frozen"/>
      <selection activeCell="AS21" sqref="AS21"/>
      <selection pane="topRight" activeCell="AS21" sqref="AS21"/>
      <selection pane="bottomLeft" activeCell="AS21" sqref="AS21"/>
      <selection pane="bottomRight" activeCell="N144" sqref="N144"/>
    </sheetView>
  </sheetViews>
  <sheetFormatPr defaultRowHeight="15"/>
  <cols>
    <col min="2" max="2" width="13" customWidth="1"/>
    <col min="40" max="40" width="9.140625" style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K2">
        <v>1000</v>
      </c>
      <c r="L2">
        <v>1000</v>
      </c>
      <c r="M2">
        <v>1000</v>
      </c>
      <c r="N2">
        <v>1000</v>
      </c>
      <c r="O2">
        <v>1000</v>
      </c>
      <c r="P2">
        <v>1000</v>
      </c>
      <c r="Q2">
        <v>1000</v>
      </c>
      <c r="Y2">
        <v>1000000</v>
      </c>
      <c r="AA2" s="1"/>
      <c r="AB2" s="1">
        <v>1000</v>
      </c>
      <c r="AC2" s="1">
        <v>1000</v>
      </c>
      <c r="AD2">
        <v>1000</v>
      </c>
      <c r="AE2" s="1">
        <v>1000</v>
      </c>
      <c r="AF2">
        <v>1000</v>
      </c>
      <c r="AG2">
        <v>1000000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</row>
    <row r="3" spans="1:54">
      <c r="B3" t="s">
        <v>1</v>
      </c>
      <c r="K3" t="s">
        <v>171</v>
      </c>
      <c r="L3" t="s">
        <v>171</v>
      </c>
      <c r="M3" t="s">
        <v>171</v>
      </c>
      <c r="N3" t="s">
        <v>171</v>
      </c>
      <c r="O3" t="s">
        <v>171</v>
      </c>
      <c r="P3" t="s">
        <v>171</v>
      </c>
      <c r="Q3" t="s">
        <v>171</v>
      </c>
      <c r="Y3" t="s">
        <v>152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149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s="1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</row>
    <row r="4" spans="1:54">
      <c r="A4" t="s">
        <v>2</v>
      </c>
      <c r="B4" t="s">
        <v>3</v>
      </c>
      <c r="AB4">
        <v>179</v>
      </c>
      <c r="AC4">
        <v>133</v>
      </c>
      <c r="AD4">
        <v>205</v>
      </c>
      <c r="AE4">
        <v>253</v>
      </c>
      <c r="AF4">
        <v>382</v>
      </c>
      <c r="AG4">
        <v>0.6</v>
      </c>
      <c r="AH4">
        <v>667</v>
      </c>
      <c r="AI4">
        <v>355</v>
      </c>
      <c r="AJ4">
        <v>330</v>
      </c>
      <c r="AK4">
        <v>364</v>
      </c>
      <c r="AL4">
        <v>390</v>
      </c>
      <c r="AM4">
        <v>553</v>
      </c>
      <c r="AN4" s="1">
        <v>481</v>
      </c>
      <c r="AO4">
        <v>15</v>
      </c>
      <c r="AP4">
        <v>22</v>
      </c>
      <c r="AQ4">
        <v>21</v>
      </c>
      <c r="AR4">
        <v>7</v>
      </c>
      <c r="AS4">
        <v>5</v>
      </c>
    </row>
    <row r="5" spans="1:54">
      <c r="B5" t="s">
        <v>4</v>
      </c>
      <c r="AB5">
        <v>89</v>
      </c>
      <c r="AC5">
        <v>51</v>
      </c>
      <c r="AD5">
        <v>24</v>
      </c>
      <c r="AE5">
        <v>15</v>
      </c>
      <c r="AF5">
        <v>16</v>
      </c>
      <c r="AG5">
        <v>0</v>
      </c>
      <c r="AH5">
        <v>115</v>
      </c>
      <c r="AI5">
        <v>33</v>
      </c>
      <c r="AJ5">
        <v>72</v>
      </c>
      <c r="AK5">
        <v>36</v>
      </c>
      <c r="AL5">
        <v>83</v>
      </c>
      <c r="AM5">
        <v>101</v>
      </c>
      <c r="AN5" s="1">
        <v>171</v>
      </c>
      <c r="AO5">
        <v>94</v>
      </c>
    </row>
    <row r="6" spans="1:54">
      <c r="B6" t="s">
        <v>5</v>
      </c>
      <c r="Y6">
        <v>1090.8</v>
      </c>
      <c r="AB6">
        <v>60779</v>
      </c>
      <c r="AC6">
        <v>79682</v>
      </c>
      <c r="AD6">
        <v>133954</v>
      </c>
      <c r="AE6">
        <v>138748</v>
      </c>
      <c r="AF6">
        <v>230325</v>
      </c>
      <c r="AG6">
        <v>220.8</v>
      </c>
      <c r="AH6">
        <v>202040</v>
      </c>
      <c r="AI6">
        <v>163775</v>
      </c>
      <c r="AJ6">
        <v>112293</v>
      </c>
      <c r="AK6">
        <v>89199</v>
      </c>
      <c r="AL6">
        <v>116069</v>
      </c>
      <c r="AM6">
        <v>167387</v>
      </c>
      <c r="AN6" s="1">
        <v>25968</v>
      </c>
    </row>
    <row r="7" spans="1:54">
      <c r="B7" t="s">
        <v>151</v>
      </c>
      <c r="AS7">
        <v>91426</v>
      </c>
    </row>
    <row r="8" spans="1:54">
      <c r="B8" t="s">
        <v>7</v>
      </c>
      <c r="AB8">
        <v>469</v>
      </c>
      <c r="AC8">
        <v>1119</v>
      </c>
      <c r="AD8">
        <v>1618</v>
      </c>
      <c r="AE8">
        <v>1436</v>
      </c>
      <c r="AF8">
        <v>3075</v>
      </c>
      <c r="AG8">
        <v>4.8</v>
      </c>
      <c r="AH8">
        <v>1788</v>
      </c>
      <c r="AI8">
        <v>1938</v>
      </c>
      <c r="AJ8">
        <v>1508</v>
      </c>
      <c r="AK8">
        <v>790</v>
      </c>
      <c r="AL8">
        <v>836</v>
      </c>
      <c r="AM8">
        <v>787</v>
      </c>
      <c r="AN8" s="1">
        <v>328</v>
      </c>
      <c r="AO8">
        <v>254</v>
      </c>
    </row>
    <row r="9" spans="1:54">
      <c r="B9" t="s">
        <v>142</v>
      </c>
      <c r="AB9">
        <v>27</v>
      </c>
      <c r="AC9">
        <v>36</v>
      </c>
    </row>
    <row r="10" spans="1:54">
      <c r="B10" t="s">
        <v>114</v>
      </c>
      <c r="AP10">
        <v>679</v>
      </c>
      <c r="AQ10">
        <v>1553</v>
      </c>
      <c r="AR10">
        <v>2441</v>
      </c>
      <c r="AS10">
        <v>503</v>
      </c>
    </row>
    <row r="11" spans="1:54">
      <c r="B11" t="s">
        <v>8</v>
      </c>
      <c r="K11">
        <v>65455</v>
      </c>
      <c r="L11">
        <v>80428</v>
      </c>
      <c r="M11">
        <v>63051</v>
      </c>
      <c r="N11">
        <v>95727</v>
      </c>
      <c r="O11">
        <v>93623</v>
      </c>
      <c r="P11">
        <v>99535</v>
      </c>
      <c r="Q11">
        <v>111666</v>
      </c>
      <c r="Y11">
        <v>716.5</v>
      </c>
      <c r="AB11">
        <v>44852</v>
      </c>
      <c r="AC11">
        <v>84308</v>
      </c>
      <c r="AD11">
        <v>83128</v>
      </c>
      <c r="AE11">
        <v>51973</v>
      </c>
      <c r="AF11">
        <v>81733</v>
      </c>
      <c r="AG11">
        <v>68.099999999999994</v>
      </c>
      <c r="AH11">
        <v>78094</v>
      </c>
      <c r="AI11">
        <v>58542</v>
      </c>
      <c r="AJ11">
        <v>48295</v>
      </c>
      <c r="AK11">
        <v>42365</v>
      </c>
      <c r="AL11">
        <v>43121</v>
      </c>
      <c r="AM11">
        <v>43608</v>
      </c>
      <c r="AN11" s="1">
        <v>44123</v>
      </c>
      <c r="AO11">
        <v>37120</v>
      </c>
      <c r="AP11">
        <v>47592</v>
      </c>
      <c r="AQ11">
        <v>45337</v>
      </c>
    </row>
    <row r="12" spans="1:54">
      <c r="B12" t="s">
        <v>9</v>
      </c>
      <c r="AB12">
        <v>7</v>
      </c>
      <c r="AC12">
        <v>71</v>
      </c>
      <c r="AD12">
        <v>102</v>
      </c>
      <c r="AE12">
        <v>39</v>
      </c>
      <c r="AF12">
        <v>26</v>
      </c>
      <c r="AG12">
        <v>0.1</v>
      </c>
      <c r="AH12">
        <v>131</v>
      </c>
      <c r="AI12">
        <v>77</v>
      </c>
      <c r="AJ12">
        <v>44</v>
      </c>
      <c r="AK12">
        <v>83</v>
      </c>
      <c r="AL12">
        <v>51</v>
      </c>
      <c r="AM12">
        <v>60</v>
      </c>
      <c r="AN12" s="1">
        <v>9</v>
      </c>
      <c r="AO12">
        <v>49</v>
      </c>
      <c r="AP12">
        <v>138</v>
      </c>
      <c r="AQ12">
        <v>23</v>
      </c>
      <c r="AR12">
        <v>78</v>
      </c>
      <c r="AS12">
        <v>126</v>
      </c>
    </row>
    <row r="13" spans="1:54">
      <c r="B13" t="s">
        <v>10</v>
      </c>
      <c r="K13">
        <v>15778</v>
      </c>
      <c r="L13">
        <v>22316</v>
      </c>
      <c r="M13">
        <v>19204</v>
      </c>
      <c r="N13">
        <v>20337</v>
      </c>
      <c r="O13">
        <v>20544</v>
      </c>
      <c r="P13">
        <v>25854</v>
      </c>
      <c r="Q13">
        <v>31537</v>
      </c>
      <c r="AB13">
        <v>5762</v>
      </c>
      <c r="AC13">
        <v>8484</v>
      </c>
      <c r="AD13">
        <v>19114</v>
      </c>
      <c r="AE13">
        <v>15108</v>
      </c>
      <c r="AF13">
        <v>31279</v>
      </c>
      <c r="AG13">
        <v>35.5</v>
      </c>
      <c r="AH13">
        <v>32569</v>
      </c>
      <c r="AI13">
        <v>23293</v>
      </c>
      <c r="AJ13">
        <v>13925</v>
      </c>
      <c r="AK13">
        <v>7498</v>
      </c>
      <c r="AL13">
        <v>8181</v>
      </c>
      <c r="AM13">
        <v>8677</v>
      </c>
      <c r="AN13" s="1">
        <v>5864</v>
      </c>
      <c r="AO13">
        <v>8780</v>
      </c>
      <c r="AP13">
        <v>12945</v>
      </c>
      <c r="AQ13">
        <v>15305</v>
      </c>
    </row>
    <row r="14" spans="1:54">
      <c r="B14" t="s">
        <v>143</v>
      </c>
      <c r="AB14">
        <v>413</v>
      </c>
      <c r="AC14">
        <v>886</v>
      </c>
    </row>
    <row r="15" spans="1:54">
      <c r="B15" t="s">
        <v>11</v>
      </c>
      <c r="K15">
        <v>372235</v>
      </c>
      <c r="L15">
        <v>442497</v>
      </c>
      <c r="M15">
        <v>445973</v>
      </c>
      <c r="N15">
        <v>437697</v>
      </c>
      <c r="O15">
        <v>357234</v>
      </c>
      <c r="P15">
        <v>369916</v>
      </c>
      <c r="Q15">
        <v>444872</v>
      </c>
      <c r="Y15">
        <v>4651.6000000000004</v>
      </c>
      <c r="AB15">
        <v>358293</v>
      </c>
      <c r="AC15">
        <v>518748</v>
      </c>
      <c r="AD15">
        <v>634425</v>
      </c>
      <c r="AE15">
        <v>614386</v>
      </c>
      <c r="AF15">
        <v>1070745</v>
      </c>
      <c r="AG15">
        <v>933.9</v>
      </c>
      <c r="AH15">
        <v>747473</v>
      </c>
      <c r="AI15">
        <v>402984</v>
      </c>
      <c r="AJ15">
        <v>208686</v>
      </c>
      <c r="AK15">
        <v>191557</v>
      </c>
      <c r="AL15">
        <v>149455</v>
      </c>
      <c r="AM15">
        <v>151554</v>
      </c>
      <c r="AN15" s="1">
        <v>142670</v>
      </c>
      <c r="AO15">
        <v>118536</v>
      </c>
      <c r="AP15">
        <v>295248</v>
      </c>
      <c r="AQ15">
        <v>216073</v>
      </c>
      <c r="AR15">
        <v>138350</v>
      </c>
      <c r="AS15">
        <v>10337</v>
      </c>
    </row>
    <row r="16" spans="1:54">
      <c r="B16" t="s">
        <v>12</v>
      </c>
      <c r="K16">
        <v>175302</v>
      </c>
      <c r="L16">
        <v>227979</v>
      </c>
      <c r="M16">
        <v>185869</v>
      </c>
      <c r="N16">
        <v>233097</v>
      </c>
      <c r="O16">
        <v>267856</v>
      </c>
      <c r="P16">
        <v>248243</v>
      </c>
      <c r="Q16">
        <v>276713</v>
      </c>
      <c r="Y16">
        <v>507.3</v>
      </c>
      <c r="AB16">
        <v>196579</v>
      </c>
      <c r="AC16">
        <v>248040</v>
      </c>
      <c r="AD16">
        <v>294841</v>
      </c>
      <c r="AE16">
        <v>274277</v>
      </c>
      <c r="AF16">
        <v>321852</v>
      </c>
      <c r="AG16">
        <v>328.2</v>
      </c>
      <c r="AH16">
        <v>313396</v>
      </c>
      <c r="AI16">
        <v>205640</v>
      </c>
      <c r="AJ16">
        <v>121053</v>
      </c>
      <c r="AK16">
        <v>92358</v>
      </c>
      <c r="AL16">
        <v>103708</v>
      </c>
      <c r="AM16">
        <v>105390</v>
      </c>
      <c r="AN16" s="1">
        <v>35084</v>
      </c>
      <c r="AO16">
        <v>42681</v>
      </c>
      <c r="AP16">
        <v>77615</v>
      </c>
      <c r="AQ16">
        <v>53501</v>
      </c>
    </row>
    <row r="17" spans="2:45">
      <c r="B17" t="s">
        <v>153</v>
      </c>
      <c r="C17" t="s">
        <v>154</v>
      </c>
      <c r="Y17">
        <v>261.10000000000002</v>
      </c>
    </row>
    <row r="18" spans="2:45">
      <c r="B18" t="s">
        <v>126</v>
      </c>
      <c r="K18">
        <v>291144</v>
      </c>
      <c r="L18">
        <v>296670</v>
      </c>
      <c r="M18">
        <v>262100</v>
      </c>
      <c r="N18">
        <v>289573</v>
      </c>
      <c r="O18">
        <v>325582</v>
      </c>
      <c r="P18">
        <v>340094</v>
      </c>
      <c r="Q18">
        <v>386644</v>
      </c>
      <c r="R18">
        <v>344600</v>
      </c>
      <c r="Y18">
        <v>3349.7</v>
      </c>
      <c r="AB18">
        <v>53781</v>
      </c>
      <c r="AC18">
        <v>158477</v>
      </c>
      <c r="AD18">
        <v>373969</v>
      </c>
      <c r="AE18">
        <v>282972</v>
      </c>
      <c r="AF18">
        <v>454751</v>
      </c>
      <c r="AS18">
        <v>227885</v>
      </c>
    </row>
    <row r="19" spans="2:45">
      <c r="B19" t="s">
        <v>13</v>
      </c>
      <c r="AG19">
        <v>473.6</v>
      </c>
      <c r="AH19">
        <v>447200</v>
      </c>
      <c r="AI19">
        <v>324583</v>
      </c>
      <c r="AJ19">
        <v>222051</v>
      </c>
      <c r="AK19">
        <v>146286</v>
      </c>
      <c r="AL19">
        <v>138793</v>
      </c>
      <c r="AM19">
        <v>160990</v>
      </c>
      <c r="AN19" s="1">
        <v>126188</v>
      </c>
      <c r="AO19">
        <v>138595</v>
      </c>
      <c r="AP19">
        <v>197607</v>
      </c>
      <c r="AQ19">
        <v>194426</v>
      </c>
      <c r="AR19">
        <v>163676</v>
      </c>
    </row>
    <row r="20" spans="2:45">
      <c r="B20" t="s">
        <v>14</v>
      </c>
      <c r="Y20">
        <v>160.5</v>
      </c>
      <c r="AB20">
        <v>5511</v>
      </c>
      <c r="AC20">
        <v>13756</v>
      </c>
      <c r="AD20">
        <v>37355</v>
      </c>
      <c r="AE20">
        <v>35871</v>
      </c>
      <c r="AF20">
        <v>34440</v>
      </c>
      <c r="AG20">
        <v>44.4</v>
      </c>
      <c r="AH20">
        <v>49379</v>
      </c>
      <c r="AI20">
        <v>43336</v>
      </c>
      <c r="AJ20">
        <v>38930</v>
      </c>
      <c r="AK20">
        <v>30921</v>
      </c>
      <c r="AL20">
        <v>22931</v>
      </c>
      <c r="AM20">
        <v>22260</v>
      </c>
      <c r="AN20" s="1">
        <v>21393</v>
      </c>
      <c r="AO20">
        <v>29815</v>
      </c>
      <c r="AP20">
        <v>37849</v>
      </c>
      <c r="AQ20">
        <v>33447</v>
      </c>
      <c r="AR20">
        <v>27607</v>
      </c>
      <c r="AS20">
        <v>3383</v>
      </c>
    </row>
    <row r="21" spans="2:45">
      <c r="B21" t="s">
        <v>15</v>
      </c>
      <c r="K21">
        <v>23304</v>
      </c>
      <c r="L21">
        <v>21543</v>
      </c>
      <c r="M21">
        <v>15692</v>
      </c>
      <c r="N21">
        <v>21457</v>
      </c>
      <c r="O21">
        <v>29608</v>
      </c>
      <c r="P21">
        <v>36571</v>
      </c>
      <c r="Q21">
        <v>38323</v>
      </c>
      <c r="AB21">
        <v>3927</v>
      </c>
      <c r="AC21">
        <v>3802</v>
      </c>
      <c r="AD21">
        <v>1788</v>
      </c>
      <c r="AE21">
        <v>8009</v>
      </c>
      <c r="AF21">
        <v>15361</v>
      </c>
      <c r="AG21">
        <v>21.5</v>
      </c>
      <c r="AH21">
        <v>8637</v>
      </c>
      <c r="AI21">
        <v>8136</v>
      </c>
      <c r="AJ21">
        <v>7551</v>
      </c>
      <c r="AK21">
        <v>2473</v>
      </c>
      <c r="AL21">
        <v>1616</v>
      </c>
      <c r="AM21">
        <v>3105</v>
      </c>
      <c r="AN21" s="1">
        <v>6340</v>
      </c>
      <c r="AO21">
        <v>7422</v>
      </c>
      <c r="AP21">
        <v>11000</v>
      </c>
      <c r="AQ21">
        <v>8315</v>
      </c>
      <c r="AR21">
        <v>6437</v>
      </c>
      <c r="AS21">
        <v>1337</v>
      </c>
    </row>
    <row r="22" spans="2:45">
      <c r="B22" t="s">
        <v>16</v>
      </c>
      <c r="K22">
        <v>188053</v>
      </c>
      <c r="L22">
        <v>195996</v>
      </c>
      <c r="M22">
        <v>198606</v>
      </c>
      <c r="N22">
        <v>234291</v>
      </c>
      <c r="O22">
        <v>278928</v>
      </c>
      <c r="P22">
        <v>320003</v>
      </c>
      <c r="Q22">
        <v>313181</v>
      </c>
      <c r="Y22">
        <v>2039.3</v>
      </c>
      <c r="AB22">
        <v>84407</v>
      </c>
      <c r="AC22">
        <v>115962</v>
      </c>
      <c r="AD22">
        <v>173747</v>
      </c>
      <c r="AE22">
        <v>153672</v>
      </c>
      <c r="AF22">
        <v>191487</v>
      </c>
      <c r="AG22">
        <v>216.1</v>
      </c>
      <c r="AH22">
        <v>214924</v>
      </c>
      <c r="AI22">
        <v>155920</v>
      </c>
      <c r="AJ22">
        <v>123141</v>
      </c>
      <c r="AK22">
        <v>81436</v>
      </c>
      <c r="AL22">
        <v>68721</v>
      </c>
      <c r="AM22">
        <v>77171</v>
      </c>
      <c r="AN22" s="1">
        <v>176857</v>
      </c>
      <c r="AO22">
        <v>131386</v>
      </c>
      <c r="AP22">
        <v>186245</v>
      </c>
      <c r="AQ22">
        <v>214395</v>
      </c>
      <c r="AR22">
        <v>158580</v>
      </c>
      <c r="AS22">
        <v>37755</v>
      </c>
    </row>
    <row r="23" spans="2:45">
      <c r="B23" t="s">
        <v>17</v>
      </c>
      <c r="C23" t="s">
        <v>18</v>
      </c>
      <c r="AB23">
        <v>270</v>
      </c>
      <c r="AC23">
        <v>1022</v>
      </c>
      <c r="AD23">
        <v>2003</v>
      </c>
      <c r="AE23">
        <v>1981</v>
      </c>
      <c r="AF23">
        <v>2230</v>
      </c>
      <c r="AG23">
        <v>2.8</v>
      </c>
      <c r="AH23">
        <v>4370</v>
      </c>
      <c r="AI23">
        <v>3769</v>
      </c>
      <c r="AJ23">
        <v>3708</v>
      </c>
      <c r="AK23">
        <v>2258</v>
      </c>
      <c r="AL23">
        <v>3245</v>
      </c>
      <c r="AM23">
        <v>3867</v>
      </c>
      <c r="AN23" s="1">
        <v>2705</v>
      </c>
      <c r="AO23">
        <v>6597</v>
      </c>
      <c r="AP23">
        <v>14332</v>
      </c>
      <c r="AQ23">
        <v>16200</v>
      </c>
    </row>
    <row r="24" spans="2:45">
      <c r="B24" t="s">
        <v>116</v>
      </c>
      <c r="AP24">
        <v>1775</v>
      </c>
      <c r="AQ24">
        <v>1476</v>
      </c>
    </row>
    <row r="25" spans="2:45">
      <c r="B25" t="s">
        <v>19</v>
      </c>
      <c r="K25">
        <v>322212</v>
      </c>
      <c r="L25">
        <v>407096</v>
      </c>
      <c r="M25">
        <v>306901</v>
      </c>
      <c r="N25">
        <v>316955</v>
      </c>
      <c r="O25">
        <v>404043</v>
      </c>
      <c r="P25">
        <v>440295</v>
      </c>
      <c r="Q25">
        <v>533239</v>
      </c>
      <c r="Y25">
        <v>3383.6</v>
      </c>
      <c r="AB25">
        <v>236166</v>
      </c>
      <c r="AC25">
        <v>397767</v>
      </c>
      <c r="AD25">
        <v>640420</v>
      </c>
      <c r="AE25">
        <v>436567</v>
      </c>
      <c r="AF25">
        <v>526101</v>
      </c>
      <c r="AG25">
        <v>711.4</v>
      </c>
      <c r="AH25">
        <v>623685</v>
      </c>
      <c r="AI25">
        <v>428536</v>
      </c>
      <c r="AJ25">
        <v>280532</v>
      </c>
      <c r="AK25">
        <v>158784</v>
      </c>
      <c r="AL25">
        <v>153917</v>
      </c>
      <c r="AM25">
        <v>134659</v>
      </c>
      <c r="AN25" s="1">
        <v>121328</v>
      </c>
      <c r="AO25">
        <v>142061</v>
      </c>
      <c r="AP25">
        <v>168585</v>
      </c>
      <c r="AQ25">
        <v>141955</v>
      </c>
    </row>
    <row r="26" spans="2:45">
      <c r="B26" t="s">
        <v>20</v>
      </c>
      <c r="K26">
        <v>22904</v>
      </c>
      <c r="L26">
        <v>23699</v>
      </c>
      <c r="M26">
        <v>17848</v>
      </c>
      <c r="N26">
        <v>27104</v>
      </c>
      <c r="O26">
        <v>45649</v>
      </c>
      <c r="P26">
        <v>27442</v>
      </c>
      <c r="Q26">
        <v>23750</v>
      </c>
      <c r="AH26">
        <v>34412</v>
      </c>
      <c r="AI26">
        <v>29293</v>
      </c>
      <c r="AJ26">
        <v>18704</v>
      </c>
      <c r="AK26">
        <v>13076</v>
      </c>
      <c r="AL26">
        <v>15580</v>
      </c>
      <c r="AM26">
        <v>22500</v>
      </c>
      <c r="AN26" s="1">
        <v>26552</v>
      </c>
      <c r="AO26">
        <v>51946</v>
      </c>
      <c r="AP26">
        <v>97045</v>
      </c>
      <c r="AQ26">
        <v>49790</v>
      </c>
    </row>
    <row r="27" spans="2:45">
      <c r="B27" t="s">
        <v>21</v>
      </c>
      <c r="Y27">
        <v>82.1</v>
      </c>
      <c r="AB27">
        <v>7308</v>
      </c>
      <c r="AC27">
        <v>12966</v>
      </c>
      <c r="AD27">
        <v>19415</v>
      </c>
      <c r="AE27">
        <v>23793</v>
      </c>
      <c r="AF27">
        <v>26311</v>
      </c>
      <c r="AG27">
        <v>28.6</v>
      </c>
      <c r="AH27">
        <v>29441</v>
      </c>
      <c r="AI27">
        <v>16715</v>
      </c>
      <c r="AJ27">
        <v>12016</v>
      </c>
      <c r="AK27">
        <v>8311</v>
      </c>
      <c r="AL27">
        <v>8644</v>
      </c>
      <c r="AM27">
        <v>6415</v>
      </c>
      <c r="AN27" s="1">
        <v>5584</v>
      </c>
      <c r="AO27">
        <v>7498</v>
      </c>
      <c r="AP27">
        <v>1651</v>
      </c>
      <c r="AQ27">
        <v>696</v>
      </c>
    </row>
    <row r="28" spans="2:45">
      <c r="B28" t="s">
        <v>22</v>
      </c>
      <c r="K28">
        <v>35922</v>
      </c>
      <c r="L28">
        <v>45926</v>
      </c>
      <c r="M28">
        <v>43833</v>
      </c>
      <c r="N28">
        <v>61557</v>
      </c>
      <c r="O28">
        <v>59383</v>
      </c>
      <c r="P28">
        <v>55901</v>
      </c>
      <c r="Q28">
        <v>67207</v>
      </c>
      <c r="Y28">
        <v>299.5</v>
      </c>
      <c r="AB28">
        <v>103227</v>
      </c>
      <c r="AC28">
        <v>125490</v>
      </c>
      <c r="AD28">
        <v>120338</v>
      </c>
      <c r="AE28">
        <v>87486</v>
      </c>
      <c r="AF28">
        <v>146414</v>
      </c>
      <c r="AG28">
        <v>188.1</v>
      </c>
      <c r="AH28">
        <v>163992</v>
      </c>
      <c r="AI28">
        <v>92926</v>
      </c>
      <c r="AJ28">
        <v>58704</v>
      </c>
      <c r="AK28">
        <v>50106</v>
      </c>
      <c r="AL28">
        <v>52395</v>
      </c>
      <c r="AM28">
        <v>60576</v>
      </c>
      <c r="AN28" s="1">
        <v>68442</v>
      </c>
    </row>
    <row r="29" spans="2:45">
      <c r="B29" t="s">
        <v>23</v>
      </c>
      <c r="K29">
        <v>55539</v>
      </c>
      <c r="L29">
        <v>73248</v>
      </c>
      <c r="M29">
        <v>58919</v>
      </c>
      <c r="N29">
        <v>87382</v>
      </c>
      <c r="O29">
        <v>108345</v>
      </c>
      <c r="P29">
        <v>106822</v>
      </c>
      <c r="Q29">
        <v>118576</v>
      </c>
      <c r="Y29">
        <v>569</v>
      </c>
      <c r="AB29">
        <v>70320</v>
      </c>
      <c r="AC29">
        <v>94950</v>
      </c>
      <c r="AD29">
        <v>160592</v>
      </c>
      <c r="AE29">
        <v>143861</v>
      </c>
      <c r="AF29">
        <v>182303</v>
      </c>
      <c r="AG29">
        <v>183.4</v>
      </c>
      <c r="AH29">
        <v>179411</v>
      </c>
      <c r="AI29">
        <v>160834</v>
      </c>
      <c r="AJ29">
        <v>105033</v>
      </c>
      <c r="AK29">
        <v>70588</v>
      </c>
      <c r="AL29">
        <v>59088</v>
      </c>
      <c r="AM29">
        <v>57678</v>
      </c>
      <c r="AN29" s="1">
        <v>52235</v>
      </c>
      <c r="AO29">
        <v>80320</v>
      </c>
      <c r="AP29">
        <v>15100</v>
      </c>
      <c r="AQ29">
        <v>13558</v>
      </c>
    </row>
    <row r="30" spans="2:45">
      <c r="B30" t="s">
        <v>24</v>
      </c>
      <c r="Y30">
        <v>138.80000000000001</v>
      </c>
      <c r="AB30">
        <v>7042</v>
      </c>
      <c r="AC30">
        <v>21104</v>
      </c>
      <c r="AD30">
        <v>48856</v>
      </c>
      <c r="AE30">
        <v>35042</v>
      </c>
      <c r="AF30">
        <v>48665</v>
      </c>
      <c r="AG30">
        <v>51</v>
      </c>
      <c r="AH30">
        <v>51192</v>
      </c>
      <c r="AI30">
        <v>58915</v>
      </c>
      <c r="AJ30">
        <v>48323</v>
      </c>
      <c r="AK30">
        <v>34487</v>
      </c>
      <c r="AL30">
        <v>31346</v>
      </c>
      <c r="AM30">
        <v>33743</v>
      </c>
      <c r="AN30" s="1">
        <v>41356</v>
      </c>
      <c r="AO30">
        <v>57563</v>
      </c>
      <c r="AP30">
        <v>71791</v>
      </c>
      <c r="AQ30">
        <v>84334</v>
      </c>
      <c r="AR30">
        <v>111006</v>
      </c>
      <c r="AS30">
        <v>176835</v>
      </c>
    </row>
    <row r="31" spans="2:45">
      <c r="B31" t="s">
        <v>125</v>
      </c>
      <c r="AQ31">
        <v>20659</v>
      </c>
    </row>
    <row r="32" spans="2:45">
      <c r="B32" t="s">
        <v>25</v>
      </c>
      <c r="K32">
        <v>9423</v>
      </c>
      <c r="L32">
        <v>9826</v>
      </c>
      <c r="M32">
        <v>7076</v>
      </c>
      <c r="N32">
        <v>8389</v>
      </c>
      <c r="O32">
        <v>10636</v>
      </c>
      <c r="P32">
        <v>23956</v>
      </c>
      <c r="Q32">
        <v>58130</v>
      </c>
      <c r="Y32">
        <v>124.6</v>
      </c>
      <c r="AB32">
        <v>12216</v>
      </c>
      <c r="AC32">
        <v>47421</v>
      </c>
      <c r="AD32">
        <v>160061</v>
      </c>
      <c r="AE32">
        <v>262142</v>
      </c>
      <c r="AF32">
        <v>385926</v>
      </c>
      <c r="AG32">
        <v>375.5</v>
      </c>
      <c r="AH32">
        <v>301612</v>
      </c>
      <c r="AI32">
        <v>132642</v>
      </c>
      <c r="AJ32">
        <v>99095</v>
      </c>
      <c r="AK32">
        <v>64888</v>
      </c>
      <c r="AL32">
        <v>79256</v>
      </c>
      <c r="AM32">
        <v>62758</v>
      </c>
      <c r="AN32" s="1">
        <v>12335</v>
      </c>
      <c r="AO32">
        <v>18757</v>
      </c>
      <c r="AP32">
        <f>48725</f>
        <v>48725</v>
      </c>
      <c r="AQ32">
        <v>72791</v>
      </c>
    </row>
    <row r="33" spans="2:45">
      <c r="B33" t="s">
        <v>26</v>
      </c>
      <c r="Y33">
        <v>352.7</v>
      </c>
      <c r="AB33">
        <v>15968</v>
      </c>
      <c r="AC33">
        <v>24996</v>
      </c>
      <c r="AD33">
        <v>42326</v>
      </c>
      <c r="AE33">
        <v>37498</v>
      </c>
      <c r="AF33">
        <v>35959</v>
      </c>
      <c r="AG33">
        <v>26.2</v>
      </c>
      <c r="AH33">
        <v>30231</v>
      </c>
      <c r="AI33">
        <v>21024</v>
      </c>
      <c r="AJ33">
        <v>14403</v>
      </c>
      <c r="AK33">
        <v>9660</v>
      </c>
      <c r="AL33">
        <v>9333</v>
      </c>
      <c r="AM33">
        <v>11529</v>
      </c>
      <c r="AN33" s="1">
        <v>8970</v>
      </c>
      <c r="AO33">
        <v>7969</v>
      </c>
      <c r="AP33">
        <v>10274</v>
      </c>
      <c r="AQ33">
        <v>6530</v>
      </c>
    </row>
    <row r="34" spans="2:45">
      <c r="B34" t="s">
        <v>27</v>
      </c>
      <c r="K34">
        <v>145036</v>
      </c>
      <c r="L34">
        <v>143878</v>
      </c>
      <c r="M34">
        <v>133649</v>
      </c>
      <c r="N34">
        <v>143516</v>
      </c>
      <c r="O34">
        <v>154594</v>
      </c>
      <c r="P34">
        <v>158351</v>
      </c>
      <c r="Q34">
        <v>209651</v>
      </c>
      <c r="Y34">
        <v>220.7</v>
      </c>
      <c r="AB34">
        <v>18803</v>
      </c>
      <c r="AC34">
        <v>27435</v>
      </c>
      <c r="AD34">
        <v>56095</v>
      </c>
      <c r="AE34">
        <v>45522</v>
      </c>
      <c r="AF34">
        <v>97310</v>
      </c>
      <c r="AG34">
        <v>106.2</v>
      </c>
      <c r="AH34">
        <v>116721</v>
      </c>
      <c r="AI34">
        <v>56351</v>
      </c>
      <c r="AJ34">
        <v>41835</v>
      </c>
      <c r="AK34">
        <v>23543</v>
      </c>
      <c r="AL34">
        <v>19959</v>
      </c>
      <c r="AM34">
        <v>36358</v>
      </c>
      <c r="AN34" s="1">
        <v>52307</v>
      </c>
      <c r="AO34">
        <v>58801</v>
      </c>
      <c r="AP34">
        <v>81168</v>
      </c>
      <c r="AQ34">
        <v>90659</v>
      </c>
      <c r="AR34">
        <v>75011</v>
      </c>
      <c r="AS34">
        <v>1871</v>
      </c>
    </row>
    <row r="35" spans="2:45">
      <c r="B35" t="s">
        <v>28</v>
      </c>
      <c r="K35">
        <v>57004</v>
      </c>
      <c r="L35">
        <v>56725</v>
      </c>
      <c r="M35">
        <v>70665</v>
      </c>
      <c r="N35">
        <v>65190</v>
      </c>
      <c r="O35">
        <v>94667</v>
      </c>
      <c r="P35">
        <v>103344</v>
      </c>
      <c r="Q35">
        <v>115279</v>
      </c>
      <c r="Y35">
        <v>971.6</v>
      </c>
      <c r="AB35">
        <v>97213</v>
      </c>
      <c r="AC35">
        <v>127220</v>
      </c>
      <c r="AD35">
        <v>228549</v>
      </c>
      <c r="AE35">
        <v>197205</v>
      </c>
      <c r="AF35">
        <v>265076</v>
      </c>
      <c r="AG35">
        <v>329.8</v>
      </c>
      <c r="AH35">
        <v>370669</v>
      </c>
      <c r="AI35">
        <v>297731</v>
      </c>
      <c r="AJ35">
        <v>215470</v>
      </c>
      <c r="AK35">
        <v>177098</v>
      </c>
      <c r="AL35">
        <v>153239</v>
      </c>
      <c r="AM35">
        <v>121952</v>
      </c>
      <c r="AN35" s="1">
        <v>102427</v>
      </c>
      <c r="AO35">
        <v>113496</v>
      </c>
      <c r="AP35">
        <v>93628</v>
      </c>
      <c r="AQ35">
        <v>101761</v>
      </c>
      <c r="AR35">
        <v>57261</v>
      </c>
      <c r="AS35">
        <v>16670</v>
      </c>
    </row>
    <row r="36" spans="2:45">
      <c r="B36" t="s">
        <v>146</v>
      </c>
      <c r="AB36">
        <v>2029</v>
      </c>
      <c r="AC36">
        <v>3105</v>
      </c>
    </row>
    <row r="37" spans="2:45">
      <c r="B37" t="s">
        <v>29</v>
      </c>
      <c r="AB37">
        <v>2652</v>
      </c>
      <c r="AC37">
        <v>5041</v>
      </c>
      <c r="AD37">
        <v>20614</v>
      </c>
      <c r="AE37">
        <v>30491</v>
      </c>
      <c r="AF37">
        <v>25045</v>
      </c>
      <c r="AG37">
        <v>27.4</v>
      </c>
      <c r="AH37">
        <v>27551</v>
      </c>
      <c r="AI37">
        <v>19801</v>
      </c>
      <c r="AJ37">
        <v>12714</v>
      </c>
      <c r="AK37">
        <v>9000</v>
      </c>
      <c r="AL37">
        <v>11203</v>
      </c>
      <c r="AM37">
        <v>13361</v>
      </c>
      <c r="AN37" s="1">
        <v>20594</v>
      </c>
      <c r="AO37">
        <v>41546</v>
      </c>
      <c r="AP37">
        <v>44951</v>
      </c>
      <c r="AQ37">
        <v>46624</v>
      </c>
      <c r="AR37">
        <v>34468</v>
      </c>
      <c r="AS37">
        <v>7151</v>
      </c>
    </row>
    <row r="38" spans="2:45">
      <c r="B38" t="s">
        <v>30</v>
      </c>
      <c r="AB38">
        <v>823</v>
      </c>
      <c r="AC38">
        <v>6754</v>
      </c>
      <c r="AD38">
        <v>16053</v>
      </c>
      <c r="AE38">
        <v>21836</v>
      </c>
      <c r="AF38">
        <v>20981</v>
      </c>
      <c r="AG38">
        <v>22.6</v>
      </c>
      <c r="AH38">
        <v>27158</v>
      </c>
      <c r="AI38">
        <v>28119</v>
      </c>
      <c r="AJ38">
        <v>17247</v>
      </c>
      <c r="AK38">
        <v>10525</v>
      </c>
      <c r="AL38">
        <v>9669</v>
      </c>
      <c r="AM38">
        <v>9016</v>
      </c>
      <c r="AN38" s="1">
        <v>7012</v>
      </c>
      <c r="AO38">
        <v>6784</v>
      </c>
      <c r="AP38">
        <v>12533</v>
      </c>
      <c r="AQ38">
        <v>11128</v>
      </c>
      <c r="AR38">
        <v>8306</v>
      </c>
      <c r="AS38">
        <v>1607</v>
      </c>
    </row>
    <row r="39" spans="2:45">
      <c r="B39" t="s">
        <v>31</v>
      </c>
      <c r="K39">
        <v>13987</v>
      </c>
      <c r="L39">
        <v>11617</v>
      </c>
      <c r="M39">
        <v>9692</v>
      </c>
      <c r="N39">
        <v>10364</v>
      </c>
      <c r="O39">
        <v>8568</v>
      </c>
      <c r="P39">
        <v>9712</v>
      </c>
      <c r="Q39">
        <v>11500</v>
      </c>
      <c r="AB39">
        <v>1764</v>
      </c>
      <c r="AC39">
        <v>2329</v>
      </c>
      <c r="AD39">
        <v>6931</v>
      </c>
      <c r="AE39">
        <v>8819</v>
      </c>
      <c r="AF39">
        <v>10243</v>
      </c>
      <c r="AG39">
        <v>11.5</v>
      </c>
      <c r="AH39">
        <v>8573</v>
      </c>
      <c r="AI39">
        <v>7509</v>
      </c>
      <c r="AJ39">
        <v>7787</v>
      </c>
      <c r="AK39">
        <v>4117</v>
      </c>
      <c r="AL39">
        <v>4041</v>
      </c>
      <c r="AM39">
        <v>4770</v>
      </c>
      <c r="AN39" s="1">
        <v>4974</v>
      </c>
      <c r="AO39">
        <v>7655</v>
      </c>
      <c r="AP39">
        <v>8467</v>
      </c>
      <c r="AQ39">
        <v>8398</v>
      </c>
      <c r="AR39">
        <v>5577</v>
      </c>
      <c r="AS39">
        <v>2420</v>
      </c>
    </row>
    <row r="40" spans="2:45">
      <c r="B40" t="s">
        <v>32</v>
      </c>
      <c r="K40">
        <v>128168</v>
      </c>
      <c r="L40">
        <v>123055</v>
      </c>
      <c r="M40">
        <v>120933</v>
      </c>
      <c r="N40">
        <v>135303</v>
      </c>
      <c r="O40">
        <v>158103</v>
      </c>
      <c r="P40">
        <v>180249</v>
      </c>
      <c r="Q40">
        <v>202183</v>
      </c>
      <c r="R40">
        <v>191900</v>
      </c>
      <c r="Y40">
        <v>3132.8</v>
      </c>
      <c r="AB40">
        <v>80688</v>
      </c>
      <c r="AC40">
        <v>261651</v>
      </c>
      <c r="AD40">
        <v>333936</v>
      </c>
      <c r="AE40">
        <v>300116</v>
      </c>
      <c r="AF40">
        <v>345186</v>
      </c>
      <c r="AG40">
        <v>358.8</v>
      </c>
      <c r="AH40">
        <v>369659</v>
      </c>
      <c r="AI40">
        <v>296480</v>
      </c>
      <c r="AJ40">
        <v>182909</v>
      </c>
      <c r="AK40">
        <v>121959</v>
      </c>
      <c r="AL40">
        <v>104419</v>
      </c>
      <c r="AM40">
        <v>101181</v>
      </c>
      <c r="AN40" s="1">
        <v>118633</v>
      </c>
      <c r="AO40">
        <v>154340</v>
      </c>
      <c r="AP40">
        <v>157664</v>
      </c>
      <c r="AQ40">
        <v>166284</v>
      </c>
      <c r="AR40">
        <v>183718</v>
      </c>
      <c r="AS40">
        <v>494525</v>
      </c>
    </row>
    <row r="41" spans="2:45">
      <c r="B41" t="s">
        <v>33</v>
      </c>
      <c r="Y41">
        <v>243.6</v>
      </c>
      <c r="AB41">
        <v>18520</v>
      </c>
      <c r="AC41">
        <v>55378</v>
      </c>
      <c r="AD41">
        <v>28597</v>
      </c>
      <c r="AE41">
        <v>21837</v>
      </c>
      <c r="AF41">
        <v>20261</v>
      </c>
      <c r="AG41">
        <v>20.6</v>
      </c>
      <c r="AH41">
        <v>37246</v>
      </c>
      <c r="AI41">
        <v>26221</v>
      </c>
      <c r="AJ41">
        <v>20982</v>
      </c>
      <c r="AK41">
        <v>22788</v>
      </c>
      <c r="AL41">
        <v>21229</v>
      </c>
      <c r="AM41">
        <v>24155</v>
      </c>
      <c r="AN41" s="1">
        <v>16149</v>
      </c>
      <c r="AO41">
        <v>16106</v>
      </c>
      <c r="AP41">
        <v>12863</v>
      </c>
      <c r="AQ41">
        <v>13926</v>
      </c>
    </row>
    <row r="42" spans="2:45">
      <c r="B42" t="s">
        <v>34</v>
      </c>
      <c r="Y42">
        <v>101.2</v>
      </c>
      <c r="AB42">
        <v>2240</v>
      </c>
      <c r="AC42">
        <v>4043</v>
      </c>
      <c r="AD42">
        <v>6305</v>
      </c>
      <c r="AE42">
        <v>6070</v>
      </c>
      <c r="AF42">
        <v>10553</v>
      </c>
      <c r="AG42">
        <v>14.5</v>
      </c>
      <c r="AH42">
        <v>7552</v>
      </c>
      <c r="AI42">
        <v>7648</v>
      </c>
      <c r="AJ42">
        <v>3552</v>
      </c>
      <c r="AK42">
        <v>2003</v>
      </c>
      <c r="AL42">
        <v>1662</v>
      </c>
      <c r="AM42">
        <v>1766</v>
      </c>
      <c r="AN42" s="1">
        <v>2107</v>
      </c>
      <c r="AO42">
        <v>2378</v>
      </c>
      <c r="AP42">
        <v>2453</v>
      </c>
      <c r="AQ42">
        <v>2951</v>
      </c>
      <c r="AR42">
        <v>2773</v>
      </c>
      <c r="AS42">
        <v>2598</v>
      </c>
    </row>
    <row r="43" spans="2:45">
      <c r="B43" t="s">
        <v>35</v>
      </c>
      <c r="Y43">
        <v>78.8</v>
      </c>
      <c r="AB43">
        <v>3342</v>
      </c>
      <c r="AC43">
        <v>7302</v>
      </c>
      <c r="AD43">
        <v>10099</v>
      </c>
      <c r="AE43">
        <v>4445</v>
      </c>
      <c r="AF43">
        <v>4549</v>
      </c>
      <c r="AG43">
        <v>6.6</v>
      </c>
      <c r="AH43">
        <v>4410</v>
      </c>
      <c r="AI43">
        <v>5123</v>
      </c>
      <c r="AJ43">
        <v>3205</v>
      </c>
      <c r="AK43">
        <v>2230</v>
      </c>
      <c r="AL43">
        <v>1636</v>
      </c>
      <c r="AM43">
        <v>2338</v>
      </c>
      <c r="AN43" s="1">
        <v>2224</v>
      </c>
      <c r="AO43">
        <v>5195</v>
      </c>
      <c r="AP43">
        <v>11741</v>
      </c>
      <c r="AQ43">
        <v>9729</v>
      </c>
      <c r="AR43">
        <v>5672</v>
      </c>
      <c r="AS43">
        <v>988</v>
      </c>
    </row>
    <row r="44" spans="2:45">
      <c r="B44" t="s">
        <v>36</v>
      </c>
      <c r="AB44">
        <v>6351</v>
      </c>
      <c r="AC44">
        <v>17629</v>
      </c>
      <c r="AD44">
        <v>31015</v>
      </c>
      <c r="AE44">
        <v>22479</v>
      </c>
      <c r="AF44">
        <v>27729</v>
      </c>
      <c r="AG44">
        <v>33.299999999999997</v>
      </c>
      <c r="AH44">
        <v>32096</v>
      </c>
      <c r="AI44">
        <v>32293</v>
      </c>
      <c r="AJ44">
        <v>17643</v>
      </c>
      <c r="AK44">
        <v>13329</v>
      </c>
      <c r="AL44">
        <v>8361</v>
      </c>
      <c r="AM44">
        <v>8226</v>
      </c>
      <c r="AN44" s="1">
        <v>13152</v>
      </c>
      <c r="AO44">
        <v>13786</v>
      </c>
      <c r="AP44">
        <v>23652</v>
      </c>
      <c r="AQ44">
        <v>23960</v>
      </c>
      <c r="AR44">
        <v>28277</v>
      </c>
      <c r="AS44">
        <v>29066</v>
      </c>
    </row>
    <row r="45" spans="2:45">
      <c r="B45" t="s">
        <v>37</v>
      </c>
      <c r="K45">
        <v>21265</v>
      </c>
      <c r="L45">
        <v>22732</v>
      </c>
      <c r="M45">
        <v>18737</v>
      </c>
      <c r="N45">
        <v>23768</v>
      </c>
      <c r="O45">
        <v>26160</v>
      </c>
      <c r="P45">
        <v>34632</v>
      </c>
      <c r="Q45">
        <v>36869</v>
      </c>
      <c r="R45">
        <v>45200</v>
      </c>
      <c r="Y45">
        <v>284.3</v>
      </c>
      <c r="AB45">
        <v>21107</v>
      </c>
      <c r="AC45">
        <v>46503</v>
      </c>
      <c r="AD45">
        <v>107940</v>
      </c>
      <c r="AE45">
        <v>80570</v>
      </c>
      <c r="AF45">
        <v>111490</v>
      </c>
      <c r="AG45">
        <v>126</v>
      </c>
      <c r="AH45">
        <v>114237</v>
      </c>
      <c r="AI45">
        <v>84933</v>
      </c>
      <c r="AJ45">
        <v>42677</v>
      </c>
      <c r="AK45">
        <v>26232</v>
      </c>
      <c r="AL45">
        <v>37159</v>
      </c>
      <c r="AM45">
        <v>42322</v>
      </c>
      <c r="AN45" s="1">
        <v>41070</v>
      </c>
      <c r="AO45">
        <v>46125</v>
      </c>
      <c r="AP45">
        <v>70109</v>
      </c>
      <c r="AQ45">
        <v>88634</v>
      </c>
      <c r="AR45">
        <v>76018</v>
      </c>
      <c r="AS45">
        <v>79163</v>
      </c>
    </row>
    <row r="46" spans="2:45">
      <c r="B46" t="s">
        <v>127</v>
      </c>
      <c r="Y46">
        <v>2366.6</v>
      </c>
      <c r="AB46">
        <v>121970</v>
      </c>
      <c r="AC46">
        <v>512027</v>
      </c>
      <c r="AD46">
        <v>209001</v>
      </c>
      <c r="AE46">
        <v>74514</v>
      </c>
      <c r="AF46">
        <v>182749</v>
      </c>
    </row>
    <row r="47" spans="2:45">
      <c r="B47" t="s">
        <v>38</v>
      </c>
      <c r="K47">
        <v>433336</v>
      </c>
      <c r="L47">
        <v>453607</v>
      </c>
      <c r="M47">
        <v>419954</v>
      </c>
      <c r="N47">
        <v>485109</v>
      </c>
      <c r="O47">
        <v>508819</v>
      </c>
      <c r="P47">
        <v>524414</v>
      </c>
      <c r="Q47">
        <v>552236</v>
      </c>
      <c r="R47">
        <v>584200</v>
      </c>
      <c r="Y47">
        <v>3712.1</v>
      </c>
      <c r="AB47">
        <v>63727</v>
      </c>
      <c r="AC47">
        <v>220146</v>
      </c>
      <c r="AD47">
        <v>361922</v>
      </c>
      <c r="AE47">
        <v>293720</v>
      </c>
      <c r="AF47">
        <v>595780</v>
      </c>
      <c r="AG47">
        <v>740.8</v>
      </c>
      <c r="AH47">
        <v>641989</v>
      </c>
      <c r="AI47">
        <v>518672</v>
      </c>
      <c r="AJ47">
        <v>341624</v>
      </c>
      <c r="AK47">
        <v>189860</v>
      </c>
      <c r="AL47">
        <v>183965</v>
      </c>
      <c r="AM47">
        <v>176936</v>
      </c>
      <c r="AN47" s="1">
        <v>154250</v>
      </c>
      <c r="AO47">
        <v>98873</v>
      </c>
      <c r="AP47">
        <v>155701</v>
      </c>
      <c r="AQ47">
        <v>143712</v>
      </c>
    </row>
    <row r="48" spans="2:45">
      <c r="B48" t="s">
        <v>108</v>
      </c>
      <c r="AB48">
        <v>33</v>
      </c>
      <c r="AC48">
        <v>218</v>
      </c>
      <c r="AP48">
        <v>26</v>
      </c>
      <c r="AQ48">
        <v>40</v>
      </c>
    </row>
    <row r="49" spans="2:45">
      <c r="B49" t="s">
        <v>147</v>
      </c>
      <c r="AB49">
        <v>873</v>
      </c>
      <c r="AC49">
        <v>2813</v>
      </c>
    </row>
    <row r="50" spans="2:45">
      <c r="B50" t="s">
        <v>39</v>
      </c>
      <c r="AB50">
        <v>1355</v>
      </c>
      <c r="AC50">
        <v>437</v>
      </c>
      <c r="AD50">
        <v>2455</v>
      </c>
      <c r="AE50">
        <v>2699</v>
      </c>
      <c r="AF50">
        <v>1848</v>
      </c>
      <c r="AG50">
        <v>6.2</v>
      </c>
      <c r="AH50">
        <v>3661</v>
      </c>
      <c r="AI50">
        <v>3777</v>
      </c>
      <c r="AJ50">
        <v>1475</v>
      </c>
      <c r="AK50">
        <v>2320</v>
      </c>
      <c r="AL50">
        <v>1223</v>
      </c>
      <c r="AM50">
        <v>1447</v>
      </c>
      <c r="AN50" s="1">
        <v>3022</v>
      </c>
      <c r="AO50">
        <v>4139</v>
      </c>
    </row>
    <row r="51" spans="2:45">
      <c r="B51" t="s">
        <v>40</v>
      </c>
      <c r="AB51">
        <v>4997</v>
      </c>
      <c r="AC51">
        <v>7139</v>
      </c>
      <c r="AD51">
        <v>15605</v>
      </c>
      <c r="AE51">
        <v>4521</v>
      </c>
      <c r="AF51">
        <v>10028</v>
      </c>
      <c r="AG51">
        <v>49.5</v>
      </c>
      <c r="AH51">
        <v>38612</v>
      </c>
      <c r="AI51">
        <v>14569</v>
      </c>
      <c r="AJ51">
        <v>7071</v>
      </c>
      <c r="AK51">
        <v>5623</v>
      </c>
      <c r="AL51">
        <v>5051</v>
      </c>
      <c r="AM51">
        <v>14250</v>
      </c>
      <c r="AN51" s="1">
        <v>5194</v>
      </c>
      <c r="AO51">
        <v>2644</v>
      </c>
      <c r="AP51">
        <v>10611</v>
      </c>
      <c r="AQ51">
        <v>11335</v>
      </c>
    </row>
    <row r="52" spans="2:45">
      <c r="B52" t="s">
        <v>41</v>
      </c>
      <c r="AB52">
        <v>3527</v>
      </c>
      <c r="AC52">
        <v>8632</v>
      </c>
      <c r="AD52">
        <v>35193</v>
      </c>
      <c r="AE52">
        <v>42313</v>
      </c>
      <c r="AF52">
        <v>42698</v>
      </c>
      <c r="AG52">
        <v>46.6</v>
      </c>
      <c r="AH52">
        <v>39008</v>
      </c>
      <c r="AI52">
        <v>45708</v>
      </c>
      <c r="AJ52">
        <v>24341</v>
      </c>
      <c r="AK52">
        <v>17091</v>
      </c>
      <c r="AL52">
        <v>17143</v>
      </c>
      <c r="AM52">
        <v>17518</v>
      </c>
      <c r="AN52" s="1">
        <v>18759</v>
      </c>
      <c r="AO52">
        <v>17816</v>
      </c>
      <c r="AP52">
        <v>21512</v>
      </c>
      <c r="AQ52">
        <v>18742</v>
      </c>
    </row>
    <row r="53" spans="2:45">
      <c r="B53" t="s">
        <v>118</v>
      </c>
      <c r="AP53">
        <v>22807</v>
      </c>
      <c r="AQ53">
        <v>10229</v>
      </c>
    </row>
    <row r="54" spans="2:45">
      <c r="B54" t="s">
        <v>42</v>
      </c>
      <c r="K54">
        <v>17225</v>
      </c>
      <c r="L54">
        <v>22208</v>
      </c>
      <c r="M54">
        <v>18446</v>
      </c>
      <c r="N54">
        <v>18161</v>
      </c>
      <c r="O54">
        <v>21291</v>
      </c>
      <c r="P54">
        <v>23673</v>
      </c>
      <c r="Q54">
        <v>25053</v>
      </c>
      <c r="R54">
        <v>26600</v>
      </c>
      <c r="Y54">
        <v>349</v>
      </c>
      <c r="AB54">
        <v>29061</v>
      </c>
      <c r="AC54">
        <v>56266</v>
      </c>
      <c r="AD54">
        <v>78343</v>
      </c>
      <c r="AE54">
        <v>53523</v>
      </c>
      <c r="AF54">
        <v>75554</v>
      </c>
      <c r="AG54">
        <v>94</v>
      </c>
      <c r="AH54">
        <v>103721</v>
      </c>
      <c r="AI54">
        <v>108059</v>
      </c>
      <c r="AJ54">
        <v>70335</v>
      </c>
      <c r="AK54">
        <v>58945</v>
      </c>
      <c r="AL54">
        <v>53372</v>
      </c>
      <c r="AM54">
        <v>55258</v>
      </c>
      <c r="AN54" s="1">
        <v>58522</v>
      </c>
      <c r="AO54">
        <v>68352</v>
      </c>
      <c r="AP54">
        <v>76364</v>
      </c>
      <c r="AQ54">
        <v>93568</v>
      </c>
      <c r="AR54">
        <v>92122</v>
      </c>
      <c r="AS54">
        <v>93020</v>
      </c>
    </row>
    <row r="55" spans="2:45">
      <c r="B55" t="s">
        <v>43</v>
      </c>
      <c r="K55">
        <v>824352</v>
      </c>
      <c r="L55">
        <v>976558</v>
      </c>
      <c r="M55">
        <v>696934</v>
      </c>
      <c r="N55">
        <v>723250</v>
      </c>
      <c r="O55">
        <v>766573</v>
      </c>
      <c r="P55">
        <v>808812</v>
      </c>
      <c r="Q55">
        <v>842619</v>
      </c>
      <c r="R55">
        <v>876100</v>
      </c>
      <c r="Y55">
        <v>8362</v>
      </c>
      <c r="AB55">
        <v>1016180</v>
      </c>
      <c r="AC55">
        <v>881007</v>
      </c>
      <c r="AD55">
        <v>1058472</v>
      </c>
      <c r="AE55">
        <v>564496</v>
      </c>
      <c r="AF55">
        <v>937829</v>
      </c>
      <c r="AG55">
        <v>893.8</v>
      </c>
      <c r="AH55">
        <v>865357</v>
      </c>
      <c r="AI55">
        <v>639001</v>
      </c>
      <c r="AJ55">
        <v>453320</v>
      </c>
      <c r="AK55">
        <v>258460</v>
      </c>
      <c r="AL55">
        <v>238444</v>
      </c>
      <c r="AM55">
        <v>205736</v>
      </c>
      <c r="AN55" s="1">
        <v>256238</v>
      </c>
      <c r="AO55">
        <v>263692</v>
      </c>
      <c r="AP55">
        <v>308584</v>
      </c>
      <c r="AQ55">
        <v>282744</v>
      </c>
    </row>
    <row r="56" spans="2:45">
      <c r="B56" t="s">
        <v>44</v>
      </c>
      <c r="K56">
        <v>24254</v>
      </c>
      <c r="L56">
        <v>24541</v>
      </c>
      <c r="M56">
        <v>21432</v>
      </c>
      <c r="N56">
        <v>24935</v>
      </c>
      <c r="O56">
        <v>18976</v>
      </c>
      <c r="P56">
        <v>27202</v>
      </c>
      <c r="Q56">
        <v>31626</v>
      </c>
      <c r="AB56">
        <v>8229</v>
      </c>
      <c r="AC56">
        <v>29902</v>
      </c>
      <c r="AD56">
        <v>53008</v>
      </c>
      <c r="AE56">
        <v>62984</v>
      </c>
      <c r="AF56">
        <v>69898</v>
      </c>
      <c r="AG56">
        <v>72.8</v>
      </c>
      <c r="AH56">
        <v>81402</v>
      </c>
      <c r="AI56">
        <v>70086</v>
      </c>
      <c r="AJ56">
        <v>50235</v>
      </c>
      <c r="AK56">
        <v>30962</v>
      </c>
      <c r="AL56">
        <v>25040</v>
      </c>
      <c r="AM56">
        <v>21709</v>
      </c>
      <c r="AN56" s="1">
        <v>12545</v>
      </c>
      <c r="AO56">
        <v>12572</v>
      </c>
      <c r="AP56">
        <v>14256</v>
      </c>
      <c r="AQ56">
        <v>14512</v>
      </c>
      <c r="AR56">
        <v>7604</v>
      </c>
      <c r="AS56">
        <v>1603</v>
      </c>
    </row>
    <row r="57" spans="2:45">
      <c r="B57" t="s">
        <v>45</v>
      </c>
      <c r="AB57">
        <v>2499</v>
      </c>
      <c r="AC57">
        <v>2181</v>
      </c>
      <c r="AD57">
        <v>2561</v>
      </c>
      <c r="AE57">
        <v>2741</v>
      </c>
      <c r="AF57">
        <v>4580</v>
      </c>
      <c r="AG57">
        <v>4.3</v>
      </c>
      <c r="AH57">
        <v>2862</v>
      </c>
      <c r="AI57">
        <v>4702</v>
      </c>
      <c r="AJ57">
        <v>2320</v>
      </c>
      <c r="AK57">
        <v>1534</v>
      </c>
      <c r="AL57">
        <v>833</v>
      </c>
      <c r="AM57">
        <v>499</v>
      </c>
      <c r="AN57" s="1">
        <v>1285</v>
      </c>
      <c r="AO57">
        <v>965</v>
      </c>
      <c r="AP57">
        <v>1481</v>
      </c>
      <c r="AQ57">
        <v>767</v>
      </c>
      <c r="AR57">
        <v>769</v>
      </c>
      <c r="AS57">
        <v>345</v>
      </c>
    </row>
    <row r="58" spans="2:45">
      <c r="B58" t="s">
        <v>107</v>
      </c>
      <c r="AB58">
        <v>4</v>
      </c>
      <c r="AC58">
        <v>652</v>
      </c>
      <c r="AP58">
        <v>96</v>
      </c>
      <c r="AQ58">
        <v>30</v>
      </c>
      <c r="AR58">
        <v>15</v>
      </c>
      <c r="AS58">
        <v>5</v>
      </c>
    </row>
    <row r="59" spans="2:45">
      <c r="B59" t="s">
        <v>46</v>
      </c>
      <c r="AB59">
        <v>183</v>
      </c>
      <c r="AC59">
        <v>170</v>
      </c>
      <c r="AD59">
        <v>379</v>
      </c>
      <c r="AE59">
        <v>352</v>
      </c>
      <c r="AF59">
        <v>676</v>
      </c>
      <c r="AG59">
        <v>12.4</v>
      </c>
      <c r="AH59">
        <v>1914</v>
      </c>
      <c r="AI59">
        <v>564</v>
      </c>
      <c r="AJ59">
        <v>4476</v>
      </c>
      <c r="AK59">
        <v>2454</v>
      </c>
      <c r="AL59">
        <v>1473</v>
      </c>
      <c r="AM59">
        <v>2131</v>
      </c>
      <c r="AN59" s="1">
        <v>625</v>
      </c>
      <c r="AO59">
        <v>2261</v>
      </c>
      <c r="AP59">
        <v>760</v>
      </c>
      <c r="AQ59">
        <v>2568</v>
      </c>
      <c r="AR59">
        <v>273</v>
      </c>
      <c r="AS59">
        <v>300</v>
      </c>
    </row>
    <row r="60" spans="2:45">
      <c r="B60" t="s">
        <v>111</v>
      </c>
      <c r="AB60">
        <v>60</v>
      </c>
      <c r="AC60">
        <v>13</v>
      </c>
      <c r="AP60">
        <v>217</v>
      </c>
      <c r="AQ60">
        <v>190</v>
      </c>
    </row>
    <row r="61" spans="2:45">
      <c r="B61" t="s">
        <v>110</v>
      </c>
      <c r="AP61">
        <v>10193</v>
      </c>
      <c r="AQ61">
        <v>3271</v>
      </c>
    </row>
    <row r="62" spans="2:45">
      <c r="B62" t="s">
        <v>113</v>
      </c>
      <c r="AP62">
        <v>1948</v>
      </c>
      <c r="AQ62">
        <v>4192</v>
      </c>
    </row>
    <row r="63" spans="2:45">
      <c r="B63" t="s">
        <v>72</v>
      </c>
      <c r="AB63">
        <v>3641</v>
      </c>
      <c r="AC63">
        <v>2587</v>
      </c>
      <c r="AD63">
        <v>12428</v>
      </c>
      <c r="AE63">
        <v>15891</v>
      </c>
      <c r="AF63">
        <v>26114</v>
      </c>
      <c r="AG63">
        <v>29.3</v>
      </c>
      <c r="AH63">
        <v>30764</v>
      </c>
      <c r="AI63">
        <v>36232</v>
      </c>
      <c r="AJ63">
        <v>35289</v>
      </c>
      <c r="AK63">
        <v>28796</v>
      </c>
      <c r="AL63">
        <v>20562</v>
      </c>
      <c r="AM63">
        <v>24121</v>
      </c>
      <c r="AN63" s="1">
        <v>15303</v>
      </c>
      <c r="AO63">
        <v>23056</v>
      </c>
      <c r="AP63">
        <v>33738</v>
      </c>
      <c r="AQ63">
        <v>38444</v>
      </c>
      <c r="AR63">
        <v>58008</v>
      </c>
      <c r="AS63">
        <v>60263</v>
      </c>
    </row>
    <row r="64" spans="2:45">
      <c r="B64" t="s">
        <v>47</v>
      </c>
      <c r="AD64">
        <v>1214</v>
      </c>
      <c r="AE64">
        <v>1137</v>
      </c>
      <c r="AF64">
        <v>3706</v>
      </c>
      <c r="AG64">
        <v>3.8</v>
      </c>
      <c r="AH64">
        <v>2212</v>
      </c>
      <c r="AI64">
        <v>1147</v>
      </c>
      <c r="AJ64">
        <v>1163</v>
      </c>
      <c r="AK64">
        <v>882</v>
      </c>
      <c r="AL64">
        <v>1877</v>
      </c>
      <c r="AM64">
        <v>2591</v>
      </c>
      <c r="AN64" s="1">
        <v>6900</v>
      </c>
      <c r="AO64">
        <v>8194</v>
      </c>
      <c r="AP64">
        <v>9742</v>
      </c>
      <c r="AQ64">
        <v>11235</v>
      </c>
      <c r="AR64">
        <v>8081</v>
      </c>
      <c r="AS64">
        <v>125</v>
      </c>
    </row>
    <row r="65" spans="2:45">
      <c r="B65" t="s">
        <v>48</v>
      </c>
      <c r="AI65">
        <v>3414</v>
      </c>
      <c r="AJ65">
        <v>3560</v>
      </c>
      <c r="AK65">
        <v>3914</v>
      </c>
      <c r="AL65">
        <v>2729</v>
      </c>
      <c r="AM65">
        <v>3453</v>
      </c>
      <c r="AN65" s="1">
        <v>3624</v>
      </c>
      <c r="AO65">
        <v>5577</v>
      </c>
      <c r="AP65">
        <v>7038</v>
      </c>
      <c r="AQ65">
        <v>6058</v>
      </c>
      <c r="AR65">
        <v>4955</v>
      </c>
      <c r="AS65">
        <v>1546</v>
      </c>
    </row>
    <row r="66" spans="2:45">
      <c r="B66" t="s">
        <v>49</v>
      </c>
      <c r="K66">
        <v>241031</v>
      </c>
      <c r="L66">
        <v>285362</v>
      </c>
      <c r="M66">
        <v>235897</v>
      </c>
      <c r="N66">
        <v>287851</v>
      </c>
      <c r="O66">
        <v>274539</v>
      </c>
      <c r="P66">
        <v>284785</v>
      </c>
      <c r="Q66">
        <v>304612</v>
      </c>
      <c r="R66">
        <v>317700</v>
      </c>
      <c r="Y66">
        <v>3157.8</v>
      </c>
      <c r="AB66">
        <v>150789</v>
      </c>
      <c r="AC66">
        <v>367517</v>
      </c>
      <c r="AD66">
        <v>498640</v>
      </c>
      <c r="AE66">
        <v>389833</v>
      </c>
      <c r="AF66">
        <v>524820</v>
      </c>
      <c r="AG66">
        <v>467</v>
      </c>
      <c r="AH66">
        <v>441841</v>
      </c>
      <c r="AI66">
        <v>365293</v>
      </c>
      <c r="AJ66">
        <v>268414</v>
      </c>
      <c r="AK66">
        <v>181302</v>
      </c>
      <c r="AL66">
        <v>166440</v>
      </c>
      <c r="AM66">
        <v>184660</v>
      </c>
      <c r="AN66" s="1">
        <v>187535</v>
      </c>
      <c r="AO66">
        <v>208544</v>
      </c>
      <c r="AP66">
        <v>221039</v>
      </c>
      <c r="AQ66">
        <v>245642</v>
      </c>
      <c r="AR66">
        <v>286638</v>
      </c>
      <c r="AS66">
        <v>507921</v>
      </c>
    </row>
    <row r="67" spans="2:45">
      <c r="B67" t="s">
        <v>120</v>
      </c>
      <c r="AB67">
        <v>115</v>
      </c>
      <c r="AC67">
        <v>97</v>
      </c>
      <c r="AP67">
        <v>328</v>
      </c>
      <c r="AQ67">
        <v>832</v>
      </c>
      <c r="AR67">
        <v>994</v>
      </c>
      <c r="AS67">
        <v>465</v>
      </c>
    </row>
    <row r="68" spans="2:45">
      <c r="B68" t="s">
        <v>50</v>
      </c>
      <c r="K68">
        <v>25878</v>
      </c>
      <c r="L68">
        <v>29357</v>
      </c>
      <c r="M68">
        <v>19008</v>
      </c>
      <c r="N68">
        <v>29228</v>
      </c>
      <c r="O68">
        <v>36805</v>
      </c>
      <c r="P68">
        <v>37573</v>
      </c>
      <c r="Q68">
        <v>43133</v>
      </c>
      <c r="Y68">
        <v>477.5</v>
      </c>
      <c r="AB68">
        <v>13149</v>
      </c>
      <c r="AC68">
        <v>17625</v>
      </c>
      <c r="AD68">
        <v>28977</v>
      </c>
      <c r="AE68">
        <v>18892</v>
      </c>
      <c r="AF68">
        <v>27677</v>
      </c>
      <c r="AG68">
        <v>39.799999999999997</v>
      </c>
      <c r="AH68">
        <v>43342</v>
      </c>
      <c r="AI68">
        <v>41080</v>
      </c>
      <c r="AJ68">
        <v>29865</v>
      </c>
      <c r="AK68">
        <v>18770</v>
      </c>
      <c r="AL68">
        <v>15915</v>
      </c>
      <c r="AM68">
        <v>21733</v>
      </c>
      <c r="AN68" s="1">
        <v>20971</v>
      </c>
      <c r="AO68">
        <v>23693</v>
      </c>
      <c r="AP68">
        <v>25653</v>
      </c>
      <c r="AQ68">
        <v>24979</v>
      </c>
      <c r="AR68">
        <v>25776</v>
      </c>
      <c r="AS68">
        <v>26709</v>
      </c>
    </row>
    <row r="69" spans="2:45">
      <c r="B69" t="s">
        <v>51</v>
      </c>
      <c r="Y69">
        <v>97.3</v>
      </c>
      <c r="AB69">
        <v>16860</v>
      </c>
      <c r="AC69">
        <v>29260</v>
      </c>
      <c r="AD69">
        <v>83546</v>
      </c>
      <c r="AE69">
        <v>80999</v>
      </c>
      <c r="AF69">
        <v>73048</v>
      </c>
      <c r="AG69">
        <v>66.599999999999994</v>
      </c>
      <c r="AH69">
        <v>60862</v>
      </c>
      <c r="AI69">
        <v>74818</v>
      </c>
      <c r="AJ69">
        <v>40110</v>
      </c>
      <c r="AK69">
        <v>29489</v>
      </c>
      <c r="AL69">
        <v>33472</v>
      </c>
      <c r="AM69">
        <v>36344</v>
      </c>
      <c r="AN69" s="1">
        <v>61438</v>
      </c>
      <c r="AO69">
        <v>75175</v>
      </c>
      <c r="AP69">
        <v>132153</v>
      </c>
      <c r="AQ69">
        <v>107900</v>
      </c>
      <c r="AR69">
        <v>131498</v>
      </c>
      <c r="AS69">
        <v>239719</v>
      </c>
    </row>
    <row r="70" spans="2:45">
      <c r="B70" t="s">
        <v>52</v>
      </c>
      <c r="AF70">
        <v>8245</v>
      </c>
      <c r="AG70">
        <v>13.1</v>
      </c>
      <c r="AH70">
        <v>13882</v>
      </c>
      <c r="AI70">
        <v>14405</v>
      </c>
      <c r="AJ70">
        <v>9714</v>
      </c>
      <c r="AK70">
        <v>6780</v>
      </c>
      <c r="AL70">
        <v>5887</v>
      </c>
      <c r="AM70">
        <v>6221</v>
      </c>
      <c r="AN70" s="1">
        <v>11074</v>
      </c>
      <c r="AO70">
        <v>12487</v>
      </c>
      <c r="AP70">
        <v>12516</v>
      </c>
      <c r="AQ70">
        <v>18459</v>
      </c>
      <c r="AR70">
        <v>19061</v>
      </c>
      <c r="AS70">
        <v>3</v>
      </c>
    </row>
    <row r="71" spans="2:45">
      <c r="B71" t="s">
        <v>117</v>
      </c>
      <c r="AP71">
        <v>2903</v>
      </c>
      <c r="AQ71">
        <v>1233</v>
      </c>
    </row>
    <row r="72" spans="2:45">
      <c r="B72" t="s">
        <v>144</v>
      </c>
      <c r="AB72">
        <v>4</v>
      </c>
      <c r="AC72">
        <v>13</v>
      </c>
    </row>
    <row r="73" spans="2:45">
      <c r="B73" t="s">
        <v>53</v>
      </c>
      <c r="AB73">
        <v>10878</v>
      </c>
      <c r="AC73">
        <v>33597</v>
      </c>
      <c r="AD73">
        <v>53921</v>
      </c>
      <c r="AE73">
        <v>48362</v>
      </c>
      <c r="AF73">
        <v>53430</v>
      </c>
      <c r="AG73">
        <v>66.3</v>
      </c>
      <c r="AH73">
        <v>69530</v>
      </c>
      <c r="AI73">
        <v>58954</v>
      </c>
      <c r="AJ73">
        <v>34069</v>
      </c>
      <c r="AK73">
        <v>20538</v>
      </c>
      <c r="AL73">
        <v>17532</v>
      </c>
      <c r="AM73">
        <v>21062</v>
      </c>
      <c r="AN73" s="1">
        <v>31105</v>
      </c>
      <c r="AO73">
        <v>33174</v>
      </c>
      <c r="AP73">
        <v>45728</v>
      </c>
      <c r="AQ73">
        <v>43482</v>
      </c>
      <c r="AR73">
        <v>44108</v>
      </c>
      <c r="AS73">
        <v>68807</v>
      </c>
    </row>
    <row r="74" spans="2:45">
      <c r="B74" t="s">
        <v>54</v>
      </c>
      <c r="AB74">
        <v>4371</v>
      </c>
      <c r="AC74">
        <v>5396</v>
      </c>
      <c r="AD74">
        <v>5683</v>
      </c>
      <c r="AE74">
        <v>2671</v>
      </c>
      <c r="AF74">
        <v>2216</v>
      </c>
      <c r="AG74">
        <v>2.4</v>
      </c>
      <c r="AH74">
        <v>1583</v>
      </c>
      <c r="AI74">
        <v>1527</v>
      </c>
      <c r="AJ74">
        <v>881</v>
      </c>
      <c r="AK74">
        <v>710</v>
      </c>
      <c r="AL74">
        <v>644</v>
      </c>
      <c r="AM74">
        <v>673</v>
      </c>
      <c r="AN74" s="1">
        <v>921</v>
      </c>
      <c r="AO74">
        <v>1724</v>
      </c>
      <c r="AP74">
        <v>2454</v>
      </c>
      <c r="AQ74">
        <v>2349</v>
      </c>
      <c r="AR74">
        <v>1323</v>
      </c>
      <c r="AS74">
        <v>203</v>
      </c>
    </row>
    <row r="75" spans="2:45">
      <c r="B75" t="s">
        <v>121</v>
      </c>
      <c r="AP75">
        <v>47</v>
      </c>
      <c r="AQ75">
        <v>38</v>
      </c>
      <c r="AR75">
        <v>112</v>
      </c>
      <c r="AS75">
        <v>114</v>
      </c>
    </row>
    <row r="76" spans="2:45">
      <c r="B76" t="s">
        <v>55</v>
      </c>
      <c r="AB76">
        <v>13965</v>
      </c>
      <c r="AC76">
        <v>22633</v>
      </c>
      <c r="AD76">
        <v>23974</v>
      </c>
      <c r="AE76">
        <v>22473</v>
      </c>
      <c r="AF76">
        <v>32859</v>
      </c>
      <c r="AG76">
        <v>54.7</v>
      </c>
      <c r="AH76">
        <v>68896</v>
      </c>
      <c r="AI76">
        <v>67932</v>
      </c>
      <c r="AJ76">
        <v>34786</v>
      </c>
      <c r="AK76">
        <v>26930</v>
      </c>
      <c r="AL76">
        <v>22068</v>
      </c>
      <c r="AM76">
        <v>15064</v>
      </c>
      <c r="AN76" s="1">
        <v>2625</v>
      </c>
      <c r="AO76">
        <v>9081</v>
      </c>
      <c r="AP76">
        <v>13168</v>
      </c>
      <c r="AQ76">
        <v>21948</v>
      </c>
      <c r="AR76">
        <v>26466</v>
      </c>
      <c r="AS76">
        <v>56640</v>
      </c>
    </row>
    <row r="77" spans="2:45">
      <c r="B77" t="s">
        <v>128</v>
      </c>
      <c r="Y77">
        <v>582.6</v>
      </c>
      <c r="AB77">
        <v>30689</v>
      </c>
      <c r="AC77">
        <v>45784</v>
      </c>
      <c r="AD77">
        <v>52166</v>
      </c>
      <c r="AE77">
        <v>48022</v>
      </c>
      <c r="AF77">
        <v>75187</v>
      </c>
      <c r="AS77">
        <v>15081</v>
      </c>
    </row>
    <row r="78" spans="2:45">
      <c r="B78" t="s">
        <v>135</v>
      </c>
      <c r="AB78">
        <v>4997</v>
      </c>
      <c r="AC78">
        <v>11731</v>
      </c>
      <c r="AD78">
        <v>42493</v>
      </c>
      <c r="AE78">
        <v>23319</v>
      </c>
      <c r="AF78">
        <v>21388</v>
      </c>
      <c r="AG78">
        <v>15.1</v>
      </c>
    </row>
    <row r="79" spans="2:45">
      <c r="B79" t="s">
        <v>115</v>
      </c>
      <c r="AB79">
        <v>14384</v>
      </c>
      <c r="AC79">
        <v>21774</v>
      </c>
      <c r="AD79">
        <v>28315</v>
      </c>
      <c r="AE79">
        <v>26618</v>
      </c>
      <c r="AF79">
        <v>25646</v>
      </c>
      <c r="AP79">
        <v>4012</v>
      </c>
      <c r="AQ79">
        <v>5625</v>
      </c>
    </row>
    <row r="80" spans="2:45">
      <c r="B80" t="s">
        <v>56</v>
      </c>
      <c r="AB80">
        <v>6843</v>
      </c>
      <c r="AC80">
        <v>6207</v>
      </c>
      <c r="AD80">
        <v>6194</v>
      </c>
      <c r="AE80">
        <v>4313</v>
      </c>
      <c r="AF80">
        <v>7452</v>
      </c>
      <c r="AG80">
        <v>5.6</v>
      </c>
      <c r="AH80">
        <v>4802</v>
      </c>
      <c r="AI80">
        <v>4638</v>
      </c>
      <c r="AJ80">
        <v>3537</v>
      </c>
      <c r="AK80">
        <v>1834</v>
      </c>
      <c r="AL80">
        <v>1830</v>
      </c>
      <c r="AM80">
        <v>2703</v>
      </c>
      <c r="AN80" s="1">
        <v>2348</v>
      </c>
      <c r="AO80">
        <v>1298</v>
      </c>
      <c r="AP80">
        <v>2153</v>
      </c>
      <c r="AQ80">
        <v>1716</v>
      </c>
    </row>
    <row r="81" spans="2:45">
      <c r="B81" t="s">
        <v>112</v>
      </c>
      <c r="AP81">
        <v>64595</v>
      </c>
      <c r="AQ81">
        <v>76909</v>
      </c>
      <c r="AR81">
        <v>74657</v>
      </c>
      <c r="AS81">
        <v>23602</v>
      </c>
    </row>
    <row r="82" spans="2:45">
      <c r="B82" t="s">
        <v>57</v>
      </c>
      <c r="AH82">
        <v>3943</v>
      </c>
      <c r="AI82">
        <v>7584</v>
      </c>
      <c r="AJ82">
        <v>6248</v>
      </c>
      <c r="AK82">
        <v>5429</v>
      </c>
      <c r="AL82">
        <v>5648</v>
      </c>
      <c r="AM82">
        <v>11861</v>
      </c>
      <c r="AN82" s="1">
        <v>5063</v>
      </c>
      <c r="AO82">
        <v>2065</v>
      </c>
      <c r="AP82">
        <v>2885</v>
      </c>
      <c r="AQ82">
        <v>2186</v>
      </c>
    </row>
    <row r="83" spans="2:45">
      <c r="B83" t="s">
        <v>58</v>
      </c>
      <c r="AB83">
        <v>556</v>
      </c>
      <c r="AC83">
        <v>948</v>
      </c>
      <c r="AD83">
        <v>2131</v>
      </c>
      <c r="AE83">
        <v>3360</v>
      </c>
      <c r="AF83">
        <v>4642</v>
      </c>
      <c r="AG83">
        <v>3.5</v>
      </c>
      <c r="AH83">
        <v>4103</v>
      </c>
      <c r="AI83">
        <v>3436</v>
      </c>
      <c r="AJ83">
        <v>2573</v>
      </c>
      <c r="AK83">
        <v>1680</v>
      </c>
      <c r="AL83">
        <v>2200</v>
      </c>
      <c r="AM83">
        <v>3865</v>
      </c>
      <c r="AN83" s="1">
        <v>9139</v>
      </c>
      <c r="AO83">
        <v>9569</v>
      </c>
      <c r="AP83">
        <v>14267</v>
      </c>
      <c r="AQ83">
        <v>13376</v>
      </c>
    </row>
    <row r="84" spans="2:45">
      <c r="B84" t="s">
        <v>59</v>
      </c>
      <c r="AB84">
        <v>107</v>
      </c>
      <c r="AC84">
        <v>697</v>
      </c>
      <c r="AD84">
        <v>2720</v>
      </c>
      <c r="AE84">
        <v>3378</v>
      </c>
      <c r="AF84">
        <v>3493</v>
      </c>
      <c r="AG84">
        <v>4.2</v>
      </c>
      <c r="AH84">
        <v>6311</v>
      </c>
      <c r="AI84">
        <v>6364</v>
      </c>
      <c r="AJ84">
        <v>1468</v>
      </c>
      <c r="AK84">
        <v>1767</v>
      </c>
      <c r="AL84">
        <v>3864</v>
      </c>
      <c r="AM84">
        <v>3560</v>
      </c>
      <c r="AN84" s="1">
        <v>3670</v>
      </c>
      <c r="AO84">
        <v>4701</v>
      </c>
      <c r="AP84">
        <v>10157</v>
      </c>
      <c r="AQ84">
        <v>5387</v>
      </c>
    </row>
    <row r="85" spans="2:45">
      <c r="B85" t="s">
        <v>60</v>
      </c>
      <c r="AE85">
        <v>364</v>
      </c>
      <c r="AF85">
        <v>25</v>
      </c>
      <c r="AG85">
        <v>0.1</v>
      </c>
      <c r="AH85">
        <v>36</v>
      </c>
      <c r="AI85">
        <v>117</v>
      </c>
      <c r="AJ85">
        <v>21</v>
      </c>
      <c r="AK85">
        <v>45</v>
      </c>
      <c r="AL85">
        <v>224</v>
      </c>
      <c r="AM85">
        <v>1334</v>
      </c>
      <c r="AN85" s="1">
        <v>514</v>
      </c>
      <c r="AO85">
        <v>2916</v>
      </c>
      <c r="AP85">
        <v>6658</v>
      </c>
      <c r="AQ85">
        <v>3292</v>
      </c>
    </row>
    <row r="86" spans="2:45">
      <c r="B86" t="s">
        <v>61</v>
      </c>
      <c r="AB86">
        <v>1158</v>
      </c>
      <c r="AC86">
        <v>2491</v>
      </c>
      <c r="AD86">
        <v>1999</v>
      </c>
      <c r="AE86">
        <v>2793</v>
      </c>
      <c r="AF86">
        <v>515</v>
      </c>
      <c r="AG86">
        <v>2.8</v>
      </c>
      <c r="AH86">
        <v>9800</v>
      </c>
      <c r="AI86">
        <v>6876</v>
      </c>
      <c r="AJ86">
        <v>4602</v>
      </c>
      <c r="AK86">
        <v>1789</v>
      </c>
      <c r="AL86">
        <v>3017</v>
      </c>
      <c r="AM86">
        <v>3209</v>
      </c>
      <c r="AN86" s="1">
        <v>5150</v>
      </c>
      <c r="AO86">
        <v>6699</v>
      </c>
      <c r="AP86">
        <v>8571</v>
      </c>
      <c r="AQ86">
        <v>9981</v>
      </c>
    </row>
    <row r="87" spans="2:45">
      <c r="B87" t="s">
        <v>62</v>
      </c>
      <c r="AB87">
        <v>327</v>
      </c>
      <c r="AC87">
        <v>356</v>
      </c>
      <c r="AD87">
        <v>544</v>
      </c>
      <c r="AE87">
        <v>1311</v>
      </c>
      <c r="AF87">
        <v>1044</v>
      </c>
      <c r="AG87">
        <v>0.4</v>
      </c>
      <c r="AH87">
        <v>91</v>
      </c>
      <c r="AI87">
        <v>123</v>
      </c>
      <c r="AJ87">
        <v>109</v>
      </c>
      <c r="AK87">
        <v>83</v>
      </c>
      <c r="AL87">
        <v>53</v>
      </c>
      <c r="AM87">
        <v>34</v>
      </c>
      <c r="AN87" s="1">
        <v>757</v>
      </c>
      <c r="AO87">
        <v>221</v>
      </c>
      <c r="AP87">
        <v>930</v>
      </c>
      <c r="AQ87">
        <v>370</v>
      </c>
    </row>
    <row r="88" spans="2:45">
      <c r="B88" t="s">
        <v>101</v>
      </c>
      <c r="AM88">
        <v>1261</v>
      </c>
      <c r="AN88" s="1">
        <v>1482</v>
      </c>
      <c r="AO88">
        <v>1460</v>
      </c>
      <c r="AP88">
        <v>964</v>
      </c>
      <c r="AQ88">
        <v>1680</v>
      </c>
    </row>
    <row r="89" spans="2:45">
      <c r="B89" t="s">
        <v>129</v>
      </c>
      <c r="AB89">
        <v>1385</v>
      </c>
      <c r="AC89">
        <v>62</v>
      </c>
      <c r="AD89">
        <v>372</v>
      </c>
    </row>
    <row r="90" spans="2:45">
      <c r="B90" t="s">
        <v>155</v>
      </c>
      <c r="Y90">
        <v>199.8</v>
      </c>
    </row>
    <row r="91" spans="2:45">
      <c r="B91" t="s">
        <v>63</v>
      </c>
      <c r="K91">
        <v>18940</v>
      </c>
      <c r="L91">
        <v>21641</v>
      </c>
      <c r="M91">
        <v>19899</v>
      </c>
      <c r="N91">
        <v>21508</v>
      </c>
      <c r="O91">
        <v>23703</v>
      </c>
      <c r="P91">
        <v>31025</v>
      </c>
      <c r="Q91">
        <v>35542</v>
      </c>
      <c r="Y91">
        <v>177.1</v>
      </c>
      <c r="AB91">
        <v>10576</v>
      </c>
      <c r="AC91">
        <v>31939</v>
      </c>
      <c r="AD91">
        <v>74259</v>
      </c>
      <c r="AE91">
        <v>47577</v>
      </c>
      <c r="AF91">
        <v>75019</v>
      </c>
      <c r="AG91">
        <v>74.099999999999994</v>
      </c>
      <c r="AH91">
        <v>95690</v>
      </c>
      <c r="AI91">
        <v>61049</v>
      </c>
      <c r="AJ91">
        <v>40548</v>
      </c>
      <c r="AK91">
        <v>23809</v>
      </c>
      <c r="AL91">
        <v>20056</v>
      </c>
      <c r="AM91">
        <v>24143</v>
      </c>
      <c r="AN91" s="1">
        <v>38115</v>
      </c>
      <c r="AO91">
        <v>56418</v>
      </c>
      <c r="AP91">
        <v>64594</v>
      </c>
      <c r="AQ91">
        <v>62232</v>
      </c>
      <c r="AR91">
        <v>60606</v>
      </c>
      <c r="AS91">
        <v>4059</v>
      </c>
    </row>
    <row r="92" spans="2:45">
      <c r="B92" t="s">
        <v>122</v>
      </c>
      <c r="AP92">
        <v>7276</v>
      </c>
      <c r="AQ92">
        <v>4024</v>
      </c>
      <c r="AR92">
        <v>2222</v>
      </c>
      <c r="AS92">
        <v>163</v>
      </c>
    </row>
    <row r="93" spans="2:45">
      <c r="B93" t="s">
        <v>64</v>
      </c>
      <c r="AB93">
        <v>6029</v>
      </c>
      <c r="AC93">
        <v>15133</v>
      </c>
      <c r="AD93">
        <v>22174</v>
      </c>
      <c r="AE93">
        <v>13749</v>
      </c>
      <c r="AF93">
        <v>21662</v>
      </c>
      <c r="AG93">
        <v>22</v>
      </c>
      <c r="AH93">
        <v>27296</v>
      </c>
      <c r="AI93">
        <v>21554</v>
      </c>
      <c r="AJ93">
        <v>20805</v>
      </c>
      <c r="AK93">
        <v>16491</v>
      </c>
      <c r="AL93">
        <v>24930</v>
      </c>
      <c r="AM93">
        <v>35690</v>
      </c>
      <c r="AN93" s="1">
        <v>4376</v>
      </c>
      <c r="AO93">
        <v>6687</v>
      </c>
      <c r="AP93">
        <v>9997</v>
      </c>
      <c r="AQ93">
        <v>8696</v>
      </c>
    </row>
    <row r="94" spans="2:45">
      <c r="B94" t="s">
        <v>124</v>
      </c>
      <c r="Y94">
        <v>112.3</v>
      </c>
      <c r="AB94">
        <v>13145</v>
      </c>
      <c r="AC94">
        <v>12412</v>
      </c>
      <c r="AD94">
        <v>23241</v>
      </c>
      <c r="AE94">
        <v>19299</v>
      </c>
      <c r="AF94">
        <v>68002</v>
      </c>
      <c r="AP94">
        <v>15407</v>
      </c>
      <c r="AQ94">
        <v>18630</v>
      </c>
    </row>
    <row r="95" spans="2:45">
      <c r="B95" t="s">
        <v>65</v>
      </c>
      <c r="AB95">
        <v>171</v>
      </c>
      <c r="AC95">
        <v>1258</v>
      </c>
      <c r="AD95">
        <v>1847</v>
      </c>
      <c r="AE95">
        <v>3083</v>
      </c>
      <c r="AF95">
        <v>3262</v>
      </c>
      <c r="AG95">
        <v>4.8</v>
      </c>
      <c r="AH95">
        <v>8646</v>
      </c>
      <c r="AI95">
        <v>7711</v>
      </c>
      <c r="AJ95">
        <v>5024</v>
      </c>
      <c r="AK95">
        <v>2806</v>
      </c>
      <c r="AL95">
        <v>3481</v>
      </c>
      <c r="AM95">
        <v>2761</v>
      </c>
      <c r="AN95" s="1">
        <v>2501</v>
      </c>
      <c r="AO95">
        <v>2594</v>
      </c>
      <c r="AP95">
        <v>4921</v>
      </c>
      <c r="AQ95">
        <v>3585</v>
      </c>
      <c r="AR95">
        <v>2640</v>
      </c>
      <c r="AS95">
        <v>894</v>
      </c>
    </row>
    <row r="96" spans="2:45">
      <c r="B96" t="s">
        <v>66</v>
      </c>
      <c r="K96">
        <v>241297</v>
      </c>
      <c r="L96">
        <v>227525</v>
      </c>
      <c r="M96">
        <v>230775</v>
      </c>
      <c r="N96">
        <v>253411</v>
      </c>
      <c r="O96">
        <v>258468</v>
      </c>
      <c r="P96">
        <v>297740</v>
      </c>
      <c r="Q96">
        <v>345009</v>
      </c>
      <c r="R96">
        <v>333000</v>
      </c>
      <c r="Y96">
        <v>7712.2</v>
      </c>
      <c r="AB96">
        <v>203182</v>
      </c>
      <c r="AC96">
        <v>459005</v>
      </c>
      <c r="AD96">
        <v>751754</v>
      </c>
      <c r="AE96">
        <v>549031</v>
      </c>
      <c r="AF96">
        <v>696869</v>
      </c>
      <c r="AG96">
        <v>710.4</v>
      </c>
      <c r="AH96">
        <v>701042</v>
      </c>
      <c r="AI96">
        <v>560828</v>
      </c>
      <c r="AJ96">
        <v>383599</v>
      </c>
      <c r="AK96">
        <v>273077</v>
      </c>
      <c r="AL96">
        <v>232012</v>
      </c>
      <c r="AM96">
        <v>264121</v>
      </c>
      <c r="AN96" s="1">
        <v>196073</v>
      </c>
      <c r="AO96">
        <v>168533</v>
      </c>
      <c r="AP96">
        <v>215758</v>
      </c>
      <c r="AQ96">
        <v>197920</v>
      </c>
      <c r="AR96">
        <v>176698</v>
      </c>
      <c r="AS96">
        <v>406379</v>
      </c>
    </row>
    <row r="97" spans="2:45">
      <c r="B97" t="s">
        <v>109</v>
      </c>
      <c r="AB97">
        <v>154</v>
      </c>
      <c r="AC97">
        <v>4495</v>
      </c>
      <c r="AP97">
        <v>54411</v>
      </c>
      <c r="AQ97">
        <v>77442</v>
      </c>
      <c r="AR97">
        <v>49217</v>
      </c>
      <c r="AS97">
        <v>794</v>
      </c>
    </row>
    <row r="98" spans="2:45">
      <c r="B98" t="s">
        <v>67</v>
      </c>
      <c r="K98">
        <v>142423</v>
      </c>
      <c r="L98">
        <v>187099</v>
      </c>
      <c r="M98">
        <v>173170</v>
      </c>
      <c r="N98">
        <v>184900</v>
      </c>
      <c r="O98">
        <v>187511</v>
      </c>
      <c r="P98">
        <v>184372</v>
      </c>
      <c r="Q98">
        <v>214911</v>
      </c>
      <c r="Y98">
        <v>3989.2</v>
      </c>
      <c r="AB98">
        <v>181675</v>
      </c>
      <c r="AC98">
        <v>246571</v>
      </c>
      <c r="AD98">
        <v>363563</v>
      </c>
      <c r="AE98">
        <v>311589</v>
      </c>
      <c r="AF98">
        <v>407170</v>
      </c>
      <c r="AG98">
        <v>388.2</v>
      </c>
      <c r="AH98">
        <v>360963</v>
      </c>
      <c r="AI98">
        <v>262534</v>
      </c>
      <c r="AJ98">
        <v>163647</v>
      </c>
      <c r="AK98">
        <v>122283</v>
      </c>
      <c r="AL98">
        <v>111695</v>
      </c>
      <c r="AM98">
        <v>131761</v>
      </c>
      <c r="AN98" s="1">
        <v>119525</v>
      </c>
      <c r="AO98">
        <v>112859</v>
      </c>
      <c r="AP98">
        <v>122195</v>
      </c>
      <c r="AQ98">
        <v>132756</v>
      </c>
      <c r="AR98">
        <v>116937</v>
      </c>
      <c r="AS98">
        <v>54203</v>
      </c>
    </row>
    <row r="99" spans="2:45">
      <c r="B99" t="s">
        <v>119</v>
      </c>
      <c r="AP99">
        <v>47462</v>
      </c>
      <c r="AQ99">
        <v>30160</v>
      </c>
    </row>
    <row r="100" spans="2:45">
      <c r="B100" t="s">
        <v>157</v>
      </c>
      <c r="Y100">
        <v>6.7</v>
      </c>
    </row>
    <row r="101" spans="2:45">
      <c r="B101" t="s">
        <v>68</v>
      </c>
      <c r="K101">
        <v>31882</v>
      </c>
      <c r="L101">
        <v>31251</v>
      </c>
      <c r="M101">
        <v>29133</v>
      </c>
      <c r="N101">
        <v>36850</v>
      </c>
      <c r="O101">
        <v>49665</v>
      </c>
      <c r="P101">
        <v>54101</v>
      </c>
      <c r="Q101">
        <v>63835</v>
      </c>
      <c r="R101">
        <v>82000</v>
      </c>
      <c r="Y101">
        <v>2491.8000000000002</v>
      </c>
      <c r="AB101">
        <v>71401</v>
      </c>
      <c r="AC101">
        <v>69998</v>
      </c>
      <c r="AD101">
        <v>112240</v>
      </c>
      <c r="AE101">
        <v>82273</v>
      </c>
      <c r="AF101">
        <v>110221</v>
      </c>
      <c r="AG101">
        <v>120.7</v>
      </c>
      <c r="AH101">
        <v>143248</v>
      </c>
      <c r="AI101">
        <v>106400</v>
      </c>
      <c r="AJ101">
        <v>61209</v>
      </c>
      <c r="AK101">
        <v>51706</v>
      </c>
      <c r="AL101">
        <v>72916</v>
      </c>
      <c r="AM101">
        <v>68722</v>
      </c>
      <c r="AN101" s="1">
        <v>93594</v>
      </c>
      <c r="AO101">
        <v>87851</v>
      </c>
      <c r="AP101">
        <v>91296</v>
      </c>
      <c r="AQ101">
        <v>98837</v>
      </c>
      <c r="AR101">
        <v>84493</v>
      </c>
      <c r="AS101">
        <v>141841</v>
      </c>
    </row>
    <row r="102" spans="2:45">
      <c r="B102" t="s">
        <v>69</v>
      </c>
      <c r="Y102">
        <v>887.4</v>
      </c>
      <c r="AB102">
        <v>131989</v>
      </c>
      <c r="AC102">
        <v>142767</v>
      </c>
      <c r="AD102">
        <v>177692</v>
      </c>
      <c r="AE102">
        <v>115412</v>
      </c>
      <c r="AF102">
        <v>208575</v>
      </c>
      <c r="AG102">
        <v>232.1</v>
      </c>
      <c r="AH102">
        <v>201769</v>
      </c>
      <c r="AI102">
        <v>181170</v>
      </c>
      <c r="AJ102">
        <v>113940</v>
      </c>
      <c r="AK102">
        <v>65458</v>
      </c>
      <c r="AL102">
        <v>57552</v>
      </c>
      <c r="AM102">
        <v>66274</v>
      </c>
      <c r="AN102" s="1">
        <v>71069</v>
      </c>
      <c r="AO102">
        <v>76639</v>
      </c>
      <c r="AP102">
        <v>93341</v>
      </c>
    </row>
    <row r="103" spans="2:45">
      <c r="B103" t="s">
        <v>172</v>
      </c>
      <c r="K103">
        <v>809778</v>
      </c>
      <c r="L103">
        <v>812317</v>
      </c>
      <c r="M103">
        <v>751397</v>
      </c>
      <c r="N103">
        <v>754652</v>
      </c>
      <c r="O103">
        <v>759185</v>
      </c>
      <c r="P103">
        <v>739087</v>
      </c>
      <c r="Q103">
        <v>829617</v>
      </c>
      <c r="R103">
        <v>827300</v>
      </c>
    </row>
    <row r="104" spans="2:45">
      <c r="B104" t="s">
        <v>133</v>
      </c>
      <c r="AB104">
        <v>188</v>
      </c>
      <c r="AC104">
        <v>287</v>
      </c>
      <c r="AD104">
        <v>380</v>
      </c>
      <c r="AE104">
        <v>517</v>
      </c>
      <c r="AF104">
        <v>1464</v>
      </c>
      <c r="AG104">
        <v>3</v>
      </c>
    </row>
    <row r="105" spans="2:45">
      <c r="B105" t="s">
        <v>70</v>
      </c>
      <c r="AB105">
        <v>743</v>
      </c>
      <c r="AC105">
        <v>236</v>
      </c>
      <c r="AD105">
        <v>620</v>
      </c>
      <c r="AE105">
        <v>351</v>
      </c>
      <c r="AF105">
        <v>876</v>
      </c>
      <c r="AG105">
        <v>0.3</v>
      </c>
      <c r="AH105">
        <v>383</v>
      </c>
      <c r="AI105">
        <v>207</v>
      </c>
      <c r="AJ105">
        <v>146</v>
      </c>
      <c r="AK105">
        <v>168</v>
      </c>
      <c r="AL105">
        <v>185</v>
      </c>
      <c r="AM105">
        <v>224</v>
      </c>
      <c r="AN105" s="1">
        <v>236</v>
      </c>
      <c r="AO105">
        <v>367</v>
      </c>
      <c r="AP105">
        <v>372</v>
      </c>
      <c r="AQ105">
        <v>405</v>
      </c>
      <c r="AR105">
        <v>442</v>
      </c>
      <c r="AS105">
        <v>87</v>
      </c>
    </row>
    <row r="106" spans="2:45">
      <c r="B106" t="s">
        <v>71</v>
      </c>
      <c r="AB106">
        <v>2135</v>
      </c>
      <c r="AC106">
        <v>2902</v>
      </c>
      <c r="AD106">
        <v>3300</v>
      </c>
      <c r="AE106">
        <v>2049</v>
      </c>
      <c r="AF106">
        <v>2154</v>
      </c>
      <c r="AG106">
        <v>3.1</v>
      </c>
      <c r="AH106">
        <v>1843</v>
      </c>
      <c r="AI106">
        <v>1821</v>
      </c>
      <c r="AJ106">
        <v>1208</v>
      </c>
      <c r="AK106">
        <v>552</v>
      </c>
      <c r="AL106">
        <v>1792</v>
      </c>
      <c r="AM106">
        <v>973</v>
      </c>
      <c r="AN106" s="1">
        <v>1525</v>
      </c>
      <c r="AO106">
        <v>2750</v>
      </c>
      <c r="AP106">
        <v>4473</v>
      </c>
      <c r="AQ106">
        <v>2681</v>
      </c>
      <c r="AR106">
        <v>2202</v>
      </c>
      <c r="AS106">
        <v>472</v>
      </c>
    </row>
    <row r="107" spans="2:45">
      <c r="B107" t="s">
        <v>73</v>
      </c>
      <c r="AB107">
        <v>6457</v>
      </c>
      <c r="AC107">
        <v>5002</v>
      </c>
      <c r="AD107">
        <v>4959</v>
      </c>
      <c r="AE107">
        <v>5804</v>
      </c>
      <c r="AF107">
        <v>14814</v>
      </c>
      <c r="AG107">
        <v>12.5</v>
      </c>
      <c r="AH107">
        <v>14935</v>
      </c>
      <c r="AI107">
        <v>24055</v>
      </c>
      <c r="AJ107">
        <v>20302</v>
      </c>
      <c r="AK107">
        <v>10425</v>
      </c>
      <c r="AL107">
        <v>17574</v>
      </c>
      <c r="AM107">
        <v>19410</v>
      </c>
      <c r="AN107" s="1">
        <v>35612</v>
      </c>
      <c r="AO107">
        <v>33995</v>
      </c>
      <c r="AP107">
        <v>49024</v>
      </c>
      <c r="AQ107">
        <v>38672</v>
      </c>
      <c r="AR107">
        <v>24958</v>
      </c>
      <c r="AS107">
        <v>1423</v>
      </c>
    </row>
    <row r="108" spans="2:45">
      <c r="B108" t="s">
        <v>74</v>
      </c>
      <c r="AB108">
        <v>4419</v>
      </c>
      <c r="AC108">
        <v>8704</v>
      </c>
      <c r="AD108">
        <v>14409</v>
      </c>
      <c r="AE108">
        <v>10878</v>
      </c>
      <c r="AF108">
        <v>12198</v>
      </c>
      <c r="AG108">
        <v>13.4</v>
      </c>
      <c r="AH108">
        <v>14672</v>
      </c>
      <c r="AI108">
        <v>10307</v>
      </c>
      <c r="AJ108">
        <v>6983</v>
      </c>
      <c r="AK108">
        <v>5713</v>
      </c>
      <c r="AL108">
        <v>3748</v>
      </c>
      <c r="AM108">
        <v>2416</v>
      </c>
      <c r="AN108" s="1">
        <v>1902</v>
      </c>
      <c r="AO108">
        <v>10527</v>
      </c>
      <c r="AP108">
        <v>5313</v>
      </c>
      <c r="AQ108">
        <v>7369</v>
      </c>
      <c r="AR108">
        <v>4877</v>
      </c>
      <c r="AS108">
        <v>273</v>
      </c>
    </row>
    <row r="109" spans="2:45">
      <c r="B109" t="s">
        <v>130</v>
      </c>
      <c r="Y109">
        <v>301.7</v>
      </c>
    </row>
    <row r="110" spans="2:45">
      <c r="B110" t="s">
        <v>131</v>
      </c>
    </row>
    <row r="111" spans="2:45">
      <c r="B111" t="s">
        <v>132</v>
      </c>
      <c r="Y111">
        <v>844.4</v>
      </c>
    </row>
    <row r="112" spans="2:45">
      <c r="B112" t="s">
        <v>75</v>
      </c>
      <c r="AB112">
        <v>470628</v>
      </c>
      <c r="AC112">
        <v>401986</v>
      </c>
      <c r="AD112">
        <v>428294</v>
      </c>
      <c r="AE112">
        <v>282708</v>
      </c>
      <c r="AF112">
        <v>345440</v>
      </c>
      <c r="AG112">
        <v>357.3</v>
      </c>
      <c r="AH112">
        <v>338795</v>
      </c>
      <c r="AI112">
        <v>236763</v>
      </c>
      <c r="AJ112">
        <v>111203</v>
      </c>
      <c r="AK112">
        <v>58883</v>
      </c>
      <c r="AL112">
        <v>55906</v>
      </c>
      <c r="AM112">
        <v>53854</v>
      </c>
      <c r="AN112" s="1">
        <v>59353</v>
      </c>
      <c r="AO112">
        <v>57881</v>
      </c>
      <c r="AP112">
        <v>67847</v>
      </c>
      <c r="AQ112">
        <v>95476</v>
      </c>
      <c r="AR112">
        <v>82722</v>
      </c>
    </row>
    <row r="113" spans="2:45">
      <c r="B113" t="s">
        <v>76</v>
      </c>
      <c r="K113">
        <v>18448</v>
      </c>
      <c r="L113">
        <v>15144</v>
      </c>
      <c r="M113">
        <v>13607</v>
      </c>
      <c r="N113">
        <v>12956</v>
      </c>
      <c r="O113">
        <v>21750</v>
      </c>
      <c r="P113">
        <v>25477</v>
      </c>
      <c r="Q113">
        <v>25161</v>
      </c>
      <c r="R113">
        <v>25300</v>
      </c>
      <c r="Y113">
        <v>110.2</v>
      </c>
      <c r="AB113">
        <v>5821</v>
      </c>
      <c r="AC113">
        <v>21603</v>
      </c>
      <c r="AD113">
        <v>35828</v>
      </c>
      <c r="AE113">
        <v>19162</v>
      </c>
      <c r="AF113">
        <v>28536</v>
      </c>
      <c r="AG113">
        <v>35.799999999999997</v>
      </c>
      <c r="AH113">
        <v>37635</v>
      </c>
      <c r="AI113">
        <v>27157</v>
      </c>
      <c r="AJ113">
        <v>21771</v>
      </c>
      <c r="AK113">
        <v>15372</v>
      </c>
      <c r="AL113">
        <v>14297</v>
      </c>
      <c r="AM113">
        <v>19302</v>
      </c>
      <c r="AN113" s="1">
        <v>22707</v>
      </c>
      <c r="AO113">
        <v>21743</v>
      </c>
      <c r="AP113">
        <v>23933</v>
      </c>
      <c r="AQ113">
        <v>24716</v>
      </c>
      <c r="AR113">
        <v>22350</v>
      </c>
      <c r="AS113">
        <v>4282</v>
      </c>
    </row>
    <row r="114" spans="2:45">
      <c r="B114" t="s">
        <v>77</v>
      </c>
      <c r="AB114">
        <v>515</v>
      </c>
      <c r="AC114">
        <v>1118</v>
      </c>
      <c r="AD114">
        <v>3462</v>
      </c>
      <c r="AE114">
        <v>3005</v>
      </c>
      <c r="AF114">
        <v>3564</v>
      </c>
      <c r="AG114">
        <v>7.2</v>
      </c>
      <c r="AH114">
        <v>10550</v>
      </c>
      <c r="AI114">
        <v>16027</v>
      </c>
      <c r="AJ114">
        <v>2754</v>
      </c>
      <c r="AK114">
        <v>3041</v>
      </c>
      <c r="AL114">
        <v>2781</v>
      </c>
      <c r="AM114">
        <v>2251</v>
      </c>
      <c r="AN114" s="1">
        <v>3228</v>
      </c>
      <c r="AO114">
        <v>4636</v>
      </c>
    </row>
    <row r="115" spans="2:45">
      <c r="B115" t="s">
        <v>78</v>
      </c>
      <c r="Y115">
        <v>134.69999999999999</v>
      </c>
      <c r="AB115">
        <v>3085</v>
      </c>
      <c r="AC115">
        <v>5022</v>
      </c>
      <c r="AD115">
        <v>5797</v>
      </c>
      <c r="AE115">
        <v>7711</v>
      </c>
      <c r="AF115">
        <v>7454</v>
      </c>
      <c r="AG115">
        <v>9.4</v>
      </c>
      <c r="AH115">
        <v>8831</v>
      </c>
      <c r="AI115">
        <v>7406</v>
      </c>
      <c r="AJ115">
        <v>4362</v>
      </c>
      <c r="AK115">
        <v>3057</v>
      </c>
      <c r="AL115">
        <v>2936</v>
      </c>
      <c r="AM115">
        <v>2407</v>
      </c>
      <c r="AN115" s="1">
        <v>2077</v>
      </c>
      <c r="AO115">
        <v>3047</v>
      </c>
      <c r="AP115">
        <v>3612</v>
      </c>
      <c r="AQ115">
        <v>3591</v>
      </c>
      <c r="AR115">
        <v>3170</v>
      </c>
      <c r="AS115">
        <v>1005</v>
      </c>
    </row>
    <row r="116" spans="2:45">
      <c r="B116" t="s">
        <v>145</v>
      </c>
      <c r="AB116">
        <v>27</v>
      </c>
      <c r="AC116">
        <v>58</v>
      </c>
    </row>
    <row r="117" spans="2:45">
      <c r="B117" t="s">
        <v>103</v>
      </c>
      <c r="AO117">
        <v>19716</v>
      </c>
      <c r="AP117">
        <v>38620</v>
      </c>
      <c r="AQ117">
        <v>45551</v>
      </c>
    </row>
    <row r="118" spans="2:45">
      <c r="B118" t="s">
        <v>79</v>
      </c>
      <c r="K118">
        <v>117428</v>
      </c>
      <c r="L118">
        <v>149800</v>
      </c>
      <c r="M118">
        <v>73746</v>
      </c>
      <c r="N118">
        <v>64540</v>
      </c>
      <c r="O118">
        <v>68883</v>
      </c>
      <c r="P118">
        <v>107745</v>
      </c>
      <c r="Q118">
        <v>138178</v>
      </c>
      <c r="R118">
        <v>79800</v>
      </c>
      <c r="Y118">
        <v>120.7</v>
      </c>
      <c r="AB118">
        <v>37141</v>
      </c>
      <c r="AC118">
        <v>59833</v>
      </c>
      <c r="AD118">
        <v>93551</v>
      </c>
      <c r="AE118">
        <v>153969</v>
      </c>
      <c r="AF118">
        <v>243326</v>
      </c>
      <c r="AG118">
        <v>188.1</v>
      </c>
      <c r="AH118">
        <v>210854</v>
      </c>
      <c r="AI118">
        <v>236924</v>
      </c>
      <c r="AJ118">
        <v>102440</v>
      </c>
      <c r="AK118">
        <v>74440</v>
      </c>
      <c r="AL118">
        <v>46128</v>
      </c>
      <c r="AM118">
        <v>59009</v>
      </c>
      <c r="AN118" s="1">
        <v>79865</v>
      </c>
      <c r="AO118">
        <v>92326</v>
      </c>
      <c r="AP118">
        <v>179507</v>
      </c>
      <c r="AQ118">
        <v>140415</v>
      </c>
      <c r="AR118">
        <v>209509</v>
      </c>
      <c r="AS118">
        <v>427063</v>
      </c>
    </row>
    <row r="119" spans="2:45">
      <c r="B119" t="s">
        <v>134</v>
      </c>
      <c r="K119">
        <v>34778</v>
      </c>
      <c r="L119">
        <v>60171</v>
      </c>
      <c r="M119">
        <v>41640</v>
      </c>
      <c r="N119">
        <v>59722</v>
      </c>
      <c r="O119">
        <v>64266</v>
      </c>
      <c r="Y119">
        <v>9.8000000000000007</v>
      </c>
      <c r="AB119">
        <v>1798</v>
      </c>
      <c r="AC119">
        <v>15383</v>
      </c>
      <c r="AD119">
        <v>21075</v>
      </c>
      <c r="AE119">
        <v>21038</v>
      </c>
    </row>
    <row r="120" spans="2:45">
      <c r="B120" t="s">
        <v>80</v>
      </c>
      <c r="AB120">
        <v>2076</v>
      </c>
      <c r="AC120">
        <v>7738</v>
      </c>
      <c r="AD120">
        <v>16667</v>
      </c>
      <c r="AE120">
        <v>22943</v>
      </c>
      <c r="AF120">
        <v>24209</v>
      </c>
      <c r="AG120">
        <v>34.299999999999997</v>
      </c>
      <c r="AH120">
        <v>45569</v>
      </c>
      <c r="AI120">
        <v>39491</v>
      </c>
      <c r="AJ120">
        <v>26814</v>
      </c>
      <c r="AK120">
        <v>12891</v>
      </c>
      <c r="AL120">
        <v>13101</v>
      </c>
      <c r="AM120">
        <v>12287</v>
      </c>
      <c r="AN120" s="1">
        <v>9769</v>
      </c>
      <c r="AO120">
        <v>7753</v>
      </c>
      <c r="AP120">
        <v>9183</v>
      </c>
      <c r="AQ120">
        <v>7410</v>
      </c>
      <c r="AR120">
        <v>4408</v>
      </c>
      <c r="AS120">
        <v>929</v>
      </c>
    </row>
    <row r="121" spans="2:45">
      <c r="B121" t="s">
        <v>81</v>
      </c>
      <c r="AB121">
        <v>118</v>
      </c>
      <c r="AC121">
        <v>81</v>
      </c>
      <c r="AD121">
        <v>1256</v>
      </c>
      <c r="AE121">
        <v>968</v>
      </c>
      <c r="AF121">
        <v>1733</v>
      </c>
      <c r="AG121">
        <v>0.9</v>
      </c>
      <c r="AH121">
        <v>701</v>
      </c>
      <c r="AI121">
        <v>282</v>
      </c>
      <c r="AJ121">
        <v>238</v>
      </c>
      <c r="AK121">
        <v>442</v>
      </c>
      <c r="AL121">
        <v>494</v>
      </c>
      <c r="AM121">
        <v>266</v>
      </c>
      <c r="AN121" s="1">
        <v>48</v>
      </c>
      <c r="AO121">
        <v>745</v>
      </c>
    </row>
    <row r="122" spans="2:45">
      <c r="B122" t="s">
        <v>82</v>
      </c>
      <c r="K122">
        <v>149672</v>
      </c>
      <c r="L122">
        <v>172004</v>
      </c>
      <c r="M122">
        <v>145087</v>
      </c>
      <c r="N122">
        <v>141840</v>
      </c>
      <c r="O122">
        <v>163805</v>
      </c>
      <c r="P122">
        <v>182999</v>
      </c>
      <c r="Q122">
        <v>213987</v>
      </c>
      <c r="R122">
        <v>224100</v>
      </c>
      <c r="Y122">
        <v>2399.3000000000002</v>
      </c>
      <c r="AB122">
        <v>95959</v>
      </c>
      <c r="AC122">
        <v>132131</v>
      </c>
      <c r="AD122">
        <v>294006</v>
      </c>
      <c r="AE122">
        <v>233692</v>
      </c>
      <c r="AF122">
        <v>379159</v>
      </c>
      <c r="AG122">
        <v>252.7</v>
      </c>
      <c r="AH122">
        <v>350124</v>
      </c>
      <c r="AI122">
        <v>304152</v>
      </c>
      <c r="AJ122">
        <v>158140</v>
      </c>
      <c r="AK122">
        <v>95084</v>
      </c>
      <c r="AL122">
        <v>102586</v>
      </c>
      <c r="AM122">
        <v>133766</v>
      </c>
      <c r="AN122" s="1">
        <v>152862</v>
      </c>
      <c r="AO122">
        <v>191658</v>
      </c>
      <c r="AP122">
        <v>231938</v>
      </c>
      <c r="AQ122">
        <v>261727</v>
      </c>
      <c r="AR122">
        <v>261673</v>
      </c>
      <c r="AS122">
        <v>345988</v>
      </c>
    </row>
    <row r="123" spans="2:45">
      <c r="B123" t="s">
        <v>83</v>
      </c>
      <c r="K123">
        <v>216801</v>
      </c>
      <c r="L123">
        <v>210759</v>
      </c>
      <c r="M123">
        <v>177164</v>
      </c>
      <c r="N123">
        <v>162648</v>
      </c>
      <c r="O123">
        <v>173889</v>
      </c>
      <c r="P123">
        <v>179633</v>
      </c>
      <c r="Q123">
        <v>205728</v>
      </c>
      <c r="R123">
        <v>213300</v>
      </c>
      <c r="Y123">
        <v>2823.2</v>
      </c>
      <c r="AB123">
        <v>122192</v>
      </c>
      <c r="AC123">
        <v>275796</v>
      </c>
      <c r="AD123">
        <v>485932</v>
      </c>
      <c r="AE123">
        <v>217035</v>
      </c>
      <c r="AF123">
        <v>335806</v>
      </c>
      <c r="AG123">
        <v>329.9</v>
      </c>
      <c r="AH123">
        <v>317758</v>
      </c>
      <c r="AI123">
        <v>255538</v>
      </c>
      <c r="AJ123">
        <v>164548</v>
      </c>
      <c r="AK123">
        <v>92071</v>
      </c>
      <c r="AL123">
        <v>82522</v>
      </c>
      <c r="AM123">
        <v>116139</v>
      </c>
      <c r="AN123" s="1">
        <v>114415</v>
      </c>
      <c r="AO123">
        <v>106219</v>
      </c>
      <c r="AP123">
        <v>93739</v>
      </c>
      <c r="AQ123">
        <v>102589</v>
      </c>
      <c r="AR123">
        <v>117302</v>
      </c>
      <c r="AS123">
        <v>166056</v>
      </c>
    </row>
    <row r="124" spans="2:45">
      <c r="B124" t="s">
        <v>140</v>
      </c>
      <c r="AC124">
        <v>10116</v>
      </c>
    </row>
    <row r="125" spans="2:45">
      <c r="B125" t="s">
        <v>84</v>
      </c>
      <c r="AB125">
        <v>1994</v>
      </c>
      <c r="AC125">
        <v>2953</v>
      </c>
      <c r="AD125">
        <v>9045</v>
      </c>
      <c r="AE125">
        <v>14246</v>
      </c>
      <c r="AF125">
        <v>18183</v>
      </c>
      <c r="AG125">
        <v>19.600000000000001</v>
      </c>
      <c r="AH125">
        <v>7908</v>
      </c>
      <c r="AI125">
        <v>3710</v>
      </c>
      <c r="AJ125">
        <v>2373</v>
      </c>
      <c r="AK125">
        <v>3154</v>
      </c>
      <c r="AL125">
        <v>3335</v>
      </c>
      <c r="AM125">
        <v>3168</v>
      </c>
      <c r="AN125" s="1">
        <v>1745</v>
      </c>
      <c r="AO125">
        <v>2205</v>
      </c>
      <c r="AP125">
        <v>2848</v>
      </c>
      <c r="AQ125">
        <v>4956</v>
      </c>
      <c r="AR125">
        <v>6461</v>
      </c>
      <c r="AS125">
        <v>3088</v>
      </c>
    </row>
    <row r="126" spans="2:45">
      <c r="B126" t="s">
        <v>150</v>
      </c>
      <c r="AR126">
        <v>44207</v>
      </c>
      <c r="AS126">
        <v>199737</v>
      </c>
    </row>
    <row r="127" spans="2:45">
      <c r="B127" t="s">
        <v>85</v>
      </c>
      <c r="K127">
        <v>150716</v>
      </c>
      <c r="L127">
        <v>139897</v>
      </c>
      <c r="M127">
        <v>115018</v>
      </c>
      <c r="N127">
        <v>123712</v>
      </c>
      <c r="O127">
        <v>140180</v>
      </c>
      <c r="P127">
        <v>164076</v>
      </c>
      <c r="Q127">
        <v>189817</v>
      </c>
      <c r="R127">
        <v>198700</v>
      </c>
      <c r="Y127">
        <v>1488</v>
      </c>
      <c r="AB127">
        <v>45496</v>
      </c>
      <c r="AC127">
        <v>106310</v>
      </c>
      <c r="AD127">
        <v>191661</v>
      </c>
      <c r="AE127">
        <v>143663</v>
      </c>
      <c r="AF127">
        <v>241700</v>
      </c>
      <c r="AG127">
        <v>280.60000000000002</v>
      </c>
      <c r="AH127">
        <v>251802</v>
      </c>
      <c r="AI127">
        <v>209979</v>
      </c>
      <c r="AJ127">
        <v>145943</v>
      </c>
      <c r="AK127">
        <v>98875</v>
      </c>
      <c r="AL127">
        <v>86494</v>
      </c>
      <c r="AM127">
        <v>99740</v>
      </c>
      <c r="AN127" s="1">
        <v>118269</v>
      </c>
      <c r="AO127">
        <v>97738</v>
      </c>
      <c r="AP127">
        <v>101098</v>
      </c>
      <c r="AQ127">
        <v>92390</v>
      </c>
      <c r="AR127">
        <v>105009</v>
      </c>
      <c r="AS127">
        <v>19957</v>
      </c>
    </row>
    <row r="128" spans="2:45">
      <c r="B128" t="s">
        <v>141</v>
      </c>
      <c r="AB128">
        <v>829</v>
      </c>
      <c r="AC128">
        <v>813</v>
      </c>
    </row>
    <row r="129" spans="2:45">
      <c r="B129" t="s">
        <v>156</v>
      </c>
      <c r="Y129">
        <v>87.3</v>
      </c>
    </row>
    <row r="130" spans="2:45">
      <c r="B130" t="s">
        <v>86</v>
      </c>
      <c r="Y130">
        <v>2715.4</v>
      </c>
      <c r="AB130">
        <v>351597</v>
      </c>
      <c r="AC130">
        <v>437404</v>
      </c>
      <c r="AD130">
        <v>532507</v>
      </c>
      <c r="AE130">
        <v>380236</v>
      </c>
      <c r="AF130">
        <v>559221</v>
      </c>
      <c r="AG130">
        <v>538.29999999999995</v>
      </c>
      <c r="AH130">
        <v>480305</v>
      </c>
      <c r="AI130">
        <v>358994</v>
      </c>
      <c r="AJ130">
        <v>243718</v>
      </c>
      <c r="AK130">
        <v>139764</v>
      </c>
      <c r="AL130">
        <v>121679</v>
      </c>
      <c r="AM130">
        <v>162258</v>
      </c>
      <c r="AN130" s="1">
        <v>121416</v>
      </c>
      <c r="AO130">
        <v>111884</v>
      </c>
      <c r="AP130">
        <v>141434</v>
      </c>
      <c r="AQ130">
        <v>129725</v>
      </c>
    </row>
    <row r="131" spans="2:45">
      <c r="B131" t="s">
        <v>87</v>
      </c>
      <c r="AB131">
        <v>1735</v>
      </c>
      <c r="AC131">
        <v>666</v>
      </c>
      <c r="AD131">
        <v>3674</v>
      </c>
      <c r="AE131">
        <v>4552</v>
      </c>
      <c r="AF131">
        <v>12507</v>
      </c>
      <c r="AG131">
        <v>12.9</v>
      </c>
      <c r="AH131">
        <v>13689</v>
      </c>
      <c r="AI131">
        <v>8815</v>
      </c>
      <c r="AJ131">
        <v>4749</v>
      </c>
      <c r="AK131">
        <v>1599</v>
      </c>
      <c r="AL131">
        <v>2019</v>
      </c>
      <c r="AM131">
        <v>1828</v>
      </c>
      <c r="AN131" s="1">
        <v>1165</v>
      </c>
      <c r="AO131">
        <v>2695</v>
      </c>
      <c r="AP131">
        <v>2857</v>
      </c>
      <c r="AQ131">
        <v>4012</v>
      </c>
    </row>
    <row r="132" spans="2:45">
      <c r="B132" t="s">
        <v>88</v>
      </c>
      <c r="K132">
        <v>55050</v>
      </c>
      <c r="L132">
        <v>55225</v>
      </c>
      <c r="M132">
        <v>47556</v>
      </c>
      <c r="N132">
        <v>57291</v>
      </c>
      <c r="O132">
        <v>67452</v>
      </c>
      <c r="P132">
        <v>70092</v>
      </c>
      <c r="Q132">
        <v>77874</v>
      </c>
      <c r="R132">
        <v>73900</v>
      </c>
      <c r="Y132">
        <v>1097.5</v>
      </c>
      <c r="AB132">
        <v>27710</v>
      </c>
      <c r="AC132">
        <v>59729</v>
      </c>
      <c r="AD132">
        <v>69033</v>
      </c>
      <c r="AE132">
        <v>54701</v>
      </c>
      <c r="AF132">
        <v>63257</v>
      </c>
      <c r="AG132">
        <v>72</v>
      </c>
      <c r="AH132">
        <v>75643</v>
      </c>
      <c r="AI132">
        <v>68979</v>
      </c>
      <c r="AJ132">
        <v>52570</v>
      </c>
      <c r="AK132">
        <v>40132</v>
      </c>
      <c r="AL132">
        <v>37874</v>
      </c>
      <c r="AM132">
        <v>67471</v>
      </c>
      <c r="AN132" s="1">
        <v>93375</v>
      </c>
      <c r="AO132">
        <v>118522</v>
      </c>
      <c r="AP132">
        <v>97787</v>
      </c>
      <c r="AQ132">
        <v>115989</v>
      </c>
      <c r="AR132">
        <v>122630</v>
      </c>
      <c r="AS132">
        <v>51094</v>
      </c>
    </row>
    <row r="133" spans="2:45">
      <c r="B133" t="s">
        <v>89</v>
      </c>
      <c r="AD133">
        <v>8159</v>
      </c>
      <c r="AE133">
        <v>6670</v>
      </c>
      <c r="AF133">
        <v>2821</v>
      </c>
      <c r="AG133">
        <v>4</v>
      </c>
      <c r="AH133">
        <v>7231</v>
      </c>
      <c r="AI133">
        <v>48544</v>
      </c>
      <c r="AJ133">
        <v>28936</v>
      </c>
      <c r="AK133">
        <v>22920</v>
      </c>
      <c r="AL133">
        <v>33605</v>
      </c>
      <c r="AM133">
        <v>41253</v>
      </c>
      <c r="AN133" s="1">
        <v>37730</v>
      </c>
      <c r="AO133">
        <v>43618</v>
      </c>
      <c r="AP133">
        <v>345</v>
      </c>
      <c r="AQ133">
        <v>97</v>
      </c>
      <c r="AR133">
        <v>125</v>
      </c>
      <c r="AS133">
        <v>276</v>
      </c>
    </row>
    <row r="134" spans="2:45">
      <c r="B134" t="s">
        <v>90</v>
      </c>
      <c r="AG134">
        <v>48.4</v>
      </c>
      <c r="AH134">
        <v>73031</v>
      </c>
      <c r="AI134">
        <v>96368</v>
      </c>
      <c r="AJ134">
        <v>55396</v>
      </c>
      <c r="AK134">
        <v>54237</v>
      </c>
      <c r="AL134">
        <v>24305</v>
      </c>
      <c r="AM134">
        <v>21536</v>
      </c>
      <c r="AN134" s="1">
        <v>12274</v>
      </c>
      <c r="AO134">
        <v>10311</v>
      </c>
      <c r="AP134">
        <v>10425</v>
      </c>
      <c r="AQ134">
        <v>7959</v>
      </c>
    </row>
    <row r="135" spans="2:45">
      <c r="B135" t="s">
        <v>91</v>
      </c>
      <c r="AD135">
        <v>5386</v>
      </c>
      <c r="AE135">
        <v>2558</v>
      </c>
      <c r="AF135">
        <v>5793</v>
      </c>
      <c r="AG135">
        <v>5.5</v>
      </c>
      <c r="AH135">
        <v>4661</v>
      </c>
      <c r="AI135">
        <v>6027</v>
      </c>
      <c r="AJ135">
        <v>6008</v>
      </c>
      <c r="AK135">
        <v>2446</v>
      </c>
      <c r="AL135">
        <v>1878</v>
      </c>
      <c r="AM135">
        <v>1924</v>
      </c>
      <c r="AN135" s="1">
        <v>2080</v>
      </c>
      <c r="AO135">
        <v>2039</v>
      </c>
      <c r="AP135">
        <v>421</v>
      </c>
      <c r="AQ135">
        <v>241</v>
      </c>
      <c r="AR135">
        <v>718</v>
      </c>
      <c r="AS135">
        <v>208</v>
      </c>
    </row>
    <row r="136" spans="2:45">
      <c r="B136" t="s">
        <v>92</v>
      </c>
      <c r="AD136">
        <v>6995</v>
      </c>
      <c r="AE136">
        <v>7521</v>
      </c>
      <c r="AF136">
        <v>11167</v>
      </c>
      <c r="AG136">
        <v>10.7</v>
      </c>
      <c r="AH136">
        <v>7960</v>
      </c>
      <c r="AI136">
        <v>6611</v>
      </c>
      <c r="AJ136">
        <v>2396</v>
      </c>
      <c r="AK136">
        <v>2053</v>
      </c>
      <c r="AL136">
        <v>1702</v>
      </c>
      <c r="AM136">
        <v>1929</v>
      </c>
      <c r="AN136" s="1">
        <v>1324</v>
      </c>
      <c r="AO136">
        <v>1837</v>
      </c>
      <c r="AP136">
        <v>803</v>
      </c>
      <c r="AQ136">
        <v>1111</v>
      </c>
    </row>
    <row r="137" spans="2:45">
      <c r="B137" t="s">
        <v>123</v>
      </c>
      <c r="AP137">
        <v>22335</v>
      </c>
      <c r="AQ137">
        <v>17717</v>
      </c>
      <c r="AR137">
        <v>14573</v>
      </c>
      <c r="AS137">
        <v>410</v>
      </c>
    </row>
    <row r="138" spans="2:45">
      <c r="B138" t="s">
        <v>93</v>
      </c>
      <c r="Y138">
        <v>221.1</v>
      </c>
      <c r="AB138">
        <v>22293</v>
      </c>
      <c r="AC138">
        <v>48339</v>
      </c>
      <c r="AD138">
        <v>83428</v>
      </c>
      <c r="AE138">
        <v>85600</v>
      </c>
      <c r="AF138">
        <v>80091</v>
      </c>
      <c r="AG138">
        <v>71.900000000000006</v>
      </c>
      <c r="AH138">
        <v>89338</v>
      </c>
      <c r="AI138">
        <v>82100</v>
      </c>
      <c r="AJ138">
        <v>55170</v>
      </c>
      <c r="AK138">
        <v>36402</v>
      </c>
      <c r="AL138">
        <v>34184</v>
      </c>
      <c r="AM138">
        <v>63887</v>
      </c>
      <c r="AN138" s="1">
        <v>77896</v>
      </c>
      <c r="AO138">
        <v>93379</v>
      </c>
      <c r="AP138">
        <v>114085</v>
      </c>
      <c r="AQ138">
        <v>109750</v>
      </c>
      <c r="AR138">
        <v>222500</v>
      </c>
      <c r="AS138">
        <v>207262</v>
      </c>
    </row>
    <row r="139" spans="2:45">
      <c r="B139" t="s">
        <v>94</v>
      </c>
      <c r="K139">
        <v>1033386</v>
      </c>
      <c r="L139">
        <v>1047230</v>
      </c>
      <c r="M139">
        <v>903125</v>
      </c>
      <c r="N139">
        <v>1304200</v>
      </c>
      <c r="O139">
        <v>1322342</v>
      </c>
      <c r="P139">
        <f>1562761+71487</f>
        <v>1634248</v>
      </c>
      <c r="Q139">
        <v>1527850</v>
      </c>
      <c r="R139">
        <v>1424600</v>
      </c>
      <c r="AB139">
        <v>92121</v>
      </c>
      <c r="AC139">
        <f>43898+82149</f>
        <v>126047</v>
      </c>
      <c r="AD139">
        <v>231310</v>
      </c>
      <c r="AE139">
        <v>301506</v>
      </c>
      <c r="AF139">
        <v>432781</v>
      </c>
      <c r="AG139">
        <v>378.6</v>
      </c>
      <c r="AH139">
        <v>425702</v>
      </c>
      <c r="AI139">
        <v>436288</v>
      </c>
      <c r="AJ139">
        <v>303457</v>
      </c>
      <c r="AK139">
        <v>270891</v>
      </c>
      <c r="AL139">
        <v>194072</v>
      </c>
      <c r="AM139">
        <v>209739</v>
      </c>
      <c r="AN139" s="1">
        <v>214966</v>
      </c>
      <c r="AO139">
        <v>93161</v>
      </c>
      <c r="AP139">
        <v>65147</v>
      </c>
      <c r="AQ139">
        <v>47354</v>
      </c>
      <c r="AR139">
        <v>30315</v>
      </c>
      <c r="AS139">
        <v>390661</v>
      </c>
    </row>
    <row r="140" spans="2:45">
      <c r="B140" t="s">
        <v>104</v>
      </c>
      <c r="AO140">
        <v>39485</v>
      </c>
      <c r="AP140">
        <v>63674</v>
      </c>
      <c r="AQ140">
        <v>76563</v>
      </c>
    </row>
    <row r="141" spans="2:45">
      <c r="B141" t="s">
        <v>95</v>
      </c>
      <c r="K141">
        <v>18718</v>
      </c>
      <c r="L141">
        <v>22643</v>
      </c>
      <c r="M141">
        <v>26096</v>
      </c>
      <c r="N141">
        <v>34020</v>
      </c>
      <c r="O141">
        <v>28565</v>
      </c>
      <c r="P141">
        <v>35406</v>
      </c>
      <c r="Q141">
        <v>50301</v>
      </c>
      <c r="Y141">
        <v>158.19999999999999</v>
      </c>
      <c r="AB141">
        <v>17520</v>
      </c>
      <c r="AC141">
        <v>19665</v>
      </c>
      <c r="AD141">
        <v>23375</v>
      </c>
      <c r="AE141">
        <v>28982</v>
      </c>
      <c r="AF141">
        <v>50559</v>
      </c>
      <c r="AG141">
        <v>49.1</v>
      </c>
      <c r="AH141">
        <v>40817</v>
      </c>
      <c r="AI141">
        <v>36404</v>
      </c>
      <c r="AJ141">
        <v>36042</v>
      </c>
      <c r="AK141">
        <v>22179</v>
      </c>
      <c r="AL141">
        <v>24993</v>
      </c>
      <c r="AM141">
        <v>28467</v>
      </c>
      <c r="AN141" s="1">
        <v>20670</v>
      </c>
      <c r="AO141">
        <v>21007</v>
      </c>
      <c r="AP141">
        <v>23637</v>
      </c>
      <c r="AQ141">
        <v>38277</v>
      </c>
      <c r="AR141">
        <v>33307</v>
      </c>
      <c r="AS141">
        <v>335</v>
      </c>
    </row>
    <row r="142" spans="2:45">
      <c r="B142" t="s">
        <v>96</v>
      </c>
      <c r="Y142">
        <v>92</v>
      </c>
      <c r="AB142">
        <v>5062</v>
      </c>
      <c r="AC142">
        <v>12397</v>
      </c>
      <c r="AD142">
        <v>24595</v>
      </c>
      <c r="AE142">
        <v>48014</v>
      </c>
      <c r="AF142">
        <v>50671</v>
      </c>
      <c r="AG142">
        <v>55.7</v>
      </c>
      <c r="AH142">
        <v>78774</v>
      </c>
      <c r="AI142">
        <v>21639</v>
      </c>
      <c r="AJ142">
        <v>14109</v>
      </c>
      <c r="AK142">
        <v>9113</v>
      </c>
      <c r="AL142">
        <v>8075</v>
      </c>
      <c r="AM142">
        <v>7213</v>
      </c>
      <c r="AN142" s="1">
        <v>8523</v>
      </c>
      <c r="AO142">
        <v>14144</v>
      </c>
      <c r="AP142">
        <v>23659</v>
      </c>
      <c r="AQ142">
        <v>30338</v>
      </c>
      <c r="AR142">
        <v>17997</v>
      </c>
      <c r="AS142">
        <v>4823</v>
      </c>
    </row>
    <row r="143" spans="2:45">
      <c r="B143" t="s">
        <v>97</v>
      </c>
      <c r="K143">
        <v>1236351</v>
      </c>
      <c r="L143">
        <v>1319268</v>
      </c>
      <c r="M143">
        <v>1282610</v>
      </c>
      <c r="N143">
        <v>1262563</v>
      </c>
      <c r="O143">
        <v>1187613</v>
      </c>
      <c r="P143">
        <v>1343387</v>
      </c>
      <c r="Q143">
        <v>1585984</v>
      </c>
      <c r="Y143">
        <v>28194.3</v>
      </c>
      <c r="AB143">
        <v>1171698</v>
      </c>
      <c r="AC143">
        <v>1754402</v>
      </c>
      <c r="AD143">
        <v>2560529</v>
      </c>
      <c r="AE143">
        <v>1602120</v>
      </c>
      <c r="AF143">
        <v>2072893</v>
      </c>
      <c r="AG143">
        <v>2026.2</v>
      </c>
      <c r="AH143">
        <v>1787805</v>
      </c>
      <c r="AI143">
        <v>1306768</v>
      </c>
      <c r="AJ143">
        <v>791436</v>
      </c>
      <c r="AK143">
        <v>591805</v>
      </c>
      <c r="AL143">
        <v>482772</v>
      </c>
      <c r="AM143">
        <v>372679</v>
      </c>
      <c r="AN143" s="1">
        <v>240679</v>
      </c>
      <c r="AO143">
        <v>232228</v>
      </c>
      <c r="AP143">
        <v>281899</v>
      </c>
      <c r="AQ143">
        <v>404577</v>
      </c>
      <c r="AR143">
        <v>197847</v>
      </c>
      <c r="AS143">
        <v>15822</v>
      </c>
    </row>
    <row r="144" spans="2:45">
      <c r="B144" t="s">
        <v>158</v>
      </c>
      <c r="Y144">
        <v>837.7</v>
      </c>
    </row>
    <row r="145" spans="1:54">
      <c r="B145" t="s">
        <v>106</v>
      </c>
      <c r="AB145">
        <f>2+1447</f>
        <v>1449</v>
      </c>
      <c r="AC145">
        <v>2924</v>
      </c>
      <c r="AD145">
        <v>3585</v>
      </c>
      <c r="AE145">
        <f>4+6799</f>
        <v>6803</v>
      </c>
      <c r="AF145">
        <f>35+8771</f>
        <v>8806</v>
      </c>
      <c r="AG145">
        <v>10.5</v>
      </c>
      <c r="AH145">
        <f>15312+12150</f>
        <v>27462</v>
      </c>
      <c r="AI145">
        <f>39049+6945</f>
        <v>45994</v>
      </c>
      <c r="AJ145">
        <v>39070</v>
      </c>
      <c r="AK145">
        <v>34826</v>
      </c>
      <c r="AL145">
        <v>10091</v>
      </c>
      <c r="AM145">
        <v>12122</v>
      </c>
      <c r="AN145" s="1">
        <v>12040</v>
      </c>
      <c r="AO145">
        <v>14133</v>
      </c>
      <c r="AP145">
        <v>20002</v>
      </c>
      <c r="AQ145">
        <v>19901</v>
      </c>
      <c r="AR145">
        <v>7061</v>
      </c>
      <c r="AS145">
        <v>1876</v>
      </c>
    </row>
    <row r="146" spans="1:54">
      <c r="B146" t="s">
        <v>165</v>
      </c>
      <c r="E146">
        <f t="shared" ref="E146:AA146" si="0">SUM(E4:E143)</f>
        <v>0</v>
      </c>
      <c r="F146">
        <f t="shared" si="0"/>
        <v>0</v>
      </c>
      <c r="G146">
        <f t="shared" si="0"/>
        <v>0</v>
      </c>
      <c r="H146">
        <f t="shared" si="0"/>
        <v>0</v>
      </c>
      <c r="I146">
        <f t="shared" si="0"/>
        <v>0</v>
      </c>
      <c r="J146">
        <f t="shared" si="0"/>
        <v>0</v>
      </c>
      <c r="K146">
        <f t="shared" si="0"/>
        <v>7784475</v>
      </c>
      <c r="L146">
        <f t="shared" si="0"/>
        <v>8468838</v>
      </c>
      <c r="M146">
        <f t="shared" si="0"/>
        <v>7420442</v>
      </c>
      <c r="N146">
        <f t="shared" si="0"/>
        <v>8255054</v>
      </c>
      <c r="O146">
        <f t="shared" si="0"/>
        <v>8587803</v>
      </c>
      <c r="P146">
        <f t="shared" si="0"/>
        <v>9336767</v>
      </c>
      <c r="Q146">
        <f t="shared" si="0"/>
        <v>10282393</v>
      </c>
      <c r="R146">
        <f t="shared" si="0"/>
        <v>5868300</v>
      </c>
      <c r="S146">
        <f t="shared" si="0"/>
        <v>0</v>
      </c>
      <c r="T146">
        <f t="shared" si="0"/>
        <v>0</v>
      </c>
      <c r="U146">
        <f t="shared" si="0"/>
        <v>0</v>
      </c>
      <c r="V146">
        <f t="shared" si="0"/>
        <v>0</v>
      </c>
      <c r="W146">
        <f t="shared" si="0"/>
        <v>0</v>
      </c>
      <c r="X146">
        <f t="shared" si="0"/>
        <v>0</v>
      </c>
      <c r="Y146">
        <f>SUM(Y4:Y144)</f>
        <v>99076.999999999985</v>
      </c>
      <c r="Z146">
        <f t="shared" si="0"/>
        <v>0</v>
      </c>
      <c r="AA146">
        <f t="shared" si="0"/>
        <v>0</v>
      </c>
      <c r="AB146">
        <f>SUM(AB4:AB145)</f>
        <v>6161168</v>
      </c>
      <c r="AC146">
        <f>SUM(AC4:AC145)</f>
        <v>9317262</v>
      </c>
      <c r="AD146">
        <f>SUM(AD4:AD145)</f>
        <v>13146259</v>
      </c>
      <c r="AE146">
        <f t="shared" ref="AE146:AG146" si="1">SUM(AE4:AE145)</f>
        <v>9951133</v>
      </c>
      <c r="AF146">
        <f t="shared" si="1"/>
        <v>14142914</v>
      </c>
      <c r="AG146">
        <f t="shared" si="1"/>
        <v>14051.200000000004</v>
      </c>
      <c r="AH146">
        <f t="shared" ref="AH146:AM146" si="2">SUM(AH4:AH145)</f>
        <v>13434587</v>
      </c>
      <c r="AI146">
        <f t="shared" si="2"/>
        <v>10393149</v>
      </c>
      <c r="AJ146">
        <f t="shared" si="2"/>
        <v>6727078</v>
      </c>
      <c r="AK146">
        <f t="shared" si="2"/>
        <v>4666500</v>
      </c>
      <c r="AL146">
        <f t="shared" si="2"/>
        <v>4203612</v>
      </c>
      <c r="AM146">
        <f t="shared" si="2"/>
        <v>4451036</v>
      </c>
      <c r="AN146" s="1">
        <f t="shared" ref="AN146:AS146" si="3">SUM(AN4:AN145)</f>
        <v>4158695</v>
      </c>
      <c r="AO146">
        <f t="shared" si="3"/>
        <v>4217948</v>
      </c>
      <c r="AP146">
        <f t="shared" si="3"/>
        <v>5468377</v>
      </c>
      <c r="AQ146">
        <f t="shared" si="3"/>
        <v>5449301</v>
      </c>
      <c r="AR146">
        <f t="shared" si="3"/>
        <v>3896899</v>
      </c>
      <c r="AS146">
        <f t="shared" si="3"/>
        <v>4733582</v>
      </c>
      <c r="AT146">
        <f t="shared" ref="AT146:BB146" si="4">SUM(AT4:AT143)</f>
        <v>0</v>
      </c>
      <c r="AU146">
        <f t="shared" si="4"/>
        <v>0</v>
      </c>
      <c r="AV146">
        <f t="shared" si="4"/>
        <v>0</v>
      </c>
      <c r="AW146">
        <f t="shared" si="4"/>
        <v>0</v>
      </c>
      <c r="AX146">
        <f t="shared" si="4"/>
        <v>0</v>
      </c>
      <c r="AY146">
        <f t="shared" si="4"/>
        <v>0</v>
      </c>
      <c r="AZ146">
        <f t="shared" si="4"/>
        <v>0</v>
      </c>
      <c r="BA146">
        <f t="shared" si="4"/>
        <v>0</v>
      </c>
      <c r="BB146">
        <f t="shared" si="4"/>
        <v>0</v>
      </c>
    </row>
    <row r="148" spans="1:54">
      <c r="A148" t="s">
        <v>98</v>
      </c>
      <c r="Y148">
        <f>99077-Y146</f>
        <v>0</v>
      </c>
      <c r="AB148">
        <f>6161168-AB146</f>
        <v>0</v>
      </c>
      <c r="AC148">
        <f>9317262-AC146</f>
        <v>0</v>
      </c>
      <c r="AD148">
        <f>13146259-AD146</f>
        <v>0</v>
      </c>
      <c r="AE148">
        <f>9951133-AE146</f>
        <v>0</v>
      </c>
      <c r="AF148">
        <f>14142914-AF146</f>
        <v>0</v>
      </c>
      <c r="AG148">
        <f>14051.2-AG146</f>
        <v>0</v>
      </c>
      <c r="AH148">
        <f>13986153-AH146-551566</f>
        <v>0</v>
      </c>
      <c r="AI148">
        <f>10393149-AI146</f>
        <v>0</v>
      </c>
      <c r="AJ148">
        <f>6727078-AJ146</f>
        <v>0</v>
      </c>
      <c r="AK148">
        <f>4666500-AK146</f>
        <v>0</v>
      </c>
      <c r="AL148">
        <f>4203612-AL146</f>
        <v>0</v>
      </c>
      <c r="AM148">
        <f>4451036-AM146</f>
        <v>0</v>
      </c>
      <c r="AN148" s="1">
        <f>4158695-AN146</f>
        <v>0</v>
      </c>
      <c r="AO148">
        <f>4217948-AO146</f>
        <v>0</v>
      </c>
      <c r="AP148">
        <f>5468377-AP146</f>
        <v>0</v>
      </c>
      <c r="AQ148">
        <f>5449301-AQ146</f>
        <v>0</v>
      </c>
      <c r="AR148">
        <f>4796537-AR146</f>
        <v>899638</v>
      </c>
      <c r="AS148">
        <f>5012090-AS146</f>
        <v>278508</v>
      </c>
    </row>
    <row r="149" spans="1:54">
      <c r="A149" t="s">
        <v>99</v>
      </c>
    </row>
    <row r="150" spans="1:54">
      <c r="A150" t="s">
        <v>100</v>
      </c>
      <c r="AH150" t="s">
        <v>136</v>
      </c>
      <c r="AI150" t="s">
        <v>161</v>
      </c>
      <c r="AP150" t="s">
        <v>164</v>
      </c>
      <c r="AQ150" t="s">
        <v>164</v>
      </c>
    </row>
    <row r="151" spans="1:54">
      <c r="A151" t="s">
        <v>102</v>
      </c>
      <c r="Y151" t="s">
        <v>159</v>
      </c>
      <c r="AD151" t="s">
        <v>137</v>
      </c>
      <c r="AE151" t="s">
        <v>138</v>
      </c>
      <c r="AF151" t="s">
        <v>139</v>
      </c>
    </row>
    <row r="152" spans="1:54">
      <c r="A152" t="s">
        <v>105</v>
      </c>
      <c r="AI152" t="s">
        <v>162</v>
      </c>
    </row>
    <row r="154" spans="1:54">
      <c r="AR154" t="s">
        <v>148</v>
      </c>
      <c r="AS154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53"/>
  <sheetViews>
    <sheetView workbookViewId="0">
      <pane xSplit="4" ySplit="1" topLeftCell="AB89" activePane="bottomRight" state="frozen"/>
      <selection activeCell="AS21" sqref="AS21"/>
      <selection pane="topRight" activeCell="AS21" sqref="AS21"/>
      <selection pane="bottomLeft" activeCell="AS21" sqref="AS21"/>
      <selection pane="bottomRight" activeCell="AN29" sqref="AN29"/>
    </sheetView>
  </sheetViews>
  <sheetFormatPr defaultRowHeight="15"/>
  <cols>
    <col min="2" max="2" width="13" customWidth="1"/>
    <col min="40" max="40" width="9.140625" style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1000000</v>
      </c>
      <c r="AA2" s="1"/>
      <c r="AB2" s="1">
        <v>1000</v>
      </c>
      <c r="AC2" s="1">
        <v>1000</v>
      </c>
      <c r="AD2">
        <v>1000</v>
      </c>
      <c r="AE2" s="1">
        <v>1000</v>
      </c>
      <c r="AF2">
        <v>1000</v>
      </c>
      <c r="AG2">
        <v>1000000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</row>
    <row r="3" spans="1:54">
      <c r="B3" t="s">
        <v>1</v>
      </c>
      <c r="Y3" t="s">
        <v>152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149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s="1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</row>
    <row r="4" spans="1:54">
      <c r="A4" t="s">
        <v>2</v>
      </c>
      <c r="B4" t="s">
        <v>3</v>
      </c>
      <c r="AB4">
        <v>179</v>
      </c>
      <c r="AC4">
        <v>133</v>
      </c>
      <c r="AD4">
        <v>205</v>
      </c>
      <c r="AE4">
        <v>253</v>
      </c>
      <c r="AF4">
        <v>382</v>
      </c>
      <c r="AG4">
        <v>0.6</v>
      </c>
      <c r="AH4">
        <v>667</v>
      </c>
      <c r="AI4">
        <v>355</v>
      </c>
      <c r="AJ4">
        <v>330</v>
      </c>
      <c r="AK4">
        <v>364</v>
      </c>
      <c r="AL4">
        <v>390</v>
      </c>
      <c r="AM4">
        <v>553</v>
      </c>
      <c r="AN4" s="1">
        <v>481</v>
      </c>
      <c r="AO4">
        <v>15</v>
      </c>
      <c r="AP4">
        <v>22</v>
      </c>
      <c r="AQ4">
        <v>21</v>
      </c>
      <c r="AR4">
        <v>7</v>
      </c>
      <c r="AS4">
        <v>5</v>
      </c>
    </row>
    <row r="5" spans="1:54">
      <c r="B5" t="s">
        <v>4</v>
      </c>
      <c r="AB5">
        <v>89</v>
      </c>
      <c r="AC5">
        <v>51</v>
      </c>
      <c r="AD5">
        <v>24</v>
      </c>
      <c r="AE5">
        <v>15</v>
      </c>
      <c r="AF5">
        <v>16</v>
      </c>
      <c r="AG5">
        <v>0</v>
      </c>
      <c r="AH5">
        <v>115</v>
      </c>
      <c r="AI5">
        <v>33</v>
      </c>
      <c r="AJ5">
        <v>72</v>
      </c>
      <c r="AK5">
        <v>36</v>
      </c>
      <c r="AL5">
        <v>83</v>
      </c>
      <c r="AM5">
        <v>101</v>
      </c>
      <c r="AN5" s="1">
        <v>171</v>
      </c>
      <c r="AO5">
        <v>94</v>
      </c>
    </row>
    <row r="6" spans="1:54">
      <c r="B6" t="s">
        <v>5</v>
      </c>
      <c r="Y6">
        <v>1090.8</v>
      </c>
      <c r="AB6">
        <v>60779</v>
      </c>
      <c r="AC6">
        <v>79682</v>
      </c>
      <c r="AD6">
        <v>133954</v>
      </c>
      <c r="AE6">
        <v>138748</v>
      </c>
      <c r="AF6">
        <v>230325</v>
      </c>
      <c r="AG6">
        <v>220.8</v>
      </c>
      <c r="AH6">
        <v>202040</v>
      </c>
      <c r="AI6">
        <v>163775</v>
      </c>
      <c r="AJ6">
        <v>112293</v>
      </c>
      <c r="AK6">
        <v>89199</v>
      </c>
      <c r="AL6">
        <v>116069</v>
      </c>
      <c r="AM6">
        <v>167387</v>
      </c>
      <c r="AN6" s="1">
        <v>25968</v>
      </c>
    </row>
    <row r="7" spans="1:54">
      <c r="B7" t="s">
        <v>151</v>
      </c>
      <c r="AS7">
        <v>91426</v>
      </c>
    </row>
    <row r="8" spans="1:54">
      <c r="B8" t="s">
        <v>7</v>
      </c>
      <c r="AB8">
        <v>469</v>
      </c>
      <c r="AC8">
        <v>1119</v>
      </c>
      <c r="AD8">
        <v>1618</v>
      </c>
      <c r="AE8">
        <v>1436</v>
      </c>
      <c r="AF8">
        <v>3075</v>
      </c>
      <c r="AG8">
        <v>4.8</v>
      </c>
      <c r="AH8">
        <v>1788</v>
      </c>
      <c r="AI8">
        <v>1938</v>
      </c>
      <c r="AJ8">
        <v>1508</v>
      </c>
      <c r="AK8">
        <v>790</v>
      </c>
      <c r="AL8">
        <v>836</v>
      </c>
      <c r="AM8">
        <v>787</v>
      </c>
      <c r="AN8" s="1">
        <v>328</v>
      </c>
      <c r="AO8">
        <v>254</v>
      </c>
    </row>
    <row r="9" spans="1:54">
      <c r="B9" t="s">
        <v>142</v>
      </c>
      <c r="AB9">
        <v>27</v>
      </c>
      <c r="AC9">
        <v>36</v>
      </c>
    </row>
    <row r="10" spans="1:54">
      <c r="B10" t="s">
        <v>114</v>
      </c>
      <c r="AP10">
        <v>679</v>
      </c>
      <c r="AQ10">
        <v>1553</v>
      </c>
      <c r="AR10">
        <v>2441</v>
      </c>
      <c r="AS10">
        <v>503</v>
      </c>
    </row>
    <row r="11" spans="1:54">
      <c r="B11" t="s">
        <v>8</v>
      </c>
      <c r="Y11">
        <v>716.5</v>
      </c>
      <c r="AB11">
        <v>44852</v>
      </c>
      <c r="AC11">
        <v>84308</v>
      </c>
      <c r="AD11">
        <v>83128</v>
      </c>
      <c r="AE11">
        <v>51973</v>
      </c>
      <c r="AF11">
        <v>81733</v>
      </c>
      <c r="AG11">
        <v>68.099999999999994</v>
      </c>
      <c r="AH11">
        <v>78094</v>
      </c>
      <c r="AI11">
        <v>58542</v>
      </c>
      <c r="AJ11">
        <v>48295</v>
      </c>
      <c r="AK11">
        <v>42365</v>
      </c>
      <c r="AL11">
        <v>43121</v>
      </c>
      <c r="AM11">
        <v>43608</v>
      </c>
      <c r="AN11" s="1">
        <v>44123</v>
      </c>
      <c r="AO11">
        <v>37120</v>
      </c>
      <c r="AP11">
        <v>47592</v>
      </c>
      <c r="AQ11">
        <v>45337</v>
      </c>
    </row>
    <row r="12" spans="1:54">
      <c r="B12" t="s">
        <v>9</v>
      </c>
      <c r="AB12">
        <v>7</v>
      </c>
      <c r="AC12">
        <v>71</v>
      </c>
      <c r="AD12">
        <v>102</v>
      </c>
      <c r="AE12">
        <v>39</v>
      </c>
      <c r="AF12">
        <v>26</v>
      </c>
      <c r="AG12">
        <v>0.1</v>
      </c>
      <c r="AH12">
        <v>131</v>
      </c>
      <c r="AI12">
        <v>77</v>
      </c>
      <c r="AJ12">
        <v>44</v>
      </c>
      <c r="AK12">
        <v>83</v>
      </c>
      <c r="AL12">
        <v>51</v>
      </c>
      <c r="AM12">
        <v>60</v>
      </c>
      <c r="AN12" s="1">
        <v>9</v>
      </c>
      <c r="AO12">
        <v>49</v>
      </c>
      <c r="AP12">
        <v>138</v>
      </c>
      <c r="AQ12">
        <v>23</v>
      </c>
      <c r="AR12">
        <v>78</v>
      </c>
      <c r="AS12">
        <v>126</v>
      </c>
    </row>
    <row r="13" spans="1:54">
      <c r="B13" t="s">
        <v>10</v>
      </c>
      <c r="AB13">
        <v>5762</v>
      </c>
      <c r="AC13">
        <v>8484</v>
      </c>
      <c r="AD13">
        <v>19114</v>
      </c>
      <c r="AE13">
        <v>15108</v>
      </c>
      <c r="AF13">
        <v>31279</v>
      </c>
      <c r="AG13">
        <v>35.5</v>
      </c>
      <c r="AH13">
        <v>32569</v>
      </c>
      <c r="AI13">
        <v>23293</v>
      </c>
      <c r="AJ13">
        <v>13925</v>
      </c>
      <c r="AK13">
        <v>7498</v>
      </c>
      <c r="AL13">
        <v>8181</v>
      </c>
      <c r="AM13">
        <v>8677</v>
      </c>
      <c r="AN13" s="1">
        <v>5864</v>
      </c>
      <c r="AO13">
        <v>8780</v>
      </c>
      <c r="AP13">
        <v>12945</v>
      </c>
      <c r="AQ13">
        <v>15305</v>
      </c>
    </row>
    <row r="14" spans="1:54">
      <c r="B14" t="s">
        <v>143</v>
      </c>
      <c r="AB14">
        <v>413</v>
      </c>
      <c r="AC14">
        <v>886</v>
      </c>
    </row>
    <row r="15" spans="1:54">
      <c r="B15" t="s">
        <v>11</v>
      </c>
      <c r="Y15">
        <v>4651.6000000000004</v>
      </c>
      <c r="AB15">
        <v>358293</v>
      </c>
      <c r="AC15">
        <v>518748</v>
      </c>
      <c r="AD15">
        <v>634425</v>
      </c>
      <c r="AE15">
        <v>614386</v>
      </c>
      <c r="AF15">
        <v>1070745</v>
      </c>
      <c r="AG15">
        <v>933.9</v>
      </c>
      <c r="AH15">
        <v>747473</v>
      </c>
      <c r="AI15">
        <v>402984</v>
      </c>
      <c r="AJ15">
        <v>208686</v>
      </c>
      <c r="AK15">
        <v>191557</v>
      </c>
      <c r="AL15">
        <v>149455</v>
      </c>
      <c r="AM15">
        <v>151554</v>
      </c>
      <c r="AN15" s="1">
        <v>142670</v>
      </c>
      <c r="AO15">
        <v>118536</v>
      </c>
      <c r="AP15">
        <v>295248</v>
      </c>
      <c r="AQ15">
        <v>216073</v>
      </c>
      <c r="AR15">
        <v>138350</v>
      </c>
      <c r="AS15">
        <v>10337</v>
      </c>
    </row>
    <row r="16" spans="1:54">
      <c r="B16" t="s">
        <v>12</v>
      </c>
      <c r="Y16">
        <v>507.3</v>
      </c>
      <c r="AB16">
        <v>196579</v>
      </c>
      <c r="AC16">
        <v>248040</v>
      </c>
      <c r="AD16">
        <v>294841</v>
      </c>
      <c r="AE16">
        <v>274277</v>
      </c>
      <c r="AF16">
        <v>321852</v>
      </c>
      <c r="AG16">
        <v>328.2</v>
      </c>
      <c r="AH16">
        <v>313396</v>
      </c>
      <c r="AI16">
        <v>205640</v>
      </c>
      <c r="AJ16">
        <v>121053</v>
      </c>
      <c r="AK16">
        <v>92358</v>
      </c>
      <c r="AL16">
        <v>103708</v>
      </c>
      <c r="AM16">
        <v>105390</v>
      </c>
      <c r="AN16" s="1">
        <v>35084</v>
      </c>
      <c r="AO16">
        <v>42681</v>
      </c>
      <c r="AP16">
        <v>77615</v>
      </c>
      <c r="AQ16">
        <v>53501</v>
      </c>
    </row>
    <row r="17" spans="2:45">
      <c r="B17" t="s">
        <v>153</v>
      </c>
      <c r="C17" t="s">
        <v>154</v>
      </c>
      <c r="Y17">
        <v>261.10000000000002</v>
      </c>
    </row>
    <row r="18" spans="2:45">
      <c r="B18" t="s">
        <v>126</v>
      </c>
      <c r="Y18">
        <v>3349.7</v>
      </c>
      <c r="AB18">
        <v>53781</v>
      </c>
      <c r="AC18">
        <v>158477</v>
      </c>
      <c r="AD18">
        <v>373969</v>
      </c>
      <c r="AE18">
        <v>282972</v>
      </c>
      <c r="AF18">
        <v>454751</v>
      </c>
      <c r="AS18">
        <v>227885</v>
      </c>
    </row>
    <row r="19" spans="2:45">
      <c r="B19" t="s">
        <v>13</v>
      </c>
      <c r="AG19">
        <v>473.6</v>
      </c>
      <c r="AH19">
        <v>447200</v>
      </c>
      <c r="AI19">
        <v>324583</v>
      </c>
      <c r="AJ19">
        <v>222051</v>
      </c>
      <c r="AK19">
        <v>146286</v>
      </c>
      <c r="AL19">
        <v>138793</v>
      </c>
      <c r="AM19">
        <v>160990</v>
      </c>
      <c r="AN19" s="1">
        <v>126188</v>
      </c>
      <c r="AO19">
        <v>138595</v>
      </c>
      <c r="AP19">
        <v>197607</v>
      </c>
      <c r="AQ19">
        <v>194426</v>
      </c>
      <c r="AR19">
        <v>163676</v>
      </c>
    </row>
    <row r="20" spans="2:45">
      <c r="B20" t="s">
        <v>14</v>
      </c>
      <c r="Y20">
        <v>160.5</v>
      </c>
      <c r="AB20">
        <v>5511</v>
      </c>
      <c r="AC20">
        <v>13756</v>
      </c>
      <c r="AD20">
        <v>37355</v>
      </c>
      <c r="AE20">
        <v>35871</v>
      </c>
      <c r="AF20">
        <v>34440</v>
      </c>
      <c r="AG20">
        <v>44.4</v>
      </c>
      <c r="AH20">
        <v>49379</v>
      </c>
      <c r="AI20">
        <v>43336</v>
      </c>
      <c r="AJ20">
        <v>38930</v>
      </c>
      <c r="AK20">
        <v>30921</v>
      </c>
      <c r="AL20">
        <v>22931</v>
      </c>
      <c r="AM20">
        <v>22260</v>
      </c>
      <c r="AN20" s="1">
        <v>21393</v>
      </c>
      <c r="AO20">
        <v>29815</v>
      </c>
      <c r="AP20">
        <v>37849</v>
      </c>
      <c r="AQ20">
        <v>33447</v>
      </c>
      <c r="AR20">
        <v>27607</v>
      </c>
      <c r="AS20">
        <v>3383</v>
      </c>
    </row>
    <row r="21" spans="2:45">
      <c r="B21" t="s">
        <v>15</v>
      </c>
      <c r="AB21">
        <v>3927</v>
      </c>
      <c r="AC21">
        <v>3802</v>
      </c>
      <c r="AD21">
        <v>1788</v>
      </c>
      <c r="AE21">
        <v>8009</v>
      </c>
      <c r="AF21">
        <v>15361</v>
      </c>
      <c r="AG21">
        <v>21.5</v>
      </c>
      <c r="AH21">
        <v>8637</v>
      </c>
      <c r="AI21">
        <v>8136</v>
      </c>
      <c r="AJ21">
        <v>7551</v>
      </c>
      <c r="AK21">
        <v>2473</v>
      </c>
      <c r="AL21">
        <v>1616</v>
      </c>
      <c r="AM21">
        <v>3105</v>
      </c>
      <c r="AN21" s="1">
        <v>6340</v>
      </c>
      <c r="AO21">
        <v>7422</v>
      </c>
      <c r="AP21">
        <v>11000</v>
      </c>
      <c r="AQ21">
        <v>8315</v>
      </c>
      <c r="AR21">
        <v>6437</v>
      </c>
      <c r="AS21">
        <v>1337</v>
      </c>
    </row>
    <row r="22" spans="2:45">
      <c r="B22" t="s">
        <v>16</v>
      </c>
      <c r="Y22">
        <v>2039.3</v>
      </c>
      <c r="AB22">
        <v>84407</v>
      </c>
      <c r="AC22">
        <v>115962</v>
      </c>
      <c r="AD22">
        <v>173747</v>
      </c>
      <c r="AE22">
        <v>153672</v>
      </c>
      <c r="AF22">
        <v>191487</v>
      </c>
      <c r="AG22">
        <v>216.1</v>
      </c>
      <c r="AH22">
        <v>214924</v>
      </c>
      <c r="AI22">
        <v>155920</v>
      </c>
      <c r="AJ22">
        <v>123141</v>
      </c>
      <c r="AK22">
        <v>81436</v>
      </c>
      <c r="AL22">
        <v>68721</v>
      </c>
      <c r="AM22">
        <v>77171</v>
      </c>
      <c r="AN22" s="1">
        <v>176857</v>
      </c>
      <c r="AO22">
        <v>131386</v>
      </c>
      <c r="AP22">
        <v>186245</v>
      </c>
      <c r="AQ22">
        <v>214395</v>
      </c>
      <c r="AR22">
        <v>158580</v>
      </c>
      <c r="AS22">
        <v>37755</v>
      </c>
    </row>
    <row r="23" spans="2:45">
      <c r="B23" t="s">
        <v>17</v>
      </c>
      <c r="C23" t="s">
        <v>18</v>
      </c>
      <c r="AB23">
        <v>270</v>
      </c>
      <c r="AC23">
        <v>1022</v>
      </c>
      <c r="AD23">
        <v>2003</v>
      </c>
      <c r="AE23">
        <v>1981</v>
      </c>
      <c r="AF23">
        <v>2230</v>
      </c>
      <c r="AG23">
        <v>2.8</v>
      </c>
      <c r="AH23">
        <v>4370</v>
      </c>
      <c r="AI23">
        <v>3769</v>
      </c>
      <c r="AJ23">
        <v>3708</v>
      </c>
      <c r="AK23">
        <v>2258</v>
      </c>
      <c r="AL23">
        <v>3245</v>
      </c>
      <c r="AM23">
        <v>3867</v>
      </c>
      <c r="AN23" s="1">
        <v>2705</v>
      </c>
      <c r="AO23">
        <v>6597</v>
      </c>
      <c r="AP23">
        <v>14332</v>
      </c>
      <c r="AQ23">
        <v>16200</v>
      </c>
    </row>
    <row r="24" spans="2:45">
      <c r="B24" t="s">
        <v>116</v>
      </c>
      <c r="AP24">
        <v>1775</v>
      </c>
      <c r="AQ24">
        <v>1476</v>
      </c>
    </row>
    <row r="25" spans="2:45">
      <c r="B25" t="s">
        <v>19</v>
      </c>
      <c r="Y25">
        <v>3383.6</v>
      </c>
      <c r="AB25">
        <v>236166</v>
      </c>
      <c r="AC25">
        <v>397767</v>
      </c>
      <c r="AD25">
        <v>640420</v>
      </c>
      <c r="AE25">
        <v>436567</v>
      </c>
      <c r="AF25">
        <v>526101</v>
      </c>
      <c r="AG25">
        <v>711.4</v>
      </c>
      <c r="AH25">
        <v>623685</v>
      </c>
      <c r="AI25">
        <v>428536</v>
      </c>
      <c r="AJ25">
        <v>280532</v>
      </c>
      <c r="AK25">
        <v>158784</v>
      </c>
      <c r="AL25">
        <v>153917</v>
      </c>
      <c r="AM25">
        <v>134659</v>
      </c>
      <c r="AN25" s="1">
        <v>121328</v>
      </c>
      <c r="AO25">
        <v>142061</v>
      </c>
      <c r="AP25">
        <v>168585</v>
      </c>
      <c r="AQ25">
        <v>141955</v>
      </c>
    </row>
    <row r="26" spans="2:45">
      <c r="B26" t="s">
        <v>20</v>
      </c>
      <c r="AH26">
        <v>34412</v>
      </c>
      <c r="AI26">
        <v>29293</v>
      </c>
      <c r="AJ26">
        <v>18704</v>
      </c>
      <c r="AK26">
        <v>13076</v>
      </c>
      <c r="AL26">
        <v>15580</v>
      </c>
      <c r="AM26">
        <v>22500</v>
      </c>
      <c r="AN26" s="1">
        <v>26552</v>
      </c>
      <c r="AO26">
        <v>51946</v>
      </c>
      <c r="AP26">
        <v>97045</v>
      </c>
      <c r="AQ26">
        <v>49790</v>
      </c>
    </row>
    <row r="27" spans="2:45">
      <c r="B27" t="s">
        <v>21</v>
      </c>
      <c r="Y27">
        <v>82.1</v>
      </c>
      <c r="AB27">
        <v>7308</v>
      </c>
      <c r="AC27">
        <v>12966</v>
      </c>
      <c r="AD27">
        <v>19415</v>
      </c>
      <c r="AE27">
        <v>23793</v>
      </c>
      <c r="AF27">
        <v>26311</v>
      </c>
      <c r="AG27">
        <v>28.6</v>
      </c>
      <c r="AH27">
        <v>29441</v>
      </c>
      <c r="AI27">
        <v>16715</v>
      </c>
      <c r="AJ27">
        <v>12016</v>
      </c>
      <c r="AK27">
        <v>8311</v>
      </c>
      <c r="AL27">
        <v>8644</v>
      </c>
      <c r="AM27">
        <v>6415</v>
      </c>
      <c r="AN27" s="1">
        <v>5584</v>
      </c>
      <c r="AO27">
        <v>7498</v>
      </c>
      <c r="AP27">
        <v>1651</v>
      </c>
      <c r="AQ27">
        <v>696</v>
      </c>
    </row>
    <row r="28" spans="2:45">
      <c r="B28" t="s">
        <v>22</v>
      </c>
      <c r="Y28">
        <v>299.5</v>
      </c>
      <c r="AB28">
        <v>103227</v>
      </c>
      <c r="AC28">
        <v>125490</v>
      </c>
      <c r="AD28">
        <v>120338</v>
      </c>
      <c r="AE28">
        <v>87486</v>
      </c>
      <c r="AF28">
        <v>146414</v>
      </c>
      <c r="AG28">
        <v>188.1</v>
      </c>
      <c r="AH28">
        <v>163992</v>
      </c>
      <c r="AI28">
        <v>92926</v>
      </c>
      <c r="AJ28">
        <v>58704</v>
      </c>
      <c r="AK28">
        <v>50106</v>
      </c>
      <c r="AL28">
        <v>52395</v>
      </c>
      <c r="AM28">
        <v>60576</v>
      </c>
      <c r="AN28" s="1">
        <v>68442</v>
      </c>
    </row>
    <row r="29" spans="2:45">
      <c r="B29" t="s">
        <v>23</v>
      </c>
      <c r="Y29">
        <v>569</v>
      </c>
      <c r="AB29">
        <v>70320</v>
      </c>
      <c r="AC29">
        <v>94950</v>
      </c>
      <c r="AD29">
        <v>160592</v>
      </c>
      <c r="AE29">
        <v>143861</v>
      </c>
      <c r="AF29">
        <v>182303</v>
      </c>
      <c r="AG29">
        <v>183.4</v>
      </c>
      <c r="AH29">
        <v>179411</v>
      </c>
      <c r="AI29">
        <v>160834</v>
      </c>
      <c r="AJ29">
        <v>105033</v>
      </c>
      <c r="AK29">
        <v>70588</v>
      </c>
      <c r="AL29">
        <v>59088</v>
      </c>
      <c r="AM29">
        <v>57678</v>
      </c>
      <c r="AN29" s="1">
        <v>52235</v>
      </c>
      <c r="AO29">
        <v>80320</v>
      </c>
      <c r="AP29">
        <v>15100</v>
      </c>
      <c r="AQ29">
        <v>13558</v>
      </c>
    </row>
    <row r="30" spans="2:45">
      <c r="B30" t="s">
        <v>24</v>
      </c>
      <c r="Y30">
        <v>138.80000000000001</v>
      </c>
      <c r="AB30">
        <v>7042</v>
      </c>
      <c r="AC30">
        <v>21104</v>
      </c>
      <c r="AD30">
        <v>48856</v>
      </c>
      <c r="AE30">
        <v>35042</v>
      </c>
      <c r="AF30">
        <v>48665</v>
      </c>
      <c r="AG30">
        <v>51</v>
      </c>
      <c r="AH30">
        <v>51192</v>
      </c>
      <c r="AI30">
        <v>58915</v>
      </c>
      <c r="AJ30">
        <v>48323</v>
      </c>
      <c r="AK30">
        <v>34487</v>
      </c>
      <c r="AL30">
        <v>31346</v>
      </c>
      <c r="AM30">
        <v>33743</v>
      </c>
      <c r="AN30" s="1">
        <v>41356</v>
      </c>
      <c r="AO30">
        <v>57563</v>
      </c>
      <c r="AP30">
        <v>71791</v>
      </c>
      <c r="AQ30">
        <v>84334</v>
      </c>
      <c r="AR30">
        <v>111006</v>
      </c>
      <c r="AS30">
        <v>176835</v>
      </c>
    </row>
    <row r="31" spans="2:45">
      <c r="B31" t="s">
        <v>125</v>
      </c>
      <c r="AQ31">
        <v>20659</v>
      </c>
    </row>
    <row r="32" spans="2:45">
      <c r="B32" t="s">
        <v>25</v>
      </c>
      <c r="Y32">
        <v>124.6</v>
      </c>
      <c r="AB32">
        <v>12216</v>
      </c>
      <c r="AC32">
        <v>47421</v>
      </c>
      <c r="AD32">
        <v>160061</v>
      </c>
      <c r="AE32">
        <v>262142</v>
      </c>
      <c r="AF32">
        <v>385926</v>
      </c>
      <c r="AG32">
        <v>375.5</v>
      </c>
      <c r="AH32">
        <v>301612</v>
      </c>
      <c r="AI32">
        <v>132642</v>
      </c>
      <c r="AJ32">
        <v>99095</v>
      </c>
      <c r="AK32">
        <v>64888</v>
      </c>
      <c r="AL32">
        <v>79256</v>
      </c>
      <c r="AM32">
        <v>62758</v>
      </c>
      <c r="AN32" s="1">
        <v>12335</v>
      </c>
      <c r="AO32">
        <v>18757</v>
      </c>
      <c r="AP32">
        <f>48725</f>
        <v>48725</v>
      </c>
      <c r="AQ32">
        <v>72791</v>
      </c>
    </row>
    <row r="33" spans="2:45">
      <c r="B33" t="s">
        <v>26</v>
      </c>
      <c r="Y33">
        <v>352.7</v>
      </c>
      <c r="AB33">
        <v>15968</v>
      </c>
      <c r="AC33">
        <v>24996</v>
      </c>
      <c r="AD33">
        <v>42326</v>
      </c>
      <c r="AE33">
        <v>37498</v>
      </c>
      <c r="AF33">
        <v>35959</v>
      </c>
      <c r="AG33">
        <v>26.2</v>
      </c>
      <c r="AH33">
        <v>30231</v>
      </c>
      <c r="AI33">
        <v>21024</v>
      </c>
      <c r="AJ33">
        <v>14403</v>
      </c>
      <c r="AK33">
        <v>9660</v>
      </c>
      <c r="AL33">
        <v>9333</v>
      </c>
      <c r="AM33">
        <v>11529</v>
      </c>
      <c r="AN33" s="1">
        <v>8970</v>
      </c>
      <c r="AO33">
        <v>7969</v>
      </c>
      <c r="AP33">
        <v>10274</v>
      </c>
      <c r="AQ33">
        <v>6530</v>
      </c>
    </row>
    <row r="34" spans="2:45">
      <c r="B34" t="s">
        <v>27</v>
      </c>
      <c r="Y34">
        <v>220.7</v>
      </c>
      <c r="AB34">
        <v>18803</v>
      </c>
      <c r="AC34">
        <v>27435</v>
      </c>
      <c r="AD34">
        <v>56095</v>
      </c>
      <c r="AE34">
        <v>45522</v>
      </c>
      <c r="AF34">
        <v>97310</v>
      </c>
      <c r="AG34">
        <v>106.2</v>
      </c>
      <c r="AH34">
        <v>116721</v>
      </c>
      <c r="AI34">
        <v>56351</v>
      </c>
      <c r="AJ34">
        <v>41835</v>
      </c>
      <c r="AK34">
        <v>23543</v>
      </c>
      <c r="AL34">
        <v>19959</v>
      </c>
      <c r="AM34">
        <v>36358</v>
      </c>
      <c r="AN34" s="1">
        <v>52307</v>
      </c>
      <c r="AO34">
        <v>58801</v>
      </c>
      <c r="AP34">
        <v>81168</v>
      </c>
      <c r="AQ34">
        <v>90659</v>
      </c>
      <c r="AR34">
        <v>75011</v>
      </c>
      <c r="AS34">
        <v>1871</v>
      </c>
    </row>
    <row r="35" spans="2:45">
      <c r="B35" t="s">
        <v>28</v>
      </c>
      <c r="Y35">
        <v>971.6</v>
      </c>
      <c r="AB35">
        <v>97213</v>
      </c>
      <c r="AC35">
        <v>127220</v>
      </c>
      <c r="AD35">
        <v>228549</v>
      </c>
      <c r="AE35">
        <v>197205</v>
      </c>
      <c r="AF35">
        <v>265076</v>
      </c>
      <c r="AG35">
        <v>329.8</v>
      </c>
      <c r="AH35">
        <v>370669</v>
      </c>
      <c r="AI35">
        <v>297731</v>
      </c>
      <c r="AJ35">
        <v>215470</v>
      </c>
      <c r="AK35">
        <v>177098</v>
      </c>
      <c r="AL35">
        <v>153239</v>
      </c>
      <c r="AM35">
        <v>121952</v>
      </c>
      <c r="AN35" s="1">
        <v>102427</v>
      </c>
      <c r="AO35">
        <v>113496</v>
      </c>
      <c r="AP35">
        <v>93628</v>
      </c>
      <c r="AQ35">
        <v>101761</v>
      </c>
      <c r="AR35">
        <v>57261</v>
      </c>
      <c r="AS35">
        <v>16670</v>
      </c>
    </row>
    <row r="36" spans="2:45">
      <c r="B36" t="s">
        <v>146</v>
      </c>
      <c r="AB36">
        <v>2029</v>
      </c>
      <c r="AC36">
        <v>3105</v>
      </c>
    </row>
    <row r="37" spans="2:45">
      <c r="B37" t="s">
        <v>29</v>
      </c>
      <c r="AB37">
        <v>2652</v>
      </c>
      <c r="AC37">
        <v>5041</v>
      </c>
      <c r="AD37">
        <v>20614</v>
      </c>
      <c r="AE37">
        <v>30491</v>
      </c>
      <c r="AF37">
        <v>25045</v>
      </c>
      <c r="AG37">
        <v>27.4</v>
      </c>
      <c r="AH37">
        <v>27551</v>
      </c>
      <c r="AI37">
        <v>19801</v>
      </c>
      <c r="AJ37">
        <v>12714</v>
      </c>
      <c r="AK37">
        <v>9000</v>
      </c>
      <c r="AL37">
        <v>11203</v>
      </c>
      <c r="AM37">
        <v>13361</v>
      </c>
      <c r="AN37" s="1">
        <v>20594</v>
      </c>
      <c r="AO37">
        <v>41546</v>
      </c>
      <c r="AP37">
        <v>44951</v>
      </c>
      <c r="AQ37">
        <v>46624</v>
      </c>
      <c r="AR37">
        <v>34468</v>
      </c>
      <c r="AS37">
        <v>7151</v>
      </c>
    </row>
    <row r="38" spans="2:45">
      <c r="B38" t="s">
        <v>30</v>
      </c>
      <c r="AB38">
        <v>823</v>
      </c>
      <c r="AC38">
        <v>6754</v>
      </c>
      <c r="AD38">
        <v>16053</v>
      </c>
      <c r="AE38">
        <v>21836</v>
      </c>
      <c r="AF38">
        <v>20981</v>
      </c>
      <c r="AG38">
        <v>22.6</v>
      </c>
      <c r="AH38">
        <v>27158</v>
      </c>
      <c r="AI38">
        <v>28119</v>
      </c>
      <c r="AJ38">
        <v>17247</v>
      </c>
      <c r="AK38">
        <v>10525</v>
      </c>
      <c r="AL38">
        <v>9669</v>
      </c>
      <c r="AM38">
        <v>9016</v>
      </c>
      <c r="AN38" s="1">
        <v>7012</v>
      </c>
      <c r="AO38">
        <v>6784</v>
      </c>
      <c r="AP38">
        <v>12533</v>
      </c>
      <c r="AQ38">
        <v>11128</v>
      </c>
      <c r="AR38">
        <v>8306</v>
      </c>
      <c r="AS38">
        <v>1607</v>
      </c>
    </row>
    <row r="39" spans="2:45">
      <c r="B39" t="s">
        <v>31</v>
      </c>
      <c r="AB39">
        <v>1764</v>
      </c>
      <c r="AC39">
        <v>2329</v>
      </c>
      <c r="AD39">
        <v>6931</v>
      </c>
      <c r="AE39">
        <v>8819</v>
      </c>
      <c r="AF39">
        <v>10243</v>
      </c>
      <c r="AG39">
        <v>11.5</v>
      </c>
      <c r="AH39">
        <v>8573</v>
      </c>
      <c r="AI39">
        <v>7509</v>
      </c>
      <c r="AJ39">
        <v>7787</v>
      </c>
      <c r="AK39">
        <v>4117</v>
      </c>
      <c r="AL39">
        <v>4041</v>
      </c>
      <c r="AM39">
        <v>4770</v>
      </c>
      <c r="AN39" s="1">
        <v>4974</v>
      </c>
      <c r="AO39">
        <v>7655</v>
      </c>
      <c r="AP39">
        <v>8467</v>
      </c>
      <c r="AQ39">
        <v>8398</v>
      </c>
      <c r="AR39">
        <v>5577</v>
      </c>
      <c r="AS39">
        <v>2420</v>
      </c>
    </row>
    <row r="40" spans="2:45">
      <c r="B40" t="s">
        <v>32</v>
      </c>
      <c r="Y40">
        <v>3132.8</v>
      </c>
      <c r="AB40">
        <v>80688</v>
      </c>
      <c r="AC40">
        <v>261651</v>
      </c>
      <c r="AD40">
        <v>333936</v>
      </c>
      <c r="AE40">
        <v>300116</v>
      </c>
      <c r="AF40">
        <v>345186</v>
      </c>
      <c r="AG40">
        <v>358.8</v>
      </c>
      <c r="AH40">
        <v>369659</v>
      </c>
      <c r="AI40">
        <v>296480</v>
      </c>
      <c r="AJ40">
        <v>182909</v>
      </c>
      <c r="AK40">
        <v>121959</v>
      </c>
      <c r="AL40">
        <v>104419</v>
      </c>
      <c r="AM40">
        <v>101181</v>
      </c>
      <c r="AN40" s="1">
        <v>118633</v>
      </c>
      <c r="AO40">
        <v>154340</v>
      </c>
      <c r="AP40">
        <v>157664</v>
      </c>
      <c r="AQ40">
        <v>166284</v>
      </c>
      <c r="AR40">
        <v>183718</v>
      </c>
      <c r="AS40">
        <v>494525</v>
      </c>
    </row>
    <row r="41" spans="2:45">
      <c r="B41" t="s">
        <v>33</v>
      </c>
      <c r="Y41">
        <v>243.6</v>
      </c>
      <c r="AB41">
        <v>18520</v>
      </c>
      <c r="AC41">
        <v>55378</v>
      </c>
      <c r="AD41">
        <v>28597</v>
      </c>
      <c r="AE41">
        <v>21837</v>
      </c>
      <c r="AF41">
        <v>20261</v>
      </c>
      <c r="AG41">
        <v>20.6</v>
      </c>
      <c r="AH41">
        <v>37246</v>
      </c>
      <c r="AI41">
        <v>26221</v>
      </c>
      <c r="AJ41">
        <v>20982</v>
      </c>
      <c r="AK41">
        <v>22788</v>
      </c>
      <c r="AL41">
        <v>21229</v>
      </c>
      <c r="AM41">
        <v>24155</v>
      </c>
      <c r="AN41" s="1">
        <v>16149</v>
      </c>
      <c r="AO41">
        <v>16106</v>
      </c>
      <c r="AP41">
        <v>12863</v>
      </c>
      <c r="AQ41">
        <v>13926</v>
      </c>
    </row>
    <row r="42" spans="2:45">
      <c r="B42" t="s">
        <v>34</v>
      </c>
      <c r="Y42">
        <v>101.2</v>
      </c>
      <c r="AB42">
        <v>2240</v>
      </c>
      <c r="AC42">
        <v>4043</v>
      </c>
      <c r="AD42">
        <v>6305</v>
      </c>
      <c r="AE42">
        <v>6070</v>
      </c>
      <c r="AF42">
        <v>10553</v>
      </c>
      <c r="AG42">
        <v>14.5</v>
      </c>
      <c r="AH42">
        <v>7552</v>
      </c>
      <c r="AI42">
        <v>7648</v>
      </c>
      <c r="AJ42">
        <v>3552</v>
      </c>
      <c r="AK42">
        <v>2003</v>
      </c>
      <c r="AL42">
        <v>1662</v>
      </c>
      <c r="AM42">
        <v>1766</v>
      </c>
      <c r="AN42" s="1">
        <v>2107</v>
      </c>
      <c r="AO42">
        <v>2378</v>
      </c>
      <c r="AP42">
        <v>2453</v>
      </c>
      <c r="AQ42">
        <v>2951</v>
      </c>
      <c r="AR42">
        <v>2773</v>
      </c>
      <c r="AS42">
        <v>2598</v>
      </c>
    </row>
    <row r="43" spans="2:45">
      <c r="B43" t="s">
        <v>35</v>
      </c>
      <c r="Y43">
        <v>78.8</v>
      </c>
      <c r="AB43">
        <v>3342</v>
      </c>
      <c r="AC43">
        <v>7302</v>
      </c>
      <c r="AD43">
        <v>10099</v>
      </c>
      <c r="AE43">
        <v>4445</v>
      </c>
      <c r="AF43">
        <v>4549</v>
      </c>
      <c r="AG43">
        <v>6.6</v>
      </c>
      <c r="AH43">
        <v>4410</v>
      </c>
      <c r="AI43">
        <v>5123</v>
      </c>
      <c r="AJ43">
        <v>3205</v>
      </c>
      <c r="AK43">
        <v>2230</v>
      </c>
      <c r="AL43">
        <v>1636</v>
      </c>
      <c r="AM43">
        <v>2338</v>
      </c>
      <c r="AN43" s="1">
        <v>2224</v>
      </c>
      <c r="AO43">
        <v>5195</v>
      </c>
      <c r="AP43">
        <v>11741</v>
      </c>
      <c r="AQ43">
        <v>9729</v>
      </c>
      <c r="AR43">
        <v>5672</v>
      </c>
      <c r="AS43">
        <v>988</v>
      </c>
    </row>
    <row r="44" spans="2:45">
      <c r="B44" t="s">
        <v>36</v>
      </c>
      <c r="AB44">
        <v>6351</v>
      </c>
      <c r="AC44">
        <v>17629</v>
      </c>
      <c r="AD44">
        <v>31015</v>
      </c>
      <c r="AE44">
        <v>22479</v>
      </c>
      <c r="AF44">
        <v>27729</v>
      </c>
      <c r="AG44">
        <v>33.299999999999997</v>
      </c>
      <c r="AH44">
        <v>32096</v>
      </c>
      <c r="AI44">
        <v>32293</v>
      </c>
      <c r="AJ44">
        <v>17643</v>
      </c>
      <c r="AK44">
        <v>13329</v>
      </c>
      <c r="AL44">
        <v>8361</v>
      </c>
      <c r="AM44">
        <v>8226</v>
      </c>
      <c r="AN44" s="1">
        <v>13152</v>
      </c>
      <c r="AO44">
        <v>13786</v>
      </c>
      <c r="AP44">
        <v>23652</v>
      </c>
      <c r="AQ44">
        <v>23960</v>
      </c>
      <c r="AR44">
        <v>28277</v>
      </c>
      <c r="AS44">
        <v>29066</v>
      </c>
    </row>
    <row r="45" spans="2:45">
      <c r="B45" t="s">
        <v>37</v>
      </c>
      <c r="Y45">
        <v>284.3</v>
      </c>
      <c r="AB45">
        <v>21107</v>
      </c>
      <c r="AC45">
        <v>46503</v>
      </c>
      <c r="AD45">
        <v>107940</v>
      </c>
      <c r="AE45">
        <v>80570</v>
      </c>
      <c r="AF45">
        <v>111490</v>
      </c>
      <c r="AG45">
        <v>126</v>
      </c>
      <c r="AH45">
        <v>114237</v>
      </c>
      <c r="AI45">
        <v>84933</v>
      </c>
      <c r="AJ45">
        <v>42677</v>
      </c>
      <c r="AK45">
        <v>26232</v>
      </c>
      <c r="AL45">
        <v>37159</v>
      </c>
      <c r="AM45">
        <v>42322</v>
      </c>
      <c r="AN45" s="1">
        <v>41070</v>
      </c>
      <c r="AO45">
        <v>46125</v>
      </c>
      <c r="AP45">
        <v>70109</v>
      </c>
      <c r="AQ45">
        <v>88634</v>
      </c>
      <c r="AR45">
        <v>76018</v>
      </c>
      <c r="AS45">
        <v>79163</v>
      </c>
    </row>
    <row r="46" spans="2:45">
      <c r="B46" t="s">
        <v>127</v>
      </c>
      <c r="Y46">
        <v>2366.6</v>
      </c>
      <c r="AB46">
        <v>121970</v>
      </c>
      <c r="AC46">
        <v>512027</v>
      </c>
      <c r="AD46">
        <v>209001</v>
      </c>
      <c r="AE46">
        <v>74514</v>
      </c>
      <c r="AF46">
        <v>182749</v>
      </c>
    </row>
    <row r="47" spans="2:45">
      <c r="B47" t="s">
        <v>38</v>
      </c>
      <c r="Y47">
        <v>3712.1</v>
      </c>
      <c r="AB47">
        <v>63727</v>
      </c>
      <c r="AC47">
        <v>220146</v>
      </c>
      <c r="AD47">
        <v>361922</v>
      </c>
      <c r="AE47">
        <v>293720</v>
      </c>
      <c r="AF47">
        <v>595780</v>
      </c>
      <c r="AG47">
        <v>740.8</v>
      </c>
      <c r="AH47">
        <v>641989</v>
      </c>
      <c r="AI47">
        <v>518672</v>
      </c>
      <c r="AJ47">
        <v>341624</v>
      </c>
      <c r="AK47">
        <v>189860</v>
      </c>
      <c r="AL47">
        <v>183965</v>
      </c>
      <c r="AM47">
        <v>176936</v>
      </c>
      <c r="AN47" s="1">
        <v>154250</v>
      </c>
      <c r="AO47">
        <v>98873</v>
      </c>
      <c r="AP47">
        <v>155701</v>
      </c>
      <c r="AQ47">
        <v>143712</v>
      </c>
    </row>
    <row r="48" spans="2:45">
      <c r="B48" t="s">
        <v>108</v>
      </c>
      <c r="AB48">
        <v>33</v>
      </c>
      <c r="AC48">
        <v>218</v>
      </c>
      <c r="AP48">
        <v>26</v>
      </c>
      <c r="AQ48">
        <v>40</v>
      </c>
    </row>
    <row r="49" spans="2:45">
      <c r="B49" t="s">
        <v>147</v>
      </c>
      <c r="AB49">
        <v>873</v>
      </c>
      <c r="AC49">
        <v>2813</v>
      </c>
    </row>
    <row r="50" spans="2:45">
      <c r="B50" t="s">
        <v>39</v>
      </c>
      <c r="AB50">
        <v>1355</v>
      </c>
      <c r="AC50">
        <v>437</v>
      </c>
      <c r="AD50">
        <v>2455</v>
      </c>
      <c r="AE50">
        <v>2699</v>
      </c>
      <c r="AF50">
        <v>1848</v>
      </c>
      <c r="AG50">
        <v>6.2</v>
      </c>
      <c r="AH50">
        <v>3661</v>
      </c>
      <c r="AI50">
        <v>3777</v>
      </c>
      <c r="AJ50">
        <v>1475</v>
      </c>
      <c r="AK50">
        <v>2320</v>
      </c>
      <c r="AL50">
        <v>1223</v>
      </c>
      <c r="AM50">
        <v>1447</v>
      </c>
      <c r="AN50" s="1">
        <v>3022</v>
      </c>
      <c r="AO50">
        <v>4139</v>
      </c>
    </row>
    <row r="51" spans="2:45">
      <c r="B51" t="s">
        <v>40</v>
      </c>
      <c r="AB51">
        <v>4997</v>
      </c>
      <c r="AC51">
        <v>7139</v>
      </c>
      <c r="AD51">
        <v>15605</v>
      </c>
      <c r="AE51">
        <v>4521</v>
      </c>
      <c r="AF51">
        <v>10028</v>
      </c>
      <c r="AG51">
        <v>49.5</v>
      </c>
      <c r="AH51">
        <v>38612</v>
      </c>
      <c r="AI51">
        <v>14569</v>
      </c>
      <c r="AJ51">
        <v>7071</v>
      </c>
      <c r="AK51">
        <v>5623</v>
      </c>
      <c r="AL51">
        <v>5051</v>
      </c>
      <c r="AM51">
        <v>14250</v>
      </c>
      <c r="AN51" s="1">
        <v>5194</v>
      </c>
      <c r="AO51">
        <v>2644</v>
      </c>
      <c r="AP51">
        <v>10611</v>
      </c>
      <c r="AQ51">
        <v>11335</v>
      </c>
    </row>
    <row r="52" spans="2:45">
      <c r="B52" t="s">
        <v>41</v>
      </c>
      <c r="AB52">
        <v>3527</v>
      </c>
      <c r="AC52">
        <v>8632</v>
      </c>
      <c r="AD52">
        <v>35193</v>
      </c>
      <c r="AE52">
        <v>42313</v>
      </c>
      <c r="AF52">
        <v>42698</v>
      </c>
      <c r="AG52">
        <v>46.6</v>
      </c>
      <c r="AH52">
        <v>39008</v>
      </c>
      <c r="AI52">
        <v>45708</v>
      </c>
      <c r="AJ52">
        <v>24341</v>
      </c>
      <c r="AK52">
        <v>17091</v>
      </c>
      <c r="AL52">
        <v>17143</v>
      </c>
      <c r="AM52">
        <v>17518</v>
      </c>
      <c r="AN52" s="1">
        <v>18759</v>
      </c>
      <c r="AO52">
        <v>17816</v>
      </c>
      <c r="AP52">
        <v>21512</v>
      </c>
      <c r="AQ52">
        <v>18742</v>
      </c>
    </row>
    <row r="53" spans="2:45">
      <c r="B53" t="s">
        <v>118</v>
      </c>
      <c r="AP53">
        <v>22807</v>
      </c>
      <c r="AQ53">
        <v>10229</v>
      </c>
    </row>
    <row r="54" spans="2:45">
      <c r="B54" t="s">
        <v>42</v>
      </c>
      <c r="Y54">
        <v>349</v>
      </c>
      <c r="AB54">
        <v>29061</v>
      </c>
      <c r="AC54">
        <v>56266</v>
      </c>
      <c r="AD54">
        <v>78343</v>
      </c>
      <c r="AE54">
        <v>53523</v>
      </c>
      <c r="AF54">
        <v>75554</v>
      </c>
      <c r="AG54">
        <v>94</v>
      </c>
      <c r="AH54">
        <v>103721</v>
      </c>
      <c r="AI54">
        <v>108059</v>
      </c>
      <c r="AJ54">
        <v>70335</v>
      </c>
      <c r="AK54">
        <v>58945</v>
      </c>
      <c r="AL54">
        <v>53372</v>
      </c>
      <c r="AM54">
        <v>55258</v>
      </c>
      <c r="AN54" s="1">
        <v>58522</v>
      </c>
      <c r="AO54">
        <v>68352</v>
      </c>
      <c r="AP54">
        <v>76364</v>
      </c>
      <c r="AQ54">
        <v>93568</v>
      </c>
      <c r="AR54">
        <v>92122</v>
      </c>
      <c r="AS54">
        <v>93020</v>
      </c>
    </row>
    <row r="55" spans="2:45">
      <c r="B55" t="s">
        <v>43</v>
      </c>
      <c r="Y55">
        <v>8362</v>
      </c>
      <c r="AB55">
        <v>1016180</v>
      </c>
      <c r="AC55">
        <v>881007</v>
      </c>
      <c r="AD55">
        <v>1058472</v>
      </c>
      <c r="AE55">
        <v>564496</v>
      </c>
      <c r="AF55">
        <v>937829</v>
      </c>
      <c r="AG55">
        <v>893.8</v>
      </c>
      <c r="AH55">
        <v>865357</v>
      </c>
      <c r="AI55">
        <v>639001</v>
      </c>
      <c r="AJ55">
        <v>453320</v>
      </c>
      <c r="AK55">
        <v>258460</v>
      </c>
      <c r="AL55">
        <v>238444</v>
      </c>
      <c r="AM55">
        <v>205736</v>
      </c>
      <c r="AN55" s="1">
        <v>256238</v>
      </c>
      <c r="AO55">
        <v>263692</v>
      </c>
      <c r="AP55">
        <v>308584</v>
      </c>
      <c r="AQ55">
        <v>282744</v>
      </c>
    </row>
    <row r="56" spans="2:45">
      <c r="B56" t="s">
        <v>44</v>
      </c>
      <c r="AB56">
        <v>8229</v>
      </c>
      <c r="AC56">
        <v>29902</v>
      </c>
      <c r="AD56">
        <v>53008</v>
      </c>
      <c r="AE56">
        <v>62984</v>
      </c>
      <c r="AF56">
        <v>69898</v>
      </c>
      <c r="AG56">
        <v>72.8</v>
      </c>
      <c r="AH56">
        <v>81402</v>
      </c>
      <c r="AI56">
        <v>70086</v>
      </c>
      <c r="AJ56">
        <v>50235</v>
      </c>
      <c r="AK56">
        <v>30962</v>
      </c>
      <c r="AL56">
        <v>25040</v>
      </c>
      <c r="AM56">
        <v>21709</v>
      </c>
      <c r="AN56" s="1">
        <v>12545</v>
      </c>
      <c r="AO56">
        <v>12572</v>
      </c>
      <c r="AP56">
        <v>14256</v>
      </c>
      <c r="AQ56">
        <v>14512</v>
      </c>
      <c r="AR56">
        <v>7604</v>
      </c>
      <c r="AS56">
        <v>1603</v>
      </c>
    </row>
    <row r="57" spans="2:45">
      <c r="B57" t="s">
        <v>45</v>
      </c>
      <c r="AB57">
        <v>2499</v>
      </c>
      <c r="AC57">
        <v>2181</v>
      </c>
      <c r="AD57">
        <v>2561</v>
      </c>
      <c r="AE57">
        <v>2741</v>
      </c>
      <c r="AF57">
        <v>4580</v>
      </c>
      <c r="AG57">
        <v>4.3</v>
      </c>
      <c r="AH57">
        <v>2862</v>
      </c>
      <c r="AI57">
        <v>4702</v>
      </c>
      <c r="AJ57">
        <v>2320</v>
      </c>
      <c r="AK57">
        <v>1534</v>
      </c>
      <c r="AL57">
        <v>833</v>
      </c>
      <c r="AM57">
        <v>499</v>
      </c>
      <c r="AN57" s="1">
        <v>1285</v>
      </c>
      <c r="AO57">
        <v>965</v>
      </c>
      <c r="AP57">
        <v>1481</v>
      </c>
      <c r="AQ57">
        <v>767</v>
      </c>
      <c r="AR57">
        <v>769</v>
      </c>
      <c r="AS57">
        <v>345</v>
      </c>
    </row>
    <row r="58" spans="2:45">
      <c r="B58" t="s">
        <v>107</v>
      </c>
      <c r="AB58">
        <v>4</v>
      </c>
      <c r="AC58">
        <v>652</v>
      </c>
      <c r="AP58">
        <v>96</v>
      </c>
      <c r="AQ58">
        <v>30</v>
      </c>
      <c r="AR58">
        <v>15</v>
      </c>
      <c r="AS58">
        <v>5</v>
      </c>
    </row>
    <row r="59" spans="2:45">
      <c r="B59" t="s">
        <v>46</v>
      </c>
      <c r="AB59">
        <v>183</v>
      </c>
      <c r="AC59">
        <v>170</v>
      </c>
      <c r="AD59">
        <v>379</v>
      </c>
      <c r="AE59">
        <v>352</v>
      </c>
      <c r="AF59">
        <v>676</v>
      </c>
      <c r="AG59">
        <v>12.4</v>
      </c>
      <c r="AH59">
        <v>1914</v>
      </c>
      <c r="AI59">
        <v>564</v>
      </c>
      <c r="AJ59">
        <v>4476</v>
      </c>
      <c r="AK59">
        <v>2454</v>
      </c>
      <c r="AL59">
        <v>1473</v>
      </c>
      <c r="AM59">
        <v>2131</v>
      </c>
      <c r="AN59" s="1">
        <v>625</v>
      </c>
      <c r="AO59">
        <v>2261</v>
      </c>
      <c r="AP59">
        <v>760</v>
      </c>
      <c r="AQ59">
        <v>2568</v>
      </c>
      <c r="AR59">
        <v>273</v>
      </c>
      <c r="AS59">
        <v>300</v>
      </c>
    </row>
    <row r="60" spans="2:45">
      <c r="B60" t="s">
        <v>111</v>
      </c>
      <c r="AB60">
        <v>60</v>
      </c>
      <c r="AC60">
        <v>13</v>
      </c>
      <c r="AP60">
        <v>217</v>
      </c>
      <c r="AQ60">
        <v>190</v>
      </c>
    </row>
    <row r="61" spans="2:45">
      <c r="B61" t="s">
        <v>110</v>
      </c>
      <c r="AP61">
        <v>10193</v>
      </c>
      <c r="AQ61">
        <v>3271</v>
      </c>
    </row>
    <row r="62" spans="2:45">
      <c r="B62" t="s">
        <v>113</v>
      </c>
      <c r="AP62">
        <v>1948</v>
      </c>
      <c r="AQ62">
        <v>4192</v>
      </c>
    </row>
    <row r="63" spans="2:45">
      <c r="B63" t="s">
        <v>72</v>
      </c>
      <c r="AB63">
        <v>3641</v>
      </c>
      <c r="AC63">
        <v>2587</v>
      </c>
      <c r="AD63">
        <v>12428</v>
      </c>
      <c r="AE63">
        <v>15891</v>
      </c>
      <c r="AF63">
        <v>26114</v>
      </c>
      <c r="AG63">
        <v>29.3</v>
      </c>
      <c r="AH63">
        <v>30764</v>
      </c>
      <c r="AI63">
        <v>36232</v>
      </c>
      <c r="AJ63">
        <v>35289</v>
      </c>
      <c r="AK63">
        <v>28796</v>
      </c>
      <c r="AL63">
        <v>20562</v>
      </c>
      <c r="AM63">
        <v>24121</v>
      </c>
      <c r="AN63" s="1">
        <v>15303</v>
      </c>
      <c r="AO63">
        <v>23056</v>
      </c>
      <c r="AP63">
        <v>33738</v>
      </c>
      <c r="AQ63">
        <v>38444</v>
      </c>
      <c r="AR63">
        <v>58008</v>
      </c>
      <c r="AS63">
        <v>60263</v>
      </c>
    </row>
    <row r="64" spans="2:45">
      <c r="B64" t="s">
        <v>47</v>
      </c>
      <c r="AD64">
        <v>1214</v>
      </c>
      <c r="AE64">
        <v>1137</v>
      </c>
      <c r="AF64">
        <v>3706</v>
      </c>
      <c r="AG64">
        <v>3.8</v>
      </c>
      <c r="AH64">
        <v>2212</v>
      </c>
      <c r="AI64">
        <v>1147</v>
      </c>
      <c r="AJ64">
        <v>1163</v>
      </c>
      <c r="AK64">
        <v>882</v>
      </c>
      <c r="AL64">
        <v>1877</v>
      </c>
      <c r="AM64">
        <v>2591</v>
      </c>
      <c r="AN64" s="1">
        <v>6900</v>
      </c>
      <c r="AO64">
        <v>8194</v>
      </c>
      <c r="AP64">
        <v>9742</v>
      </c>
      <c r="AQ64">
        <v>11235</v>
      </c>
      <c r="AR64">
        <v>8081</v>
      </c>
      <c r="AS64">
        <v>125</v>
      </c>
    </row>
    <row r="65" spans="2:45">
      <c r="B65" t="s">
        <v>48</v>
      </c>
      <c r="AI65">
        <v>3414</v>
      </c>
      <c r="AJ65">
        <v>3560</v>
      </c>
      <c r="AK65">
        <v>3914</v>
      </c>
      <c r="AL65">
        <v>2729</v>
      </c>
      <c r="AM65">
        <v>3453</v>
      </c>
      <c r="AN65" s="1">
        <v>3624</v>
      </c>
      <c r="AO65">
        <v>5577</v>
      </c>
      <c r="AP65">
        <v>7038</v>
      </c>
      <c r="AQ65">
        <v>6058</v>
      </c>
      <c r="AR65">
        <v>4955</v>
      </c>
      <c r="AS65">
        <v>1546</v>
      </c>
    </row>
    <row r="66" spans="2:45">
      <c r="B66" t="s">
        <v>49</v>
      </c>
      <c r="Y66">
        <v>3157.8</v>
      </c>
      <c r="AB66">
        <v>150789</v>
      </c>
      <c r="AC66">
        <v>367517</v>
      </c>
      <c r="AD66">
        <v>498640</v>
      </c>
      <c r="AE66">
        <v>389833</v>
      </c>
      <c r="AF66">
        <v>524820</v>
      </c>
      <c r="AG66">
        <v>467</v>
      </c>
      <c r="AH66">
        <v>441841</v>
      </c>
      <c r="AI66">
        <v>365293</v>
      </c>
      <c r="AJ66">
        <v>268414</v>
      </c>
      <c r="AK66">
        <v>181302</v>
      </c>
      <c r="AL66">
        <v>166440</v>
      </c>
      <c r="AM66">
        <v>184660</v>
      </c>
      <c r="AN66" s="1">
        <v>187535</v>
      </c>
      <c r="AO66">
        <v>208544</v>
      </c>
      <c r="AP66">
        <v>221039</v>
      </c>
      <c r="AQ66">
        <v>245642</v>
      </c>
      <c r="AR66">
        <v>286638</v>
      </c>
      <c r="AS66">
        <v>507921</v>
      </c>
    </row>
    <row r="67" spans="2:45">
      <c r="B67" t="s">
        <v>120</v>
      </c>
      <c r="AB67">
        <v>115</v>
      </c>
      <c r="AC67">
        <v>97</v>
      </c>
      <c r="AP67">
        <v>328</v>
      </c>
      <c r="AQ67">
        <v>832</v>
      </c>
      <c r="AR67">
        <v>994</v>
      </c>
      <c r="AS67">
        <v>465</v>
      </c>
    </row>
    <row r="68" spans="2:45">
      <c r="B68" t="s">
        <v>50</v>
      </c>
      <c r="Y68">
        <v>477.5</v>
      </c>
      <c r="AB68">
        <v>13149</v>
      </c>
      <c r="AC68">
        <v>17625</v>
      </c>
      <c r="AD68">
        <v>28977</v>
      </c>
      <c r="AE68">
        <v>18892</v>
      </c>
      <c r="AF68">
        <v>27677</v>
      </c>
      <c r="AG68">
        <v>39.799999999999997</v>
      </c>
      <c r="AH68">
        <v>43342</v>
      </c>
      <c r="AI68">
        <v>41080</v>
      </c>
      <c r="AJ68">
        <v>29865</v>
      </c>
      <c r="AK68">
        <v>18770</v>
      </c>
      <c r="AL68">
        <v>15915</v>
      </c>
      <c r="AM68">
        <v>21733</v>
      </c>
      <c r="AN68" s="1">
        <v>20971</v>
      </c>
      <c r="AO68">
        <v>23693</v>
      </c>
      <c r="AP68">
        <v>25653</v>
      </c>
      <c r="AQ68">
        <v>24979</v>
      </c>
      <c r="AR68">
        <v>25776</v>
      </c>
      <c r="AS68">
        <v>26709</v>
      </c>
    </row>
    <row r="69" spans="2:45">
      <c r="B69" t="s">
        <v>51</v>
      </c>
      <c r="Y69">
        <v>97.3</v>
      </c>
      <c r="AB69">
        <v>16860</v>
      </c>
      <c r="AC69">
        <v>29260</v>
      </c>
      <c r="AD69">
        <v>83546</v>
      </c>
      <c r="AE69">
        <v>80999</v>
      </c>
      <c r="AF69">
        <v>73048</v>
      </c>
      <c r="AG69">
        <v>66.599999999999994</v>
      </c>
      <c r="AH69">
        <v>60862</v>
      </c>
      <c r="AI69">
        <v>74818</v>
      </c>
      <c r="AJ69">
        <v>40110</v>
      </c>
      <c r="AK69">
        <v>29489</v>
      </c>
      <c r="AL69">
        <v>33472</v>
      </c>
      <c r="AM69">
        <v>36344</v>
      </c>
      <c r="AN69" s="1">
        <v>61438</v>
      </c>
      <c r="AO69">
        <v>75175</v>
      </c>
      <c r="AP69">
        <v>132153</v>
      </c>
      <c r="AQ69">
        <v>107900</v>
      </c>
      <c r="AR69">
        <v>131498</v>
      </c>
      <c r="AS69">
        <v>239719</v>
      </c>
    </row>
    <row r="70" spans="2:45">
      <c r="B70" t="s">
        <v>52</v>
      </c>
      <c r="AF70">
        <v>8245</v>
      </c>
      <c r="AG70">
        <v>13.1</v>
      </c>
      <c r="AH70">
        <v>13882</v>
      </c>
      <c r="AI70">
        <v>14405</v>
      </c>
      <c r="AJ70">
        <v>9714</v>
      </c>
      <c r="AK70">
        <v>6780</v>
      </c>
      <c r="AL70">
        <v>5887</v>
      </c>
      <c r="AM70">
        <v>6221</v>
      </c>
      <c r="AN70" s="1">
        <v>11074</v>
      </c>
      <c r="AO70">
        <v>12487</v>
      </c>
      <c r="AP70">
        <v>12516</v>
      </c>
      <c r="AQ70">
        <v>18459</v>
      </c>
      <c r="AR70">
        <v>19061</v>
      </c>
      <c r="AS70">
        <v>3</v>
      </c>
    </row>
    <row r="71" spans="2:45">
      <c r="B71" t="s">
        <v>117</v>
      </c>
      <c r="AP71">
        <v>2903</v>
      </c>
      <c r="AQ71">
        <v>1233</v>
      </c>
    </row>
    <row r="72" spans="2:45">
      <c r="B72" t="s">
        <v>144</v>
      </c>
      <c r="AB72">
        <v>4</v>
      </c>
      <c r="AC72">
        <v>13</v>
      </c>
    </row>
    <row r="73" spans="2:45">
      <c r="B73" t="s">
        <v>53</v>
      </c>
      <c r="AB73">
        <v>10878</v>
      </c>
      <c r="AC73">
        <v>33597</v>
      </c>
      <c r="AD73">
        <v>53921</v>
      </c>
      <c r="AE73">
        <v>48362</v>
      </c>
      <c r="AF73">
        <v>53430</v>
      </c>
      <c r="AG73">
        <v>66.3</v>
      </c>
      <c r="AH73">
        <v>69530</v>
      </c>
      <c r="AI73">
        <v>58954</v>
      </c>
      <c r="AJ73">
        <v>34069</v>
      </c>
      <c r="AK73">
        <v>20538</v>
      </c>
      <c r="AL73">
        <v>17532</v>
      </c>
      <c r="AM73">
        <v>21062</v>
      </c>
      <c r="AN73" s="1">
        <v>31105</v>
      </c>
      <c r="AO73">
        <v>33174</v>
      </c>
      <c r="AP73">
        <v>45728</v>
      </c>
      <c r="AQ73">
        <v>43482</v>
      </c>
      <c r="AR73">
        <v>44108</v>
      </c>
      <c r="AS73">
        <v>68807</v>
      </c>
    </row>
    <row r="74" spans="2:45">
      <c r="B74" t="s">
        <v>54</v>
      </c>
      <c r="AB74">
        <v>4371</v>
      </c>
      <c r="AC74">
        <v>5396</v>
      </c>
      <c r="AD74">
        <v>5683</v>
      </c>
      <c r="AE74">
        <v>2671</v>
      </c>
      <c r="AF74">
        <v>2216</v>
      </c>
      <c r="AG74">
        <v>2.4</v>
      </c>
      <c r="AH74">
        <v>1583</v>
      </c>
      <c r="AI74">
        <v>1527</v>
      </c>
      <c r="AJ74">
        <v>881</v>
      </c>
      <c r="AK74">
        <v>710</v>
      </c>
      <c r="AL74">
        <v>644</v>
      </c>
      <c r="AM74">
        <v>673</v>
      </c>
      <c r="AN74" s="1">
        <v>921</v>
      </c>
      <c r="AO74">
        <v>1724</v>
      </c>
      <c r="AP74">
        <v>2454</v>
      </c>
      <c r="AQ74">
        <v>2349</v>
      </c>
      <c r="AR74">
        <v>1323</v>
      </c>
      <c r="AS74">
        <v>203</v>
      </c>
    </row>
    <row r="75" spans="2:45">
      <c r="B75" t="s">
        <v>121</v>
      </c>
      <c r="AP75">
        <v>47</v>
      </c>
      <c r="AQ75">
        <v>38</v>
      </c>
      <c r="AR75">
        <v>112</v>
      </c>
      <c r="AS75">
        <v>114</v>
      </c>
    </row>
    <row r="76" spans="2:45">
      <c r="B76" t="s">
        <v>55</v>
      </c>
      <c r="AB76">
        <v>13965</v>
      </c>
      <c r="AC76">
        <v>22633</v>
      </c>
      <c r="AD76">
        <v>23974</v>
      </c>
      <c r="AE76">
        <v>22473</v>
      </c>
      <c r="AF76">
        <v>32859</v>
      </c>
      <c r="AG76">
        <v>54.7</v>
      </c>
      <c r="AH76">
        <v>68896</v>
      </c>
      <c r="AI76">
        <v>67932</v>
      </c>
      <c r="AJ76">
        <v>34786</v>
      </c>
      <c r="AK76">
        <v>26930</v>
      </c>
      <c r="AL76">
        <v>22068</v>
      </c>
      <c r="AM76">
        <v>15064</v>
      </c>
      <c r="AN76" s="1">
        <v>2625</v>
      </c>
      <c r="AO76">
        <v>9081</v>
      </c>
      <c r="AP76">
        <v>13168</v>
      </c>
      <c r="AQ76">
        <v>21948</v>
      </c>
      <c r="AR76">
        <v>26466</v>
      </c>
      <c r="AS76">
        <v>56640</v>
      </c>
    </row>
    <row r="77" spans="2:45">
      <c r="B77" t="s">
        <v>128</v>
      </c>
      <c r="Y77">
        <v>582.6</v>
      </c>
      <c r="AB77">
        <v>30689</v>
      </c>
      <c r="AC77">
        <v>45784</v>
      </c>
      <c r="AD77">
        <v>52166</v>
      </c>
      <c r="AE77">
        <v>48022</v>
      </c>
      <c r="AF77">
        <v>75187</v>
      </c>
      <c r="AS77">
        <v>15081</v>
      </c>
    </row>
    <row r="78" spans="2:45">
      <c r="B78" t="s">
        <v>135</v>
      </c>
      <c r="AB78">
        <v>4997</v>
      </c>
      <c r="AC78">
        <v>11731</v>
      </c>
      <c r="AD78">
        <v>42493</v>
      </c>
      <c r="AE78">
        <v>23319</v>
      </c>
      <c r="AF78">
        <v>21388</v>
      </c>
      <c r="AG78">
        <v>15.1</v>
      </c>
    </row>
    <row r="79" spans="2:45">
      <c r="B79" t="s">
        <v>115</v>
      </c>
      <c r="AB79">
        <v>14384</v>
      </c>
      <c r="AC79">
        <v>21774</v>
      </c>
      <c r="AD79">
        <v>28315</v>
      </c>
      <c r="AE79">
        <v>26618</v>
      </c>
      <c r="AF79">
        <v>25646</v>
      </c>
      <c r="AP79">
        <v>4012</v>
      </c>
      <c r="AQ79">
        <v>5625</v>
      </c>
    </row>
    <row r="80" spans="2:45">
      <c r="B80" t="s">
        <v>56</v>
      </c>
      <c r="AB80">
        <v>6843</v>
      </c>
      <c r="AC80">
        <v>6207</v>
      </c>
      <c r="AD80">
        <v>6194</v>
      </c>
      <c r="AE80">
        <v>4313</v>
      </c>
      <c r="AF80">
        <v>7452</v>
      </c>
      <c r="AG80">
        <v>5.6</v>
      </c>
      <c r="AH80">
        <v>4802</v>
      </c>
      <c r="AI80">
        <v>4638</v>
      </c>
      <c r="AJ80">
        <v>3537</v>
      </c>
      <c r="AK80">
        <v>1834</v>
      </c>
      <c r="AL80">
        <v>1830</v>
      </c>
      <c r="AM80">
        <v>2703</v>
      </c>
      <c r="AN80" s="1">
        <v>2348</v>
      </c>
      <c r="AO80">
        <v>1298</v>
      </c>
      <c r="AP80">
        <v>2153</v>
      </c>
      <c r="AQ80">
        <v>1716</v>
      </c>
    </row>
    <row r="81" spans="2:45">
      <c r="B81" t="s">
        <v>112</v>
      </c>
      <c r="AP81">
        <v>64595</v>
      </c>
      <c r="AQ81">
        <v>76909</v>
      </c>
      <c r="AR81">
        <v>74657</v>
      </c>
      <c r="AS81">
        <v>23602</v>
      </c>
    </row>
    <row r="82" spans="2:45">
      <c r="B82" t="s">
        <v>57</v>
      </c>
      <c r="AH82">
        <v>3943</v>
      </c>
      <c r="AI82">
        <v>7584</v>
      </c>
      <c r="AJ82">
        <v>6248</v>
      </c>
      <c r="AK82">
        <v>5429</v>
      </c>
      <c r="AL82">
        <v>5648</v>
      </c>
      <c r="AM82">
        <v>11861</v>
      </c>
      <c r="AN82" s="1">
        <v>5063</v>
      </c>
      <c r="AO82">
        <v>2065</v>
      </c>
      <c r="AP82">
        <v>2885</v>
      </c>
      <c r="AQ82">
        <v>2186</v>
      </c>
    </row>
    <row r="83" spans="2:45">
      <c r="B83" t="s">
        <v>58</v>
      </c>
      <c r="AB83">
        <v>556</v>
      </c>
      <c r="AC83">
        <v>948</v>
      </c>
      <c r="AD83">
        <v>2131</v>
      </c>
      <c r="AE83">
        <v>3360</v>
      </c>
      <c r="AF83">
        <v>4642</v>
      </c>
      <c r="AG83">
        <v>3.5</v>
      </c>
      <c r="AH83">
        <v>4103</v>
      </c>
      <c r="AI83">
        <v>3436</v>
      </c>
      <c r="AJ83">
        <v>2573</v>
      </c>
      <c r="AK83">
        <v>1680</v>
      </c>
      <c r="AL83">
        <v>2200</v>
      </c>
      <c r="AM83">
        <v>3865</v>
      </c>
      <c r="AN83" s="1">
        <v>9139</v>
      </c>
      <c r="AO83">
        <v>9569</v>
      </c>
      <c r="AP83">
        <v>14267</v>
      </c>
      <c r="AQ83">
        <v>13376</v>
      </c>
    </row>
    <row r="84" spans="2:45">
      <c r="B84" t="s">
        <v>59</v>
      </c>
      <c r="AB84">
        <v>107</v>
      </c>
      <c r="AC84">
        <v>697</v>
      </c>
      <c r="AD84">
        <v>2720</v>
      </c>
      <c r="AE84">
        <v>3378</v>
      </c>
      <c r="AF84">
        <v>3493</v>
      </c>
      <c r="AG84">
        <v>4.2</v>
      </c>
      <c r="AH84">
        <v>6311</v>
      </c>
      <c r="AI84">
        <v>6364</v>
      </c>
      <c r="AJ84">
        <v>1468</v>
      </c>
      <c r="AK84">
        <v>1767</v>
      </c>
      <c r="AL84">
        <v>3864</v>
      </c>
      <c r="AM84">
        <v>3560</v>
      </c>
      <c r="AN84" s="1">
        <v>3670</v>
      </c>
      <c r="AO84">
        <v>4701</v>
      </c>
      <c r="AP84">
        <v>10157</v>
      </c>
      <c r="AQ84">
        <v>5387</v>
      </c>
    </row>
    <row r="85" spans="2:45">
      <c r="B85" t="s">
        <v>60</v>
      </c>
      <c r="AE85">
        <v>364</v>
      </c>
      <c r="AF85">
        <v>25</v>
      </c>
      <c r="AG85">
        <v>0.1</v>
      </c>
      <c r="AH85">
        <v>36</v>
      </c>
      <c r="AI85">
        <v>117</v>
      </c>
      <c r="AJ85">
        <v>21</v>
      </c>
      <c r="AK85">
        <v>45</v>
      </c>
      <c r="AL85">
        <v>224</v>
      </c>
      <c r="AM85">
        <v>1334</v>
      </c>
      <c r="AN85" s="1">
        <v>514</v>
      </c>
      <c r="AO85">
        <v>2916</v>
      </c>
      <c r="AP85">
        <v>6658</v>
      </c>
      <c r="AQ85">
        <v>3292</v>
      </c>
    </row>
    <row r="86" spans="2:45">
      <c r="B86" t="s">
        <v>61</v>
      </c>
      <c r="AB86">
        <v>1158</v>
      </c>
      <c r="AC86">
        <v>2491</v>
      </c>
      <c r="AD86">
        <v>1999</v>
      </c>
      <c r="AE86">
        <v>2793</v>
      </c>
      <c r="AF86">
        <v>515</v>
      </c>
      <c r="AG86">
        <v>2.8</v>
      </c>
      <c r="AH86">
        <v>9800</v>
      </c>
      <c r="AI86">
        <v>6876</v>
      </c>
      <c r="AJ86">
        <v>4602</v>
      </c>
      <c r="AK86">
        <v>1789</v>
      </c>
      <c r="AL86">
        <v>3017</v>
      </c>
      <c r="AM86">
        <v>3209</v>
      </c>
      <c r="AN86" s="1">
        <v>5150</v>
      </c>
      <c r="AO86">
        <v>6699</v>
      </c>
      <c r="AP86">
        <v>8571</v>
      </c>
      <c r="AQ86">
        <v>9981</v>
      </c>
    </row>
    <row r="87" spans="2:45">
      <c r="B87" t="s">
        <v>62</v>
      </c>
      <c r="AB87">
        <v>327</v>
      </c>
      <c r="AC87">
        <v>356</v>
      </c>
      <c r="AD87">
        <v>544</v>
      </c>
      <c r="AE87">
        <v>1311</v>
      </c>
      <c r="AF87">
        <v>1044</v>
      </c>
      <c r="AG87">
        <v>0.4</v>
      </c>
      <c r="AH87">
        <v>91</v>
      </c>
      <c r="AI87">
        <v>123</v>
      </c>
      <c r="AJ87">
        <v>109</v>
      </c>
      <c r="AK87">
        <v>83</v>
      </c>
      <c r="AL87">
        <v>53</v>
      </c>
      <c r="AM87">
        <v>34</v>
      </c>
      <c r="AN87" s="1">
        <v>757</v>
      </c>
      <c r="AO87">
        <v>221</v>
      </c>
      <c r="AP87">
        <v>930</v>
      </c>
      <c r="AQ87">
        <v>370</v>
      </c>
    </row>
    <row r="88" spans="2:45">
      <c r="B88" t="s">
        <v>101</v>
      </c>
      <c r="AM88">
        <v>1261</v>
      </c>
      <c r="AN88" s="1">
        <v>1482</v>
      </c>
      <c r="AO88">
        <v>1460</v>
      </c>
      <c r="AP88">
        <v>964</v>
      </c>
      <c r="AQ88">
        <v>1680</v>
      </c>
    </row>
    <row r="89" spans="2:45">
      <c r="B89" t="s">
        <v>129</v>
      </c>
      <c r="AB89">
        <v>1385</v>
      </c>
      <c r="AC89">
        <v>62</v>
      </c>
      <c r="AD89">
        <v>372</v>
      </c>
    </row>
    <row r="90" spans="2:45">
      <c r="B90" t="s">
        <v>155</v>
      </c>
      <c r="Y90">
        <v>199.8</v>
      </c>
    </row>
    <row r="91" spans="2:45">
      <c r="B91" t="s">
        <v>63</v>
      </c>
      <c r="Y91">
        <v>177.1</v>
      </c>
      <c r="AB91">
        <v>10576</v>
      </c>
      <c r="AC91">
        <v>31939</v>
      </c>
      <c r="AD91">
        <v>74259</v>
      </c>
      <c r="AE91">
        <v>47577</v>
      </c>
      <c r="AF91">
        <v>75019</v>
      </c>
      <c r="AG91">
        <v>74.099999999999994</v>
      </c>
      <c r="AH91">
        <v>95690</v>
      </c>
      <c r="AI91">
        <v>61049</v>
      </c>
      <c r="AJ91">
        <v>40548</v>
      </c>
      <c r="AK91">
        <v>23809</v>
      </c>
      <c r="AL91">
        <v>20056</v>
      </c>
      <c r="AM91">
        <v>24143</v>
      </c>
      <c r="AN91" s="1">
        <v>38115</v>
      </c>
      <c r="AO91">
        <v>56418</v>
      </c>
      <c r="AP91">
        <v>64594</v>
      </c>
      <c r="AQ91">
        <v>62232</v>
      </c>
      <c r="AR91">
        <v>60606</v>
      </c>
      <c r="AS91">
        <v>4059</v>
      </c>
    </row>
    <row r="92" spans="2:45">
      <c r="B92" t="s">
        <v>122</v>
      </c>
      <c r="AP92">
        <v>7276</v>
      </c>
      <c r="AQ92">
        <v>4024</v>
      </c>
      <c r="AR92">
        <v>2222</v>
      </c>
      <c r="AS92">
        <v>163</v>
      </c>
    </row>
    <row r="93" spans="2:45">
      <c r="B93" t="s">
        <v>64</v>
      </c>
      <c r="AB93">
        <v>6029</v>
      </c>
      <c r="AC93">
        <v>15133</v>
      </c>
      <c r="AD93">
        <v>22174</v>
      </c>
      <c r="AE93">
        <v>13749</v>
      </c>
      <c r="AF93">
        <v>21662</v>
      </c>
      <c r="AG93">
        <v>22</v>
      </c>
      <c r="AH93">
        <v>27296</v>
      </c>
      <c r="AI93">
        <v>21554</v>
      </c>
      <c r="AJ93">
        <v>20805</v>
      </c>
      <c r="AK93">
        <v>16491</v>
      </c>
      <c r="AL93">
        <v>24930</v>
      </c>
      <c r="AM93">
        <v>35690</v>
      </c>
      <c r="AN93" s="1">
        <v>4376</v>
      </c>
      <c r="AO93">
        <v>6687</v>
      </c>
      <c r="AP93">
        <v>9997</v>
      </c>
      <c r="AQ93">
        <v>8696</v>
      </c>
    </row>
    <row r="94" spans="2:45">
      <c r="B94" t="s">
        <v>124</v>
      </c>
      <c r="Y94">
        <v>112.3</v>
      </c>
      <c r="AB94">
        <v>13145</v>
      </c>
      <c r="AC94">
        <v>12412</v>
      </c>
      <c r="AD94">
        <v>23241</v>
      </c>
      <c r="AE94">
        <v>19299</v>
      </c>
      <c r="AF94">
        <v>68002</v>
      </c>
      <c r="AP94">
        <v>15407</v>
      </c>
      <c r="AQ94">
        <v>18630</v>
      </c>
    </row>
    <row r="95" spans="2:45">
      <c r="B95" t="s">
        <v>65</v>
      </c>
      <c r="AB95">
        <v>171</v>
      </c>
      <c r="AC95">
        <v>1258</v>
      </c>
      <c r="AD95">
        <v>1847</v>
      </c>
      <c r="AE95">
        <v>3083</v>
      </c>
      <c r="AF95">
        <v>3262</v>
      </c>
      <c r="AG95">
        <v>4.8</v>
      </c>
      <c r="AH95">
        <v>8646</v>
      </c>
      <c r="AI95">
        <v>7711</v>
      </c>
      <c r="AJ95">
        <v>5024</v>
      </c>
      <c r="AK95">
        <v>2806</v>
      </c>
      <c r="AL95">
        <v>3481</v>
      </c>
      <c r="AM95">
        <v>2761</v>
      </c>
      <c r="AN95" s="1">
        <v>2501</v>
      </c>
      <c r="AO95">
        <v>2594</v>
      </c>
      <c r="AP95">
        <v>4921</v>
      </c>
      <c r="AQ95">
        <v>3585</v>
      </c>
      <c r="AR95">
        <v>2640</v>
      </c>
      <c r="AS95">
        <v>894</v>
      </c>
    </row>
    <row r="96" spans="2:45">
      <c r="B96" t="s">
        <v>66</v>
      </c>
      <c r="Y96">
        <v>7712.2</v>
      </c>
      <c r="AB96">
        <v>203182</v>
      </c>
      <c r="AC96">
        <v>459005</v>
      </c>
      <c r="AD96">
        <v>751754</v>
      </c>
      <c r="AE96">
        <v>549031</v>
      </c>
      <c r="AF96">
        <v>696869</v>
      </c>
      <c r="AG96">
        <v>710.4</v>
      </c>
      <c r="AH96">
        <v>701042</v>
      </c>
      <c r="AI96">
        <v>560828</v>
      </c>
      <c r="AJ96">
        <v>383599</v>
      </c>
      <c r="AK96">
        <v>273077</v>
      </c>
      <c r="AL96">
        <v>232012</v>
      </c>
      <c r="AM96">
        <v>264121</v>
      </c>
      <c r="AN96" s="1">
        <v>196073</v>
      </c>
      <c r="AO96">
        <v>168533</v>
      </c>
      <c r="AP96">
        <v>215758</v>
      </c>
      <c r="AQ96">
        <v>197920</v>
      </c>
      <c r="AR96">
        <v>176698</v>
      </c>
      <c r="AS96">
        <v>406379</v>
      </c>
    </row>
    <row r="97" spans="2:45">
      <c r="B97" t="s">
        <v>109</v>
      </c>
      <c r="AB97">
        <v>154</v>
      </c>
      <c r="AC97">
        <v>4495</v>
      </c>
      <c r="AP97">
        <v>54411</v>
      </c>
      <c r="AQ97">
        <v>77442</v>
      </c>
      <c r="AR97">
        <v>49217</v>
      </c>
      <c r="AS97">
        <v>794</v>
      </c>
    </row>
    <row r="98" spans="2:45">
      <c r="B98" t="s">
        <v>67</v>
      </c>
      <c r="Y98">
        <v>3989.2</v>
      </c>
      <c r="AB98">
        <v>181675</v>
      </c>
      <c r="AC98">
        <v>246571</v>
      </c>
      <c r="AD98">
        <v>363563</v>
      </c>
      <c r="AE98">
        <v>311589</v>
      </c>
      <c r="AF98">
        <v>407170</v>
      </c>
      <c r="AG98">
        <v>388.2</v>
      </c>
      <c r="AH98">
        <v>360963</v>
      </c>
      <c r="AI98">
        <v>262534</v>
      </c>
      <c r="AJ98">
        <v>163647</v>
      </c>
      <c r="AK98">
        <v>122283</v>
      </c>
      <c r="AL98">
        <v>111695</v>
      </c>
      <c r="AM98">
        <v>131761</v>
      </c>
      <c r="AN98" s="1">
        <v>119525</v>
      </c>
      <c r="AO98">
        <v>112859</v>
      </c>
      <c r="AP98">
        <v>122195</v>
      </c>
      <c r="AQ98">
        <v>132756</v>
      </c>
      <c r="AR98">
        <v>116937</v>
      </c>
      <c r="AS98">
        <v>54203</v>
      </c>
    </row>
    <row r="99" spans="2:45">
      <c r="B99" t="s">
        <v>119</v>
      </c>
      <c r="AP99">
        <v>47462</v>
      </c>
      <c r="AQ99">
        <v>30160</v>
      </c>
    </row>
    <row r="100" spans="2:45">
      <c r="B100" t="s">
        <v>157</v>
      </c>
      <c r="Y100">
        <v>6.7</v>
      </c>
    </row>
    <row r="101" spans="2:45">
      <c r="B101" t="s">
        <v>68</v>
      </c>
      <c r="Y101">
        <v>2491.8000000000002</v>
      </c>
      <c r="AB101">
        <v>71401</v>
      </c>
      <c r="AC101">
        <v>69998</v>
      </c>
      <c r="AD101">
        <v>112240</v>
      </c>
      <c r="AE101">
        <v>82273</v>
      </c>
      <c r="AF101">
        <v>110221</v>
      </c>
      <c r="AG101">
        <v>120.7</v>
      </c>
      <c r="AH101">
        <v>143248</v>
      </c>
      <c r="AI101">
        <v>106400</v>
      </c>
      <c r="AJ101">
        <v>61209</v>
      </c>
      <c r="AK101">
        <v>51706</v>
      </c>
      <c r="AL101">
        <v>72916</v>
      </c>
      <c r="AM101">
        <v>68722</v>
      </c>
      <c r="AN101" s="1">
        <v>93594</v>
      </c>
      <c r="AO101">
        <v>87851</v>
      </c>
      <c r="AP101">
        <v>91296</v>
      </c>
      <c r="AQ101">
        <v>98837</v>
      </c>
      <c r="AR101">
        <v>84493</v>
      </c>
      <c r="AS101">
        <v>141841</v>
      </c>
    </row>
    <row r="102" spans="2:45">
      <c r="B102" t="s">
        <v>69</v>
      </c>
      <c r="Y102">
        <v>887.4</v>
      </c>
      <c r="AB102">
        <v>131989</v>
      </c>
      <c r="AC102">
        <v>142767</v>
      </c>
      <c r="AD102">
        <v>177692</v>
      </c>
      <c r="AE102">
        <v>115412</v>
      </c>
      <c r="AF102">
        <v>208575</v>
      </c>
      <c r="AG102">
        <v>232.1</v>
      </c>
      <c r="AH102">
        <v>201769</v>
      </c>
      <c r="AI102">
        <v>181170</v>
      </c>
      <c r="AJ102">
        <v>113940</v>
      </c>
      <c r="AK102">
        <v>65458</v>
      </c>
      <c r="AL102">
        <v>57552</v>
      </c>
      <c r="AM102">
        <v>66274</v>
      </c>
      <c r="AN102" s="1">
        <v>71069</v>
      </c>
      <c r="AO102">
        <v>76639</v>
      </c>
      <c r="AP102">
        <v>93341</v>
      </c>
    </row>
    <row r="103" spans="2:45">
      <c r="B103" t="s">
        <v>133</v>
      </c>
      <c r="AB103">
        <v>188</v>
      </c>
      <c r="AC103">
        <v>287</v>
      </c>
      <c r="AD103">
        <v>380</v>
      </c>
      <c r="AE103">
        <v>517</v>
      </c>
      <c r="AF103">
        <v>1464</v>
      </c>
      <c r="AG103">
        <v>3</v>
      </c>
    </row>
    <row r="104" spans="2:45">
      <c r="B104" t="s">
        <v>70</v>
      </c>
      <c r="AB104">
        <v>743</v>
      </c>
      <c r="AC104">
        <v>236</v>
      </c>
      <c r="AD104">
        <v>620</v>
      </c>
      <c r="AE104">
        <v>351</v>
      </c>
      <c r="AF104">
        <v>876</v>
      </c>
      <c r="AG104">
        <v>0.3</v>
      </c>
      <c r="AH104">
        <v>383</v>
      </c>
      <c r="AI104">
        <v>207</v>
      </c>
      <c r="AJ104">
        <v>146</v>
      </c>
      <c r="AK104">
        <v>168</v>
      </c>
      <c r="AL104">
        <v>185</v>
      </c>
      <c r="AM104">
        <v>224</v>
      </c>
      <c r="AN104" s="1">
        <v>236</v>
      </c>
      <c r="AO104">
        <v>367</v>
      </c>
      <c r="AP104">
        <v>372</v>
      </c>
      <c r="AQ104">
        <v>405</v>
      </c>
      <c r="AR104">
        <v>442</v>
      </c>
      <c r="AS104">
        <v>87</v>
      </c>
    </row>
    <row r="105" spans="2:45">
      <c r="B105" t="s">
        <v>71</v>
      </c>
      <c r="AB105">
        <v>2135</v>
      </c>
      <c r="AC105">
        <v>2902</v>
      </c>
      <c r="AD105">
        <v>3300</v>
      </c>
      <c r="AE105">
        <v>2049</v>
      </c>
      <c r="AF105">
        <v>2154</v>
      </c>
      <c r="AG105">
        <v>3.1</v>
      </c>
      <c r="AH105">
        <v>1843</v>
      </c>
      <c r="AI105">
        <v>1821</v>
      </c>
      <c r="AJ105">
        <v>1208</v>
      </c>
      <c r="AK105">
        <v>552</v>
      </c>
      <c r="AL105">
        <v>1792</v>
      </c>
      <c r="AM105">
        <v>973</v>
      </c>
      <c r="AN105" s="1">
        <v>1525</v>
      </c>
      <c r="AO105">
        <v>2750</v>
      </c>
      <c r="AP105">
        <v>4473</v>
      </c>
      <c r="AQ105">
        <v>2681</v>
      </c>
      <c r="AR105">
        <v>2202</v>
      </c>
      <c r="AS105">
        <v>472</v>
      </c>
    </row>
    <row r="106" spans="2:45">
      <c r="B106" t="s">
        <v>73</v>
      </c>
      <c r="AB106">
        <v>6457</v>
      </c>
      <c r="AC106">
        <v>5002</v>
      </c>
      <c r="AD106">
        <v>4959</v>
      </c>
      <c r="AE106">
        <v>5804</v>
      </c>
      <c r="AF106">
        <v>14814</v>
      </c>
      <c r="AG106">
        <v>12.5</v>
      </c>
      <c r="AH106">
        <v>14935</v>
      </c>
      <c r="AI106">
        <v>24055</v>
      </c>
      <c r="AJ106">
        <v>20302</v>
      </c>
      <c r="AK106">
        <v>10425</v>
      </c>
      <c r="AL106">
        <v>17574</v>
      </c>
      <c r="AM106">
        <v>19410</v>
      </c>
      <c r="AN106" s="1">
        <v>35612</v>
      </c>
      <c r="AO106">
        <v>33995</v>
      </c>
      <c r="AP106">
        <v>49024</v>
      </c>
      <c r="AQ106">
        <v>38672</v>
      </c>
      <c r="AR106">
        <v>24958</v>
      </c>
      <c r="AS106">
        <v>1423</v>
      </c>
    </row>
    <row r="107" spans="2:45">
      <c r="B107" t="s">
        <v>74</v>
      </c>
      <c r="AB107">
        <v>4419</v>
      </c>
      <c r="AC107">
        <v>8704</v>
      </c>
      <c r="AD107">
        <v>14409</v>
      </c>
      <c r="AE107">
        <v>10878</v>
      </c>
      <c r="AF107">
        <v>12198</v>
      </c>
      <c r="AG107">
        <v>13.4</v>
      </c>
      <c r="AH107">
        <v>14672</v>
      </c>
      <c r="AI107">
        <v>10307</v>
      </c>
      <c r="AJ107">
        <v>6983</v>
      </c>
      <c r="AK107">
        <v>5713</v>
      </c>
      <c r="AL107">
        <v>3748</v>
      </c>
      <c r="AM107">
        <v>2416</v>
      </c>
      <c r="AN107" s="1">
        <v>1902</v>
      </c>
      <c r="AO107">
        <v>10527</v>
      </c>
      <c r="AP107">
        <v>5313</v>
      </c>
      <c r="AQ107">
        <v>7369</v>
      </c>
      <c r="AR107">
        <v>4877</v>
      </c>
      <c r="AS107">
        <v>273</v>
      </c>
    </row>
    <row r="108" spans="2:45">
      <c r="B108" t="s">
        <v>130</v>
      </c>
      <c r="Y108">
        <v>301.7</v>
      </c>
      <c r="AC108">
        <v>97063</v>
      </c>
      <c r="AD108">
        <v>154555</v>
      </c>
      <c r="AE108">
        <v>145062</v>
      </c>
      <c r="AF108">
        <v>180829</v>
      </c>
    </row>
    <row r="109" spans="2:45">
      <c r="B109" t="s">
        <v>131</v>
      </c>
      <c r="AC109">
        <v>239197</v>
      </c>
      <c r="AD109">
        <v>150157</v>
      </c>
      <c r="AE109">
        <v>59038</v>
      </c>
      <c r="AF109">
        <v>72038</v>
      </c>
    </row>
    <row r="110" spans="2:45">
      <c r="B110" t="s">
        <v>132</v>
      </c>
      <c r="Y110">
        <v>844.4</v>
      </c>
      <c r="AC110">
        <v>65726</v>
      </c>
      <c r="AD110">
        <v>123582</v>
      </c>
      <c r="AE110">
        <v>78608</v>
      </c>
      <c r="AF110">
        <v>92573</v>
      </c>
    </row>
    <row r="111" spans="2:45">
      <c r="B111" t="s">
        <v>75</v>
      </c>
      <c r="AB111">
        <v>470628</v>
      </c>
      <c r="AG111">
        <v>357.3</v>
      </c>
      <c r="AH111">
        <v>338795</v>
      </c>
      <c r="AI111">
        <v>236763</v>
      </c>
      <c r="AJ111">
        <v>111203</v>
      </c>
      <c r="AK111">
        <v>58883</v>
      </c>
      <c r="AL111">
        <v>55906</v>
      </c>
      <c r="AM111">
        <v>53854</v>
      </c>
      <c r="AN111" s="1">
        <v>59353</v>
      </c>
      <c r="AO111">
        <v>57881</v>
      </c>
      <c r="AP111">
        <v>67847</v>
      </c>
      <c r="AQ111">
        <v>95476</v>
      </c>
      <c r="AR111">
        <v>82722</v>
      </c>
    </row>
    <row r="112" spans="2:45">
      <c r="B112" t="s">
        <v>76</v>
      </c>
      <c r="Y112">
        <v>110.2</v>
      </c>
      <c r="AB112">
        <v>5821</v>
      </c>
      <c r="AC112">
        <v>21603</v>
      </c>
      <c r="AD112">
        <v>35828</v>
      </c>
      <c r="AE112">
        <v>19162</v>
      </c>
      <c r="AF112">
        <v>28536</v>
      </c>
      <c r="AG112">
        <v>35.799999999999997</v>
      </c>
      <c r="AH112">
        <v>37635</v>
      </c>
      <c r="AI112">
        <v>27157</v>
      </c>
      <c r="AJ112">
        <v>21771</v>
      </c>
      <c r="AK112">
        <v>15372</v>
      </c>
      <c r="AL112">
        <v>14297</v>
      </c>
      <c r="AM112">
        <v>19302</v>
      </c>
      <c r="AN112" s="1">
        <v>22707</v>
      </c>
      <c r="AO112">
        <v>21743</v>
      </c>
      <c r="AP112">
        <v>23933</v>
      </c>
      <c r="AQ112">
        <v>24716</v>
      </c>
      <c r="AR112">
        <v>22350</v>
      </c>
      <c r="AS112">
        <v>4282</v>
      </c>
    </row>
    <row r="113" spans="2:45">
      <c r="B113" t="s">
        <v>77</v>
      </c>
      <c r="AB113">
        <v>515</v>
      </c>
      <c r="AC113">
        <v>1118</v>
      </c>
      <c r="AD113">
        <v>3462</v>
      </c>
      <c r="AE113">
        <v>3005</v>
      </c>
      <c r="AF113">
        <v>3564</v>
      </c>
      <c r="AG113">
        <v>7.2</v>
      </c>
      <c r="AH113">
        <v>10550</v>
      </c>
      <c r="AI113">
        <v>16027</v>
      </c>
      <c r="AJ113">
        <v>2754</v>
      </c>
      <c r="AK113">
        <v>3041</v>
      </c>
      <c r="AL113">
        <v>2781</v>
      </c>
      <c r="AM113">
        <v>2251</v>
      </c>
      <c r="AN113" s="1">
        <v>3228</v>
      </c>
      <c r="AO113">
        <v>4636</v>
      </c>
    </row>
    <row r="114" spans="2:45">
      <c r="B114" t="s">
        <v>78</v>
      </c>
      <c r="Y114">
        <v>134.69999999999999</v>
      </c>
      <c r="AB114">
        <v>3085</v>
      </c>
      <c r="AC114">
        <v>5022</v>
      </c>
      <c r="AD114">
        <v>5797</v>
      </c>
      <c r="AE114">
        <v>7711</v>
      </c>
      <c r="AF114">
        <v>7454</v>
      </c>
      <c r="AG114">
        <v>9.4</v>
      </c>
      <c r="AH114">
        <v>8831</v>
      </c>
      <c r="AI114">
        <v>7406</v>
      </c>
      <c r="AJ114">
        <v>4362</v>
      </c>
      <c r="AK114">
        <v>3057</v>
      </c>
      <c r="AL114">
        <v>2936</v>
      </c>
      <c r="AM114">
        <v>2407</v>
      </c>
      <c r="AN114" s="1">
        <v>2077</v>
      </c>
      <c r="AO114">
        <v>3047</v>
      </c>
      <c r="AP114">
        <v>3612</v>
      </c>
      <c r="AQ114">
        <v>3591</v>
      </c>
      <c r="AR114">
        <v>3170</v>
      </c>
      <c r="AS114">
        <v>1005</v>
      </c>
    </row>
    <row r="115" spans="2:45">
      <c r="B115" t="s">
        <v>145</v>
      </c>
      <c r="AB115">
        <v>27</v>
      </c>
      <c r="AC115">
        <v>58</v>
      </c>
    </row>
    <row r="116" spans="2:45">
      <c r="B116" t="s">
        <v>103</v>
      </c>
      <c r="AO116">
        <v>19716</v>
      </c>
      <c r="AP116">
        <v>38620</v>
      </c>
      <c r="AQ116">
        <v>45551</v>
      </c>
    </row>
    <row r="117" spans="2:45">
      <c r="B117" t="s">
        <v>79</v>
      </c>
      <c r="Y117">
        <v>120.7</v>
      </c>
      <c r="AB117">
        <v>37141</v>
      </c>
      <c r="AC117">
        <v>59833</v>
      </c>
      <c r="AD117">
        <v>93551</v>
      </c>
      <c r="AE117">
        <v>153969</v>
      </c>
      <c r="AF117">
        <v>243326</v>
      </c>
      <c r="AG117">
        <v>188.1</v>
      </c>
      <c r="AH117">
        <v>210854</v>
      </c>
      <c r="AI117">
        <v>236924</v>
      </c>
      <c r="AJ117">
        <v>102440</v>
      </c>
      <c r="AK117">
        <v>74440</v>
      </c>
      <c r="AL117">
        <v>46128</v>
      </c>
      <c r="AM117">
        <v>59009</v>
      </c>
      <c r="AN117" s="1">
        <v>79865</v>
      </c>
      <c r="AO117">
        <v>92326</v>
      </c>
      <c r="AP117">
        <v>179507</v>
      </c>
      <c r="AQ117">
        <v>140415</v>
      </c>
      <c r="AR117">
        <v>209509</v>
      </c>
      <c r="AS117">
        <v>427063</v>
      </c>
    </row>
    <row r="118" spans="2:45">
      <c r="B118" t="s">
        <v>134</v>
      </c>
      <c r="Y118">
        <v>9.8000000000000007</v>
      </c>
      <c r="AB118">
        <v>1798</v>
      </c>
      <c r="AC118">
        <v>15383</v>
      </c>
      <c r="AD118">
        <v>21075</v>
      </c>
      <c r="AE118">
        <v>21038</v>
      </c>
    </row>
    <row r="119" spans="2:45">
      <c r="B119" t="s">
        <v>80</v>
      </c>
      <c r="AB119">
        <v>2076</v>
      </c>
      <c r="AC119">
        <v>7738</v>
      </c>
      <c r="AD119">
        <v>16667</v>
      </c>
      <c r="AE119">
        <v>22943</v>
      </c>
      <c r="AF119">
        <v>24209</v>
      </c>
      <c r="AG119">
        <v>34.299999999999997</v>
      </c>
      <c r="AH119">
        <v>45569</v>
      </c>
      <c r="AI119">
        <v>39491</v>
      </c>
      <c r="AJ119">
        <v>26814</v>
      </c>
      <c r="AK119">
        <v>12891</v>
      </c>
      <c r="AL119">
        <v>13101</v>
      </c>
      <c r="AM119">
        <v>12287</v>
      </c>
      <c r="AN119" s="1">
        <v>9769</v>
      </c>
      <c r="AO119">
        <v>7753</v>
      </c>
      <c r="AP119">
        <v>9183</v>
      </c>
      <c r="AQ119">
        <v>7410</v>
      </c>
      <c r="AR119">
        <v>4408</v>
      </c>
      <c r="AS119">
        <v>929</v>
      </c>
    </row>
    <row r="120" spans="2:45">
      <c r="B120" t="s">
        <v>81</v>
      </c>
      <c r="AB120">
        <v>118</v>
      </c>
      <c r="AC120">
        <v>81</v>
      </c>
      <c r="AD120">
        <v>1256</v>
      </c>
      <c r="AE120">
        <v>968</v>
      </c>
      <c r="AF120">
        <v>1733</v>
      </c>
      <c r="AG120">
        <v>0.9</v>
      </c>
      <c r="AH120">
        <v>701</v>
      </c>
      <c r="AI120">
        <v>282</v>
      </c>
      <c r="AJ120">
        <v>238</v>
      </c>
      <c r="AK120">
        <v>442</v>
      </c>
      <c r="AL120">
        <v>494</v>
      </c>
      <c r="AM120">
        <v>266</v>
      </c>
      <c r="AN120" s="1">
        <v>48</v>
      </c>
      <c r="AO120">
        <v>745</v>
      </c>
    </row>
    <row r="121" spans="2:45">
      <c r="B121" t="s">
        <v>82</v>
      </c>
      <c r="Y121">
        <v>2399.3000000000002</v>
      </c>
      <c r="AB121">
        <v>95959</v>
      </c>
      <c r="AC121">
        <v>132131</v>
      </c>
      <c r="AD121">
        <v>294006</v>
      </c>
      <c r="AE121">
        <v>233692</v>
      </c>
      <c r="AF121">
        <v>379159</v>
      </c>
      <c r="AG121">
        <v>252.7</v>
      </c>
      <c r="AH121">
        <v>350124</v>
      </c>
      <c r="AI121">
        <v>304152</v>
      </c>
      <c r="AJ121">
        <v>158140</v>
      </c>
      <c r="AK121">
        <v>95084</v>
      </c>
      <c r="AL121">
        <v>102586</v>
      </c>
      <c r="AM121">
        <v>133766</v>
      </c>
      <c r="AN121" s="1">
        <v>152862</v>
      </c>
      <c r="AO121">
        <v>191658</v>
      </c>
      <c r="AP121">
        <v>231938</v>
      </c>
      <c r="AQ121">
        <v>261727</v>
      </c>
      <c r="AR121">
        <v>261673</v>
      </c>
      <c r="AS121">
        <v>345988</v>
      </c>
    </row>
    <row r="122" spans="2:45">
      <c r="B122" t="s">
        <v>83</v>
      </c>
      <c r="Y122">
        <v>2823.2</v>
      </c>
      <c r="AB122">
        <v>122192</v>
      </c>
      <c r="AC122">
        <v>275796</v>
      </c>
      <c r="AD122">
        <v>485932</v>
      </c>
      <c r="AE122">
        <v>217035</v>
      </c>
      <c r="AF122">
        <v>335806</v>
      </c>
      <c r="AG122">
        <v>329.9</v>
      </c>
      <c r="AH122">
        <v>317758</v>
      </c>
      <c r="AI122">
        <v>255538</v>
      </c>
      <c r="AJ122">
        <v>164548</v>
      </c>
      <c r="AK122">
        <v>92071</v>
      </c>
      <c r="AL122">
        <v>82522</v>
      </c>
      <c r="AM122">
        <v>116139</v>
      </c>
      <c r="AN122" s="1">
        <v>114415</v>
      </c>
      <c r="AO122">
        <v>106219</v>
      </c>
      <c r="AP122">
        <v>93739</v>
      </c>
      <c r="AQ122">
        <v>102589</v>
      </c>
      <c r="AR122">
        <v>117302</v>
      </c>
      <c r="AS122">
        <v>166056</v>
      </c>
    </row>
    <row r="123" spans="2:45">
      <c r="B123" t="s">
        <v>140</v>
      </c>
      <c r="AC123">
        <v>10116</v>
      </c>
    </row>
    <row r="124" spans="2:45">
      <c r="B124" t="s">
        <v>84</v>
      </c>
      <c r="AB124">
        <v>1994</v>
      </c>
      <c r="AC124">
        <v>2953</v>
      </c>
      <c r="AD124">
        <v>9045</v>
      </c>
      <c r="AE124">
        <v>14246</v>
      </c>
      <c r="AF124">
        <v>18183</v>
      </c>
      <c r="AG124">
        <v>19.600000000000001</v>
      </c>
      <c r="AH124">
        <v>7908</v>
      </c>
      <c r="AI124">
        <v>3710</v>
      </c>
      <c r="AJ124">
        <v>2373</v>
      </c>
      <c r="AK124">
        <v>3154</v>
      </c>
      <c r="AL124">
        <v>3335</v>
      </c>
      <c r="AM124">
        <v>3168</v>
      </c>
      <c r="AN124" s="1">
        <v>1745</v>
      </c>
      <c r="AO124">
        <v>2205</v>
      </c>
      <c r="AP124">
        <v>2848</v>
      </c>
      <c r="AQ124">
        <v>4956</v>
      </c>
      <c r="AR124">
        <v>6461</v>
      </c>
      <c r="AS124">
        <v>3088</v>
      </c>
    </row>
    <row r="125" spans="2:45">
      <c r="B125" t="s">
        <v>150</v>
      </c>
      <c r="AR125">
        <v>44207</v>
      </c>
      <c r="AS125">
        <v>199737</v>
      </c>
    </row>
    <row r="126" spans="2:45">
      <c r="B126" t="s">
        <v>85</v>
      </c>
      <c r="Y126">
        <v>1488</v>
      </c>
      <c r="AB126">
        <v>45496</v>
      </c>
      <c r="AC126">
        <v>106310</v>
      </c>
      <c r="AD126">
        <v>191661</v>
      </c>
      <c r="AE126">
        <v>143663</v>
      </c>
      <c r="AF126">
        <v>241700</v>
      </c>
      <c r="AG126">
        <v>280.60000000000002</v>
      </c>
      <c r="AH126">
        <v>251802</v>
      </c>
      <c r="AI126">
        <v>209979</v>
      </c>
      <c r="AJ126">
        <v>145943</v>
      </c>
      <c r="AK126">
        <v>98875</v>
      </c>
      <c r="AL126">
        <v>86494</v>
      </c>
      <c r="AM126">
        <v>99740</v>
      </c>
      <c r="AN126" s="1">
        <v>118269</v>
      </c>
      <c r="AO126">
        <v>97738</v>
      </c>
      <c r="AP126">
        <v>101098</v>
      </c>
      <c r="AQ126">
        <v>92390</v>
      </c>
      <c r="AR126">
        <v>105009</v>
      </c>
      <c r="AS126">
        <v>19957</v>
      </c>
    </row>
    <row r="127" spans="2:45">
      <c r="B127" t="s">
        <v>141</v>
      </c>
      <c r="AB127">
        <v>829</v>
      </c>
      <c r="AC127">
        <v>813</v>
      </c>
    </row>
    <row r="128" spans="2:45">
      <c r="B128" t="s">
        <v>156</v>
      </c>
      <c r="Y128">
        <v>87.3</v>
      </c>
    </row>
    <row r="129" spans="2:45">
      <c r="B129" t="s">
        <v>86</v>
      </c>
      <c r="Y129">
        <v>2715.4</v>
      </c>
      <c r="AB129">
        <v>351597</v>
      </c>
      <c r="AC129">
        <v>437404</v>
      </c>
      <c r="AD129">
        <v>532507</v>
      </c>
      <c r="AE129">
        <v>380236</v>
      </c>
      <c r="AF129">
        <v>559221</v>
      </c>
      <c r="AG129">
        <v>538.29999999999995</v>
      </c>
      <c r="AH129">
        <v>480305</v>
      </c>
      <c r="AI129">
        <v>358994</v>
      </c>
      <c r="AJ129">
        <v>243718</v>
      </c>
      <c r="AK129">
        <v>139764</v>
      </c>
      <c r="AL129">
        <v>121679</v>
      </c>
      <c r="AM129">
        <v>162258</v>
      </c>
      <c r="AN129" s="1">
        <v>121416</v>
      </c>
      <c r="AO129">
        <v>111884</v>
      </c>
      <c r="AP129">
        <v>141434</v>
      </c>
      <c r="AQ129">
        <v>129725</v>
      </c>
    </row>
    <row r="130" spans="2:45">
      <c r="B130" t="s">
        <v>87</v>
      </c>
      <c r="AB130">
        <v>1735</v>
      </c>
      <c r="AC130">
        <v>666</v>
      </c>
      <c r="AD130">
        <v>3674</v>
      </c>
      <c r="AE130">
        <v>4552</v>
      </c>
      <c r="AF130">
        <v>12507</v>
      </c>
      <c r="AG130">
        <v>12.9</v>
      </c>
      <c r="AH130">
        <v>13689</v>
      </c>
      <c r="AI130">
        <v>8815</v>
      </c>
      <c r="AJ130">
        <v>4749</v>
      </c>
      <c r="AK130">
        <v>1599</v>
      </c>
      <c r="AL130">
        <v>2019</v>
      </c>
      <c r="AM130">
        <v>1828</v>
      </c>
      <c r="AN130" s="1">
        <v>1165</v>
      </c>
      <c r="AO130">
        <v>2695</v>
      </c>
      <c r="AP130">
        <v>2857</v>
      </c>
      <c r="AQ130">
        <v>4012</v>
      </c>
    </row>
    <row r="131" spans="2:45">
      <c r="B131" t="s">
        <v>88</v>
      </c>
      <c r="Y131">
        <v>1097.5</v>
      </c>
      <c r="AB131">
        <v>27710</v>
      </c>
      <c r="AC131">
        <v>59729</v>
      </c>
      <c r="AD131">
        <v>69033</v>
      </c>
      <c r="AE131">
        <v>54701</v>
      </c>
      <c r="AF131">
        <v>63257</v>
      </c>
      <c r="AG131">
        <v>72</v>
      </c>
      <c r="AH131">
        <v>75643</v>
      </c>
      <c r="AI131">
        <v>68979</v>
      </c>
      <c r="AJ131">
        <v>52570</v>
      </c>
      <c r="AK131">
        <v>40132</v>
      </c>
      <c r="AL131">
        <v>37874</v>
      </c>
      <c r="AM131">
        <v>67471</v>
      </c>
      <c r="AN131" s="1">
        <v>93375</v>
      </c>
      <c r="AO131">
        <v>118522</v>
      </c>
      <c r="AP131">
        <v>97787</v>
      </c>
      <c r="AQ131">
        <v>115989</v>
      </c>
      <c r="AR131">
        <v>122630</v>
      </c>
      <c r="AS131">
        <v>51094</v>
      </c>
    </row>
    <row r="132" spans="2:45">
      <c r="B132" t="s">
        <v>89</v>
      </c>
      <c r="AD132">
        <v>8159</v>
      </c>
      <c r="AE132">
        <v>6670</v>
      </c>
      <c r="AF132">
        <v>2821</v>
      </c>
      <c r="AG132">
        <v>4</v>
      </c>
      <c r="AH132">
        <v>7231</v>
      </c>
      <c r="AI132">
        <v>48544</v>
      </c>
      <c r="AJ132">
        <v>28936</v>
      </c>
      <c r="AK132">
        <v>22920</v>
      </c>
      <c r="AL132">
        <v>33605</v>
      </c>
      <c r="AM132">
        <v>41253</v>
      </c>
      <c r="AN132" s="1">
        <v>37730</v>
      </c>
      <c r="AO132">
        <v>43618</v>
      </c>
      <c r="AP132">
        <v>345</v>
      </c>
      <c r="AQ132">
        <v>97</v>
      </c>
      <c r="AR132">
        <v>125</v>
      </c>
      <c r="AS132">
        <v>276</v>
      </c>
    </row>
    <row r="133" spans="2:45">
      <c r="B133" t="s">
        <v>90</v>
      </c>
      <c r="AG133">
        <v>48.4</v>
      </c>
      <c r="AH133">
        <v>73031</v>
      </c>
      <c r="AI133">
        <v>96368</v>
      </c>
      <c r="AJ133">
        <v>55396</v>
      </c>
      <c r="AK133">
        <v>54237</v>
      </c>
      <c r="AL133">
        <v>24305</v>
      </c>
      <c r="AM133">
        <v>21536</v>
      </c>
      <c r="AN133" s="1">
        <v>12274</v>
      </c>
      <c r="AO133">
        <v>10311</v>
      </c>
      <c r="AP133">
        <v>10425</v>
      </c>
      <c r="AQ133">
        <v>7959</v>
      </c>
    </row>
    <row r="134" spans="2:45">
      <c r="B134" t="s">
        <v>91</v>
      </c>
      <c r="AD134">
        <v>5386</v>
      </c>
      <c r="AE134">
        <v>2558</v>
      </c>
      <c r="AF134">
        <v>5793</v>
      </c>
      <c r="AG134">
        <v>5.5</v>
      </c>
      <c r="AH134">
        <v>4661</v>
      </c>
      <c r="AI134">
        <v>6027</v>
      </c>
      <c r="AJ134">
        <v>6008</v>
      </c>
      <c r="AK134">
        <v>2446</v>
      </c>
      <c r="AL134">
        <v>1878</v>
      </c>
      <c r="AM134">
        <v>1924</v>
      </c>
      <c r="AN134" s="1">
        <v>2080</v>
      </c>
      <c r="AO134">
        <v>2039</v>
      </c>
      <c r="AP134">
        <v>421</v>
      </c>
      <c r="AQ134">
        <v>241</v>
      </c>
      <c r="AR134">
        <v>718</v>
      </c>
      <c r="AS134">
        <v>208</v>
      </c>
    </row>
    <row r="135" spans="2:45">
      <c r="B135" t="s">
        <v>92</v>
      </c>
      <c r="AD135">
        <v>6995</v>
      </c>
      <c r="AE135">
        <v>7521</v>
      </c>
      <c r="AF135">
        <v>11167</v>
      </c>
      <c r="AG135">
        <v>10.7</v>
      </c>
      <c r="AH135">
        <v>7960</v>
      </c>
      <c r="AI135">
        <v>6611</v>
      </c>
      <c r="AJ135">
        <v>2396</v>
      </c>
      <c r="AK135">
        <v>2053</v>
      </c>
      <c r="AL135">
        <v>1702</v>
      </c>
      <c r="AM135">
        <v>1929</v>
      </c>
      <c r="AN135" s="1">
        <v>1324</v>
      </c>
      <c r="AO135">
        <v>1837</v>
      </c>
      <c r="AP135">
        <v>803</v>
      </c>
      <c r="AQ135">
        <v>1111</v>
      </c>
    </row>
    <row r="136" spans="2:45">
      <c r="B136" t="s">
        <v>123</v>
      </c>
      <c r="AP136">
        <v>22335</v>
      </c>
      <c r="AQ136">
        <v>17717</v>
      </c>
      <c r="AR136">
        <v>14573</v>
      </c>
      <c r="AS136">
        <v>410</v>
      </c>
    </row>
    <row r="137" spans="2:45">
      <c r="B137" t="s">
        <v>93</v>
      </c>
      <c r="Y137">
        <v>221.1</v>
      </c>
      <c r="AB137">
        <v>22293</v>
      </c>
      <c r="AC137">
        <v>48339</v>
      </c>
      <c r="AD137">
        <v>83428</v>
      </c>
      <c r="AE137">
        <v>85600</v>
      </c>
      <c r="AF137">
        <v>80091</v>
      </c>
      <c r="AG137">
        <v>71.900000000000006</v>
      </c>
      <c r="AH137">
        <v>89338</v>
      </c>
      <c r="AI137">
        <v>82100</v>
      </c>
      <c r="AJ137">
        <v>55170</v>
      </c>
      <c r="AK137">
        <v>36402</v>
      </c>
      <c r="AL137">
        <v>34184</v>
      </c>
      <c r="AM137">
        <v>63887</v>
      </c>
      <c r="AN137" s="1">
        <v>77896</v>
      </c>
      <c r="AO137">
        <v>93379</v>
      </c>
      <c r="AP137">
        <v>114085</v>
      </c>
      <c r="AQ137">
        <v>109750</v>
      </c>
      <c r="AR137">
        <v>222500</v>
      </c>
      <c r="AS137">
        <v>207262</v>
      </c>
    </row>
    <row r="138" spans="2:45">
      <c r="B138" t="s">
        <v>94</v>
      </c>
      <c r="AB138">
        <v>92121</v>
      </c>
      <c r="AC138">
        <f>43898+82149</f>
        <v>126047</v>
      </c>
      <c r="AD138">
        <v>231310</v>
      </c>
      <c r="AE138">
        <v>301506</v>
      </c>
      <c r="AF138">
        <v>432781</v>
      </c>
      <c r="AG138">
        <v>378.6</v>
      </c>
      <c r="AH138">
        <v>425702</v>
      </c>
      <c r="AI138">
        <v>436288</v>
      </c>
      <c r="AJ138">
        <v>303457</v>
      </c>
      <c r="AK138">
        <v>270891</v>
      </c>
      <c r="AL138">
        <v>194072</v>
      </c>
      <c r="AM138">
        <v>209739</v>
      </c>
      <c r="AN138" s="1">
        <v>214966</v>
      </c>
      <c r="AO138">
        <v>93161</v>
      </c>
      <c r="AP138">
        <v>65147</v>
      </c>
      <c r="AQ138">
        <v>47354</v>
      </c>
      <c r="AR138">
        <v>30315</v>
      </c>
      <c r="AS138">
        <v>390661</v>
      </c>
    </row>
    <row r="139" spans="2:45">
      <c r="B139" t="s">
        <v>104</v>
      </c>
      <c r="AO139">
        <v>39485</v>
      </c>
      <c r="AP139">
        <v>63674</v>
      </c>
      <c r="AQ139">
        <v>76563</v>
      </c>
    </row>
    <row r="140" spans="2:45">
      <c r="B140" t="s">
        <v>95</v>
      </c>
      <c r="Y140">
        <v>158.19999999999999</v>
      </c>
      <c r="AB140">
        <v>17520</v>
      </c>
      <c r="AC140">
        <v>19665</v>
      </c>
      <c r="AD140">
        <v>23375</v>
      </c>
      <c r="AE140">
        <v>28982</v>
      </c>
      <c r="AF140">
        <v>50559</v>
      </c>
      <c r="AG140">
        <v>49.1</v>
      </c>
      <c r="AH140">
        <v>40817</v>
      </c>
      <c r="AI140">
        <v>36404</v>
      </c>
      <c r="AJ140">
        <v>36042</v>
      </c>
      <c r="AK140">
        <v>22179</v>
      </c>
      <c r="AL140">
        <v>24993</v>
      </c>
      <c r="AM140">
        <v>28467</v>
      </c>
      <c r="AN140" s="1">
        <v>20670</v>
      </c>
      <c r="AO140">
        <v>21007</v>
      </c>
      <c r="AP140">
        <v>23637</v>
      </c>
      <c r="AQ140">
        <v>38277</v>
      </c>
      <c r="AR140">
        <v>33307</v>
      </c>
      <c r="AS140">
        <v>335</v>
      </c>
    </row>
    <row r="141" spans="2:45">
      <c r="B141" t="s">
        <v>96</v>
      </c>
      <c r="Y141">
        <v>92</v>
      </c>
      <c r="AB141">
        <v>5062</v>
      </c>
      <c r="AC141">
        <v>12397</v>
      </c>
      <c r="AD141">
        <v>24595</v>
      </c>
      <c r="AE141">
        <v>48014</v>
      </c>
      <c r="AF141">
        <v>50671</v>
      </c>
      <c r="AG141">
        <v>55.7</v>
      </c>
      <c r="AH141">
        <v>78774</v>
      </c>
      <c r="AI141">
        <v>21639</v>
      </c>
      <c r="AJ141">
        <v>14109</v>
      </c>
      <c r="AK141">
        <v>9113</v>
      </c>
      <c r="AL141">
        <v>8075</v>
      </c>
      <c r="AM141">
        <v>7213</v>
      </c>
      <c r="AN141" s="1">
        <v>8523</v>
      </c>
      <c r="AO141">
        <v>14144</v>
      </c>
      <c r="AP141">
        <v>23659</v>
      </c>
      <c r="AQ141">
        <v>30338</v>
      </c>
      <c r="AR141">
        <v>17997</v>
      </c>
      <c r="AS141">
        <v>4823</v>
      </c>
    </row>
    <row r="142" spans="2:45">
      <c r="B142" t="s">
        <v>97</v>
      </c>
      <c r="Y142">
        <v>28194.3</v>
      </c>
      <c r="AB142">
        <v>1171698</v>
      </c>
      <c r="AC142">
        <v>1754402</v>
      </c>
      <c r="AD142">
        <v>2560529</v>
      </c>
      <c r="AE142">
        <v>1602120</v>
      </c>
      <c r="AF142">
        <v>2072893</v>
      </c>
      <c r="AG142">
        <v>2026.2</v>
      </c>
      <c r="AH142">
        <v>1787805</v>
      </c>
      <c r="AI142">
        <v>1306768</v>
      </c>
      <c r="AJ142">
        <v>791436</v>
      </c>
      <c r="AK142">
        <v>591805</v>
      </c>
      <c r="AL142">
        <v>482772</v>
      </c>
      <c r="AM142">
        <v>372679</v>
      </c>
      <c r="AN142" s="1">
        <v>240679</v>
      </c>
      <c r="AO142">
        <v>232228</v>
      </c>
      <c r="AP142">
        <v>281899</v>
      </c>
      <c r="AQ142">
        <v>404577</v>
      </c>
      <c r="AR142">
        <v>197847</v>
      </c>
      <c r="AS142">
        <v>15822</v>
      </c>
    </row>
    <row r="143" spans="2:45">
      <c r="B143" t="s">
        <v>158</v>
      </c>
      <c r="Y143">
        <v>837.7</v>
      </c>
    </row>
    <row r="144" spans="2:45">
      <c r="B144" t="s">
        <v>106</v>
      </c>
      <c r="AB144">
        <f>2+1447</f>
        <v>1449</v>
      </c>
      <c r="AC144">
        <v>2924</v>
      </c>
      <c r="AD144">
        <v>3585</v>
      </c>
      <c r="AE144">
        <f>4+6799</f>
        <v>6803</v>
      </c>
      <c r="AF144">
        <f>35+8771</f>
        <v>8806</v>
      </c>
      <c r="AG144">
        <v>10.5</v>
      </c>
      <c r="AH144">
        <f>15312+12150</f>
        <v>27462</v>
      </c>
      <c r="AI144">
        <f>39049+6945</f>
        <v>45994</v>
      </c>
      <c r="AJ144">
        <v>39070</v>
      </c>
      <c r="AK144">
        <v>34826</v>
      </c>
      <c r="AL144">
        <v>10091</v>
      </c>
      <c r="AM144">
        <v>12122</v>
      </c>
      <c r="AN144" s="1">
        <v>12040</v>
      </c>
      <c r="AO144">
        <v>14133</v>
      </c>
      <c r="AP144">
        <v>20002</v>
      </c>
      <c r="AQ144">
        <v>19901</v>
      </c>
      <c r="AR144">
        <v>7061</v>
      </c>
      <c r="AS144">
        <v>1876</v>
      </c>
    </row>
    <row r="145" spans="1:54">
      <c r="E145">
        <f t="shared" ref="E145:AA145" si="0">SUM(E4:E142)</f>
        <v>0</v>
      </c>
      <c r="F145">
        <f t="shared" si="0"/>
        <v>0</v>
      </c>
      <c r="G145">
        <f t="shared" si="0"/>
        <v>0</v>
      </c>
      <c r="H145">
        <f t="shared" si="0"/>
        <v>0</v>
      </c>
      <c r="I145">
        <f t="shared" si="0"/>
        <v>0</v>
      </c>
      <c r="J145">
        <f t="shared" si="0"/>
        <v>0</v>
      </c>
      <c r="K145">
        <f t="shared" si="0"/>
        <v>0</v>
      </c>
      <c r="L145">
        <f t="shared" si="0"/>
        <v>0</v>
      </c>
      <c r="M145">
        <f t="shared" si="0"/>
        <v>0</v>
      </c>
      <c r="N145">
        <f t="shared" si="0"/>
        <v>0</v>
      </c>
      <c r="O145">
        <f t="shared" si="0"/>
        <v>0</v>
      </c>
      <c r="P145">
        <f t="shared" si="0"/>
        <v>0</v>
      </c>
      <c r="Q145">
        <f t="shared" si="0"/>
        <v>0</v>
      </c>
      <c r="R145">
        <f t="shared" si="0"/>
        <v>0</v>
      </c>
      <c r="S145">
        <f t="shared" si="0"/>
        <v>0</v>
      </c>
      <c r="T145">
        <f t="shared" si="0"/>
        <v>0</v>
      </c>
      <c r="U145">
        <f t="shared" si="0"/>
        <v>0</v>
      </c>
      <c r="V145">
        <f t="shared" si="0"/>
        <v>0</v>
      </c>
      <c r="W145">
        <f t="shared" si="0"/>
        <v>0</v>
      </c>
      <c r="X145">
        <f t="shared" si="0"/>
        <v>0</v>
      </c>
      <c r="Y145">
        <f>SUM(Y4:Y143)</f>
        <v>99076.999999999985</v>
      </c>
      <c r="Z145">
        <f t="shared" si="0"/>
        <v>0</v>
      </c>
      <c r="AA145">
        <f t="shared" si="0"/>
        <v>0</v>
      </c>
      <c r="AB145">
        <f>SUM(AB4:AB144)</f>
        <v>6161168</v>
      </c>
      <c r="AC145">
        <f>SUM(AC4:AC144)</f>
        <v>9317262</v>
      </c>
      <c r="AD145">
        <f>SUM(AD4:AD144)</f>
        <v>13146259</v>
      </c>
      <c r="AE145">
        <f t="shared" ref="AE145:AS145" si="1">SUM(AE4:AE144)</f>
        <v>9951133</v>
      </c>
      <c r="AF145">
        <f t="shared" si="1"/>
        <v>14142914</v>
      </c>
      <c r="AG145">
        <f t="shared" si="1"/>
        <v>14051.200000000004</v>
      </c>
      <c r="AH145">
        <f t="shared" si="1"/>
        <v>13434587</v>
      </c>
      <c r="AI145">
        <f t="shared" si="1"/>
        <v>10393149</v>
      </c>
      <c r="AJ145">
        <f t="shared" si="1"/>
        <v>6727078</v>
      </c>
      <c r="AK145">
        <f t="shared" si="1"/>
        <v>4666500</v>
      </c>
      <c r="AL145">
        <f t="shared" si="1"/>
        <v>4203612</v>
      </c>
      <c r="AM145">
        <f t="shared" si="1"/>
        <v>4451036</v>
      </c>
      <c r="AN145" s="1">
        <f t="shared" si="1"/>
        <v>4158695</v>
      </c>
      <c r="AO145">
        <f t="shared" si="1"/>
        <v>4217948</v>
      </c>
      <c r="AP145">
        <f t="shared" si="1"/>
        <v>5468377</v>
      </c>
      <c r="AQ145">
        <f t="shared" si="1"/>
        <v>5449301</v>
      </c>
      <c r="AR145">
        <f t="shared" si="1"/>
        <v>3896899</v>
      </c>
      <c r="AS145">
        <f t="shared" si="1"/>
        <v>4733582</v>
      </c>
      <c r="AT145">
        <f t="shared" ref="AT145:BB145" si="2">SUM(AT4:AT142)</f>
        <v>0</v>
      </c>
      <c r="AU145">
        <f t="shared" si="2"/>
        <v>0</v>
      </c>
      <c r="AV145">
        <f t="shared" si="2"/>
        <v>0</v>
      </c>
      <c r="AW145">
        <f t="shared" si="2"/>
        <v>0</v>
      </c>
      <c r="AX145">
        <f t="shared" si="2"/>
        <v>0</v>
      </c>
      <c r="AY145">
        <f t="shared" si="2"/>
        <v>0</v>
      </c>
      <c r="AZ145">
        <f t="shared" si="2"/>
        <v>0</v>
      </c>
      <c r="BA145">
        <f t="shared" si="2"/>
        <v>0</v>
      </c>
      <c r="BB145">
        <f t="shared" si="2"/>
        <v>0</v>
      </c>
    </row>
    <row r="147" spans="1:54">
      <c r="A147" t="s">
        <v>98</v>
      </c>
      <c r="Y147">
        <f>99077-Y145</f>
        <v>0</v>
      </c>
      <c r="AB147">
        <f>6161168-AB145</f>
        <v>0</v>
      </c>
      <c r="AC147">
        <f>9317262-AC145</f>
        <v>0</v>
      </c>
      <c r="AD147">
        <f>13146259-AD145</f>
        <v>0</v>
      </c>
      <c r="AE147">
        <f>9951133-AE145</f>
        <v>0</v>
      </c>
      <c r="AF147">
        <f>14142914-AF145</f>
        <v>0</v>
      </c>
      <c r="AG147">
        <f>14051.2-AG145</f>
        <v>0</v>
      </c>
      <c r="AH147">
        <f>13986153-AH145-551566</f>
        <v>0</v>
      </c>
      <c r="AI147">
        <f>10393149-AI145</f>
        <v>0</v>
      </c>
      <c r="AJ147">
        <f>6727078-AJ145</f>
        <v>0</v>
      </c>
      <c r="AK147">
        <f>4666500-AK145</f>
        <v>0</v>
      </c>
      <c r="AL147">
        <f>4203612-AL145</f>
        <v>0</v>
      </c>
      <c r="AM147">
        <f>4451036-AM145</f>
        <v>0</v>
      </c>
      <c r="AN147" s="1">
        <f>4158695-AN145</f>
        <v>0</v>
      </c>
      <c r="AO147">
        <f>4217948-AO145</f>
        <v>0</v>
      </c>
      <c r="AP147">
        <f>5468377-AP145</f>
        <v>0</v>
      </c>
      <c r="AQ147">
        <f>5449301-AQ145</f>
        <v>0</v>
      </c>
      <c r="AR147">
        <f>4796537-AR145</f>
        <v>899638</v>
      </c>
      <c r="AS147">
        <f>5012090-AS145</f>
        <v>278508</v>
      </c>
    </row>
    <row r="148" spans="1:54">
      <c r="A148" t="s">
        <v>99</v>
      </c>
    </row>
    <row r="149" spans="1:54">
      <c r="A149" t="s">
        <v>100</v>
      </c>
      <c r="AH149" t="s">
        <v>136</v>
      </c>
      <c r="AI149" t="s">
        <v>161</v>
      </c>
      <c r="AP149" t="s">
        <v>164</v>
      </c>
      <c r="AQ149" t="s">
        <v>164</v>
      </c>
    </row>
    <row r="150" spans="1:54">
      <c r="A150" t="s">
        <v>102</v>
      </c>
      <c r="Y150" t="s">
        <v>159</v>
      </c>
      <c r="AD150" t="s">
        <v>137</v>
      </c>
      <c r="AE150" t="s">
        <v>138</v>
      </c>
      <c r="AF150" t="s">
        <v>139</v>
      </c>
    </row>
    <row r="151" spans="1:54">
      <c r="A151" t="s">
        <v>105</v>
      </c>
      <c r="AI151" t="s">
        <v>162</v>
      </c>
    </row>
    <row r="153" spans="1:54">
      <c r="AR153" t="s">
        <v>148</v>
      </c>
      <c r="AS153" t="s">
        <v>148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21"/>
  <sheetViews>
    <sheetView workbookViewId="0">
      <pane xSplit="3" ySplit="1" topLeftCell="AE81" activePane="bottomRight" state="frozen"/>
      <selection pane="topRight" activeCell="D1" sqref="D1"/>
      <selection pane="bottomLeft" activeCell="A2" sqref="A2"/>
      <selection pane="bottomRight" activeCell="AO117" sqref="AO117"/>
    </sheetView>
  </sheetViews>
  <sheetFormatPr defaultRowHeight="15"/>
  <cols>
    <col min="2" max="2" width="13.425781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B2" t="s">
        <v>1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</row>
    <row r="3" spans="1:54">
      <c r="A3" t="s">
        <v>2</v>
      </c>
      <c r="B3" t="s">
        <v>3</v>
      </c>
      <c r="AH3">
        <v>7</v>
      </c>
    </row>
    <row r="4" spans="1:54">
      <c r="B4" t="s">
        <v>4</v>
      </c>
      <c r="AI4">
        <v>1</v>
      </c>
      <c r="AJ4">
        <v>2</v>
      </c>
    </row>
    <row r="5" spans="1:54">
      <c r="B5" t="s">
        <v>5</v>
      </c>
      <c r="AE5">
        <v>2</v>
      </c>
      <c r="AH5">
        <v>73</v>
      </c>
      <c r="AI5">
        <v>19</v>
      </c>
      <c r="AJ5">
        <v>8</v>
      </c>
      <c r="AK5">
        <v>2</v>
      </c>
      <c r="AL5">
        <v>3</v>
      </c>
      <c r="AM5">
        <v>14</v>
      </c>
      <c r="AN5">
        <v>3</v>
      </c>
    </row>
    <row r="6" spans="1:54">
      <c r="B6" t="s">
        <v>7</v>
      </c>
    </row>
    <row r="7" spans="1:54">
      <c r="B7" t="s">
        <v>114</v>
      </c>
    </row>
    <row r="8" spans="1:54">
      <c r="B8" t="s">
        <v>8</v>
      </c>
      <c r="AI8">
        <v>259</v>
      </c>
      <c r="AJ8">
        <v>7641</v>
      </c>
      <c r="AK8">
        <v>98</v>
      </c>
      <c r="AL8">
        <v>1</v>
      </c>
      <c r="AN8">
        <v>2</v>
      </c>
    </row>
    <row r="9" spans="1:54">
      <c r="B9" t="s">
        <v>9</v>
      </c>
    </row>
    <row r="10" spans="1:54">
      <c r="B10" t="s">
        <v>10</v>
      </c>
      <c r="AH10">
        <v>3</v>
      </c>
    </row>
    <row r="11" spans="1:54">
      <c r="B11" t="s">
        <v>11</v>
      </c>
      <c r="AH11">
        <v>61738</v>
      </c>
      <c r="AI11">
        <v>629</v>
      </c>
      <c r="AJ11">
        <v>31</v>
      </c>
      <c r="AK11">
        <v>158</v>
      </c>
      <c r="AL11">
        <v>333</v>
      </c>
      <c r="AM11">
        <v>349</v>
      </c>
      <c r="AN11">
        <v>55</v>
      </c>
      <c r="AO11">
        <v>61</v>
      </c>
    </row>
    <row r="12" spans="1:54">
      <c r="B12" t="s">
        <v>12</v>
      </c>
      <c r="AH12">
        <v>50</v>
      </c>
      <c r="AJ12">
        <v>4</v>
      </c>
      <c r="AO12">
        <v>55</v>
      </c>
    </row>
    <row r="13" spans="1:54">
      <c r="B13" t="s">
        <v>13</v>
      </c>
      <c r="AE13">
        <v>1468</v>
      </c>
      <c r="AH13">
        <v>5143</v>
      </c>
      <c r="AI13">
        <v>5254</v>
      </c>
      <c r="AJ13">
        <v>3209</v>
      </c>
      <c r="AK13">
        <v>1376</v>
      </c>
      <c r="AL13">
        <v>865</v>
      </c>
      <c r="AM13">
        <v>822</v>
      </c>
      <c r="AN13">
        <v>2274</v>
      </c>
      <c r="AO13">
        <v>2375</v>
      </c>
    </row>
    <row r="14" spans="1:54">
      <c r="B14" t="s">
        <v>14</v>
      </c>
    </row>
    <row r="15" spans="1:54">
      <c r="B15" t="s">
        <v>15</v>
      </c>
      <c r="AK15">
        <v>2</v>
      </c>
      <c r="AN15">
        <v>10</v>
      </c>
      <c r="AO15">
        <v>2</v>
      </c>
    </row>
    <row r="16" spans="1:54">
      <c r="B16" t="s">
        <v>16</v>
      </c>
      <c r="AE16">
        <v>4</v>
      </c>
      <c r="AH16">
        <v>36</v>
      </c>
      <c r="AI16">
        <v>81</v>
      </c>
      <c r="AJ16">
        <v>60</v>
      </c>
      <c r="AK16">
        <v>88</v>
      </c>
      <c r="AL16">
        <v>16</v>
      </c>
      <c r="AM16">
        <v>57</v>
      </c>
      <c r="AN16">
        <v>2</v>
      </c>
      <c r="AO16">
        <v>19</v>
      </c>
    </row>
    <row r="17" spans="2:41">
      <c r="B17" t="s">
        <v>17</v>
      </c>
      <c r="C17" t="s">
        <v>18</v>
      </c>
      <c r="AH17">
        <v>3</v>
      </c>
      <c r="AM17">
        <v>1</v>
      </c>
      <c r="AN17">
        <v>1</v>
      </c>
    </row>
    <row r="18" spans="2:41">
      <c r="B18" t="s">
        <v>116</v>
      </c>
    </row>
    <row r="19" spans="2:41">
      <c r="B19" t="s">
        <v>19</v>
      </c>
      <c r="AI19">
        <v>1</v>
      </c>
      <c r="AJ19">
        <v>1</v>
      </c>
      <c r="AK19">
        <v>465</v>
      </c>
      <c r="AL19">
        <v>419</v>
      </c>
      <c r="AM19">
        <v>1586</v>
      </c>
      <c r="AN19">
        <v>3</v>
      </c>
      <c r="AO19">
        <v>6</v>
      </c>
    </row>
    <row r="20" spans="2:41">
      <c r="B20" t="s">
        <v>20</v>
      </c>
    </row>
    <row r="21" spans="2:41">
      <c r="B21" t="s">
        <v>21</v>
      </c>
    </row>
    <row r="22" spans="2:41">
      <c r="B22" t="s">
        <v>22</v>
      </c>
      <c r="AE22">
        <v>2324</v>
      </c>
      <c r="AH22">
        <v>65329</v>
      </c>
      <c r="AI22">
        <v>34246</v>
      </c>
      <c r="AJ22">
        <v>8664</v>
      </c>
      <c r="AK22">
        <v>712</v>
      </c>
      <c r="AL22">
        <v>47</v>
      </c>
      <c r="AM22">
        <v>5</v>
      </c>
      <c r="AN22">
        <v>3</v>
      </c>
    </row>
    <row r="23" spans="2:41">
      <c r="B23" t="s">
        <v>23</v>
      </c>
      <c r="AI23">
        <v>4</v>
      </c>
      <c r="AM23">
        <v>2</v>
      </c>
    </row>
    <row r="24" spans="2:41">
      <c r="B24" t="s">
        <v>24</v>
      </c>
      <c r="AI24">
        <v>12</v>
      </c>
      <c r="AJ24">
        <v>8</v>
      </c>
      <c r="AK24">
        <v>31</v>
      </c>
      <c r="AL24">
        <v>12</v>
      </c>
    </row>
    <row r="25" spans="2:41">
      <c r="B25" t="s">
        <v>125</v>
      </c>
    </row>
    <row r="26" spans="2:41">
      <c r="B26" t="s">
        <v>25</v>
      </c>
      <c r="AL26">
        <v>11</v>
      </c>
      <c r="AO26">
        <v>3</v>
      </c>
    </row>
    <row r="27" spans="2:41">
      <c r="B27" t="s">
        <v>26</v>
      </c>
    </row>
    <row r="28" spans="2:41">
      <c r="B28" t="s">
        <v>27</v>
      </c>
      <c r="AE28">
        <v>2</v>
      </c>
      <c r="AH28">
        <v>407</v>
      </c>
      <c r="AI28">
        <v>203</v>
      </c>
      <c r="AJ28">
        <v>146</v>
      </c>
      <c r="AK28">
        <v>3</v>
      </c>
      <c r="AL28">
        <v>7</v>
      </c>
      <c r="AM28">
        <v>388</v>
      </c>
      <c r="AN28">
        <v>511</v>
      </c>
      <c r="AO28">
        <v>8</v>
      </c>
    </row>
    <row r="29" spans="2:41">
      <c r="B29" t="s">
        <v>28</v>
      </c>
      <c r="AK29">
        <v>1</v>
      </c>
      <c r="AL29">
        <v>1</v>
      </c>
    </row>
    <row r="30" spans="2:41">
      <c r="B30" t="s">
        <v>29</v>
      </c>
      <c r="AE30">
        <v>47</v>
      </c>
      <c r="AH30">
        <v>42</v>
      </c>
      <c r="AI30">
        <v>80</v>
      </c>
      <c r="AJ30">
        <v>114</v>
      </c>
      <c r="AL30">
        <v>15</v>
      </c>
      <c r="AM30">
        <v>20</v>
      </c>
      <c r="AN30">
        <v>22</v>
      </c>
      <c r="AO30">
        <v>2</v>
      </c>
    </row>
    <row r="31" spans="2:41">
      <c r="B31" t="s">
        <v>30</v>
      </c>
      <c r="AI31">
        <v>1</v>
      </c>
      <c r="AK31">
        <v>4</v>
      </c>
      <c r="AL31">
        <v>29</v>
      </c>
      <c r="AM31">
        <v>58</v>
      </c>
      <c r="AN31">
        <v>4</v>
      </c>
      <c r="AO31">
        <v>1</v>
      </c>
    </row>
    <row r="32" spans="2:41">
      <c r="B32" t="s">
        <v>31</v>
      </c>
      <c r="AH32">
        <v>33</v>
      </c>
      <c r="AK32">
        <v>34</v>
      </c>
      <c r="AL32">
        <v>67</v>
      </c>
      <c r="AM32">
        <v>241</v>
      </c>
      <c r="AN32">
        <v>98</v>
      </c>
      <c r="AO32">
        <v>85</v>
      </c>
    </row>
    <row r="33" spans="2:41">
      <c r="B33" t="s">
        <v>32</v>
      </c>
      <c r="AE33">
        <v>188</v>
      </c>
      <c r="AH33">
        <v>381</v>
      </c>
      <c r="AI33">
        <v>1092</v>
      </c>
      <c r="AJ33">
        <v>273</v>
      </c>
      <c r="AK33">
        <v>12324</v>
      </c>
      <c r="AL33">
        <v>234</v>
      </c>
      <c r="AM33">
        <v>476</v>
      </c>
      <c r="AN33">
        <v>454</v>
      </c>
      <c r="AO33">
        <v>787</v>
      </c>
    </row>
    <row r="34" spans="2:41">
      <c r="B34" t="s">
        <v>33</v>
      </c>
      <c r="AE34">
        <v>160</v>
      </c>
      <c r="AH34">
        <v>403</v>
      </c>
      <c r="AI34">
        <v>280</v>
      </c>
      <c r="AJ34">
        <v>123</v>
      </c>
      <c r="AK34">
        <v>2391</v>
      </c>
      <c r="AL34">
        <v>349</v>
      </c>
      <c r="AM34">
        <v>648</v>
      </c>
      <c r="AN34">
        <v>1676</v>
      </c>
      <c r="AO34">
        <v>1199</v>
      </c>
    </row>
    <row r="35" spans="2:41">
      <c r="B35" t="s">
        <v>34</v>
      </c>
    </row>
    <row r="36" spans="2:41">
      <c r="B36" t="s">
        <v>35</v>
      </c>
      <c r="AH36">
        <v>1</v>
      </c>
      <c r="AJ36">
        <v>37</v>
      </c>
      <c r="AK36">
        <v>38</v>
      </c>
      <c r="AL36">
        <v>23</v>
      </c>
      <c r="AM36">
        <v>7</v>
      </c>
      <c r="AN36">
        <v>1</v>
      </c>
      <c r="AO36">
        <v>10</v>
      </c>
    </row>
    <row r="37" spans="2:41">
      <c r="B37" t="s">
        <v>36</v>
      </c>
      <c r="AE37">
        <v>89</v>
      </c>
      <c r="AH37">
        <v>79</v>
      </c>
      <c r="AI37">
        <v>3</v>
      </c>
      <c r="AJ37">
        <v>4</v>
      </c>
      <c r="AK37">
        <v>1</v>
      </c>
      <c r="AM37">
        <v>2</v>
      </c>
      <c r="AN37">
        <v>2</v>
      </c>
      <c r="AO37">
        <v>2</v>
      </c>
    </row>
    <row r="38" spans="2:41">
      <c r="B38" t="s">
        <v>37</v>
      </c>
      <c r="AE38">
        <v>88</v>
      </c>
      <c r="AH38">
        <v>46</v>
      </c>
      <c r="AI38">
        <v>35</v>
      </c>
      <c r="AJ38">
        <v>11</v>
      </c>
      <c r="AK38">
        <v>19</v>
      </c>
      <c r="AL38">
        <v>19</v>
      </c>
      <c r="AM38">
        <v>14</v>
      </c>
      <c r="AN38">
        <v>14</v>
      </c>
      <c r="AO38">
        <v>23</v>
      </c>
    </row>
    <row r="39" spans="2:41">
      <c r="B39" t="s">
        <v>38</v>
      </c>
      <c r="AE39">
        <v>73</v>
      </c>
      <c r="AH39">
        <v>11197</v>
      </c>
      <c r="AI39">
        <v>106350</v>
      </c>
      <c r="AJ39">
        <v>14083</v>
      </c>
      <c r="AK39">
        <v>3830</v>
      </c>
      <c r="AL39">
        <v>123936</v>
      </c>
      <c r="AM39">
        <v>270</v>
      </c>
      <c r="AN39">
        <v>37860</v>
      </c>
      <c r="AO39">
        <v>5934</v>
      </c>
    </row>
    <row r="40" spans="2:41">
      <c r="B40" t="s">
        <v>108</v>
      </c>
    </row>
    <row r="41" spans="2:41">
      <c r="B41" t="s">
        <v>39</v>
      </c>
      <c r="AK41">
        <v>2131</v>
      </c>
      <c r="AN41">
        <v>197</v>
      </c>
    </row>
    <row r="42" spans="2:41">
      <c r="B42" t="s">
        <v>40</v>
      </c>
    </row>
    <row r="43" spans="2:41">
      <c r="B43" t="s">
        <v>41</v>
      </c>
    </row>
    <row r="44" spans="2:41">
      <c r="B44" t="s">
        <v>118</v>
      </c>
    </row>
    <row r="45" spans="2:41">
      <c r="B45" t="s">
        <v>42</v>
      </c>
      <c r="AE45">
        <v>1</v>
      </c>
      <c r="AH45">
        <v>2</v>
      </c>
      <c r="AI45">
        <v>2</v>
      </c>
      <c r="AJ45">
        <v>1</v>
      </c>
      <c r="AM45">
        <v>1</v>
      </c>
      <c r="AO45">
        <v>5</v>
      </c>
    </row>
    <row r="46" spans="2:41">
      <c r="B46" t="s">
        <v>43</v>
      </c>
      <c r="AE46">
        <v>298437</v>
      </c>
      <c r="AH46">
        <v>345697</v>
      </c>
      <c r="AI46">
        <v>288447</v>
      </c>
      <c r="AJ46">
        <v>72852</v>
      </c>
      <c r="AK46">
        <v>19753</v>
      </c>
      <c r="AL46">
        <v>6103</v>
      </c>
      <c r="AM46">
        <v>2607</v>
      </c>
      <c r="AN46">
        <v>21077</v>
      </c>
      <c r="AO46">
        <v>12300</v>
      </c>
    </row>
    <row r="47" spans="2:41">
      <c r="B47" t="s">
        <v>44</v>
      </c>
      <c r="AK47">
        <v>3</v>
      </c>
      <c r="AL47">
        <v>1</v>
      </c>
      <c r="AO47">
        <v>5</v>
      </c>
    </row>
    <row r="48" spans="2:41">
      <c r="B48" t="s">
        <v>45</v>
      </c>
      <c r="AK48">
        <v>1</v>
      </c>
      <c r="AL48">
        <v>8</v>
      </c>
    </row>
    <row r="49" spans="2:41">
      <c r="B49" t="s">
        <v>107</v>
      </c>
    </row>
    <row r="50" spans="2:41">
      <c r="B50" t="s">
        <v>46</v>
      </c>
      <c r="AI50">
        <v>6</v>
      </c>
      <c r="AM50">
        <v>3</v>
      </c>
      <c r="AN50">
        <v>2</v>
      </c>
      <c r="AO50">
        <v>1</v>
      </c>
    </row>
    <row r="51" spans="2:41">
      <c r="B51" t="s">
        <v>111</v>
      </c>
    </row>
    <row r="52" spans="2:41">
      <c r="B52" t="s">
        <v>110</v>
      </c>
    </row>
    <row r="53" spans="2:41">
      <c r="B53" t="s">
        <v>113</v>
      </c>
    </row>
    <row r="54" spans="2:41">
      <c r="B54" t="s">
        <v>72</v>
      </c>
    </row>
    <row r="55" spans="2:41">
      <c r="B55" t="s">
        <v>47</v>
      </c>
    </row>
    <row r="56" spans="2:41">
      <c r="B56" t="s">
        <v>48</v>
      </c>
      <c r="AL56">
        <v>1</v>
      </c>
      <c r="AO56">
        <v>1</v>
      </c>
    </row>
    <row r="57" spans="2:41">
      <c r="B57" t="s">
        <v>49</v>
      </c>
      <c r="AE57">
        <v>584</v>
      </c>
      <c r="AH57">
        <v>3353</v>
      </c>
      <c r="AI57">
        <v>1797</v>
      </c>
      <c r="AJ57">
        <v>2228</v>
      </c>
      <c r="AK57">
        <v>1642</v>
      </c>
      <c r="AL57">
        <v>1253</v>
      </c>
      <c r="AM57">
        <v>2354</v>
      </c>
      <c r="AN57">
        <v>2230</v>
      </c>
      <c r="AO57">
        <v>141</v>
      </c>
    </row>
    <row r="58" spans="2:41">
      <c r="B58" t="s">
        <v>120</v>
      </c>
    </row>
    <row r="59" spans="2:41">
      <c r="B59" t="s">
        <v>50</v>
      </c>
      <c r="AI59">
        <v>1</v>
      </c>
      <c r="AK59">
        <v>1</v>
      </c>
      <c r="AO59">
        <v>1</v>
      </c>
    </row>
    <row r="60" spans="2:41">
      <c r="B60" t="s">
        <v>51</v>
      </c>
      <c r="AE60">
        <v>1</v>
      </c>
      <c r="AH60">
        <v>4</v>
      </c>
      <c r="AJ60">
        <v>4</v>
      </c>
      <c r="AK60">
        <v>19</v>
      </c>
      <c r="AL60">
        <v>4</v>
      </c>
      <c r="AM60">
        <v>1</v>
      </c>
      <c r="AN60">
        <v>4</v>
      </c>
      <c r="AO60">
        <v>4</v>
      </c>
    </row>
    <row r="61" spans="2:41">
      <c r="B61" t="s">
        <v>52</v>
      </c>
      <c r="AI61">
        <v>24</v>
      </c>
      <c r="AM61">
        <v>1</v>
      </c>
    </row>
    <row r="62" spans="2:41">
      <c r="B62" t="s">
        <v>117</v>
      </c>
    </row>
    <row r="63" spans="2:41">
      <c r="B63" t="s">
        <v>53</v>
      </c>
      <c r="AE63">
        <v>296</v>
      </c>
      <c r="AH63">
        <v>822</v>
      </c>
      <c r="AI63">
        <v>68</v>
      </c>
      <c r="AJ63">
        <v>30</v>
      </c>
    </row>
    <row r="64" spans="2:41">
      <c r="B64" t="s">
        <v>54</v>
      </c>
      <c r="AK64">
        <v>3</v>
      </c>
      <c r="AL64">
        <v>15</v>
      </c>
      <c r="AM64">
        <v>10</v>
      </c>
      <c r="AN64">
        <v>6</v>
      </c>
      <c r="AO64">
        <v>7</v>
      </c>
    </row>
    <row r="65" spans="2:41">
      <c r="B65" t="s">
        <v>121</v>
      </c>
    </row>
    <row r="66" spans="2:41">
      <c r="B66" t="s">
        <v>55</v>
      </c>
      <c r="AE66">
        <v>71</v>
      </c>
      <c r="AH66">
        <v>31</v>
      </c>
      <c r="AI66">
        <v>63</v>
      </c>
      <c r="AJ66">
        <v>30</v>
      </c>
      <c r="AK66">
        <v>32</v>
      </c>
      <c r="AL66">
        <v>5</v>
      </c>
      <c r="AM66">
        <v>9</v>
      </c>
      <c r="AN66">
        <v>13</v>
      </c>
      <c r="AO66">
        <v>5</v>
      </c>
    </row>
    <row r="67" spans="2:41">
      <c r="B67" t="s">
        <v>56</v>
      </c>
    </row>
    <row r="68" spans="2:41">
      <c r="B68" t="s">
        <v>112</v>
      </c>
    </row>
    <row r="69" spans="2:41">
      <c r="B69" t="s">
        <v>57</v>
      </c>
      <c r="AI69">
        <v>4</v>
      </c>
      <c r="AK69">
        <v>1</v>
      </c>
      <c r="AL69">
        <v>2</v>
      </c>
      <c r="AM69">
        <v>77</v>
      </c>
      <c r="AN69">
        <v>45</v>
      </c>
      <c r="AO69">
        <v>141</v>
      </c>
    </row>
    <row r="70" spans="2:41">
      <c r="B70" t="s">
        <v>58</v>
      </c>
    </row>
    <row r="71" spans="2:41">
      <c r="B71" t="s">
        <v>59</v>
      </c>
      <c r="AO71">
        <v>1</v>
      </c>
    </row>
    <row r="72" spans="2:41">
      <c r="B72" t="s">
        <v>60</v>
      </c>
    </row>
    <row r="73" spans="2:41">
      <c r="B73" t="s">
        <v>61</v>
      </c>
      <c r="AH73">
        <v>22</v>
      </c>
      <c r="AL73">
        <v>1</v>
      </c>
      <c r="AM73">
        <v>1</v>
      </c>
    </row>
    <row r="74" spans="2:41">
      <c r="B74" t="s">
        <v>62</v>
      </c>
    </row>
    <row r="75" spans="2:41">
      <c r="B75" t="s">
        <v>101</v>
      </c>
    </row>
    <row r="76" spans="2:41">
      <c r="B76" t="s">
        <v>115</v>
      </c>
    </row>
    <row r="77" spans="2:41">
      <c r="B77" t="s">
        <v>63</v>
      </c>
      <c r="AH77">
        <v>5112</v>
      </c>
      <c r="AI77">
        <v>2197</v>
      </c>
      <c r="AJ77">
        <v>11663</v>
      </c>
      <c r="AK77">
        <v>1152</v>
      </c>
      <c r="AL77">
        <v>58</v>
      </c>
      <c r="AM77">
        <v>37</v>
      </c>
      <c r="AN77">
        <v>12</v>
      </c>
      <c r="AO77">
        <v>19</v>
      </c>
    </row>
    <row r="78" spans="2:41">
      <c r="B78" t="s">
        <v>64</v>
      </c>
    </row>
    <row r="79" spans="2:41">
      <c r="B79" t="s">
        <v>124</v>
      </c>
    </row>
    <row r="80" spans="2:41">
      <c r="B80" t="s">
        <v>122</v>
      </c>
    </row>
    <row r="81" spans="2:41">
      <c r="B81" t="s">
        <v>65</v>
      </c>
      <c r="AL81">
        <v>1</v>
      </c>
      <c r="AM81">
        <v>1</v>
      </c>
      <c r="AO81">
        <v>2</v>
      </c>
    </row>
    <row r="82" spans="2:41">
      <c r="B82" t="s">
        <v>66</v>
      </c>
      <c r="AH82">
        <v>4407</v>
      </c>
      <c r="AI82">
        <v>4604</v>
      </c>
      <c r="AJ82">
        <v>19346</v>
      </c>
      <c r="AK82">
        <v>98526</v>
      </c>
      <c r="AL82">
        <v>52895</v>
      </c>
      <c r="AM82">
        <v>30557</v>
      </c>
      <c r="AN82">
        <v>35241</v>
      </c>
      <c r="AO82">
        <v>69894</v>
      </c>
    </row>
    <row r="83" spans="2:41">
      <c r="B83" t="s">
        <v>109</v>
      </c>
    </row>
    <row r="84" spans="2:41">
      <c r="B84" t="s">
        <v>67</v>
      </c>
      <c r="AE84">
        <v>4</v>
      </c>
      <c r="AH84">
        <v>1</v>
      </c>
      <c r="AI84">
        <v>15</v>
      </c>
      <c r="AJ84">
        <v>92</v>
      </c>
      <c r="AK84">
        <v>71</v>
      </c>
      <c r="AL84">
        <v>155</v>
      </c>
      <c r="AM84">
        <v>1036</v>
      </c>
      <c r="AO84">
        <v>115</v>
      </c>
    </row>
    <row r="85" spans="2:41">
      <c r="B85" t="s">
        <v>68</v>
      </c>
      <c r="AE85">
        <v>16</v>
      </c>
      <c r="AH85">
        <v>144</v>
      </c>
      <c r="AI85">
        <v>68</v>
      </c>
      <c r="AJ85">
        <v>20</v>
      </c>
      <c r="AK85">
        <v>76</v>
      </c>
      <c r="AL85">
        <v>48</v>
      </c>
      <c r="AM85">
        <v>22</v>
      </c>
      <c r="AN85">
        <v>19</v>
      </c>
      <c r="AO85">
        <v>11</v>
      </c>
    </row>
    <row r="86" spans="2:41">
      <c r="B86" t="s">
        <v>119</v>
      </c>
    </row>
    <row r="87" spans="2:41">
      <c r="B87" t="s">
        <v>69</v>
      </c>
      <c r="AE87">
        <v>1184</v>
      </c>
      <c r="AH87">
        <v>5027</v>
      </c>
      <c r="AI87">
        <v>4948</v>
      </c>
      <c r="AJ87">
        <v>7097</v>
      </c>
      <c r="AK87">
        <v>4739</v>
      </c>
      <c r="AL87">
        <v>3870</v>
      </c>
      <c r="AM87">
        <v>2894</v>
      </c>
      <c r="AN87">
        <v>2537</v>
      </c>
      <c r="AO87">
        <v>1549</v>
      </c>
    </row>
    <row r="88" spans="2:41">
      <c r="B88" t="s">
        <v>70</v>
      </c>
      <c r="AL88">
        <v>1</v>
      </c>
      <c r="AM88">
        <v>8</v>
      </c>
    </row>
    <row r="89" spans="2:41">
      <c r="B89" t="s">
        <v>71</v>
      </c>
      <c r="AL89">
        <v>2</v>
      </c>
      <c r="AM89">
        <v>1</v>
      </c>
    </row>
    <row r="90" spans="2:41">
      <c r="B90" t="s">
        <v>73</v>
      </c>
      <c r="AH90">
        <v>22</v>
      </c>
      <c r="AI90">
        <v>27</v>
      </c>
      <c r="AJ90">
        <v>38</v>
      </c>
      <c r="AK90">
        <v>19</v>
      </c>
      <c r="AL90">
        <v>34</v>
      </c>
      <c r="AM90">
        <v>30</v>
      </c>
      <c r="AN90">
        <v>2</v>
      </c>
      <c r="AO90">
        <v>8</v>
      </c>
    </row>
    <row r="91" spans="2:41">
      <c r="B91" t="s">
        <v>74</v>
      </c>
    </row>
    <row r="92" spans="2:41">
      <c r="B92" t="s">
        <v>75</v>
      </c>
      <c r="AE92">
        <v>358</v>
      </c>
      <c r="AH92">
        <v>147</v>
      </c>
      <c r="AI92">
        <v>19263</v>
      </c>
      <c r="AJ92">
        <v>450</v>
      </c>
      <c r="AK92">
        <v>51</v>
      </c>
      <c r="AL92">
        <v>18</v>
      </c>
      <c r="AM92">
        <v>36</v>
      </c>
      <c r="AN92">
        <v>45</v>
      </c>
      <c r="AO92">
        <v>369</v>
      </c>
    </row>
    <row r="93" spans="2:41">
      <c r="B93" t="s">
        <v>76</v>
      </c>
      <c r="AH93">
        <v>15</v>
      </c>
      <c r="AI93">
        <v>21</v>
      </c>
      <c r="AJ93">
        <v>29</v>
      </c>
      <c r="AK93">
        <v>16</v>
      </c>
      <c r="AL93">
        <v>17</v>
      </c>
      <c r="AM93">
        <v>15</v>
      </c>
      <c r="AN93">
        <v>21</v>
      </c>
      <c r="AO93">
        <v>19</v>
      </c>
    </row>
    <row r="94" spans="2:41">
      <c r="B94" t="s">
        <v>77</v>
      </c>
    </row>
    <row r="95" spans="2:41">
      <c r="B95" t="s">
        <v>78</v>
      </c>
    </row>
    <row r="96" spans="2:41">
      <c r="B96" t="s">
        <v>103</v>
      </c>
    </row>
    <row r="97" spans="2:41">
      <c r="B97" t="s">
        <v>79</v>
      </c>
      <c r="AJ97">
        <v>110</v>
      </c>
      <c r="AL97">
        <v>11</v>
      </c>
      <c r="AM97">
        <v>3</v>
      </c>
    </row>
    <row r="98" spans="2:41">
      <c r="B98" t="s">
        <v>80</v>
      </c>
      <c r="AK98">
        <v>5</v>
      </c>
      <c r="AL98">
        <v>14</v>
      </c>
      <c r="AM98">
        <v>25</v>
      </c>
      <c r="AN98">
        <v>5</v>
      </c>
    </row>
    <row r="99" spans="2:41">
      <c r="B99" t="s">
        <v>81</v>
      </c>
      <c r="AH99">
        <v>5</v>
      </c>
    </row>
    <row r="100" spans="2:41">
      <c r="B100" t="s">
        <v>82</v>
      </c>
      <c r="AE100">
        <v>3767</v>
      </c>
      <c r="AH100">
        <v>4095</v>
      </c>
      <c r="AI100">
        <v>1507</v>
      </c>
      <c r="AJ100">
        <v>1270</v>
      </c>
      <c r="AK100">
        <v>677</v>
      </c>
      <c r="AL100">
        <v>515</v>
      </c>
      <c r="AM100">
        <v>6537</v>
      </c>
      <c r="AN100">
        <v>708</v>
      </c>
      <c r="AO100">
        <v>729</v>
      </c>
    </row>
    <row r="101" spans="2:41">
      <c r="B101" t="s">
        <v>83</v>
      </c>
      <c r="AE101">
        <v>44665</v>
      </c>
      <c r="AH101">
        <v>16566</v>
      </c>
      <c r="AI101">
        <v>12685</v>
      </c>
      <c r="AJ101">
        <v>4517</v>
      </c>
      <c r="AK101">
        <v>4939</v>
      </c>
      <c r="AL101">
        <v>3644</v>
      </c>
      <c r="AM101">
        <v>1485</v>
      </c>
      <c r="AN101">
        <v>26067</v>
      </c>
      <c r="AO101">
        <v>12982</v>
      </c>
    </row>
    <row r="102" spans="2:41">
      <c r="B102" t="s">
        <v>84</v>
      </c>
      <c r="AH102">
        <v>1</v>
      </c>
    </row>
    <row r="103" spans="2:41">
      <c r="B103" t="s">
        <v>85</v>
      </c>
      <c r="AE103">
        <v>11</v>
      </c>
      <c r="AH103">
        <v>16</v>
      </c>
      <c r="AI103">
        <v>11</v>
      </c>
      <c r="AJ103">
        <v>4</v>
      </c>
      <c r="AK103">
        <v>33</v>
      </c>
      <c r="AL103">
        <v>45</v>
      </c>
      <c r="AM103">
        <v>76</v>
      </c>
      <c r="AN103">
        <v>262</v>
      </c>
      <c r="AO103">
        <v>33</v>
      </c>
    </row>
    <row r="104" spans="2:41">
      <c r="B104" t="s">
        <v>86</v>
      </c>
      <c r="AE104">
        <v>1912</v>
      </c>
      <c r="AH104">
        <v>1378</v>
      </c>
      <c r="AI104">
        <v>1522</v>
      </c>
      <c r="AJ104">
        <v>1148</v>
      </c>
      <c r="AK104">
        <v>1725</v>
      </c>
      <c r="AL104">
        <v>1343</v>
      </c>
      <c r="AM104">
        <v>2027</v>
      </c>
      <c r="AN104">
        <v>1517</v>
      </c>
      <c r="AO104">
        <v>2645</v>
      </c>
    </row>
    <row r="105" spans="2:41">
      <c r="B105" t="s">
        <v>87</v>
      </c>
      <c r="AJ105">
        <v>100</v>
      </c>
      <c r="AO105">
        <v>4</v>
      </c>
    </row>
    <row r="106" spans="2:41">
      <c r="B106" t="s">
        <v>88</v>
      </c>
      <c r="AJ106">
        <v>9</v>
      </c>
    </row>
    <row r="107" spans="2:41">
      <c r="B107" t="s">
        <v>89</v>
      </c>
      <c r="AK107">
        <v>147</v>
      </c>
      <c r="AL107">
        <v>41</v>
      </c>
      <c r="AM107">
        <v>98</v>
      </c>
      <c r="AN107">
        <v>58</v>
      </c>
      <c r="AO107">
        <v>3</v>
      </c>
    </row>
    <row r="108" spans="2:41">
      <c r="B108" t="s">
        <v>90</v>
      </c>
      <c r="AM108">
        <v>69</v>
      </c>
    </row>
    <row r="109" spans="2:41">
      <c r="B109" t="s">
        <v>91</v>
      </c>
    </row>
    <row r="110" spans="2:41">
      <c r="B110" t="s">
        <v>92</v>
      </c>
    </row>
    <row r="111" spans="2:41">
      <c r="B111" t="s">
        <v>93</v>
      </c>
      <c r="AE111">
        <v>65</v>
      </c>
      <c r="AH111">
        <v>145</v>
      </c>
      <c r="AI111">
        <v>13</v>
      </c>
      <c r="AJ111">
        <v>14</v>
      </c>
      <c r="AK111">
        <v>45</v>
      </c>
      <c r="AL111">
        <v>370</v>
      </c>
      <c r="AM111">
        <v>234</v>
      </c>
      <c r="AN111">
        <v>224</v>
      </c>
      <c r="AO111">
        <v>206</v>
      </c>
    </row>
    <row r="112" spans="2:41">
      <c r="B112" t="s">
        <v>123</v>
      </c>
    </row>
    <row r="113" spans="2:54">
      <c r="B113" t="s">
        <v>94</v>
      </c>
      <c r="AE113">
        <v>42500</v>
      </c>
      <c r="AH113">
        <v>698</v>
      </c>
      <c r="AI113">
        <v>73</v>
      </c>
      <c r="AJ113">
        <v>247407</v>
      </c>
      <c r="AK113">
        <v>204271</v>
      </c>
      <c r="AL113">
        <v>201965</v>
      </c>
      <c r="AM113">
        <v>227009</v>
      </c>
      <c r="AN113">
        <v>16792</v>
      </c>
    </row>
    <row r="114" spans="2:54">
      <c r="B114" t="s">
        <v>104</v>
      </c>
      <c r="AO114">
        <v>1</v>
      </c>
    </row>
    <row r="115" spans="2:54">
      <c r="B115" t="s">
        <v>95</v>
      </c>
      <c r="AH115">
        <v>11</v>
      </c>
      <c r="AI115">
        <v>12</v>
      </c>
      <c r="AJ115">
        <v>7</v>
      </c>
      <c r="AK115">
        <v>22</v>
      </c>
      <c r="AL115">
        <v>1</v>
      </c>
      <c r="AM115">
        <v>9</v>
      </c>
      <c r="AO115">
        <v>3</v>
      </c>
    </row>
    <row r="116" spans="2:54">
      <c r="B116" t="s">
        <v>96</v>
      </c>
      <c r="AH116">
        <v>22</v>
      </c>
      <c r="AI116">
        <v>16</v>
      </c>
      <c r="AJ116">
        <v>4</v>
      </c>
      <c r="AK116">
        <v>52</v>
      </c>
      <c r="AL116">
        <v>73</v>
      </c>
      <c r="AM116">
        <v>56</v>
      </c>
      <c r="AN116">
        <v>61</v>
      </c>
      <c r="AO116">
        <v>10</v>
      </c>
    </row>
    <row r="117" spans="2:54">
      <c r="B117" t="s">
        <v>97</v>
      </c>
      <c r="AE117">
        <v>194028</v>
      </c>
      <c r="AH117">
        <v>18852</v>
      </c>
      <c r="AI117">
        <v>5280</v>
      </c>
      <c r="AJ117">
        <v>13464</v>
      </c>
      <c r="AK117">
        <v>6764</v>
      </c>
      <c r="AL117">
        <v>7631</v>
      </c>
      <c r="AM117">
        <v>339</v>
      </c>
      <c r="AN117">
        <v>1023</v>
      </c>
      <c r="AO117">
        <v>75</v>
      </c>
    </row>
    <row r="118" spans="2:54">
      <c r="B118" t="s">
        <v>106</v>
      </c>
    </row>
    <row r="119" spans="2:54">
      <c r="E119">
        <f t="shared" ref="E119:AI119" si="0">SUM(E3:E117)</f>
        <v>0</v>
      </c>
      <c r="F119">
        <f t="shared" si="0"/>
        <v>0</v>
      </c>
      <c r="G119">
        <f t="shared" si="0"/>
        <v>0</v>
      </c>
      <c r="H119">
        <f t="shared" si="0"/>
        <v>0</v>
      </c>
      <c r="I119">
        <f t="shared" si="0"/>
        <v>0</v>
      </c>
      <c r="J119">
        <f t="shared" si="0"/>
        <v>0</v>
      </c>
      <c r="K119">
        <f t="shared" si="0"/>
        <v>0</v>
      </c>
      <c r="L119">
        <f t="shared" si="0"/>
        <v>0</v>
      </c>
      <c r="M119">
        <f t="shared" si="0"/>
        <v>0</v>
      </c>
      <c r="N119">
        <f t="shared" si="0"/>
        <v>0</v>
      </c>
      <c r="O119">
        <f t="shared" si="0"/>
        <v>0</v>
      </c>
      <c r="P119">
        <f t="shared" si="0"/>
        <v>0</v>
      </c>
      <c r="Q119">
        <f t="shared" si="0"/>
        <v>0</v>
      </c>
      <c r="R119">
        <f t="shared" si="0"/>
        <v>0</v>
      </c>
      <c r="S119">
        <f t="shared" si="0"/>
        <v>0</v>
      </c>
      <c r="T119">
        <f t="shared" si="0"/>
        <v>0</v>
      </c>
      <c r="U119">
        <f t="shared" si="0"/>
        <v>0</v>
      </c>
      <c r="V119">
        <f t="shared" si="0"/>
        <v>0</v>
      </c>
      <c r="W119">
        <f t="shared" si="0"/>
        <v>0</v>
      </c>
      <c r="X119">
        <f t="shared" si="0"/>
        <v>0</v>
      </c>
      <c r="Y119">
        <f t="shared" si="0"/>
        <v>0</v>
      </c>
      <c r="Z119">
        <f t="shared" si="0"/>
        <v>0</v>
      </c>
      <c r="AA119">
        <f t="shared" si="0"/>
        <v>0</v>
      </c>
      <c r="AB119">
        <f t="shared" si="0"/>
        <v>0</v>
      </c>
      <c r="AC119">
        <f t="shared" si="0"/>
        <v>0</v>
      </c>
      <c r="AD119">
        <f t="shared" si="0"/>
        <v>0</v>
      </c>
      <c r="AE119">
        <f t="shared" si="0"/>
        <v>592345</v>
      </c>
      <c r="AF119">
        <f t="shared" si="0"/>
        <v>0</v>
      </c>
      <c r="AG119">
        <f t="shared" si="0"/>
        <v>0</v>
      </c>
      <c r="AH119">
        <f>SUM(AH3:AH118)</f>
        <v>551566</v>
      </c>
      <c r="AI119">
        <f t="shared" si="0"/>
        <v>491224</v>
      </c>
      <c r="AJ119">
        <f>SUM(AJ3:AJ117)</f>
        <v>416353</v>
      </c>
      <c r="AK119">
        <f>SUM(AK3:AK117)</f>
        <v>368493</v>
      </c>
      <c r="AL119">
        <f>SUM(AL3:AL117)</f>
        <v>406532</v>
      </c>
      <c r="AM119">
        <f>SUM(AM3:AM117)</f>
        <v>282628</v>
      </c>
      <c r="AN119">
        <f>SUM(AN3:AN117)</f>
        <v>151163</v>
      </c>
      <c r="AO119">
        <f>SUM(AO3:AO118)</f>
        <v>111861</v>
      </c>
      <c r="AP119">
        <f>SUM(AP3:AP118)</f>
        <v>0</v>
      </c>
      <c r="AQ119">
        <f>SUM(AQ3:AQ118)</f>
        <v>0</v>
      </c>
      <c r="AR119">
        <f t="shared" ref="AR119:BB119" si="1">SUM(AR3:AR117)</f>
        <v>0</v>
      </c>
      <c r="AS119">
        <f t="shared" si="1"/>
        <v>0</v>
      </c>
      <c r="AT119">
        <f t="shared" si="1"/>
        <v>0</v>
      </c>
      <c r="AU119">
        <f t="shared" si="1"/>
        <v>0</v>
      </c>
      <c r="AV119">
        <f t="shared" si="1"/>
        <v>0</v>
      </c>
      <c r="AW119">
        <f t="shared" si="1"/>
        <v>0</v>
      </c>
      <c r="AX119">
        <f t="shared" si="1"/>
        <v>0</v>
      </c>
      <c r="AY119">
        <f t="shared" si="1"/>
        <v>0</v>
      </c>
      <c r="AZ119">
        <f t="shared" si="1"/>
        <v>0</v>
      </c>
      <c r="BA119">
        <f t="shared" si="1"/>
        <v>0</v>
      </c>
      <c r="BB119">
        <f t="shared" si="1"/>
        <v>0</v>
      </c>
    </row>
    <row r="121" spans="2:54">
      <c r="AE121">
        <f>615246-AE119</f>
        <v>22901</v>
      </c>
      <c r="AH121">
        <f>551566-AH119</f>
        <v>0</v>
      </c>
      <c r="AI121">
        <f>491224-AI119</f>
        <v>0</v>
      </c>
      <c r="AJ121">
        <f>416353-AJ119</f>
        <v>0</v>
      </c>
      <c r="AK121">
        <f>368493-AK119</f>
        <v>0</v>
      </c>
      <c r="AL121">
        <f>406532-AL119</f>
        <v>0</v>
      </c>
      <c r="AM121">
        <f>282628-AM119</f>
        <v>0</v>
      </c>
      <c r="AN121">
        <f>151163-AN119</f>
        <v>0</v>
      </c>
      <c r="AO121">
        <f>111861-AO119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21"/>
  <sheetViews>
    <sheetView workbookViewId="0">
      <pane xSplit="3" ySplit="2" topLeftCell="AD84" activePane="bottomRight" state="frozen"/>
      <selection pane="topRight" activeCell="D1" sqref="D1"/>
      <selection pane="bottomLeft" activeCell="A3" sqref="A3"/>
      <selection pane="bottomRight" activeCell="AP121" sqref="AP121"/>
    </sheetView>
  </sheetViews>
  <sheetFormatPr defaultRowHeight="15"/>
  <cols>
    <col min="2" max="2" width="13.425781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B2" t="s">
        <v>1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</row>
    <row r="3" spans="1:54">
      <c r="A3" t="s">
        <v>2</v>
      </c>
      <c r="B3" t="s">
        <v>3</v>
      </c>
    </row>
    <row r="4" spans="1:54">
      <c r="B4" t="s">
        <v>4</v>
      </c>
      <c r="AI4">
        <v>6</v>
      </c>
      <c r="AJ4">
        <v>4</v>
      </c>
      <c r="AL4">
        <v>4</v>
      </c>
    </row>
    <row r="5" spans="1:54">
      <c r="B5" t="s">
        <v>5</v>
      </c>
      <c r="AH5">
        <v>162</v>
      </c>
      <c r="AI5">
        <v>134</v>
      </c>
      <c r="AL5">
        <v>7</v>
      </c>
    </row>
    <row r="6" spans="1:54">
      <c r="B6" t="s">
        <v>7</v>
      </c>
    </row>
    <row r="7" spans="1:54">
      <c r="B7" t="s">
        <v>114</v>
      </c>
    </row>
    <row r="8" spans="1:54">
      <c r="B8" t="s">
        <v>8</v>
      </c>
      <c r="AI8">
        <v>1</v>
      </c>
      <c r="AJ8">
        <v>2</v>
      </c>
      <c r="AK8">
        <v>1</v>
      </c>
    </row>
    <row r="9" spans="1:54">
      <c r="B9" t="s">
        <v>9</v>
      </c>
    </row>
    <row r="10" spans="1:54">
      <c r="B10" t="s">
        <v>10</v>
      </c>
      <c r="AJ10">
        <v>4</v>
      </c>
    </row>
    <row r="11" spans="1:54">
      <c r="B11" t="s">
        <v>11</v>
      </c>
      <c r="AI11">
        <v>1</v>
      </c>
      <c r="AJ11">
        <v>1</v>
      </c>
      <c r="AK11">
        <v>1</v>
      </c>
      <c r="AL11">
        <v>21</v>
      </c>
      <c r="AM11">
        <v>1</v>
      </c>
      <c r="AN11">
        <v>14</v>
      </c>
      <c r="AO11">
        <v>25</v>
      </c>
    </row>
    <row r="12" spans="1:54">
      <c r="B12" t="s">
        <v>12</v>
      </c>
      <c r="AN12">
        <v>3</v>
      </c>
    </row>
    <row r="13" spans="1:54">
      <c r="B13" t="s">
        <v>13</v>
      </c>
      <c r="AH13">
        <v>154843</v>
      </c>
      <c r="AI13">
        <v>316</v>
      </c>
      <c r="AJ13">
        <v>73829</v>
      </c>
      <c r="AK13">
        <v>59</v>
      </c>
      <c r="AL13">
        <v>1012</v>
      </c>
      <c r="AM13">
        <v>19</v>
      </c>
      <c r="AN13">
        <v>191</v>
      </c>
      <c r="AO13">
        <v>91</v>
      </c>
    </row>
    <row r="14" spans="1:54">
      <c r="B14" t="s">
        <v>14</v>
      </c>
    </row>
    <row r="15" spans="1:54">
      <c r="B15" t="s">
        <v>15</v>
      </c>
    </row>
    <row r="16" spans="1:54">
      <c r="B16" t="s">
        <v>16</v>
      </c>
      <c r="AH16">
        <v>11</v>
      </c>
      <c r="AI16">
        <v>18</v>
      </c>
      <c r="AJ16">
        <v>3</v>
      </c>
      <c r="AL16">
        <v>11</v>
      </c>
      <c r="AM16">
        <v>12</v>
      </c>
      <c r="AN16">
        <v>24</v>
      </c>
      <c r="AO16">
        <v>5</v>
      </c>
    </row>
    <row r="17" spans="2:41">
      <c r="B17" t="s">
        <v>17</v>
      </c>
      <c r="C17" t="s">
        <v>18</v>
      </c>
    </row>
    <row r="18" spans="2:41">
      <c r="B18" t="s">
        <v>116</v>
      </c>
    </row>
    <row r="19" spans="2:41">
      <c r="B19" t="s">
        <v>19</v>
      </c>
      <c r="AH19">
        <v>1</v>
      </c>
      <c r="AI19">
        <v>2</v>
      </c>
      <c r="AJ19">
        <v>29</v>
      </c>
    </row>
    <row r="20" spans="2:41">
      <c r="B20" t="s">
        <v>20</v>
      </c>
    </row>
    <row r="21" spans="2:41">
      <c r="B21" t="s">
        <v>21</v>
      </c>
    </row>
    <row r="22" spans="2:41">
      <c r="B22" t="s">
        <v>22</v>
      </c>
      <c r="AH22">
        <v>2</v>
      </c>
      <c r="AJ22">
        <v>1</v>
      </c>
      <c r="AN22">
        <v>1</v>
      </c>
    </row>
    <row r="23" spans="2:41">
      <c r="B23" t="s">
        <v>23</v>
      </c>
      <c r="AM23">
        <v>1</v>
      </c>
    </row>
    <row r="24" spans="2:41">
      <c r="B24" t="s">
        <v>24</v>
      </c>
      <c r="AJ24">
        <v>1</v>
      </c>
      <c r="AL24">
        <v>1</v>
      </c>
      <c r="AO24">
        <v>1</v>
      </c>
    </row>
    <row r="25" spans="2:41">
      <c r="B25" t="s">
        <v>125</v>
      </c>
    </row>
    <row r="26" spans="2:41">
      <c r="B26" t="s">
        <v>25</v>
      </c>
      <c r="AH26">
        <v>1</v>
      </c>
      <c r="AI26">
        <v>7</v>
      </c>
      <c r="AJ26">
        <v>4</v>
      </c>
      <c r="AK26">
        <v>1</v>
      </c>
      <c r="AL26">
        <v>2</v>
      </c>
      <c r="AM26">
        <v>1</v>
      </c>
      <c r="AN26">
        <v>1</v>
      </c>
    </row>
    <row r="27" spans="2:41">
      <c r="B27" t="s">
        <v>26</v>
      </c>
    </row>
    <row r="28" spans="2:41">
      <c r="B28" t="s">
        <v>27</v>
      </c>
      <c r="AI28">
        <v>7</v>
      </c>
    </row>
    <row r="29" spans="2:41">
      <c r="B29" t="s">
        <v>28</v>
      </c>
      <c r="AH29">
        <v>2</v>
      </c>
    </row>
    <row r="30" spans="2:41">
      <c r="B30" t="s">
        <v>29</v>
      </c>
    </row>
    <row r="31" spans="2:41">
      <c r="B31" t="s">
        <v>30</v>
      </c>
    </row>
    <row r="32" spans="2:41">
      <c r="B32" t="s">
        <v>31</v>
      </c>
    </row>
    <row r="33" spans="2:41">
      <c r="B33" t="s">
        <v>32</v>
      </c>
      <c r="AH33">
        <v>1644</v>
      </c>
      <c r="AI33">
        <v>1484</v>
      </c>
      <c r="AJ33">
        <v>1128</v>
      </c>
      <c r="AK33">
        <v>670</v>
      </c>
      <c r="AL33">
        <v>703</v>
      </c>
      <c r="AM33">
        <v>765</v>
      </c>
      <c r="AN33">
        <v>825</v>
      </c>
      <c r="AO33">
        <v>722</v>
      </c>
    </row>
    <row r="34" spans="2:41">
      <c r="B34" t="s">
        <v>33</v>
      </c>
      <c r="AH34">
        <v>288</v>
      </c>
      <c r="AI34">
        <v>340</v>
      </c>
      <c r="AJ34">
        <v>179</v>
      </c>
      <c r="AK34">
        <v>861</v>
      </c>
      <c r="AL34">
        <v>436</v>
      </c>
      <c r="AM34">
        <v>265</v>
      </c>
      <c r="AN34">
        <v>202</v>
      </c>
      <c r="AO34">
        <v>25</v>
      </c>
    </row>
    <row r="35" spans="2:41">
      <c r="B35" t="s">
        <v>34</v>
      </c>
    </row>
    <row r="36" spans="2:41">
      <c r="B36" t="s">
        <v>35</v>
      </c>
    </row>
    <row r="37" spans="2:41">
      <c r="B37" t="s">
        <v>36</v>
      </c>
      <c r="AH37">
        <v>47</v>
      </c>
      <c r="AI37">
        <v>66</v>
      </c>
      <c r="AJ37">
        <v>118</v>
      </c>
      <c r="AK37">
        <v>80</v>
      </c>
      <c r="AL37">
        <v>33</v>
      </c>
      <c r="AM37">
        <v>24</v>
      </c>
      <c r="AN37">
        <v>8</v>
      </c>
      <c r="AO37">
        <v>8</v>
      </c>
    </row>
    <row r="38" spans="2:41">
      <c r="B38" t="s">
        <v>37</v>
      </c>
      <c r="AH38">
        <v>602</v>
      </c>
      <c r="AI38">
        <v>549</v>
      </c>
      <c r="AJ38">
        <v>376</v>
      </c>
      <c r="AK38">
        <v>204</v>
      </c>
      <c r="AL38">
        <v>40</v>
      </c>
      <c r="AM38">
        <v>75</v>
      </c>
      <c r="AN38">
        <v>2</v>
      </c>
      <c r="AO38">
        <v>2</v>
      </c>
    </row>
    <row r="39" spans="2:41">
      <c r="B39" t="s">
        <v>38</v>
      </c>
      <c r="AH39">
        <v>555239</v>
      </c>
      <c r="AI39">
        <v>458131</v>
      </c>
      <c r="AJ39">
        <v>438268</v>
      </c>
      <c r="AK39">
        <v>161625</v>
      </c>
      <c r="AL39">
        <v>399157</v>
      </c>
      <c r="AM39">
        <v>76334</v>
      </c>
      <c r="AN39">
        <v>5216</v>
      </c>
      <c r="AO39">
        <v>11218</v>
      </c>
    </row>
    <row r="40" spans="2:41">
      <c r="B40" t="s">
        <v>108</v>
      </c>
    </row>
    <row r="41" spans="2:41">
      <c r="B41" t="s">
        <v>39</v>
      </c>
    </row>
    <row r="42" spans="2:41">
      <c r="B42" t="s">
        <v>40</v>
      </c>
      <c r="AH42">
        <v>7</v>
      </c>
      <c r="AL42">
        <v>4</v>
      </c>
    </row>
    <row r="43" spans="2:41">
      <c r="B43" t="s">
        <v>41</v>
      </c>
    </row>
    <row r="44" spans="2:41">
      <c r="B44" t="s">
        <v>118</v>
      </c>
    </row>
    <row r="45" spans="2:41">
      <c r="B45" t="s">
        <v>42</v>
      </c>
      <c r="AM45">
        <v>7</v>
      </c>
      <c r="AN45">
        <v>2</v>
      </c>
      <c r="AO45">
        <v>6</v>
      </c>
    </row>
    <row r="46" spans="2:41">
      <c r="B46" t="s">
        <v>43</v>
      </c>
      <c r="AH46">
        <v>18496</v>
      </c>
      <c r="AI46">
        <v>5003</v>
      </c>
      <c r="AJ46">
        <v>206924</v>
      </c>
      <c r="AK46">
        <v>14051</v>
      </c>
      <c r="AL46">
        <v>181646</v>
      </c>
      <c r="AM46">
        <v>311960</v>
      </c>
      <c r="AN46">
        <v>13673</v>
      </c>
      <c r="AO46">
        <v>66387</v>
      </c>
    </row>
    <row r="47" spans="2:41">
      <c r="B47" t="s">
        <v>44</v>
      </c>
    </row>
    <row r="48" spans="2:41">
      <c r="B48" t="s">
        <v>45</v>
      </c>
    </row>
    <row r="49" spans="2:41">
      <c r="B49" t="s">
        <v>107</v>
      </c>
    </row>
    <row r="50" spans="2:41">
      <c r="B50" t="s">
        <v>46</v>
      </c>
    </row>
    <row r="51" spans="2:41">
      <c r="B51" t="s">
        <v>111</v>
      </c>
    </row>
    <row r="52" spans="2:41">
      <c r="B52" t="s">
        <v>110</v>
      </c>
    </row>
    <row r="53" spans="2:41">
      <c r="B53" t="s">
        <v>113</v>
      </c>
    </row>
    <row r="54" spans="2:41">
      <c r="B54" t="s">
        <v>72</v>
      </c>
    </row>
    <row r="55" spans="2:41">
      <c r="B55" t="s">
        <v>47</v>
      </c>
    </row>
    <row r="56" spans="2:41">
      <c r="B56" t="s">
        <v>48</v>
      </c>
      <c r="AI56">
        <v>24</v>
      </c>
    </row>
    <row r="57" spans="2:41">
      <c r="B57" t="s">
        <v>49</v>
      </c>
      <c r="AH57">
        <v>8678</v>
      </c>
      <c r="AI57">
        <v>7002</v>
      </c>
      <c r="AJ57">
        <v>6086</v>
      </c>
      <c r="AK57">
        <v>5577</v>
      </c>
      <c r="AL57">
        <v>4801</v>
      </c>
      <c r="AM57">
        <v>4677</v>
      </c>
      <c r="AN57">
        <v>2631</v>
      </c>
      <c r="AO57">
        <v>253</v>
      </c>
    </row>
    <row r="58" spans="2:41">
      <c r="B58" t="s">
        <v>120</v>
      </c>
    </row>
    <row r="59" spans="2:41">
      <c r="B59" t="s">
        <v>50</v>
      </c>
      <c r="AH59">
        <v>1</v>
      </c>
      <c r="AI59">
        <v>1</v>
      </c>
    </row>
    <row r="60" spans="2:41">
      <c r="B60" t="s">
        <v>51</v>
      </c>
      <c r="AH60">
        <v>12</v>
      </c>
      <c r="AJ60">
        <v>57</v>
      </c>
      <c r="AK60">
        <v>7</v>
      </c>
      <c r="AL60">
        <v>1</v>
      </c>
      <c r="AM60">
        <v>1</v>
      </c>
      <c r="AN60">
        <v>1617</v>
      </c>
      <c r="AO60">
        <v>1593</v>
      </c>
    </row>
    <row r="61" spans="2:41">
      <c r="B61" t="s">
        <v>52</v>
      </c>
    </row>
    <row r="62" spans="2:41">
      <c r="B62" t="s">
        <v>117</v>
      </c>
    </row>
    <row r="63" spans="2:41">
      <c r="B63" t="s">
        <v>53</v>
      </c>
      <c r="AH63">
        <v>136</v>
      </c>
      <c r="AI63">
        <v>140</v>
      </c>
      <c r="AJ63">
        <v>241</v>
      </c>
      <c r="AK63">
        <v>142</v>
      </c>
      <c r="AL63">
        <v>81</v>
      </c>
      <c r="AM63">
        <v>19</v>
      </c>
      <c r="AN63">
        <v>140</v>
      </c>
      <c r="AO63">
        <v>50</v>
      </c>
    </row>
    <row r="64" spans="2:41">
      <c r="B64" t="s">
        <v>54</v>
      </c>
    </row>
    <row r="65" spans="2:41">
      <c r="B65" t="s">
        <v>121</v>
      </c>
    </row>
    <row r="66" spans="2:41">
      <c r="B66" t="s">
        <v>55</v>
      </c>
      <c r="AH66">
        <v>6</v>
      </c>
      <c r="AI66">
        <v>25</v>
      </c>
      <c r="AJ66">
        <v>74</v>
      </c>
      <c r="AK66">
        <v>51</v>
      </c>
      <c r="AL66">
        <v>30</v>
      </c>
      <c r="AM66">
        <v>32</v>
      </c>
      <c r="AN66">
        <v>13</v>
      </c>
      <c r="AO66">
        <v>10</v>
      </c>
    </row>
    <row r="67" spans="2:41">
      <c r="B67" t="s">
        <v>56</v>
      </c>
    </row>
    <row r="68" spans="2:41">
      <c r="B68" t="s">
        <v>112</v>
      </c>
    </row>
    <row r="69" spans="2:41">
      <c r="B69" t="s">
        <v>57</v>
      </c>
      <c r="AL69">
        <v>2</v>
      </c>
      <c r="AM69">
        <v>8</v>
      </c>
      <c r="AN69">
        <v>61</v>
      </c>
    </row>
    <row r="70" spans="2:41">
      <c r="B70" t="s">
        <v>58</v>
      </c>
    </row>
    <row r="71" spans="2:41">
      <c r="B71" t="s">
        <v>59</v>
      </c>
    </row>
    <row r="72" spans="2:41">
      <c r="B72" t="s">
        <v>60</v>
      </c>
    </row>
    <row r="73" spans="2:41">
      <c r="B73" t="s">
        <v>61</v>
      </c>
    </row>
    <row r="74" spans="2:41">
      <c r="B74" t="s">
        <v>62</v>
      </c>
    </row>
    <row r="75" spans="2:41">
      <c r="B75" t="s">
        <v>101</v>
      </c>
      <c r="AO75">
        <v>1</v>
      </c>
    </row>
    <row r="76" spans="2:41">
      <c r="B76" t="s">
        <v>115</v>
      </c>
    </row>
    <row r="77" spans="2:41">
      <c r="B77" t="s">
        <v>63</v>
      </c>
    </row>
    <row r="78" spans="2:41">
      <c r="B78" t="s">
        <v>64</v>
      </c>
    </row>
    <row r="79" spans="2:41">
      <c r="B79" t="s">
        <v>124</v>
      </c>
    </row>
    <row r="80" spans="2:41">
      <c r="B80" t="s">
        <v>122</v>
      </c>
    </row>
    <row r="81" spans="2:41">
      <c r="B81" t="s">
        <v>65</v>
      </c>
      <c r="AI81">
        <v>1</v>
      </c>
    </row>
    <row r="82" spans="2:41">
      <c r="B82" t="s">
        <v>66</v>
      </c>
      <c r="AH82">
        <v>19363</v>
      </c>
      <c r="AI82">
        <v>54629</v>
      </c>
      <c r="AJ82">
        <v>250302</v>
      </c>
      <c r="AK82">
        <v>194766</v>
      </c>
      <c r="AL82">
        <v>228432</v>
      </c>
      <c r="AM82">
        <v>98465</v>
      </c>
      <c r="AN82">
        <v>16043</v>
      </c>
      <c r="AO82">
        <v>16592</v>
      </c>
    </row>
    <row r="83" spans="2:41">
      <c r="B83" t="s">
        <v>109</v>
      </c>
    </row>
    <row r="84" spans="2:41">
      <c r="B84" t="s">
        <v>67</v>
      </c>
      <c r="AH84">
        <v>1</v>
      </c>
    </row>
    <row r="85" spans="2:41">
      <c r="B85" t="s">
        <v>68</v>
      </c>
      <c r="AH85">
        <v>858</v>
      </c>
      <c r="AI85">
        <v>707</v>
      </c>
      <c r="AJ85">
        <v>234</v>
      </c>
      <c r="AK85">
        <v>21</v>
      </c>
      <c r="AL85">
        <v>59</v>
      </c>
      <c r="AM85">
        <v>78</v>
      </c>
      <c r="AN85">
        <v>59</v>
      </c>
      <c r="AO85">
        <v>150</v>
      </c>
    </row>
    <row r="86" spans="2:41">
      <c r="B86" t="s">
        <v>119</v>
      </c>
    </row>
    <row r="87" spans="2:41">
      <c r="B87" t="s">
        <v>69</v>
      </c>
      <c r="AH87">
        <v>7616</v>
      </c>
      <c r="AI87">
        <v>6848</v>
      </c>
      <c r="AJ87">
        <v>11580</v>
      </c>
      <c r="AK87">
        <v>5241</v>
      </c>
      <c r="AL87">
        <v>8610</v>
      </c>
      <c r="AM87">
        <v>3309</v>
      </c>
      <c r="AN87">
        <v>1939</v>
      </c>
      <c r="AO87">
        <v>2734</v>
      </c>
    </row>
    <row r="88" spans="2:41">
      <c r="B88" t="s">
        <v>70</v>
      </c>
    </row>
    <row r="89" spans="2:41">
      <c r="B89" t="s">
        <v>71</v>
      </c>
    </row>
    <row r="90" spans="2:41">
      <c r="B90" t="s">
        <v>73</v>
      </c>
      <c r="AI90">
        <v>1</v>
      </c>
    </row>
    <row r="91" spans="2:41">
      <c r="B91" t="s">
        <v>74</v>
      </c>
    </row>
    <row r="92" spans="2:41">
      <c r="B92" t="s">
        <v>75</v>
      </c>
      <c r="AH92">
        <v>526</v>
      </c>
      <c r="AI92">
        <v>396</v>
      </c>
      <c r="AJ92">
        <v>369</v>
      </c>
      <c r="AK92">
        <v>1334</v>
      </c>
      <c r="AL92">
        <v>999</v>
      </c>
      <c r="AM92">
        <v>111</v>
      </c>
      <c r="AN92">
        <v>2127</v>
      </c>
      <c r="AO92">
        <v>43</v>
      </c>
    </row>
    <row r="93" spans="2:41">
      <c r="B93" t="s">
        <v>76</v>
      </c>
      <c r="AO93">
        <v>1</v>
      </c>
    </row>
    <row r="94" spans="2:41">
      <c r="B94" t="s">
        <v>77</v>
      </c>
      <c r="AH94">
        <v>1</v>
      </c>
    </row>
    <row r="95" spans="2:41">
      <c r="B95" t="s">
        <v>78</v>
      </c>
    </row>
    <row r="96" spans="2:41">
      <c r="B96" t="s">
        <v>103</v>
      </c>
    </row>
    <row r="97" spans="2:41">
      <c r="B97" t="s">
        <v>79</v>
      </c>
      <c r="AI97">
        <v>45</v>
      </c>
      <c r="AJ97">
        <v>511</v>
      </c>
      <c r="AK97">
        <v>310</v>
      </c>
      <c r="AL97">
        <v>121</v>
      </c>
      <c r="AO97">
        <v>1</v>
      </c>
    </row>
    <row r="98" spans="2:41">
      <c r="B98" t="s">
        <v>80</v>
      </c>
    </row>
    <row r="99" spans="2:41">
      <c r="B99" t="s">
        <v>81</v>
      </c>
    </row>
    <row r="100" spans="2:41">
      <c r="B100" t="s">
        <v>82</v>
      </c>
      <c r="AH100">
        <v>3156</v>
      </c>
      <c r="AI100">
        <v>1959</v>
      </c>
      <c r="AJ100">
        <v>1932</v>
      </c>
      <c r="AK100">
        <v>658</v>
      </c>
      <c r="AL100">
        <v>582</v>
      </c>
      <c r="AM100">
        <v>737</v>
      </c>
      <c r="AN100">
        <v>987</v>
      </c>
      <c r="AO100">
        <v>800</v>
      </c>
    </row>
    <row r="101" spans="2:41">
      <c r="B101" t="s">
        <v>83</v>
      </c>
      <c r="AH101">
        <v>5666</v>
      </c>
      <c r="AI101">
        <v>4450</v>
      </c>
      <c r="AJ101">
        <v>274378</v>
      </c>
      <c r="AK101">
        <v>39236</v>
      </c>
      <c r="AL101">
        <v>5612</v>
      </c>
      <c r="AM101">
        <v>2119</v>
      </c>
      <c r="AN101">
        <v>2575</v>
      </c>
      <c r="AO101">
        <v>981</v>
      </c>
    </row>
    <row r="102" spans="2:41">
      <c r="B102" t="s">
        <v>84</v>
      </c>
    </row>
    <row r="103" spans="2:41">
      <c r="B103" t="s">
        <v>85</v>
      </c>
      <c r="AH103">
        <v>13</v>
      </c>
      <c r="AI103">
        <v>4</v>
      </c>
      <c r="AJ103">
        <v>4</v>
      </c>
      <c r="AK103">
        <v>12</v>
      </c>
      <c r="AL103">
        <v>5</v>
      </c>
      <c r="AM103">
        <v>3</v>
      </c>
      <c r="AN103">
        <v>1</v>
      </c>
      <c r="AO103">
        <v>2</v>
      </c>
    </row>
    <row r="104" spans="2:41">
      <c r="B104" t="s">
        <v>86</v>
      </c>
      <c r="AH104">
        <v>511</v>
      </c>
      <c r="AI104">
        <v>646</v>
      </c>
      <c r="AJ104">
        <v>1258</v>
      </c>
      <c r="AK104">
        <v>25906</v>
      </c>
      <c r="AL104">
        <v>814</v>
      </c>
      <c r="AM104">
        <v>931</v>
      </c>
      <c r="AN104">
        <v>1099</v>
      </c>
      <c r="AO104">
        <v>709</v>
      </c>
    </row>
    <row r="105" spans="2:41">
      <c r="B105" t="s">
        <v>87</v>
      </c>
      <c r="AK105">
        <v>3</v>
      </c>
    </row>
    <row r="106" spans="2:41">
      <c r="B106" t="s">
        <v>88</v>
      </c>
      <c r="AO106">
        <v>1</v>
      </c>
    </row>
    <row r="107" spans="2:41">
      <c r="B107" t="s">
        <v>89</v>
      </c>
      <c r="AI107">
        <v>1</v>
      </c>
    </row>
    <row r="108" spans="2:41">
      <c r="B108" t="s">
        <v>90</v>
      </c>
    </row>
    <row r="109" spans="2:41">
      <c r="B109" t="s">
        <v>91</v>
      </c>
    </row>
    <row r="110" spans="2:41">
      <c r="B110" t="s">
        <v>92</v>
      </c>
    </row>
    <row r="111" spans="2:41">
      <c r="B111" t="s">
        <v>93</v>
      </c>
      <c r="AH111">
        <v>105</v>
      </c>
      <c r="AI111">
        <v>331</v>
      </c>
      <c r="AJ111">
        <v>174</v>
      </c>
      <c r="AK111">
        <v>125</v>
      </c>
      <c r="AL111">
        <v>257</v>
      </c>
      <c r="AM111">
        <v>306</v>
      </c>
      <c r="AN111">
        <v>216</v>
      </c>
      <c r="AO111">
        <v>214</v>
      </c>
    </row>
    <row r="112" spans="2:41">
      <c r="B112" t="s">
        <v>123</v>
      </c>
    </row>
    <row r="113" spans="2:54">
      <c r="B113" t="s">
        <v>94</v>
      </c>
      <c r="AM113">
        <v>1</v>
      </c>
    </row>
    <row r="114" spans="2:54">
      <c r="B114" t="s">
        <v>104</v>
      </c>
    </row>
    <row r="115" spans="2:54">
      <c r="B115" t="s">
        <v>95</v>
      </c>
      <c r="AH115">
        <v>23</v>
      </c>
      <c r="AI115">
        <v>4</v>
      </c>
      <c r="AJ115">
        <v>1</v>
      </c>
      <c r="AK115">
        <v>7</v>
      </c>
      <c r="AN115">
        <v>4</v>
      </c>
    </row>
    <row r="116" spans="2:54">
      <c r="B116" t="s">
        <v>96</v>
      </c>
      <c r="AH116">
        <v>3</v>
      </c>
      <c r="AI116">
        <v>11</v>
      </c>
      <c r="AJ116">
        <v>5</v>
      </c>
      <c r="AK116">
        <v>2</v>
      </c>
      <c r="AM116">
        <v>10</v>
      </c>
    </row>
    <row r="117" spans="2:54">
      <c r="B117" t="s">
        <v>97</v>
      </c>
      <c r="AH117">
        <v>195829</v>
      </c>
      <c r="AI117">
        <v>83</v>
      </c>
      <c r="AJ117">
        <v>155073</v>
      </c>
      <c r="AK117">
        <v>23</v>
      </c>
      <c r="AL117">
        <v>3</v>
      </c>
      <c r="AM117">
        <v>22</v>
      </c>
      <c r="AN117">
        <v>19</v>
      </c>
      <c r="AO117">
        <v>24</v>
      </c>
    </row>
    <row r="118" spans="2:54">
      <c r="B118" t="s">
        <v>106</v>
      </c>
    </row>
    <row r="119" spans="2:54">
      <c r="E119">
        <f t="shared" ref="E119:AI119" si="0">SUM(E3:E117)</f>
        <v>0</v>
      </c>
      <c r="F119">
        <f t="shared" si="0"/>
        <v>0</v>
      </c>
      <c r="G119">
        <f t="shared" si="0"/>
        <v>0</v>
      </c>
      <c r="H119">
        <f t="shared" si="0"/>
        <v>0</v>
      </c>
      <c r="I119">
        <f t="shared" si="0"/>
        <v>0</v>
      </c>
      <c r="J119">
        <f t="shared" si="0"/>
        <v>0</v>
      </c>
      <c r="K119">
        <f t="shared" si="0"/>
        <v>0</v>
      </c>
      <c r="L119">
        <f t="shared" si="0"/>
        <v>0</v>
      </c>
      <c r="M119">
        <f t="shared" si="0"/>
        <v>0</v>
      </c>
      <c r="N119">
        <f t="shared" si="0"/>
        <v>0</v>
      </c>
      <c r="O119">
        <f t="shared" si="0"/>
        <v>0</v>
      </c>
      <c r="P119">
        <f t="shared" si="0"/>
        <v>0</v>
      </c>
      <c r="Q119">
        <f t="shared" si="0"/>
        <v>0</v>
      </c>
      <c r="R119">
        <f t="shared" si="0"/>
        <v>0</v>
      </c>
      <c r="S119">
        <f t="shared" si="0"/>
        <v>0</v>
      </c>
      <c r="T119">
        <f t="shared" si="0"/>
        <v>0</v>
      </c>
      <c r="U119">
        <f t="shared" si="0"/>
        <v>0</v>
      </c>
      <c r="V119">
        <f t="shared" si="0"/>
        <v>0</v>
      </c>
      <c r="W119">
        <f t="shared" si="0"/>
        <v>0</v>
      </c>
      <c r="X119">
        <f t="shared" si="0"/>
        <v>0</v>
      </c>
      <c r="Y119">
        <f t="shared" si="0"/>
        <v>0</v>
      </c>
      <c r="Z119">
        <f t="shared" si="0"/>
        <v>0</v>
      </c>
      <c r="AA119">
        <f t="shared" si="0"/>
        <v>0</v>
      </c>
      <c r="AB119">
        <f t="shared" si="0"/>
        <v>0</v>
      </c>
      <c r="AC119">
        <f t="shared" si="0"/>
        <v>0</v>
      </c>
      <c r="AD119">
        <f t="shared" si="0"/>
        <v>0</v>
      </c>
      <c r="AE119">
        <f t="shared" si="0"/>
        <v>0</v>
      </c>
      <c r="AF119">
        <f t="shared" si="0"/>
        <v>0</v>
      </c>
      <c r="AG119">
        <f t="shared" si="0"/>
        <v>0</v>
      </c>
      <c r="AH119">
        <f>SUM(AH3:AH118)</f>
        <v>973849</v>
      </c>
      <c r="AI119">
        <f t="shared" si="0"/>
        <v>543373</v>
      </c>
      <c r="AJ119">
        <f>SUM(AJ3:AJ117)</f>
        <v>1423150</v>
      </c>
      <c r="AK119">
        <f>SUM(AK3:AK117)</f>
        <v>450974</v>
      </c>
      <c r="AL119">
        <f>SUM(AL3:AL117)</f>
        <v>833486</v>
      </c>
      <c r="AM119">
        <f>SUM(AM3:AM117)</f>
        <v>500293</v>
      </c>
      <c r="AN119">
        <f>SUM(AN3:AN117)</f>
        <v>49693</v>
      </c>
      <c r="AO119">
        <f>SUM(AO3:AO118)</f>
        <v>102649</v>
      </c>
      <c r="AP119">
        <f>SUM(AP3:AP118)</f>
        <v>0</v>
      </c>
      <c r="AQ119">
        <f>SUM(AQ3:AQ118)</f>
        <v>0</v>
      </c>
      <c r="AR119">
        <f t="shared" ref="AR119:BB119" si="1">SUM(AR3:AR117)</f>
        <v>0</v>
      </c>
      <c r="AS119">
        <f t="shared" si="1"/>
        <v>0</v>
      </c>
      <c r="AT119">
        <f t="shared" si="1"/>
        <v>0</v>
      </c>
      <c r="AU119">
        <f t="shared" si="1"/>
        <v>0</v>
      </c>
      <c r="AV119">
        <f t="shared" si="1"/>
        <v>0</v>
      </c>
      <c r="AW119">
        <f t="shared" si="1"/>
        <v>0</v>
      </c>
      <c r="AX119">
        <f t="shared" si="1"/>
        <v>0</v>
      </c>
      <c r="AY119">
        <f t="shared" si="1"/>
        <v>0</v>
      </c>
      <c r="AZ119">
        <f t="shared" si="1"/>
        <v>0</v>
      </c>
      <c r="BA119">
        <f t="shared" si="1"/>
        <v>0</v>
      </c>
      <c r="BB119">
        <f t="shared" si="1"/>
        <v>0</v>
      </c>
    </row>
    <row r="121" spans="2:54">
      <c r="AH121">
        <f>973849-AH119</f>
        <v>0</v>
      </c>
      <c r="AI121">
        <f>543373-AI119</f>
        <v>0</v>
      </c>
      <c r="AJ121">
        <f>1423150-AJ119</f>
        <v>0</v>
      </c>
      <c r="AK121">
        <f>450974-AK119</f>
        <v>0</v>
      </c>
      <c r="AL121">
        <f>833486-AL119</f>
        <v>0</v>
      </c>
      <c r="AM121">
        <f>500293-AM119</f>
        <v>0</v>
      </c>
      <c r="AN121">
        <f>49693-AN119</f>
        <v>0</v>
      </c>
      <c r="AO121">
        <f>102649-AO119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exports</vt:lpstr>
      <vt:lpstr>imports</vt:lpstr>
      <vt:lpstr>imports (2)</vt:lpstr>
      <vt:lpstr>goldimp</vt:lpstr>
      <vt:lpstr>goldexp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2008-11-24T20:38:28Z</dcterms:created>
  <dcterms:modified xsi:type="dcterms:W3CDTF">2012-02-27T14:42:03Z</dcterms:modified>
</cp:coreProperties>
</file>