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255" windowHeight="9120" activeTab="3"/>
  </bookViews>
  <sheets>
    <sheet name="imports" sheetId="1" r:id="rId1"/>
    <sheet name="exports" sheetId="2" r:id="rId2"/>
    <sheet name="domexp" sheetId="3" r:id="rId3"/>
    <sheet name="reexp" sheetId="4" r:id="rId4"/>
  </sheets>
  <calcPr calcId="125725"/>
</workbook>
</file>

<file path=xl/calcChain.xml><?xml version="1.0" encoding="utf-8"?>
<calcChain xmlns="http://schemas.openxmlformats.org/spreadsheetml/2006/main">
  <c r="AZ97" i="3"/>
  <c r="AZ99"/>
  <c r="AZ139" i="1"/>
  <c r="AZ141"/>
  <c r="AY3" i="3"/>
  <c r="AY97"/>
  <c r="AY99"/>
  <c r="AY92" i="1"/>
  <c r="AY80"/>
  <c r="AY54"/>
  <c r="AY139"/>
  <c r="AY141"/>
  <c r="AY4"/>
  <c r="AY94" i="4"/>
  <c r="AY96"/>
  <c r="AW94"/>
  <c r="AW96"/>
  <c r="AW3" i="3"/>
  <c r="AW97"/>
  <c r="AW99"/>
  <c r="AW139" i="1"/>
  <c r="AW141"/>
  <c r="AR94" i="4"/>
  <c r="AS94"/>
  <c r="AT94"/>
  <c r="AU94"/>
  <c r="AV94"/>
  <c r="AX94"/>
  <c r="AZ94"/>
  <c r="AR96"/>
  <c r="AR97" i="3"/>
  <c r="AR99"/>
  <c r="AR139" i="1"/>
  <c r="AR141"/>
  <c r="AQ94" i="4"/>
  <c r="AQ96"/>
  <c r="AQ97" i="3"/>
  <c r="AQ99"/>
  <c r="AQ139" i="1"/>
  <c r="AQ141"/>
  <c r="AP139"/>
  <c r="AS139"/>
  <c r="AT139"/>
  <c r="AU139"/>
  <c r="AV139"/>
  <c r="AX139"/>
  <c r="BA139"/>
  <c r="BB139"/>
  <c r="BC139"/>
  <c r="AO139"/>
  <c r="AO141"/>
  <c r="AO97" i="3"/>
  <c r="AO99"/>
  <c r="AO94" i="4"/>
  <c r="AO96"/>
  <c r="AN94"/>
  <c r="AN96"/>
  <c r="AH94"/>
  <c r="AI94"/>
  <c r="AJ94"/>
  <c r="AK94"/>
  <c r="AL94"/>
  <c r="AM94"/>
  <c r="AP94"/>
  <c r="AN97" i="3"/>
  <c r="AN99"/>
  <c r="AH97"/>
  <c r="AI97"/>
  <c r="AJ97"/>
  <c r="AK97"/>
  <c r="AL97"/>
  <c r="AM97"/>
  <c r="AP97"/>
  <c r="AS97"/>
  <c r="AT97"/>
  <c r="AU97"/>
  <c r="AV97"/>
  <c r="AX97"/>
  <c r="BA97"/>
  <c r="BB97"/>
  <c r="AH139" i="1"/>
  <c r="AI139"/>
  <c r="AJ139"/>
  <c r="AK139"/>
  <c r="AL139"/>
  <c r="AM139"/>
  <c r="AN139"/>
  <c r="AN141"/>
  <c r="AG94" i="4"/>
  <c r="AG96"/>
  <c r="AG97" i="3"/>
  <c r="AG99"/>
  <c r="AG139" i="1"/>
  <c r="AG141"/>
</calcChain>
</file>

<file path=xl/sharedStrings.xml><?xml version="1.0" encoding="utf-8"?>
<sst xmlns="http://schemas.openxmlformats.org/spreadsheetml/2006/main" count="431" uniqueCount="173">
  <si>
    <t>notes</t>
  </si>
  <si>
    <t>unit</t>
  </si>
  <si>
    <t>Countries of origin</t>
  </si>
  <si>
    <t>pounds</t>
  </si>
  <si>
    <t>Pounds</t>
  </si>
  <si>
    <t>Gold Coast</t>
  </si>
  <si>
    <t>UK</t>
  </si>
  <si>
    <t>Canada</t>
  </si>
  <si>
    <t>British India</t>
  </si>
  <si>
    <t>Columbia</t>
  </si>
  <si>
    <t>British West Indies</t>
  </si>
  <si>
    <t>British North Borneo</t>
  </si>
  <si>
    <t>Jamaica</t>
  </si>
  <si>
    <t>Trinidad</t>
  </si>
  <si>
    <t>Malta</t>
  </si>
  <si>
    <t>Australia</t>
  </si>
  <si>
    <t>New Zealand</t>
  </si>
  <si>
    <t>Newfoundland</t>
  </si>
  <si>
    <t>Hong Kong</t>
  </si>
  <si>
    <t>Straits Settlements</t>
  </si>
  <si>
    <t>Mesopotamia</t>
  </si>
  <si>
    <t>Ceylon</t>
  </si>
  <si>
    <t>Gibraltar</t>
  </si>
  <si>
    <t>Gambia</t>
  </si>
  <si>
    <t>Sierra Leone</t>
  </si>
  <si>
    <t>Nigeria</t>
  </si>
  <si>
    <t xml:space="preserve">Kenya Colony </t>
  </si>
  <si>
    <t>British Guiana</t>
  </si>
  <si>
    <t>Zanzibar</t>
  </si>
  <si>
    <t>South Africa</t>
  </si>
  <si>
    <t>South West Africa</t>
  </si>
  <si>
    <t>Germany</t>
  </si>
  <si>
    <t>France</t>
  </si>
  <si>
    <t>Holland</t>
  </si>
  <si>
    <t>US</t>
  </si>
  <si>
    <t>Belgium</t>
  </si>
  <si>
    <t>Italy</t>
  </si>
  <si>
    <t>Japan</t>
  </si>
  <si>
    <t>Turkey (in Asia)</t>
  </si>
  <si>
    <t>Switzerland</t>
  </si>
  <si>
    <t>Russia</t>
  </si>
  <si>
    <t>Austria</t>
  </si>
  <si>
    <t>Hungary</t>
  </si>
  <si>
    <t>Czecho-Slovakia</t>
  </si>
  <si>
    <t>Spain</t>
  </si>
  <si>
    <t>Portugal</t>
  </si>
  <si>
    <t>Brazil</t>
  </si>
  <si>
    <t>Kamchatka</t>
  </si>
  <si>
    <t>Denmark</t>
  </si>
  <si>
    <t>Cuba</t>
  </si>
  <si>
    <t>Norway</t>
  </si>
  <si>
    <t>Sweden</t>
  </si>
  <si>
    <t>Argentina</t>
  </si>
  <si>
    <t>Serbia</t>
  </si>
  <si>
    <t>Siberia</t>
  </si>
  <si>
    <t>Iraq</t>
  </si>
  <si>
    <t>Smyrna</t>
  </si>
  <si>
    <t>Siam</t>
  </si>
  <si>
    <t>Greece</t>
  </si>
  <si>
    <t>Latvia</t>
  </si>
  <si>
    <t>Jugo-Slavia</t>
  </si>
  <si>
    <t>French Indo-China</t>
  </si>
  <si>
    <t>Peru</t>
  </si>
  <si>
    <t>French India</t>
  </si>
  <si>
    <t>Poland</t>
  </si>
  <si>
    <t>China</t>
  </si>
  <si>
    <t>Uruguay</t>
  </si>
  <si>
    <t>Iceland</t>
  </si>
  <si>
    <t>Syria</t>
  </si>
  <si>
    <t>Finland</t>
  </si>
  <si>
    <t>Morocco</t>
  </si>
  <si>
    <t>Algeria</t>
  </si>
  <si>
    <t>Tripoli</t>
  </si>
  <si>
    <t>Madagascar</t>
  </si>
  <si>
    <t>Egypt</t>
  </si>
  <si>
    <t>Madeira</t>
  </si>
  <si>
    <t>Canary Islands</t>
  </si>
  <si>
    <t>Senegal</t>
  </si>
  <si>
    <t>French Guinea</t>
  </si>
  <si>
    <t>Liberia</t>
  </si>
  <si>
    <t>Ivory Coast</t>
  </si>
  <si>
    <t>French Togoland</t>
  </si>
  <si>
    <t>Dahomey</t>
  </si>
  <si>
    <t>French Sudan</t>
  </si>
  <si>
    <t>French Kamerun</t>
  </si>
  <si>
    <t>French Congo</t>
  </si>
  <si>
    <t>Portuguese W Africa</t>
  </si>
  <si>
    <t>Includes bullion: 858064 UK, 20000 Gambia, 81 France, 192 Canary Islands, 399 Liberia, 19498 Ivory Coast</t>
  </si>
  <si>
    <t>Countries of final destination</t>
  </si>
  <si>
    <t>Includes bullion: 684815 UK</t>
  </si>
  <si>
    <t>Fernando Po</t>
  </si>
  <si>
    <t>Includes bullion: 42430 UK, 29400 Nigeria, 7750 Liberia, 5450 French Togoland</t>
  </si>
  <si>
    <t>Includes bullion: 320830 UK, 15693 France, 60 Canary Islands, 2956 Ivory Coast, 241307 French Togoland</t>
  </si>
  <si>
    <t>British East Indies</t>
  </si>
  <si>
    <t>Kenya</t>
  </si>
  <si>
    <t>Uganda</t>
  </si>
  <si>
    <t>Nyasaland</t>
  </si>
  <si>
    <t>British Sudan</t>
  </si>
  <si>
    <t>Irish Free State</t>
  </si>
  <si>
    <t>Luxemburg</t>
  </si>
  <si>
    <t>Esthonia</t>
  </si>
  <si>
    <t>Lithuania</t>
  </si>
  <si>
    <t>Roumania</t>
  </si>
  <si>
    <t>Bulgaria</t>
  </si>
  <si>
    <t>Turkey</t>
  </si>
  <si>
    <t>Palestine</t>
  </si>
  <si>
    <t>Persia</t>
  </si>
  <si>
    <t>Arabia</t>
  </si>
  <si>
    <t>Santo Domingo</t>
  </si>
  <si>
    <t>Dutch West Indies</t>
  </si>
  <si>
    <t>Dutch East Indies</t>
  </si>
  <si>
    <t>Guatemala</t>
  </si>
  <si>
    <t>Colombia</t>
  </si>
  <si>
    <t>Costa Rica</t>
  </si>
  <si>
    <t>Venezuela</t>
  </si>
  <si>
    <t>Java</t>
  </si>
  <si>
    <t>Libya</t>
  </si>
  <si>
    <t>Mauritania</t>
  </si>
  <si>
    <t>Belgian Congo</t>
  </si>
  <si>
    <t>Includes bullion: 2634963 UK, 564 US</t>
  </si>
  <si>
    <t>Over seas</t>
  </si>
  <si>
    <t>Countries of destination</t>
  </si>
  <si>
    <t>Includes bullion: 551504 UK, 1225 Ivory Coast, 104210 French Togoland</t>
  </si>
  <si>
    <t>Spanish Guinea</t>
  </si>
  <si>
    <t>Over Seas</t>
  </si>
  <si>
    <t>Angola</t>
  </si>
  <si>
    <t>Includes bullion: 41010 UK, 521 Ivory Coast, 258537 French Togoland</t>
  </si>
  <si>
    <t>Mauritius</t>
  </si>
  <si>
    <t>Includes bullion: 3049821 UK, 46 Holland</t>
  </si>
  <si>
    <t>Includes bullion: 2871542 UK, 12172 France, 4798 Ivory Coast, 237468 French Togoland</t>
  </si>
  <si>
    <t>Tanganyika</t>
  </si>
  <si>
    <t>Tasmania</t>
  </si>
  <si>
    <t>Bermudas</t>
  </si>
  <si>
    <t>British Honduras</t>
  </si>
  <si>
    <t>Tunis</t>
  </si>
  <si>
    <t>Portuguese Guinea</t>
  </si>
  <si>
    <t>Martinique</t>
  </si>
  <si>
    <t>Mexico</t>
  </si>
  <si>
    <t>Chile</t>
  </si>
  <si>
    <t>Includes bullion: 2360205 UK, 3380 France, 5147 Ivory Coast, 354107 French Togoland</t>
  </si>
  <si>
    <t>British East Africa</t>
  </si>
  <si>
    <t>British Malaya</t>
  </si>
  <si>
    <t>Burma</t>
  </si>
  <si>
    <t>Other British Possessions</t>
  </si>
  <si>
    <t>Manchuria</t>
  </si>
  <si>
    <t>French Possessions in West Africa</t>
  </si>
  <si>
    <t>Yugoslavia</t>
  </si>
  <si>
    <t>Other Foreign countries</t>
  </si>
  <si>
    <t>Includes bullion: 4845312 UK</t>
  </si>
  <si>
    <t>Includes South West Africa from 1938</t>
  </si>
  <si>
    <t>Includes bullion: 4123184 UK, 1023 Ivory Coast, 25421 French Togoland</t>
  </si>
  <si>
    <t>Includes bullion: 3065504 UK, 2043 France, 2824 Ivory Coast, 237483 French Togoland, 199 Spain</t>
  </si>
  <si>
    <t>French Possessions in India</t>
  </si>
  <si>
    <t>Includes bullion: 6181906 UK</t>
  </si>
  <si>
    <t>Includes bullion: 3261725 UK, 6800 Sierra Leone, 656 Ivory Coast, 22586 French Togoland</t>
  </si>
  <si>
    <t>Includes bullion: 1225600 UK, 4608 Ivory Coast, 18211 French Togoland</t>
  </si>
  <si>
    <t>Southern Rhodesia</t>
  </si>
  <si>
    <t>Includes bullion: 4491412 UK</t>
  </si>
  <si>
    <t>Includes bullion: 50000 UK, 5282 French Togoland</t>
  </si>
  <si>
    <t>Country to which re-exported</t>
  </si>
  <si>
    <t>Includes bullion: 78010 UK, 31 South Africa, 13 Other British, 23548 French Togoland, 3606 Ivory Coast, 1903 Senegal, 238 Other Foreign</t>
  </si>
  <si>
    <t>Includes bullion: 4632929 UK, 14 South Africa, 96 Belgium, 7876 Ivory Coast, 36230 French Togoland, 12 US</t>
  </si>
  <si>
    <t>French West Indies</t>
  </si>
  <si>
    <t>Eritrea</t>
  </si>
  <si>
    <t>Cyprus</t>
  </si>
  <si>
    <t>Anglo-Egyptian Sudan</t>
  </si>
  <si>
    <t>Country to which exported</t>
  </si>
  <si>
    <t>Includes bullion: 5578353 UK</t>
  </si>
  <si>
    <t>Includes bullion: 4285490 UK, 17 South Africa, 2 Belgian Congo, 16 Belgium, 1 Egypt, 10 France, 14343 Ivory Coast, 41635 French Togoland, 16 Portugal</t>
  </si>
  <si>
    <t>Seychelles</t>
  </si>
  <si>
    <t>Country of consignment</t>
  </si>
  <si>
    <t>Includes bullion: 4904411 UK, 3 US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</si>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</sst>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45"/>
  <sheetViews>
    <sheetView zoomScale="85" zoomScaleNormal="85" workbookViewId="0">
      <pane xSplit="3" ySplit="3" topLeftCell="AC115" activePane="bottomRight" state="frozen"/>
      <selection pane="topRight" activeCell="D1" sqref="D1"/>
      <selection pane="bottomLeft" activeCell="A3" sqref="A3"/>
      <selection pane="bottomRight" activeCell="B139" sqref="B139"/>
    </sheetView>
  </sheetViews>
  <sheetFormatPr defaultRowHeight="15"/>
  <cols>
    <col min="41" max="41" width="9.28515625" bestFit="1" customWidth="1"/>
    <col min="43" max="44" width="9.28515625" bestFit="1" customWidth="1"/>
    <col min="51" max="52" width="9.2851562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 s="1">
        <v>1923</v>
      </c>
      <c r="AC1" s="1">
        <v>1924</v>
      </c>
      <c r="AD1" s="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A2" s="1"/>
      <c r="AB2" s="1"/>
      <c r="AC2" s="1"/>
      <c r="AD2" s="1"/>
      <c r="AE2" s="1"/>
      <c r="AG2">
        <v>1</v>
      </c>
      <c r="AN2">
        <v>1</v>
      </c>
      <c r="AO2">
        <v>1</v>
      </c>
      <c r="AQ2">
        <v>1</v>
      </c>
      <c r="AR2">
        <v>1</v>
      </c>
      <c r="AW2">
        <v>1</v>
      </c>
      <c r="AY2" s="1">
        <v>1</v>
      </c>
      <c r="AZ2">
        <v>1</v>
      </c>
    </row>
    <row r="3" spans="1:55">
      <c r="Q3" t="s">
        <v>3</v>
      </c>
      <c r="R3" t="s">
        <v>3</v>
      </c>
      <c r="S3" t="s">
        <v>3</v>
      </c>
      <c r="T3" t="s">
        <v>3</v>
      </c>
      <c r="AG3" t="s">
        <v>3</v>
      </c>
      <c r="AH3" t="s">
        <v>3</v>
      </c>
      <c r="AN3" t="s">
        <v>3</v>
      </c>
      <c r="AO3" t="s">
        <v>3</v>
      </c>
      <c r="AQ3" t="s">
        <v>3</v>
      </c>
      <c r="AR3" t="s">
        <v>3</v>
      </c>
      <c r="AU3" t="s">
        <v>4</v>
      </c>
      <c r="AV3" t="s">
        <v>4</v>
      </c>
      <c r="AW3" t="s">
        <v>4</v>
      </c>
      <c r="AX3" t="s">
        <v>4</v>
      </c>
      <c r="AY3" s="1" t="s">
        <v>4</v>
      </c>
      <c r="AZ3" t="s">
        <v>4</v>
      </c>
      <c r="BA3" t="s">
        <v>4</v>
      </c>
      <c r="BB3" t="s">
        <v>4</v>
      </c>
      <c r="BC3" t="s">
        <v>4</v>
      </c>
    </row>
    <row r="4" spans="1:55">
      <c r="A4" t="s">
        <v>5</v>
      </c>
      <c r="B4" t="s">
        <v>6</v>
      </c>
      <c r="AG4">
        <v>6513246</v>
      </c>
      <c r="AN4">
        <v>4533683</v>
      </c>
      <c r="AO4">
        <v>7499788</v>
      </c>
      <c r="AQ4">
        <v>6648796</v>
      </c>
      <c r="AR4">
        <v>7199842</v>
      </c>
      <c r="AW4">
        <v>5841938</v>
      </c>
      <c r="AY4">
        <f>8424314+4632929</f>
        <v>13057243</v>
      </c>
      <c r="AZ4">
        <v>15665680</v>
      </c>
    </row>
    <row r="5" spans="1:55">
      <c r="B5" t="s">
        <v>165</v>
      </c>
      <c r="AY5">
        <v>2</v>
      </c>
    </row>
    <row r="6" spans="1:55">
      <c r="B6" t="s">
        <v>15</v>
      </c>
      <c r="D6">
        <v>10</v>
      </c>
      <c r="AG6">
        <v>20476</v>
      </c>
      <c r="AN6">
        <v>2473</v>
      </c>
      <c r="AO6">
        <v>2396</v>
      </c>
      <c r="AQ6">
        <v>4161</v>
      </c>
      <c r="AR6">
        <v>3764</v>
      </c>
      <c r="AW6">
        <v>106</v>
      </c>
      <c r="AY6">
        <v>2156</v>
      </c>
      <c r="AZ6">
        <v>225924</v>
      </c>
    </row>
    <row r="7" spans="1:55">
      <c r="B7" t="s">
        <v>132</v>
      </c>
      <c r="AO7">
        <v>2</v>
      </c>
    </row>
    <row r="8" spans="1:55">
      <c r="B8" t="s">
        <v>140</v>
      </c>
      <c r="AQ8">
        <v>1408</v>
      </c>
      <c r="AR8">
        <v>1398</v>
      </c>
      <c r="AW8">
        <v>23572</v>
      </c>
      <c r="AY8">
        <v>6193</v>
      </c>
      <c r="AZ8">
        <v>16438</v>
      </c>
    </row>
    <row r="9" spans="1:55">
      <c r="B9" t="s">
        <v>93</v>
      </c>
      <c r="D9">
        <v>5</v>
      </c>
      <c r="AN9">
        <v>28</v>
      </c>
      <c r="AO9">
        <v>36</v>
      </c>
    </row>
    <row r="10" spans="1:55">
      <c r="B10" t="s">
        <v>27</v>
      </c>
      <c r="D10">
        <v>24</v>
      </c>
      <c r="AG10">
        <v>30</v>
      </c>
      <c r="AN10">
        <v>4</v>
      </c>
    </row>
    <row r="11" spans="1:55">
      <c r="B11" t="s">
        <v>133</v>
      </c>
      <c r="AO11">
        <v>1</v>
      </c>
    </row>
    <row r="12" spans="1:55">
      <c r="B12" t="s">
        <v>8</v>
      </c>
      <c r="D12">
        <v>2</v>
      </c>
      <c r="AG12">
        <v>139366</v>
      </c>
      <c r="AN12">
        <v>261103</v>
      </c>
      <c r="AO12">
        <v>215819</v>
      </c>
      <c r="AQ12">
        <v>154100</v>
      </c>
      <c r="AR12">
        <v>156678</v>
      </c>
      <c r="AW12">
        <v>563545</v>
      </c>
      <c r="AY12">
        <v>572889</v>
      </c>
      <c r="AZ12">
        <v>656052</v>
      </c>
    </row>
    <row r="13" spans="1:55">
      <c r="B13" t="s">
        <v>141</v>
      </c>
      <c r="AQ13">
        <v>837</v>
      </c>
      <c r="AR13">
        <v>669</v>
      </c>
      <c r="AY13">
        <v>24</v>
      </c>
      <c r="AZ13">
        <v>908</v>
      </c>
    </row>
    <row r="14" spans="1:55">
      <c r="B14" t="s">
        <v>11</v>
      </c>
      <c r="D14">
        <v>6</v>
      </c>
      <c r="AG14">
        <v>21</v>
      </c>
      <c r="AN14">
        <v>99</v>
      </c>
      <c r="AO14">
        <v>82</v>
      </c>
    </row>
    <row r="15" spans="1:55">
      <c r="B15" t="s">
        <v>97</v>
      </c>
      <c r="D15">
        <v>29</v>
      </c>
      <c r="AN15">
        <v>6</v>
      </c>
    </row>
    <row r="16" spans="1:55">
      <c r="B16" t="s">
        <v>10</v>
      </c>
      <c r="D16">
        <v>4</v>
      </c>
      <c r="AG16">
        <v>18</v>
      </c>
      <c r="AN16">
        <v>129</v>
      </c>
      <c r="AO16">
        <v>264</v>
      </c>
      <c r="AY16">
        <v>2792</v>
      </c>
      <c r="AZ16">
        <v>2612</v>
      </c>
    </row>
    <row r="17" spans="2:52">
      <c r="B17" t="s">
        <v>142</v>
      </c>
      <c r="AQ17">
        <v>61690</v>
      </c>
      <c r="AR17">
        <v>67145</v>
      </c>
      <c r="AY17">
        <v>66</v>
      </c>
      <c r="AZ17">
        <v>1045</v>
      </c>
    </row>
    <row r="18" spans="2:52">
      <c r="B18" t="s">
        <v>7</v>
      </c>
      <c r="D18">
        <v>1</v>
      </c>
      <c r="AG18">
        <v>95511</v>
      </c>
      <c r="AN18">
        <v>82713</v>
      </c>
      <c r="AO18">
        <v>74272</v>
      </c>
      <c r="AQ18">
        <v>65620</v>
      </c>
      <c r="AR18">
        <v>67675</v>
      </c>
      <c r="AW18">
        <v>153484</v>
      </c>
      <c r="AY18">
        <v>233884</v>
      </c>
      <c r="AZ18">
        <v>459855</v>
      </c>
    </row>
    <row r="19" spans="2:52">
      <c r="B19" t="s">
        <v>21</v>
      </c>
      <c r="D19">
        <v>16</v>
      </c>
      <c r="AG19">
        <v>1121</v>
      </c>
      <c r="AN19">
        <v>2171</v>
      </c>
      <c r="AO19">
        <v>2265</v>
      </c>
      <c r="AQ19">
        <v>2821</v>
      </c>
      <c r="AR19">
        <v>2381</v>
      </c>
      <c r="AY19">
        <v>2238</v>
      </c>
      <c r="AZ19">
        <v>5615</v>
      </c>
    </row>
    <row r="20" spans="2:52">
      <c r="B20" t="s">
        <v>9</v>
      </c>
      <c r="D20">
        <v>3</v>
      </c>
      <c r="AG20">
        <v>4</v>
      </c>
    </row>
    <row r="21" spans="2:52">
      <c r="B21" t="s">
        <v>164</v>
      </c>
      <c r="AY21">
        <v>1</v>
      </c>
      <c r="AZ21">
        <v>287</v>
      </c>
    </row>
    <row r="22" spans="2:52">
      <c r="B22" t="s">
        <v>23</v>
      </c>
      <c r="D22">
        <v>18</v>
      </c>
      <c r="AG22">
        <v>20039</v>
      </c>
      <c r="AN22">
        <v>150</v>
      </c>
      <c r="AO22">
        <v>169</v>
      </c>
      <c r="AQ22">
        <v>128</v>
      </c>
      <c r="AR22">
        <v>28</v>
      </c>
      <c r="AY22">
        <v>84</v>
      </c>
      <c r="AZ22">
        <v>20</v>
      </c>
    </row>
    <row r="23" spans="2:52">
      <c r="B23" t="s">
        <v>22</v>
      </c>
      <c r="D23">
        <v>17</v>
      </c>
      <c r="AG23">
        <v>36</v>
      </c>
      <c r="AN23">
        <v>79</v>
      </c>
      <c r="AO23">
        <v>115</v>
      </c>
    </row>
    <row r="24" spans="2:52">
      <c r="B24" t="s">
        <v>5</v>
      </c>
      <c r="AZ24">
        <v>171</v>
      </c>
    </row>
    <row r="25" spans="2:52">
      <c r="B25" t="s">
        <v>18</v>
      </c>
      <c r="D25">
        <v>13</v>
      </c>
      <c r="AG25">
        <v>428</v>
      </c>
      <c r="AN25">
        <v>6507</v>
      </c>
      <c r="AO25">
        <v>27308</v>
      </c>
      <c r="AQ25">
        <v>24218</v>
      </c>
      <c r="AR25">
        <v>16865</v>
      </c>
      <c r="AY25">
        <v>1885</v>
      </c>
      <c r="AZ25">
        <v>43962</v>
      </c>
    </row>
    <row r="26" spans="2:52">
      <c r="B26" t="s">
        <v>98</v>
      </c>
      <c r="D26">
        <v>30</v>
      </c>
      <c r="AN26">
        <v>1721</v>
      </c>
      <c r="AO26">
        <v>2766</v>
      </c>
      <c r="AQ26">
        <v>3803</v>
      </c>
      <c r="AR26">
        <v>2246</v>
      </c>
      <c r="AY26">
        <v>61</v>
      </c>
      <c r="AZ26">
        <v>908</v>
      </c>
    </row>
    <row r="27" spans="2:52">
      <c r="B27" t="s">
        <v>12</v>
      </c>
      <c r="D27">
        <v>7</v>
      </c>
      <c r="AG27">
        <v>337</v>
      </c>
      <c r="AN27">
        <v>1048</v>
      </c>
      <c r="AO27">
        <v>2271</v>
      </c>
      <c r="AQ27">
        <v>426</v>
      </c>
      <c r="AR27">
        <v>388</v>
      </c>
      <c r="AW27">
        <v>1181</v>
      </c>
      <c r="AY27">
        <v>2219</v>
      </c>
      <c r="AZ27">
        <v>2261</v>
      </c>
    </row>
    <row r="28" spans="2:52">
      <c r="B28" t="s">
        <v>94</v>
      </c>
      <c r="D28">
        <v>22</v>
      </c>
      <c r="AN28">
        <v>966</v>
      </c>
      <c r="AO28">
        <v>707</v>
      </c>
    </row>
    <row r="29" spans="2:52">
      <c r="B29" t="s">
        <v>26</v>
      </c>
      <c r="D29">
        <v>21</v>
      </c>
      <c r="AG29">
        <v>154</v>
      </c>
    </row>
    <row r="30" spans="2:52">
      <c r="B30" t="s">
        <v>14</v>
      </c>
      <c r="D30">
        <v>9</v>
      </c>
      <c r="AG30">
        <v>16</v>
      </c>
      <c r="AN30">
        <v>1</v>
      </c>
      <c r="AO30">
        <v>2</v>
      </c>
      <c r="AZ30">
        <v>2</v>
      </c>
    </row>
    <row r="31" spans="2:52">
      <c r="B31" t="s">
        <v>20</v>
      </c>
      <c r="D31">
        <v>15</v>
      </c>
      <c r="AG31">
        <v>97</v>
      </c>
    </row>
    <row r="32" spans="2:52">
      <c r="B32" t="s">
        <v>16</v>
      </c>
      <c r="D32">
        <v>11</v>
      </c>
      <c r="AG32">
        <v>185</v>
      </c>
      <c r="AN32">
        <v>9369</v>
      </c>
      <c r="AO32">
        <v>11933</v>
      </c>
      <c r="AQ32">
        <v>17571</v>
      </c>
      <c r="AR32">
        <v>14289</v>
      </c>
      <c r="AY32">
        <v>83</v>
      </c>
      <c r="AZ32">
        <v>6</v>
      </c>
    </row>
    <row r="33" spans="2:52">
      <c r="B33" t="s">
        <v>17</v>
      </c>
      <c r="D33">
        <v>12</v>
      </c>
      <c r="AG33">
        <v>57</v>
      </c>
      <c r="AN33">
        <v>266</v>
      </c>
      <c r="AO33">
        <v>275</v>
      </c>
      <c r="AQ33">
        <v>518</v>
      </c>
      <c r="AR33">
        <v>158</v>
      </c>
      <c r="AY33">
        <v>9481</v>
      </c>
      <c r="AZ33">
        <v>40848</v>
      </c>
    </row>
    <row r="34" spans="2:52">
      <c r="B34" t="s">
        <v>25</v>
      </c>
      <c r="D34">
        <v>20</v>
      </c>
      <c r="AG34">
        <v>224044</v>
      </c>
      <c r="AN34">
        <v>156777</v>
      </c>
      <c r="AO34">
        <v>180443</v>
      </c>
      <c r="AQ34">
        <v>178792</v>
      </c>
      <c r="AR34">
        <v>160521</v>
      </c>
      <c r="AW34">
        <v>303565</v>
      </c>
      <c r="AY34">
        <v>472126</v>
      </c>
      <c r="AZ34">
        <v>425627</v>
      </c>
    </row>
    <row r="35" spans="2:52">
      <c r="B35" t="s">
        <v>96</v>
      </c>
      <c r="D35">
        <v>28</v>
      </c>
      <c r="AN35">
        <v>28</v>
      </c>
      <c r="AO35">
        <v>175</v>
      </c>
    </row>
    <row r="36" spans="2:52">
      <c r="B36" t="s">
        <v>169</v>
      </c>
      <c r="AZ36">
        <v>7</v>
      </c>
    </row>
    <row r="37" spans="2:52">
      <c r="B37" t="s">
        <v>24</v>
      </c>
      <c r="D37">
        <v>19</v>
      </c>
      <c r="AG37">
        <v>3875</v>
      </c>
      <c r="AN37">
        <v>1422</v>
      </c>
      <c r="AO37">
        <v>1507</v>
      </c>
      <c r="AQ37">
        <v>654</v>
      </c>
      <c r="AR37">
        <v>599</v>
      </c>
      <c r="AW37">
        <v>242</v>
      </c>
      <c r="AY37">
        <v>77</v>
      </c>
      <c r="AZ37">
        <v>2838</v>
      </c>
    </row>
    <row r="38" spans="2:52">
      <c r="B38" t="s">
        <v>29</v>
      </c>
      <c r="C38" t="s">
        <v>149</v>
      </c>
      <c r="D38">
        <v>26</v>
      </c>
      <c r="AG38">
        <v>15</v>
      </c>
      <c r="AN38">
        <v>1572</v>
      </c>
      <c r="AO38">
        <v>3520</v>
      </c>
      <c r="AQ38">
        <v>6212</v>
      </c>
      <c r="AR38">
        <v>10835</v>
      </c>
      <c r="AW38">
        <v>293470</v>
      </c>
      <c r="AY38">
        <v>178105</v>
      </c>
      <c r="AZ38">
        <v>339684</v>
      </c>
    </row>
    <row r="39" spans="2:52">
      <c r="B39" t="s">
        <v>30</v>
      </c>
      <c r="D39">
        <v>27</v>
      </c>
      <c r="AG39">
        <v>12</v>
      </c>
    </row>
    <row r="40" spans="2:52">
      <c r="B40" t="s">
        <v>156</v>
      </c>
      <c r="AW40">
        <v>2439</v>
      </c>
      <c r="AY40">
        <v>13172</v>
      </c>
      <c r="AZ40">
        <v>4</v>
      </c>
    </row>
    <row r="41" spans="2:52">
      <c r="B41" t="s">
        <v>19</v>
      </c>
      <c r="D41">
        <v>14</v>
      </c>
      <c r="AG41">
        <v>342</v>
      </c>
      <c r="AN41">
        <v>237</v>
      </c>
      <c r="AO41">
        <v>194</v>
      </c>
    </row>
    <row r="42" spans="2:52">
      <c r="B42" t="s">
        <v>130</v>
      </c>
      <c r="AO42">
        <v>8</v>
      </c>
    </row>
    <row r="43" spans="2:52">
      <c r="B43" t="s">
        <v>131</v>
      </c>
      <c r="AO43">
        <v>116</v>
      </c>
    </row>
    <row r="44" spans="2:52">
      <c r="B44" t="s">
        <v>13</v>
      </c>
      <c r="D44">
        <v>8</v>
      </c>
      <c r="AG44">
        <v>158</v>
      </c>
      <c r="AN44">
        <v>340</v>
      </c>
      <c r="AO44">
        <v>243</v>
      </c>
      <c r="AW44">
        <v>75724</v>
      </c>
      <c r="AY44">
        <v>2721</v>
      </c>
      <c r="AZ44">
        <v>109253</v>
      </c>
    </row>
    <row r="45" spans="2:52">
      <c r="B45" t="s">
        <v>95</v>
      </c>
      <c r="D45">
        <v>23</v>
      </c>
      <c r="AN45">
        <v>18</v>
      </c>
    </row>
    <row r="46" spans="2:52">
      <c r="B46" t="s">
        <v>28</v>
      </c>
      <c r="D46">
        <v>25</v>
      </c>
      <c r="AG46">
        <v>653</v>
      </c>
      <c r="AN46">
        <v>399</v>
      </c>
      <c r="AO46">
        <v>412</v>
      </c>
    </row>
    <row r="47" spans="2:52">
      <c r="B47" t="s">
        <v>143</v>
      </c>
      <c r="AQ47">
        <v>843</v>
      </c>
      <c r="AR47">
        <v>827</v>
      </c>
      <c r="AW47">
        <v>1480</v>
      </c>
    </row>
    <row r="48" spans="2:52">
      <c r="B48" t="s">
        <v>71</v>
      </c>
      <c r="D48">
        <v>88</v>
      </c>
      <c r="AG48">
        <v>111</v>
      </c>
      <c r="AN48">
        <v>34</v>
      </c>
      <c r="AO48">
        <v>61</v>
      </c>
      <c r="AZ48">
        <v>674</v>
      </c>
    </row>
    <row r="49" spans="2:52">
      <c r="B49" t="s">
        <v>125</v>
      </c>
      <c r="AR49">
        <v>700</v>
      </c>
    </row>
    <row r="50" spans="2:52">
      <c r="B50" t="s">
        <v>107</v>
      </c>
      <c r="D50">
        <v>63</v>
      </c>
      <c r="AN50">
        <v>16</v>
      </c>
    </row>
    <row r="51" spans="2:52">
      <c r="B51" t="s">
        <v>52</v>
      </c>
      <c r="D51">
        <v>59</v>
      </c>
      <c r="AG51">
        <v>74647</v>
      </c>
      <c r="AN51">
        <v>56074</v>
      </c>
      <c r="AO51">
        <v>89100</v>
      </c>
      <c r="AQ51">
        <v>44189</v>
      </c>
      <c r="AR51">
        <v>52888</v>
      </c>
      <c r="AW51">
        <v>19190</v>
      </c>
      <c r="AY51">
        <v>6205</v>
      </c>
      <c r="AZ51">
        <v>2373</v>
      </c>
    </row>
    <row r="52" spans="2:52">
      <c r="B52" t="s">
        <v>41</v>
      </c>
      <c r="D52">
        <v>42</v>
      </c>
      <c r="AG52">
        <v>23170</v>
      </c>
      <c r="AN52" s="2">
        <v>6977</v>
      </c>
      <c r="AO52">
        <v>7226</v>
      </c>
      <c r="AQ52">
        <v>2453</v>
      </c>
      <c r="AZ52">
        <v>2431</v>
      </c>
    </row>
    <row r="53" spans="2:52">
      <c r="B53" t="s">
        <v>118</v>
      </c>
      <c r="D53">
        <v>105</v>
      </c>
      <c r="AN53">
        <v>382</v>
      </c>
      <c r="AW53">
        <v>70300</v>
      </c>
      <c r="AY53">
        <v>47245</v>
      </c>
      <c r="AZ53">
        <v>50534</v>
      </c>
    </row>
    <row r="54" spans="2:52">
      <c r="B54" t="s">
        <v>35</v>
      </c>
      <c r="D54">
        <v>35</v>
      </c>
      <c r="AG54">
        <v>129740</v>
      </c>
      <c r="AN54">
        <v>104239</v>
      </c>
      <c r="AO54">
        <v>181317</v>
      </c>
      <c r="AQ54">
        <v>109103</v>
      </c>
      <c r="AR54">
        <v>165441</v>
      </c>
      <c r="AY54">
        <f>169997+96</f>
        <v>170093</v>
      </c>
      <c r="AZ54">
        <v>1170826</v>
      </c>
    </row>
    <row r="55" spans="2:52">
      <c r="B55" t="s">
        <v>46</v>
      </c>
      <c r="D55">
        <v>47</v>
      </c>
      <c r="AG55">
        <v>124</v>
      </c>
      <c r="AN55">
        <v>875</v>
      </c>
      <c r="AO55">
        <v>621</v>
      </c>
      <c r="AQ55">
        <v>1513</v>
      </c>
      <c r="AR55">
        <v>4875</v>
      </c>
      <c r="AW55">
        <v>44236</v>
      </c>
      <c r="AY55">
        <v>9079</v>
      </c>
      <c r="AZ55">
        <v>7818</v>
      </c>
    </row>
    <row r="56" spans="2:52">
      <c r="B56" t="s">
        <v>103</v>
      </c>
      <c r="D56">
        <v>78</v>
      </c>
      <c r="AN56">
        <v>227</v>
      </c>
      <c r="AO56">
        <v>68</v>
      </c>
    </row>
    <row r="57" spans="2:52">
      <c r="B57" t="s">
        <v>76</v>
      </c>
      <c r="D57">
        <v>94</v>
      </c>
      <c r="AG57">
        <v>87075</v>
      </c>
      <c r="AN57">
        <v>54322</v>
      </c>
      <c r="AO57">
        <v>65501</v>
      </c>
      <c r="AQ57">
        <v>49711</v>
      </c>
      <c r="AR57">
        <v>24539</v>
      </c>
      <c r="AY57">
        <v>50436</v>
      </c>
      <c r="AZ57">
        <v>26376</v>
      </c>
    </row>
    <row r="58" spans="2:52">
      <c r="B58" t="s">
        <v>138</v>
      </c>
      <c r="AO58">
        <v>4</v>
      </c>
      <c r="AZ58">
        <v>13</v>
      </c>
    </row>
    <row r="59" spans="2:52">
      <c r="B59" t="s">
        <v>65</v>
      </c>
      <c r="D59">
        <v>79</v>
      </c>
      <c r="AG59">
        <v>269</v>
      </c>
      <c r="AN59">
        <v>5502</v>
      </c>
      <c r="AO59">
        <v>44935</v>
      </c>
      <c r="AQ59">
        <v>19646</v>
      </c>
      <c r="AR59">
        <v>15206</v>
      </c>
      <c r="AY59">
        <v>960</v>
      </c>
      <c r="AZ59">
        <v>42503</v>
      </c>
    </row>
    <row r="60" spans="2:52">
      <c r="B60" t="s">
        <v>112</v>
      </c>
      <c r="D60">
        <v>55</v>
      </c>
      <c r="AN60">
        <v>9</v>
      </c>
    </row>
    <row r="61" spans="2:52">
      <c r="B61" t="s">
        <v>113</v>
      </c>
      <c r="D61">
        <v>56</v>
      </c>
      <c r="AN61">
        <v>80</v>
      </c>
    </row>
    <row r="62" spans="2:52">
      <c r="B62" t="s">
        <v>49</v>
      </c>
      <c r="D62">
        <v>50</v>
      </c>
      <c r="AG62">
        <v>3456</v>
      </c>
      <c r="AN62">
        <v>2606</v>
      </c>
      <c r="AO62">
        <v>5130</v>
      </c>
      <c r="AQ62">
        <v>1911</v>
      </c>
      <c r="AR62">
        <v>2844</v>
      </c>
      <c r="AY62">
        <v>7</v>
      </c>
    </row>
    <row r="63" spans="2:52">
      <c r="B63" t="s">
        <v>43</v>
      </c>
      <c r="D63">
        <v>44</v>
      </c>
      <c r="AG63">
        <v>91196</v>
      </c>
      <c r="AN63">
        <v>165461</v>
      </c>
      <c r="AO63">
        <v>217116</v>
      </c>
      <c r="AQ63">
        <v>143752</v>
      </c>
      <c r="AR63">
        <v>72356</v>
      </c>
      <c r="AY63">
        <v>52522</v>
      </c>
      <c r="AZ63">
        <v>495679</v>
      </c>
    </row>
    <row r="64" spans="2:52">
      <c r="B64" t="s">
        <v>82</v>
      </c>
      <c r="D64">
        <v>101</v>
      </c>
      <c r="AG64">
        <v>2889</v>
      </c>
      <c r="AN64">
        <v>1767</v>
      </c>
      <c r="AO64">
        <v>968</v>
      </c>
      <c r="AY64">
        <v>4</v>
      </c>
      <c r="AZ64">
        <v>11</v>
      </c>
    </row>
    <row r="65" spans="2:52">
      <c r="B65" t="s">
        <v>48</v>
      </c>
      <c r="D65">
        <v>49</v>
      </c>
      <c r="AG65">
        <v>80173</v>
      </c>
      <c r="AN65">
        <v>42678</v>
      </c>
      <c r="AO65">
        <v>43888</v>
      </c>
      <c r="AQ65">
        <v>53624</v>
      </c>
      <c r="AR65">
        <v>44526</v>
      </c>
      <c r="AY65">
        <v>10</v>
      </c>
      <c r="AZ65">
        <v>19543</v>
      </c>
    </row>
    <row r="66" spans="2:52">
      <c r="B66" t="s">
        <v>110</v>
      </c>
      <c r="D66">
        <v>53</v>
      </c>
      <c r="AN66">
        <v>24</v>
      </c>
      <c r="AZ66">
        <v>156</v>
      </c>
    </row>
    <row r="67" spans="2:52">
      <c r="B67" t="s">
        <v>109</v>
      </c>
      <c r="D67">
        <v>52</v>
      </c>
      <c r="AN67">
        <v>72170</v>
      </c>
      <c r="AO67">
        <v>81699</v>
      </c>
      <c r="AQ67">
        <v>292780</v>
      </c>
      <c r="AR67">
        <v>342612</v>
      </c>
      <c r="AW67">
        <v>757488</v>
      </c>
      <c r="AY67">
        <v>551086</v>
      </c>
      <c r="AZ67">
        <v>515500</v>
      </c>
    </row>
    <row r="68" spans="2:52">
      <c r="B68" t="s">
        <v>74</v>
      </c>
      <c r="D68">
        <v>91</v>
      </c>
      <c r="AG68">
        <v>1749</v>
      </c>
      <c r="AN68">
        <v>1704</v>
      </c>
      <c r="AO68">
        <v>1817</v>
      </c>
      <c r="AQ68">
        <v>3559</v>
      </c>
      <c r="AR68">
        <v>3097</v>
      </c>
      <c r="AY68">
        <v>423</v>
      </c>
      <c r="AZ68">
        <v>619</v>
      </c>
    </row>
    <row r="69" spans="2:52">
      <c r="B69" t="s">
        <v>163</v>
      </c>
      <c r="AY69">
        <v>167</v>
      </c>
    </row>
    <row r="70" spans="2:52">
      <c r="B70" t="s">
        <v>100</v>
      </c>
      <c r="D70">
        <v>69</v>
      </c>
      <c r="AN70">
        <v>177</v>
      </c>
      <c r="AO70">
        <v>242</v>
      </c>
    </row>
    <row r="71" spans="2:52">
      <c r="B71" t="s">
        <v>90</v>
      </c>
      <c r="AY71">
        <v>24</v>
      </c>
    </row>
    <row r="72" spans="2:52">
      <c r="B72" t="s">
        <v>69</v>
      </c>
      <c r="D72">
        <v>85</v>
      </c>
      <c r="AG72">
        <v>72</v>
      </c>
      <c r="AN72">
        <v>2021</v>
      </c>
      <c r="AO72">
        <v>2781</v>
      </c>
      <c r="AQ72">
        <v>3214</v>
      </c>
      <c r="AR72">
        <v>1804</v>
      </c>
      <c r="AY72">
        <v>6074</v>
      </c>
      <c r="AZ72">
        <v>2603</v>
      </c>
    </row>
    <row r="73" spans="2:52">
      <c r="B73" t="s">
        <v>32</v>
      </c>
      <c r="D73">
        <v>32</v>
      </c>
      <c r="AG73">
        <v>429714</v>
      </c>
      <c r="AN73">
        <v>98075</v>
      </c>
      <c r="AO73">
        <v>102460</v>
      </c>
      <c r="AQ73">
        <v>55642</v>
      </c>
      <c r="AR73">
        <v>73967</v>
      </c>
      <c r="AW73">
        <v>1258</v>
      </c>
      <c r="AY73">
        <v>87821</v>
      </c>
      <c r="AZ73">
        <v>387020</v>
      </c>
    </row>
    <row r="74" spans="2:52">
      <c r="B74" t="s">
        <v>85</v>
      </c>
      <c r="D74">
        <v>104</v>
      </c>
      <c r="AG74">
        <v>3</v>
      </c>
      <c r="AY74">
        <v>1</v>
      </c>
    </row>
    <row r="75" spans="2:52">
      <c r="B75" t="s">
        <v>78</v>
      </c>
      <c r="D75">
        <v>97</v>
      </c>
      <c r="AG75">
        <v>413</v>
      </c>
      <c r="AO75">
        <v>1</v>
      </c>
    </row>
    <row r="76" spans="2:52">
      <c r="B76" t="s">
        <v>63</v>
      </c>
      <c r="D76">
        <v>75</v>
      </c>
      <c r="AG76">
        <v>5516</v>
      </c>
    </row>
    <row r="77" spans="2:52">
      <c r="B77" t="s">
        <v>61</v>
      </c>
      <c r="D77">
        <v>73</v>
      </c>
      <c r="AG77">
        <v>185</v>
      </c>
      <c r="AN77">
        <v>14591</v>
      </c>
      <c r="AO77">
        <v>16403</v>
      </c>
      <c r="AQ77">
        <v>11275</v>
      </c>
      <c r="AR77">
        <v>12057</v>
      </c>
    </row>
    <row r="78" spans="2:52">
      <c r="B78" t="s">
        <v>84</v>
      </c>
      <c r="D78">
        <v>103</v>
      </c>
      <c r="AG78">
        <v>253</v>
      </c>
      <c r="AN78">
        <v>59</v>
      </c>
      <c r="AO78">
        <v>6865</v>
      </c>
      <c r="AQ78">
        <v>8119</v>
      </c>
      <c r="AR78">
        <v>9363</v>
      </c>
      <c r="AY78">
        <v>1552</v>
      </c>
      <c r="AZ78">
        <v>12</v>
      </c>
    </row>
    <row r="79" spans="2:52">
      <c r="B79" t="s">
        <v>83</v>
      </c>
      <c r="D79">
        <v>102</v>
      </c>
      <c r="AG79">
        <v>20</v>
      </c>
      <c r="AY79">
        <v>3909</v>
      </c>
      <c r="AZ79">
        <v>4441</v>
      </c>
    </row>
    <row r="80" spans="2:52">
      <c r="B80" t="s">
        <v>81</v>
      </c>
      <c r="D80">
        <v>100</v>
      </c>
      <c r="AG80">
        <v>70359</v>
      </c>
      <c r="AN80">
        <v>264976</v>
      </c>
      <c r="AO80">
        <v>263967</v>
      </c>
      <c r="AQ80">
        <v>416357</v>
      </c>
      <c r="AR80">
        <v>285332</v>
      </c>
      <c r="AW80">
        <v>80517</v>
      </c>
      <c r="AY80">
        <f>193324+36230</f>
        <v>229554</v>
      </c>
      <c r="AZ80">
        <v>334047</v>
      </c>
    </row>
    <row r="81" spans="2:52">
      <c r="B81" t="s">
        <v>162</v>
      </c>
      <c r="AY81">
        <v>2</v>
      </c>
    </row>
    <row r="82" spans="2:52">
      <c r="B82" t="s">
        <v>152</v>
      </c>
      <c r="AR82">
        <v>715</v>
      </c>
      <c r="AW82">
        <v>65711</v>
      </c>
      <c r="AY82">
        <v>38627</v>
      </c>
      <c r="AZ82">
        <v>6487</v>
      </c>
    </row>
    <row r="83" spans="2:52">
      <c r="B83" t="s">
        <v>145</v>
      </c>
      <c r="AQ83">
        <v>898</v>
      </c>
      <c r="AR83">
        <v>2597</v>
      </c>
      <c r="AW83">
        <v>2250</v>
      </c>
    </row>
    <row r="84" spans="2:52">
      <c r="B84" t="s">
        <v>31</v>
      </c>
      <c r="D84">
        <v>31</v>
      </c>
      <c r="AG84">
        <v>1172485</v>
      </c>
      <c r="AN84">
        <v>423400</v>
      </c>
      <c r="AO84">
        <v>592733</v>
      </c>
      <c r="AQ84">
        <v>453802</v>
      </c>
      <c r="AR84">
        <v>375446</v>
      </c>
      <c r="AY84">
        <v>316</v>
      </c>
      <c r="AZ84">
        <v>5545</v>
      </c>
    </row>
    <row r="85" spans="2:52">
      <c r="B85" t="s">
        <v>58</v>
      </c>
      <c r="D85">
        <v>67</v>
      </c>
      <c r="AG85">
        <v>135</v>
      </c>
      <c r="AN85">
        <v>798</v>
      </c>
      <c r="AO85">
        <v>620</v>
      </c>
      <c r="AZ85">
        <v>986</v>
      </c>
    </row>
    <row r="86" spans="2:52">
      <c r="B86" t="s">
        <v>111</v>
      </c>
      <c r="D86">
        <v>54</v>
      </c>
      <c r="AN86">
        <v>1</v>
      </c>
    </row>
    <row r="87" spans="2:52">
      <c r="B87" t="s">
        <v>33</v>
      </c>
      <c r="D87">
        <v>33</v>
      </c>
      <c r="AG87">
        <v>932001</v>
      </c>
      <c r="AN87">
        <v>248875</v>
      </c>
      <c r="AO87">
        <v>422151</v>
      </c>
      <c r="AQ87">
        <v>162464</v>
      </c>
      <c r="AR87">
        <v>255100</v>
      </c>
      <c r="AY87">
        <v>320668</v>
      </c>
      <c r="AZ87">
        <v>1049835</v>
      </c>
    </row>
    <row r="88" spans="2:52">
      <c r="B88" t="s">
        <v>42</v>
      </c>
      <c r="D88">
        <v>43</v>
      </c>
      <c r="AG88">
        <v>1436</v>
      </c>
      <c r="AN88">
        <v>8062</v>
      </c>
      <c r="AO88">
        <v>6449</v>
      </c>
      <c r="AQ88">
        <v>8207</v>
      </c>
      <c r="AR88">
        <v>13015</v>
      </c>
      <c r="AZ88">
        <v>15054</v>
      </c>
    </row>
    <row r="89" spans="2:52">
      <c r="B89" t="s">
        <v>67</v>
      </c>
      <c r="D89">
        <v>82</v>
      </c>
      <c r="AG89">
        <v>9</v>
      </c>
    </row>
    <row r="90" spans="2:52">
      <c r="B90" t="s">
        <v>55</v>
      </c>
      <c r="D90">
        <v>62</v>
      </c>
      <c r="AG90">
        <v>76</v>
      </c>
      <c r="AN90">
        <v>333</v>
      </c>
      <c r="AO90">
        <v>375</v>
      </c>
      <c r="AQ90">
        <v>732</v>
      </c>
      <c r="AZ90">
        <v>233</v>
      </c>
    </row>
    <row r="91" spans="2:52">
      <c r="B91" t="s">
        <v>36</v>
      </c>
      <c r="D91">
        <v>36</v>
      </c>
      <c r="AG91">
        <v>104645</v>
      </c>
      <c r="AN91">
        <v>107822</v>
      </c>
      <c r="AO91">
        <v>100491</v>
      </c>
      <c r="AQ91">
        <v>124162</v>
      </c>
      <c r="AR91">
        <v>71684</v>
      </c>
      <c r="AW91">
        <v>2840</v>
      </c>
      <c r="AY91">
        <v>119014</v>
      </c>
      <c r="AZ91">
        <v>602355</v>
      </c>
    </row>
    <row r="92" spans="2:52">
      <c r="B92" t="s">
        <v>80</v>
      </c>
      <c r="D92">
        <v>99</v>
      </c>
      <c r="AG92">
        <v>24288</v>
      </c>
      <c r="AN92">
        <v>7754</v>
      </c>
      <c r="AO92">
        <v>14076</v>
      </c>
      <c r="AQ92">
        <v>13719</v>
      </c>
      <c r="AR92">
        <v>9493</v>
      </c>
      <c r="AW92">
        <v>12713</v>
      </c>
      <c r="AY92">
        <f>16135+7876</f>
        <v>24011</v>
      </c>
      <c r="AZ92">
        <v>29809</v>
      </c>
    </row>
    <row r="93" spans="2:52">
      <c r="B93" t="s">
        <v>37</v>
      </c>
      <c r="D93">
        <v>37</v>
      </c>
      <c r="AG93">
        <v>40202</v>
      </c>
      <c r="AN93">
        <v>230512</v>
      </c>
      <c r="AO93">
        <v>305023</v>
      </c>
      <c r="AQ93">
        <v>281887</v>
      </c>
      <c r="AR93">
        <v>213242</v>
      </c>
      <c r="AY93">
        <v>105</v>
      </c>
      <c r="AZ93">
        <v>131260</v>
      </c>
    </row>
    <row r="94" spans="2:52">
      <c r="B94" t="s">
        <v>115</v>
      </c>
      <c r="D94">
        <v>86</v>
      </c>
      <c r="AN94">
        <v>242</v>
      </c>
      <c r="AO94">
        <v>223</v>
      </c>
    </row>
    <row r="95" spans="2:52">
      <c r="B95" t="s">
        <v>60</v>
      </c>
      <c r="D95">
        <v>72</v>
      </c>
      <c r="AG95">
        <v>6072</v>
      </c>
      <c r="AN95">
        <v>6635</v>
      </c>
      <c r="AO95">
        <v>4756</v>
      </c>
      <c r="AZ95">
        <v>232</v>
      </c>
    </row>
    <row r="96" spans="2:52">
      <c r="B96" t="s">
        <v>47</v>
      </c>
      <c r="D96">
        <v>48</v>
      </c>
      <c r="AG96">
        <v>381</v>
      </c>
    </row>
    <row r="97" spans="2:52">
      <c r="B97" t="s">
        <v>59</v>
      </c>
      <c r="D97">
        <v>70</v>
      </c>
      <c r="AG97">
        <v>9</v>
      </c>
      <c r="AN97">
        <v>12</v>
      </c>
      <c r="AO97">
        <v>74</v>
      </c>
    </row>
    <row r="98" spans="2:52">
      <c r="B98" t="s">
        <v>79</v>
      </c>
      <c r="D98">
        <v>98</v>
      </c>
      <c r="AG98">
        <v>1154</v>
      </c>
      <c r="AN98">
        <v>54</v>
      </c>
      <c r="AO98">
        <v>14</v>
      </c>
      <c r="AY98">
        <v>61</v>
      </c>
      <c r="AZ98">
        <v>228</v>
      </c>
    </row>
    <row r="99" spans="2:52">
      <c r="B99" t="s">
        <v>116</v>
      </c>
      <c r="D99">
        <v>92</v>
      </c>
      <c r="AN99">
        <v>4</v>
      </c>
      <c r="AO99">
        <v>4</v>
      </c>
      <c r="AZ99">
        <v>9</v>
      </c>
    </row>
    <row r="100" spans="2:52">
      <c r="B100" t="s">
        <v>101</v>
      </c>
      <c r="D100">
        <v>71</v>
      </c>
      <c r="AN100">
        <v>673</v>
      </c>
      <c r="AO100">
        <v>1939</v>
      </c>
      <c r="AQ100">
        <v>3185</v>
      </c>
      <c r="AR100">
        <v>2711</v>
      </c>
    </row>
    <row r="101" spans="2:52">
      <c r="B101" t="s">
        <v>99</v>
      </c>
      <c r="D101">
        <v>68</v>
      </c>
      <c r="AN101">
        <v>689</v>
      </c>
      <c r="AO101">
        <v>814</v>
      </c>
      <c r="AR101">
        <v>1057</v>
      </c>
      <c r="AY101">
        <v>1730</v>
      </c>
      <c r="AZ101">
        <v>16806</v>
      </c>
    </row>
    <row r="102" spans="2:52">
      <c r="B102" t="s">
        <v>73</v>
      </c>
      <c r="D102">
        <v>90</v>
      </c>
      <c r="AG102">
        <v>14</v>
      </c>
      <c r="AO102">
        <v>43</v>
      </c>
    </row>
    <row r="103" spans="2:52">
      <c r="B103" t="s">
        <v>75</v>
      </c>
      <c r="D103">
        <v>93</v>
      </c>
      <c r="AG103">
        <v>925</v>
      </c>
      <c r="AN103">
        <v>915</v>
      </c>
      <c r="AO103">
        <v>3033</v>
      </c>
      <c r="AQ103">
        <v>6448</v>
      </c>
      <c r="AR103">
        <v>5964</v>
      </c>
      <c r="AY103">
        <v>20</v>
      </c>
      <c r="AZ103">
        <v>819</v>
      </c>
    </row>
    <row r="104" spans="2:52">
      <c r="B104" t="s">
        <v>144</v>
      </c>
      <c r="AQ104">
        <v>1009</v>
      </c>
    </row>
    <row r="105" spans="2:52">
      <c r="B105" t="s">
        <v>136</v>
      </c>
      <c r="AO105">
        <v>3</v>
      </c>
    </row>
    <row r="106" spans="2:52">
      <c r="B106" t="s">
        <v>117</v>
      </c>
      <c r="D106">
        <v>95</v>
      </c>
      <c r="AN106">
        <v>2595</v>
      </c>
      <c r="AO106">
        <v>7560</v>
      </c>
      <c r="AQ106">
        <v>5076</v>
      </c>
      <c r="AR106">
        <v>7377</v>
      </c>
    </row>
    <row r="107" spans="2:52">
      <c r="B107" t="s">
        <v>137</v>
      </c>
      <c r="AO107">
        <v>22</v>
      </c>
      <c r="AW107">
        <v>54180</v>
      </c>
      <c r="AY107">
        <v>2084</v>
      </c>
      <c r="AZ107">
        <v>8655</v>
      </c>
    </row>
    <row r="108" spans="2:52">
      <c r="B108" t="s">
        <v>70</v>
      </c>
      <c r="D108">
        <v>87</v>
      </c>
      <c r="AG108">
        <v>360</v>
      </c>
      <c r="AN108">
        <v>120</v>
      </c>
      <c r="AO108">
        <v>326</v>
      </c>
      <c r="AQ108">
        <v>1367</v>
      </c>
      <c r="AR108">
        <v>3683</v>
      </c>
      <c r="AY108">
        <v>251</v>
      </c>
      <c r="AZ108">
        <v>8842</v>
      </c>
    </row>
    <row r="109" spans="2:52">
      <c r="B109" t="s">
        <v>50</v>
      </c>
      <c r="D109">
        <v>57</v>
      </c>
      <c r="AG109">
        <v>7574</v>
      </c>
      <c r="AN109">
        <v>9323</v>
      </c>
      <c r="AO109">
        <v>9132</v>
      </c>
      <c r="AQ109">
        <v>9180</v>
      </c>
      <c r="AR109">
        <v>9639</v>
      </c>
      <c r="AY109">
        <v>904</v>
      </c>
      <c r="AZ109">
        <v>23732</v>
      </c>
    </row>
    <row r="110" spans="2:52">
      <c r="B110" t="s">
        <v>105</v>
      </c>
      <c r="D110">
        <v>84</v>
      </c>
      <c r="AN110">
        <v>4</v>
      </c>
      <c r="AZ110">
        <v>230</v>
      </c>
    </row>
    <row r="111" spans="2:52">
      <c r="B111" t="s">
        <v>106</v>
      </c>
      <c r="D111">
        <v>64</v>
      </c>
      <c r="AN111">
        <v>697</v>
      </c>
      <c r="AO111">
        <v>24</v>
      </c>
      <c r="AZ111">
        <v>6</v>
      </c>
    </row>
    <row r="112" spans="2:52">
      <c r="B112" t="s">
        <v>62</v>
      </c>
      <c r="D112">
        <v>74</v>
      </c>
      <c r="AG112">
        <v>11</v>
      </c>
      <c r="AO112">
        <v>5</v>
      </c>
    </row>
    <row r="113" spans="2:52">
      <c r="B113" t="s">
        <v>64</v>
      </c>
      <c r="D113">
        <v>76</v>
      </c>
      <c r="AG113">
        <v>11021</v>
      </c>
      <c r="AN113">
        <v>13260</v>
      </c>
      <c r="AO113">
        <v>10253</v>
      </c>
      <c r="AQ113">
        <v>6737</v>
      </c>
      <c r="AR113">
        <v>10063</v>
      </c>
      <c r="AZ113">
        <v>34460</v>
      </c>
    </row>
    <row r="114" spans="2:52">
      <c r="B114" t="s">
        <v>45</v>
      </c>
      <c r="D114">
        <v>46</v>
      </c>
      <c r="AG114">
        <v>91315</v>
      </c>
      <c r="AN114">
        <v>25722</v>
      </c>
      <c r="AO114">
        <v>32690</v>
      </c>
      <c r="AQ114">
        <v>21621</v>
      </c>
      <c r="AR114">
        <v>25352</v>
      </c>
      <c r="AY114">
        <v>10464</v>
      </c>
      <c r="AZ114">
        <v>82310</v>
      </c>
    </row>
    <row r="115" spans="2:52">
      <c r="B115" t="s">
        <v>135</v>
      </c>
      <c r="AO115">
        <v>3</v>
      </c>
    </row>
    <row r="116" spans="2:52">
      <c r="B116" t="s">
        <v>86</v>
      </c>
      <c r="D116">
        <v>106</v>
      </c>
      <c r="AG116">
        <v>50</v>
      </c>
      <c r="AZ116">
        <v>1</v>
      </c>
    </row>
    <row r="117" spans="2:52">
      <c r="B117" t="s">
        <v>102</v>
      </c>
      <c r="D117">
        <v>77</v>
      </c>
      <c r="AN117">
        <v>1694</v>
      </c>
      <c r="AO117">
        <v>1781</v>
      </c>
      <c r="AQ117">
        <v>6024</v>
      </c>
      <c r="AR117">
        <v>1887</v>
      </c>
    </row>
    <row r="118" spans="2:52">
      <c r="B118" t="s">
        <v>40</v>
      </c>
      <c r="D118">
        <v>40</v>
      </c>
      <c r="AG118">
        <v>13</v>
      </c>
      <c r="AN118">
        <v>42804</v>
      </c>
      <c r="AO118">
        <v>8678</v>
      </c>
      <c r="AQ118">
        <v>1690</v>
      </c>
      <c r="AR118">
        <v>952</v>
      </c>
    </row>
    <row r="119" spans="2:52">
      <c r="B119" t="s">
        <v>108</v>
      </c>
      <c r="D119">
        <v>51</v>
      </c>
      <c r="AN119">
        <v>18</v>
      </c>
      <c r="AO119">
        <v>16</v>
      </c>
    </row>
    <row r="120" spans="2:52">
      <c r="B120" t="s">
        <v>77</v>
      </c>
      <c r="D120">
        <v>96</v>
      </c>
      <c r="AG120">
        <v>3007</v>
      </c>
      <c r="AN120">
        <v>196</v>
      </c>
      <c r="AZ120">
        <v>6</v>
      </c>
    </row>
    <row r="121" spans="2:52">
      <c r="B121" t="s">
        <v>53</v>
      </c>
      <c r="D121">
        <v>60</v>
      </c>
      <c r="AG121">
        <v>7</v>
      </c>
    </row>
    <row r="122" spans="2:52">
      <c r="B122" t="s">
        <v>57</v>
      </c>
      <c r="D122">
        <v>66</v>
      </c>
      <c r="AG122">
        <v>7233</v>
      </c>
      <c r="AN122">
        <v>110</v>
      </c>
      <c r="AO122">
        <v>114</v>
      </c>
      <c r="AY122">
        <v>100</v>
      </c>
    </row>
    <row r="123" spans="2:52">
      <c r="B123" t="s">
        <v>54</v>
      </c>
      <c r="D123">
        <v>61</v>
      </c>
      <c r="AG123">
        <v>431</v>
      </c>
    </row>
    <row r="124" spans="2:52">
      <c r="B124" t="s">
        <v>56</v>
      </c>
      <c r="D124">
        <v>65</v>
      </c>
      <c r="AG124">
        <v>44</v>
      </c>
    </row>
    <row r="125" spans="2:52">
      <c r="B125" t="s">
        <v>44</v>
      </c>
      <c r="D125">
        <v>45</v>
      </c>
      <c r="AG125">
        <v>4293</v>
      </c>
      <c r="AN125">
        <v>16503</v>
      </c>
      <c r="AO125">
        <v>22175</v>
      </c>
      <c r="AQ125">
        <v>5828</v>
      </c>
      <c r="AR125">
        <v>6299</v>
      </c>
      <c r="AY125">
        <v>10736</v>
      </c>
      <c r="AZ125">
        <v>30388</v>
      </c>
    </row>
    <row r="126" spans="2:52">
      <c r="B126" t="s">
        <v>51</v>
      </c>
      <c r="D126">
        <v>58</v>
      </c>
      <c r="AG126">
        <v>28954</v>
      </c>
      <c r="AN126">
        <v>37435</v>
      </c>
      <c r="AO126">
        <v>39113</v>
      </c>
      <c r="AQ126">
        <v>28968</v>
      </c>
      <c r="AR126">
        <v>30022</v>
      </c>
      <c r="AY126">
        <v>25942</v>
      </c>
      <c r="AZ126">
        <v>1303</v>
      </c>
    </row>
    <row r="127" spans="2:52">
      <c r="B127" t="s">
        <v>39</v>
      </c>
      <c r="D127">
        <v>39</v>
      </c>
      <c r="AG127">
        <v>152694</v>
      </c>
      <c r="AN127">
        <v>31057</v>
      </c>
      <c r="AO127">
        <v>46547</v>
      </c>
      <c r="AQ127">
        <v>60349</v>
      </c>
      <c r="AR127">
        <v>22829</v>
      </c>
      <c r="AY127">
        <v>44781</v>
      </c>
      <c r="AZ127">
        <v>92776</v>
      </c>
    </row>
    <row r="128" spans="2:52">
      <c r="B128" t="s">
        <v>68</v>
      </c>
      <c r="D128">
        <v>83</v>
      </c>
      <c r="AG128">
        <v>130</v>
      </c>
      <c r="AN128">
        <v>1932</v>
      </c>
      <c r="AO128">
        <v>2134</v>
      </c>
      <c r="AQ128">
        <v>7246</v>
      </c>
      <c r="AR128">
        <v>5917</v>
      </c>
      <c r="AY128">
        <v>739</v>
      </c>
      <c r="AZ128">
        <v>1783</v>
      </c>
    </row>
    <row r="129" spans="2:55">
      <c r="B129" t="s">
        <v>72</v>
      </c>
      <c r="D129">
        <v>89</v>
      </c>
      <c r="AG129">
        <v>158</v>
      </c>
      <c r="AN129">
        <v>111</v>
      </c>
      <c r="AZ129">
        <v>8</v>
      </c>
    </row>
    <row r="130" spans="2:55">
      <c r="B130" t="s">
        <v>134</v>
      </c>
      <c r="AO130">
        <v>1</v>
      </c>
    </row>
    <row r="131" spans="2:55">
      <c r="B131" t="s">
        <v>104</v>
      </c>
      <c r="D131">
        <v>41</v>
      </c>
      <c r="AN131">
        <v>210</v>
      </c>
      <c r="AO131">
        <v>180</v>
      </c>
      <c r="AY131">
        <v>23</v>
      </c>
    </row>
    <row r="132" spans="2:55">
      <c r="B132" t="s">
        <v>38</v>
      </c>
      <c r="D132">
        <v>38</v>
      </c>
      <c r="AG132">
        <v>671</v>
      </c>
    </row>
    <row r="133" spans="2:55">
      <c r="B133" t="s">
        <v>66</v>
      </c>
      <c r="D133">
        <v>81</v>
      </c>
      <c r="AG133">
        <v>153</v>
      </c>
      <c r="AN133">
        <v>19882</v>
      </c>
      <c r="AO133">
        <v>10665</v>
      </c>
      <c r="AQ133">
        <v>3742</v>
      </c>
      <c r="AR133">
        <v>4917</v>
      </c>
      <c r="AZ133">
        <v>2202</v>
      </c>
    </row>
    <row r="134" spans="2:55">
      <c r="B134" t="s">
        <v>34</v>
      </c>
      <c r="D134">
        <v>34</v>
      </c>
      <c r="AG134">
        <v>1586719</v>
      </c>
      <c r="AN134">
        <v>754806</v>
      </c>
      <c r="AO134">
        <v>852482</v>
      </c>
      <c r="AQ134">
        <v>768514</v>
      </c>
      <c r="AR134">
        <v>715378</v>
      </c>
      <c r="AW134">
        <v>1448608</v>
      </c>
      <c r="AY134">
        <v>1163047</v>
      </c>
      <c r="AZ134">
        <v>2974427</v>
      </c>
    </row>
    <row r="135" spans="2:55">
      <c r="B135" t="s">
        <v>114</v>
      </c>
      <c r="D135">
        <v>80</v>
      </c>
      <c r="AN135">
        <v>3165</v>
      </c>
      <c r="AO135">
        <v>738</v>
      </c>
      <c r="AR135">
        <v>2585</v>
      </c>
    </row>
    <row r="136" spans="2:55">
      <c r="B136" t="s">
        <v>146</v>
      </c>
      <c r="AQ136">
        <v>5479</v>
      </c>
      <c r="AR136">
        <v>5889</v>
      </c>
    </row>
    <row r="137" spans="2:55">
      <c r="B137" t="s">
        <v>147</v>
      </c>
      <c r="AQ137">
        <v>2543</v>
      </c>
      <c r="AR137">
        <v>4556</v>
      </c>
      <c r="AW137">
        <v>8057</v>
      </c>
    </row>
    <row r="139" spans="2:55">
      <c r="B139" t="s">
        <v>172</v>
      </c>
      <c r="AG139">
        <f>SUM(AG4:AG138)</f>
        <v>12200045</v>
      </c>
      <c r="AH139">
        <f t="shared" ref="AH139:BC139" si="0">SUM(AH4:AH138)</f>
        <v>0</v>
      </c>
      <c r="AI139">
        <f t="shared" si="0"/>
        <v>0</v>
      </c>
      <c r="AJ139">
        <f t="shared" si="0"/>
        <v>0</v>
      </c>
      <c r="AK139">
        <f t="shared" si="0"/>
        <v>0</v>
      </c>
      <c r="AL139">
        <f t="shared" si="0"/>
        <v>0</v>
      </c>
      <c r="AM139">
        <f t="shared" si="0"/>
        <v>0</v>
      </c>
      <c r="AN139">
        <f t="shared" si="0"/>
        <v>7956780</v>
      </c>
      <c r="AO139">
        <f t="shared" si="0"/>
        <v>11656719</v>
      </c>
      <c r="AP139">
        <f t="shared" si="0"/>
        <v>0</v>
      </c>
      <c r="AQ139">
        <f t="shared" si="0"/>
        <v>10380323</v>
      </c>
      <c r="AR139">
        <f t="shared" si="0"/>
        <v>10626284</v>
      </c>
      <c r="AS139">
        <f t="shared" si="0"/>
        <v>0</v>
      </c>
      <c r="AT139">
        <f t="shared" si="0"/>
        <v>0</v>
      </c>
      <c r="AU139">
        <f t="shared" si="0"/>
        <v>0</v>
      </c>
      <c r="AV139">
        <f t="shared" si="0"/>
        <v>0</v>
      </c>
      <c r="AW139">
        <f t="shared" si="0"/>
        <v>9828094</v>
      </c>
      <c r="AX139">
        <f t="shared" si="0"/>
        <v>0</v>
      </c>
      <c r="AY139">
        <f t="shared" si="0"/>
        <v>17538299</v>
      </c>
      <c r="AZ139">
        <f t="shared" si="0"/>
        <v>26183973</v>
      </c>
      <c r="BA139">
        <f t="shared" si="0"/>
        <v>0</v>
      </c>
      <c r="BB139">
        <f t="shared" si="0"/>
        <v>0</v>
      </c>
      <c r="BC139">
        <f t="shared" si="0"/>
        <v>0</v>
      </c>
    </row>
    <row r="141" spans="2:55">
      <c r="AG141">
        <f>12200045-AG139</f>
        <v>0</v>
      </c>
      <c r="AN141">
        <f>7956780-AN139</f>
        <v>0</v>
      </c>
      <c r="AO141">
        <f>11656719-AO139</f>
        <v>0</v>
      </c>
      <c r="AQ141">
        <f>10380323-AQ139</f>
        <v>0</v>
      </c>
      <c r="AR141">
        <f>10626284-AR139</f>
        <v>0</v>
      </c>
      <c r="AW141">
        <f>9828094-AW139</f>
        <v>0</v>
      </c>
      <c r="AY141">
        <f>12861142+4677157-AY139</f>
        <v>0</v>
      </c>
      <c r="AZ141">
        <f>26183973-AZ139</f>
        <v>0</v>
      </c>
    </row>
    <row r="143" spans="2:55">
      <c r="AG143" t="s">
        <v>87</v>
      </c>
      <c r="AN143" t="s">
        <v>92</v>
      </c>
      <c r="AO143" t="s">
        <v>129</v>
      </c>
      <c r="AQ143" t="s">
        <v>139</v>
      </c>
      <c r="AR143" t="s">
        <v>151</v>
      </c>
      <c r="AW143" t="s">
        <v>155</v>
      </c>
      <c r="AY143" t="s">
        <v>161</v>
      </c>
      <c r="AZ143" t="s">
        <v>168</v>
      </c>
    </row>
    <row r="145" spans="33:52">
      <c r="AG145" t="s">
        <v>2</v>
      </c>
      <c r="AN145" t="s">
        <v>2</v>
      </c>
      <c r="AO145" t="s">
        <v>2</v>
      </c>
      <c r="AQ145" t="s">
        <v>2</v>
      </c>
      <c r="AR145" t="s">
        <v>2</v>
      </c>
      <c r="AW145" t="s">
        <v>2</v>
      </c>
      <c r="AY145" t="s">
        <v>2</v>
      </c>
      <c r="AZ145" t="s">
        <v>2</v>
      </c>
    </row>
  </sheetData>
  <sortState ref="B4:BC33">
    <sortCondition ref="B4:B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03"/>
  <sheetViews>
    <sheetView zoomScale="85" zoomScaleNormal="85" workbookViewId="0">
      <pane xSplit="3" ySplit="2" topLeftCell="AO54" activePane="bottomRight" state="frozen"/>
      <selection activeCell="D13" sqref="C13:D14"/>
      <selection pane="topRight" activeCell="D13" sqref="C13:D14"/>
      <selection pane="bottomLeft" activeCell="D13" sqref="C13:D14"/>
      <selection pane="bottomRight" activeCell="AZ102" sqref="AZ102"/>
    </sheetView>
  </sheetViews>
  <sheetFormatPr defaultRowHeight="15"/>
  <cols>
    <col min="49" max="49" width="9.28515625" bestFit="1" customWidth="1"/>
    <col min="51" max="52" width="9.2851562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 s="1">
        <v>1923</v>
      </c>
      <c r="AC1" s="1">
        <v>1924</v>
      </c>
      <c r="AD1" s="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Q2" t="s">
        <v>3</v>
      </c>
      <c r="R2" t="s">
        <v>3</v>
      </c>
      <c r="S2" t="s">
        <v>3</v>
      </c>
      <c r="T2" t="s">
        <v>3</v>
      </c>
      <c r="AG2" t="s">
        <v>3</v>
      </c>
      <c r="AN2" t="s">
        <v>3</v>
      </c>
      <c r="AO2" t="s">
        <v>3</v>
      </c>
      <c r="AQ2" t="s">
        <v>3</v>
      </c>
      <c r="AR2" t="s">
        <v>3</v>
      </c>
      <c r="AU2" t="s">
        <v>4</v>
      </c>
      <c r="AV2" t="s">
        <v>4</v>
      </c>
      <c r="AW2" t="s">
        <v>4</v>
      </c>
      <c r="AX2" t="s">
        <v>4</v>
      </c>
      <c r="AY2" s="1" t="s">
        <v>4</v>
      </c>
      <c r="AZ2" t="s">
        <v>4</v>
      </c>
      <c r="BA2" t="s">
        <v>4</v>
      </c>
      <c r="BB2" t="s">
        <v>4</v>
      </c>
      <c r="BC2" t="s">
        <v>4</v>
      </c>
    </row>
    <row r="3" spans="1:55">
      <c r="A3" t="s">
        <v>5</v>
      </c>
      <c r="B3" t="s">
        <v>6</v>
      </c>
      <c r="AG3">
        <v>3978573</v>
      </c>
      <c r="AN3">
        <v>5096688</v>
      </c>
      <c r="AO3">
        <v>5987596</v>
      </c>
      <c r="AQ3">
        <v>7395480</v>
      </c>
      <c r="AR3">
        <v>9029320</v>
      </c>
      <c r="AW3">
        <f>3322228+4491412</f>
        <v>7813640</v>
      </c>
      <c r="AY3">
        <f>4842100+5578353</f>
        <v>10420453</v>
      </c>
      <c r="AZ3">
        <v>10630988</v>
      </c>
    </row>
    <row r="4" spans="1:55">
      <c r="B4" t="s">
        <v>7</v>
      </c>
      <c r="AG4">
        <v>123435</v>
      </c>
      <c r="AN4">
        <v>94139</v>
      </c>
      <c r="AO4">
        <v>139045</v>
      </c>
      <c r="AQ4">
        <v>68946</v>
      </c>
      <c r="AR4">
        <v>54230</v>
      </c>
      <c r="AW4">
        <v>260444</v>
      </c>
      <c r="AY4">
        <v>825241</v>
      </c>
      <c r="AZ4">
        <v>471433</v>
      </c>
    </row>
    <row r="5" spans="1:55">
      <c r="B5" t="s">
        <v>8</v>
      </c>
      <c r="AN5">
        <v>1</v>
      </c>
      <c r="AO5">
        <v>3</v>
      </c>
    </row>
    <row r="6" spans="1:55">
      <c r="B6" t="s">
        <v>9</v>
      </c>
    </row>
    <row r="7" spans="1:55">
      <c r="B7" t="s">
        <v>10</v>
      </c>
      <c r="AN7">
        <v>1</v>
      </c>
    </row>
    <row r="8" spans="1:55">
      <c r="B8" t="s">
        <v>11</v>
      </c>
    </row>
    <row r="9" spans="1:55">
      <c r="B9" t="s">
        <v>12</v>
      </c>
    </row>
    <row r="10" spans="1:55">
      <c r="B10" t="s">
        <v>13</v>
      </c>
    </row>
    <row r="11" spans="1:55">
      <c r="B11" t="s">
        <v>14</v>
      </c>
    </row>
    <row r="12" spans="1:55">
      <c r="B12" t="s">
        <v>15</v>
      </c>
      <c r="AG12">
        <v>59682</v>
      </c>
      <c r="AN12">
        <v>131959</v>
      </c>
      <c r="AO12">
        <v>165284</v>
      </c>
      <c r="AQ12">
        <v>141567</v>
      </c>
      <c r="AR12">
        <v>182257</v>
      </c>
      <c r="AY12">
        <v>401709</v>
      </c>
      <c r="AZ12">
        <v>443196</v>
      </c>
    </row>
    <row r="13" spans="1:55">
      <c r="B13" t="s">
        <v>164</v>
      </c>
      <c r="AZ13">
        <v>999</v>
      </c>
    </row>
    <row r="14" spans="1:55">
      <c r="B14" t="s">
        <v>16</v>
      </c>
      <c r="AG14">
        <v>516</v>
      </c>
      <c r="AN14">
        <v>7401</v>
      </c>
      <c r="AQ14">
        <v>24179</v>
      </c>
      <c r="AR14">
        <v>34418</v>
      </c>
      <c r="AY14">
        <v>39940</v>
      </c>
      <c r="AZ14">
        <v>146599</v>
      </c>
    </row>
    <row r="15" spans="1:55">
      <c r="B15" t="s">
        <v>17</v>
      </c>
      <c r="AN15">
        <v>437</v>
      </c>
      <c r="AO15">
        <v>24400</v>
      </c>
      <c r="AQ15">
        <v>425</v>
      </c>
      <c r="AR15">
        <v>4174</v>
      </c>
    </row>
    <row r="16" spans="1:55">
      <c r="B16" t="s">
        <v>18</v>
      </c>
      <c r="AN16">
        <v>20</v>
      </c>
    </row>
    <row r="17" spans="2:52">
      <c r="B17" t="s">
        <v>19</v>
      </c>
    </row>
    <row r="18" spans="2:52">
      <c r="B18" t="s">
        <v>20</v>
      </c>
    </row>
    <row r="19" spans="2:52">
      <c r="B19" t="s">
        <v>21</v>
      </c>
      <c r="AO19">
        <v>5</v>
      </c>
    </row>
    <row r="20" spans="2:52">
      <c r="B20" t="s">
        <v>22</v>
      </c>
    </row>
    <row r="21" spans="2:52">
      <c r="B21" t="s">
        <v>23</v>
      </c>
      <c r="AN21">
        <v>158</v>
      </c>
      <c r="AO21">
        <v>39</v>
      </c>
      <c r="AQ21">
        <v>5</v>
      </c>
      <c r="AR21">
        <v>10</v>
      </c>
      <c r="AW21">
        <v>270</v>
      </c>
      <c r="AY21">
        <v>470</v>
      </c>
      <c r="AZ21">
        <v>386</v>
      </c>
    </row>
    <row r="22" spans="2:52">
      <c r="B22" t="s">
        <v>24</v>
      </c>
      <c r="AG22">
        <v>134</v>
      </c>
      <c r="AN22">
        <v>3268</v>
      </c>
      <c r="AO22">
        <v>1248</v>
      </c>
      <c r="AQ22">
        <v>1493</v>
      </c>
      <c r="AR22">
        <v>637</v>
      </c>
      <c r="AW22">
        <v>2595</v>
      </c>
      <c r="AY22">
        <v>2633</v>
      </c>
      <c r="AZ22">
        <v>4276</v>
      </c>
    </row>
    <row r="23" spans="2:52">
      <c r="B23" t="s">
        <v>25</v>
      </c>
      <c r="AG23">
        <v>170856</v>
      </c>
      <c r="AN23">
        <v>6271</v>
      </c>
      <c r="AO23">
        <v>6677</v>
      </c>
      <c r="AQ23">
        <v>3023</v>
      </c>
      <c r="AR23">
        <v>1826</v>
      </c>
      <c r="AW23">
        <v>1643</v>
      </c>
      <c r="AY23">
        <v>7957</v>
      </c>
      <c r="AZ23">
        <v>37422</v>
      </c>
    </row>
    <row r="24" spans="2:52">
      <c r="B24" t="s">
        <v>105</v>
      </c>
      <c r="AR24">
        <v>1425</v>
      </c>
      <c r="AZ24">
        <v>24157</v>
      </c>
    </row>
    <row r="25" spans="2:52">
      <c r="B25" t="s">
        <v>26</v>
      </c>
    </row>
    <row r="26" spans="2:52">
      <c r="B26" t="s">
        <v>27</v>
      </c>
      <c r="AO26">
        <v>1</v>
      </c>
    </row>
    <row r="27" spans="2:52">
      <c r="B27" t="s">
        <v>28</v>
      </c>
    </row>
    <row r="28" spans="2:52">
      <c r="B28" t="s">
        <v>29</v>
      </c>
      <c r="C28" t="s">
        <v>149</v>
      </c>
      <c r="AG28">
        <v>155</v>
      </c>
      <c r="AN28">
        <v>10470</v>
      </c>
      <c r="AO28">
        <v>11253</v>
      </c>
      <c r="AQ28">
        <v>12616</v>
      </c>
      <c r="AR28">
        <v>17445</v>
      </c>
      <c r="AW28">
        <v>279403</v>
      </c>
      <c r="AY28">
        <v>136810</v>
      </c>
      <c r="AZ28">
        <v>165401</v>
      </c>
    </row>
    <row r="29" spans="2:52">
      <c r="B29" t="s">
        <v>30</v>
      </c>
    </row>
    <row r="30" spans="2:52">
      <c r="B30" t="s">
        <v>98</v>
      </c>
      <c r="AN30">
        <v>4146</v>
      </c>
      <c r="AQ30">
        <v>6900</v>
      </c>
      <c r="AR30">
        <v>7467</v>
      </c>
    </row>
    <row r="31" spans="2:52">
      <c r="B31" t="s">
        <v>143</v>
      </c>
      <c r="AQ31">
        <v>26</v>
      </c>
      <c r="AR31">
        <v>12</v>
      </c>
      <c r="AY31">
        <v>90</v>
      </c>
      <c r="AZ31">
        <v>25340</v>
      </c>
    </row>
    <row r="32" spans="2:52">
      <c r="B32" t="s">
        <v>71</v>
      </c>
      <c r="AO32">
        <v>140</v>
      </c>
    </row>
    <row r="33" spans="2:52">
      <c r="B33" t="s">
        <v>52</v>
      </c>
    </row>
    <row r="34" spans="2:52">
      <c r="B34" t="s">
        <v>41</v>
      </c>
      <c r="AZ34">
        <v>17245</v>
      </c>
    </row>
    <row r="35" spans="2:52">
      <c r="B35" t="s">
        <v>118</v>
      </c>
      <c r="AQ35">
        <v>213</v>
      </c>
      <c r="AR35">
        <v>116</v>
      </c>
      <c r="AW35">
        <v>5</v>
      </c>
    </row>
    <row r="36" spans="2:52">
      <c r="B36" t="s">
        <v>35</v>
      </c>
      <c r="AG36">
        <v>79172</v>
      </c>
      <c r="AN36">
        <v>78461</v>
      </c>
      <c r="AO36">
        <v>55006</v>
      </c>
      <c r="AQ36">
        <v>52628</v>
      </c>
      <c r="AR36">
        <v>49333</v>
      </c>
      <c r="AY36">
        <v>178427</v>
      </c>
      <c r="AZ36">
        <v>238842</v>
      </c>
    </row>
    <row r="37" spans="2:52">
      <c r="B37" t="s">
        <v>46</v>
      </c>
    </row>
    <row r="38" spans="2:52">
      <c r="B38" t="s">
        <v>103</v>
      </c>
      <c r="AR38">
        <v>1532</v>
      </c>
    </row>
    <row r="39" spans="2:52">
      <c r="B39" t="s">
        <v>76</v>
      </c>
      <c r="AG39">
        <v>625</v>
      </c>
      <c r="AN39">
        <v>17</v>
      </c>
      <c r="AO39">
        <v>5</v>
      </c>
    </row>
    <row r="40" spans="2:52">
      <c r="B40" t="s">
        <v>65</v>
      </c>
    </row>
    <row r="41" spans="2:52">
      <c r="B41" t="s">
        <v>49</v>
      </c>
    </row>
    <row r="42" spans="2:52">
      <c r="B42" t="s">
        <v>43</v>
      </c>
      <c r="AQ42">
        <v>61835</v>
      </c>
      <c r="AR42">
        <v>22821</v>
      </c>
      <c r="AY42">
        <v>3231</v>
      </c>
      <c r="AZ42">
        <v>75193</v>
      </c>
    </row>
    <row r="43" spans="2:52">
      <c r="B43" t="s">
        <v>82</v>
      </c>
      <c r="AG43">
        <v>6525</v>
      </c>
      <c r="AN43">
        <v>723</v>
      </c>
      <c r="AO43">
        <v>356</v>
      </c>
      <c r="AQ43">
        <v>120</v>
      </c>
      <c r="AR43">
        <v>169</v>
      </c>
    </row>
    <row r="44" spans="2:52">
      <c r="B44" t="s">
        <v>48</v>
      </c>
      <c r="AG44">
        <v>29704</v>
      </c>
      <c r="AN44">
        <v>40954</v>
      </c>
      <c r="AO44">
        <v>71415</v>
      </c>
      <c r="AQ44">
        <v>36835</v>
      </c>
      <c r="AR44">
        <v>43150</v>
      </c>
      <c r="AY44">
        <v>48600</v>
      </c>
      <c r="AZ44">
        <v>68408</v>
      </c>
    </row>
    <row r="45" spans="2:52">
      <c r="B45" t="s">
        <v>74</v>
      </c>
      <c r="AN45">
        <v>43</v>
      </c>
      <c r="AR45">
        <v>3288</v>
      </c>
      <c r="AZ45">
        <v>5854</v>
      </c>
    </row>
    <row r="46" spans="2:52">
      <c r="B46" t="s">
        <v>90</v>
      </c>
      <c r="AN46">
        <v>6</v>
      </c>
    </row>
    <row r="47" spans="2:52">
      <c r="B47" t="s">
        <v>69</v>
      </c>
    </row>
    <row r="48" spans="2:52">
      <c r="B48" t="s">
        <v>32</v>
      </c>
      <c r="AG48">
        <v>648196</v>
      </c>
      <c r="AN48">
        <v>75405</v>
      </c>
      <c r="AO48">
        <v>35215</v>
      </c>
      <c r="AQ48">
        <v>21669</v>
      </c>
      <c r="AR48">
        <v>62151</v>
      </c>
      <c r="AY48">
        <v>58044</v>
      </c>
      <c r="AZ48">
        <v>14429</v>
      </c>
    </row>
    <row r="49" spans="2:52">
      <c r="B49" t="s">
        <v>85</v>
      </c>
      <c r="AQ49">
        <v>11</v>
      </c>
    </row>
    <row r="50" spans="2:52">
      <c r="B50" t="s">
        <v>78</v>
      </c>
      <c r="AG50">
        <v>64</v>
      </c>
      <c r="AO50">
        <v>11</v>
      </c>
    </row>
    <row r="51" spans="2:52">
      <c r="B51" t="s">
        <v>63</v>
      </c>
    </row>
    <row r="52" spans="2:52">
      <c r="B52" t="s">
        <v>61</v>
      </c>
    </row>
    <row r="53" spans="2:52">
      <c r="B53" t="s">
        <v>84</v>
      </c>
      <c r="AG53">
        <v>50</v>
      </c>
      <c r="AN53">
        <v>547</v>
      </c>
      <c r="AO53">
        <v>635</v>
      </c>
      <c r="AQ53">
        <v>474</v>
      </c>
      <c r="AR53">
        <v>334</v>
      </c>
    </row>
    <row r="54" spans="2:52">
      <c r="B54" t="s">
        <v>83</v>
      </c>
    </row>
    <row r="55" spans="2:52">
      <c r="B55" t="s">
        <v>81</v>
      </c>
      <c r="AG55">
        <v>200510</v>
      </c>
      <c r="AN55">
        <v>129859</v>
      </c>
      <c r="AO55">
        <v>214553</v>
      </c>
      <c r="AQ55">
        <v>98544</v>
      </c>
      <c r="AR55">
        <v>76561</v>
      </c>
      <c r="AW55">
        <v>40045</v>
      </c>
      <c r="AY55">
        <v>519572</v>
      </c>
      <c r="AZ55">
        <v>707851</v>
      </c>
    </row>
    <row r="56" spans="2:52">
      <c r="B56" t="s">
        <v>31</v>
      </c>
      <c r="AG56">
        <v>2795987</v>
      </c>
      <c r="AN56">
        <v>1187879</v>
      </c>
      <c r="AO56">
        <v>1631738</v>
      </c>
      <c r="AQ56">
        <v>786738</v>
      </c>
      <c r="AR56">
        <v>384520</v>
      </c>
    </row>
    <row r="57" spans="2:52">
      <c r="B57" t="s">
        <v>58</v>
      </c>
      <c r="AG57">
        <v>215</v>
      </c>
      <c r="AN57">
        <v>2600</v>
      </c>
      <c r="AO57">
        <v>4153</v>
      </c>
      <c r="AQ57">
        <v>4612</v>
      </c>
      <c r="AR57">
        <v>4109</v>
      </c>
      <c r="AY57">
        <v>18225</v>
      </c>
    </row>
    <row r="58" spans="2:52">
      <c r="B58" t="s">
        <v>33</v>
      </c>
      <c r="AG58">
        <v>2172322</v>
      </c>
      <c r="AN58">
        <v>531275</v>
      </c>
      <c r="AO58">
        <v>742476</v>
      </c>
      <c r="AQ58">
        <v>593693</v>
      </c>
      <c r="AR58">
        <v>397925</v>
      </c>
      <c r="AY58">
        <v>651062</v>
      </c>
      <c r="AZ58">
        <v>292256</v>
      </c>
    </row>
    <row r="59" spans="2:52">
      <c r="B59" t="s">
        <v>42</v>
      </c>
      <c r="AQ59">
        <v>567</v>
      </c>
      <c r="AR59">
        <v>2827</v>
      </c>
    </row>
    <row r="60" spans="2:52">
      <c r="B60" t="s">
        <v>67</v>
      </c>
    </row>
    <row r="61" spans="2:52">
      <c r="B61" t="s">
        <v>55</v>
      </c>
    </row>
    <row r="62" spans="2:52">
      <c r="B62" t="s">
        <v>36</v>
      </c>
      <c r="AG62">
        <v>222798</v>
      </c>
      <c r="AN62">
        <v>167637</v>
      </c>
      <c r="AO62">
        <v>63527</v>
      </c>
      <c r="AQ62">
        <v>44857</v>
      </c>
      <c r="AR62">
        <v>41002</v>
      </c>
    </row>
    <row r="63" spans="2:52">
      <c r="B63" t="s">
        <v>80</v>
      </c>
      <c r="AG63">
        <v>4197</v>
      </c>
      <c r="AN63">
        <v>2466</v>
      </c>
      <c r="AO63">
        <v>1697</v>
      </c>
      <c r="AQ63">
        <v>626</v>
      </c>
      <c r="AR63">
        <v>426</v>
      </c>
      <c r="AW63">
        <v>16</v>
      </c>
      <c r="AZ63">
        <v>6041</v>
      </c>
    </row>
    <row r="64" spans="2:52">
      <c r="B64" t="s">
        <v>37</v>
      </c>
      <c r="AN64">
        <v>2650</v>
      </c>
      <c r="AO64">
        <v>2059</v>
      </c>
      <c r="AQ64">
        <v>1</v>
      </c>
    </row>
    <row r="65" spans="2:52">
      <c r="B65" t="s">
        <v>60</v>
      </c>
      <c r="AO65">
        <v>1048</v>
      </c>
      <c r="AR65">
        <v>1121</v>
      </c>
    </row>
    <row r="66" spans="2:52">
      <c r="B66" t="s">
        <v>47</v>
      </c>
    </row>
    <row r="67" spans="2:52">
      <c r="B67" t="s">
        <v>59</v>
      </c>
      <c r="AQ67">
        <v>852</v>
      </c>
      <c r="AR67">
        <v>568</v>
      </c>
    </row>
    <row r="68" spans="2:52">
      <c r="B68" t="s">
        <v>79</v>
      </c>
      <c r="AG68">
        <v>171</v>
      </c>
      <c r="AN68">
        <v>1498</v>
      </c>
      <c r="AO68">
        <v>1423</v>
      </c>
      <c r="AQ68">
        <v>1049</v>
      </c>
      <c r="AR68">
        <v>557</v>
      </c>
      <c r="AZ68">
        <v>382</v>
      </c>
    </row>
    <row r="69" spans="2:52">
      <c r="B69" t="s">
        <v>116</v>
      </c>
      <c r="AO69">
        <v>26</v>
      </c>
    </row>
    <row r="70" spans="2:52">
      <c r="B70" t="s">
        <v>101</v>
      </c>
      <c r="AQ70">
        <v>651</v>
      </c>
    </row>
    <row r="71" spans="2:52">
      <c r="B71" t="s">
        <v>73</v>
      </c>
    </row>
    <row r="72" spans="2:52">
      <c r="B72" t="s">
        <v>75</v>
      </c>
    </row>
    <row r="73" spans="2:52">
      <c r="B73" t="s">
        <v>70</v>
      </c>
      <c r="AO73">
        <v>447</v>
      </c>
      <c r="AQ73">
        <v>413</v>
      </c>
      <c r="AR73">
        <v>1457</v>
      </c>
    </row>
    <row r="74" spans="2:52">
      <c r="B74" t="s">
        <v>50</v>
      </c>
      <c r="AG74">
        <v>263608</v>
      </c>
      <c r="AN74">
        <v>108907</v>
      </c>
      <c r="AO74">
        <v>152438</v>
      </c>
      <c r="AQ74">
        <v>285492</v>
      </c>
      <c r="AR74">
        <v>238425</v>
      </c>
      <c r="AY74">
        <v>136937</v>
      </c>
      <c r="AZ74">
        <v>400804</v>
      </c>
    </row>
    <row r="75" spans="2:52">
      <c r="B75" t="s">
        <v>62</v>
      </c>
    </row>
    <row r="76" spans="2:52">
      <c r="B76" t="s">
        <v>64</v>
      </c>
      <c r="AG76">
        <v>572</v>
      </c>
      <c r="AO76">
        <v>23828</v>
      </c>
      <c r="AQ76">
        <v>21386</v>
      </c>
      <c r="AR76">
        <v>65904</v>
      </c>
      <c r="AY76">
        <v>60750</v>
      </c>
    </row>
    <row r="77" spans="2:52">
      <c r="B77" t="s">
        <v>45</v>
      </c>
    </row>
    <row r="78" spans="2:52">
      <c r="B78" t="s">
        <v>86</v>
      </c>
    </row>
    <row r="79" spans="2:52">
      <c r="B79" t="s">
        <v>102</v>
      </c>
      <c r="AN79">
        <v>340</v>
      </c>
      <c r="AO79">
        <v>3033</v>
      </c>
      <c r="AQ79">
        <v>960</v>
      </c>
      <c r="AR79">
        <v>823</v>
      </c>
    </row>
    <row r="80" spans="2:52">
      <c r="B80" t="s">
        <v>40</v>
      </c>
      <c r="AG80">
        <v>1039</v>
      </c>
      <c r="AN80">
        <v>927</v>
      </c>
      <c r="AQ80">
        <v>369</v>
      </c>
      <c r="AW80">
        <v>263469</v>
      </c>
      <c r="AY80">
        <v>394149</v>
      </c>
      <c r="AZ80">
        <v>353332</v>
      </c>
    </row>
    <row r="81" spans="2:52">
      <c r="B81" t="s">
        <v>77</v>
      </c>
      <c r="AR81">
        <v>22</v>
      </c>
    </row>
    <row r="82" spans="2:52">
      <c r="B82" t="s">
        <v>53</v>
      </c>
    </row>
    <row r="83" spans="2:52">
      <c r="B83" t="s">
        <v>57</v>
      </c>
    </row>
    <row r="84" spans="2:52">
      <c r="B84" t="s">
        <v>54</v>
      </c>
    </row>
    <row r="85" spans="2:52">
      <c r="B85" t="s">
        <v>56</v>
      </c>
    </row>
    <row r="86" spans="2:52">
      <c r="B86" t="s">
        <v>44</v>
      </c>
      <c r="AG86">
        <v>16200</v>
      </c>
      <c r="AN86">
        <v>7221</v>
      </c>
    </row>
    <row r="87" spans="2:52">
      <c r="B87" t="s">
        <v>51</v>
      </c>
      <c r="AG87">
        <v>17976</v>
      </c>
      <c r="AN87">
        <v>56282</v>
      </c>
      <c r="AO87">
        <v>58659</v>
      </c>
      <c r="AQ87">
        <v>59396</v>
      </c>
      <c r="AR87">
        <v>75229</v>
      </c>
      <c r="AY87">
        <v>118575</v>
      </c>
      <c r="AZ87">
        <v>141335</v>
      </c>
    </row>
    <row r="88" spans="2:52">
      <c r="B88" t="s">
        <v>39</v>
      </c>
      <c r="AN88">
        <v>30328</v>
      </c>
      <c r="AO88">
        <v>619</v>
      </c>
      <c r="AQ88">
        <v>5240</v>
      </c>
      <c r="AR88">
        <v>9329</v>
      </c>
      <c r="AW88">
        <v>176729</v>
      </c>
      <c r="AZ88">
        <v>93165</v>
      </c>
    </row>
    <row r="89" spans="2:52">
      <c r="B89" t="s">
        <v>68</v>
      </c>
      <c r="AN89">
        <v>54</v>
      </c>
      <c r="AO89">
        <v>2</v>
      </c>
    </row>
    <row r="90" spans="2:52">
      <c r="B90" t="s">
        <v>72</v>
      </c>
    </row>
    <row r="91" spans="2:52">
      <c r="B91" t="s">
        <v>38</v>
      </c>
      <c r="AZ91">
        <v>5845</v>
      </c>
    </row>
    <row r="92" spans="2:52">
      <c r="B92" t="s">
        <v>66</v>
      </c>
    </row>
    <row r="93" spans="2:52">
      <c r="B93" t="s">
        <v>34</v>
      </c>
      <c r="AG93">
        <v>2835851</v>
      </c>
      <c r="AN93">
        <v>1459804</v>
      </c>
      <c r="AO93">
        <v>2839741</v>
      </c>
      <c r="AQ93">
        <v>1345580</v>
      </c>
      <c r="AR93">
        <v>1928651</v>
      </c>
      <c r="AW93">
        <v>2925910</v>
      </c>
      <c r="AY93">
        <v>5614776</v>
      </c>
      <c r="AZ93">
        <v>7106883</v>
      </c>
    </row>
    <row r="94" spans="2:52">
      <c r="B94" t="s">
        <v>147</v>
      </c>
      <c r="AQ94">
        <v>399</v>
      </c>
      <c r="AR94">
        <v>1687</v>
      </c>
      <c r="AY94">
        <v>18151</v>
      </c>
      <c r="AZ94">
        <v>11918</v>
      </c>
    </row>
    <row r="95" spans="2:52">
      <c r="B95" t="s">
        <v>120</v>
      </c>
      <c r="AN95">
        <v>52</v>
      </c>
      <c r="AO95">
        <v>151</v>
      </c>
      <c r="AW95">
        <v>17859</v>
      </c>
    </row>
    <row r="97" spans="33:54">
      <c r="AG97">
        <f>SUM(AG3:AG96)</f>
        <v>13629133</v>
      </c>
      <c r="AH97">
        <f t="shared" ref="AH97:BB97" si="0">SUM(AH3:AH96)</f>
        <v>0</v>
      </c>
      <c r="AI97">
        <f t="shared" si="0"/>
        <v>0</v>
      </c>
      <c r="AJ97">
        <f t="shared" si="0"/>
        <v>0</v>
      </c>
      <c r="AK97">
        <f t="shared" si="0"/>
        <v>0</v>
      </c>
      <c r="AL97">
        <f t="shared" si="0"/>
        <v>0</v>
      </c>
      <c r="AM97">
        <f t="shared" si="0"/>
        <v>0</v>
      </c>
      <c r="AN97">
        <f t="shared" si="0"/>
        <v>9240894</v>
      </c>
      <c r="AO97">
        <f t="shared" si="0"/>
        <v>12239952</v>
      </c>
      <c r="AP97">
        <f t="shared" si="0"/>
        <v>0</v>
      </c>
      <c r="AQ97">
        <f t="shared" si="0"/>
        <v>11079870</v>
      </c>
      <c r="AR97">
        <f t="shared" si="0"/>
        <v>12747258</v>
      </c>
      <c r="AS97">
        <f t="shared" si="0"/>
        <v>0</v>
      </c>
      <c r="AT97">
        <f t="shared" si="0"/>
        <v>0</v>
      </c>
      <c r="AU97">
        <f t="shared" si="0"/>
        <v>0</v>
      </c>
      <c r="AV97">
        <f t="shared" si="0"/>
        <v>0</v>
      </c>
      <c r="AW97">
        <f t="shared" si="0"/>
        <v>11782028</v>
      </c>
      <c r="AX97">
        <f t="shared" si="0"/>
        <v>0</v>
      </c>
      <c r="AY97">
        <f t="shared" si="0"/>
        <v>19655802</v>
      </c>
      <c r="AZ97">
        <f t="shared" si="0"/>
        <v>21489980</v>
      </c>
      <c r="BA97">
        <f t="shared" si="0"/>
        <v>0</v>
      </c>
      <c r="BB97">
        <f t="shared" si="0"/>
        <v>0</v>
      </c>
    </row>
    <row r="99" spans="33:54">
      <c r="AG99">
        <f>13629133-AG97</f>
        <v>0</v>
      </c>
      <c r="AN99">
        <f>9240894-AN97</f>
        <v>0</v>
      </c>
      <c r="AO99">
        <f>12239952-AO97</f>
        <v>0</v>
      </c>
      <c r="AQ99">
        <f>11079870-AQ97</f>
        <v>0</v>
      </c>
      <c r="AR99">
        <f>12747258-AR97</f>
        <v>0</v>
      </c>
      <c r="AW99">
        <f>11782028-AW97</f>
        <v>0</v>
      </c>
      <c r="AY99">
        <f>19655802-AY97</f>
        <v>0</v>
      </c>
      <c r="AZ99">
        <f>21489980-AZ97</f>
        <v>0</v>
      </c>
    </row>
    <row r="101" spans="33:54">
      <c r="AG101" t="s">
        <v>89</v>
      </c>
      <c r="AN101" t="s">
        <v>119</v>
      </c>
      <c r="AO101" t="s">
        <v>128</v>
      </c>
      <c r="AQ101" t="s">
        <v>148</v>
      </c>
      <c r="AR101" t="s">
        <v>153</v>
      </c>
      <c r="AW101" t="s">
        <v>157</v>
      </c>
      <c r="AY101" t="s">
        <v>167</v>
      </c>
      <c r="AZ101" t="s">
        <v>171</v>
      </c>
    </row>
    <row r="103" spans="33:54">
      <c r="AG103" t="s">
        <v>88</v>
      </c>
      <c r="AN103" t="s">
        <v>121</v>
      </c>
      <c r="AO103" t="s">
        <v>121</v>
      </c>
      <c r="AQ103" t="s">
        <v>121</v>
      </c>
      <c r="AR103" t="s">
        <v>121</v>
      </c>
      <c r="AW103" t="s">
        <v>121</v>
      </c>
      <c r="AY103" t="s">
        <v>166</v>
      </c>
      <c r="AZ103" t="s">
        <v>170</v>
      </c>
    </row>
  </sheetData>
  <sortState ref="B30:BC88">
    <sortCondition ref="B30:B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00"/>
  <sheetViews>
    <sheetView tabSelected="1" workbookViewId="0">
      <pane xSplit="3" ySplit="2" topLeftCell="AO92" activePane="bottomRight" state="frozen"/>
      <selection pane="topRight" activeCell="D1" sqref="D1"/>
      <selection pane="bottomLeft" activeCell="A3" sqref="A3"/>
      <selection pane="bottomRight" activeCell="AY100" sqref="AY100"/>
    </sheetView>
  </sheetViews>
  <sheetFormatPr defaultRowHeight="15"/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 s="1">
        <v>1923</v>
      </c>
      <c r="AC1" s="1">
        <v>1924</v>
      </c>
      <c r="AD1" s="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Q2" t="s">
        <v>3</v>
      </c>
      <c r="R2" t="s">
        <v>3</v>
      </c>
      <c r="S2" t="s">
        <v>3</v>
      </c>
      <c r="T2" t="s">
        <v>3</v>
      </c>
      <c r="AG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U2" t="s">
        <v>4</v>
      </c>
      <c r="AV2" t="s">
        <v>4</v>
      </c>
      <c r="AW2" t="s">
        <v>4</v>
      </c>
      <c r="AX2" t="s">
        <v>4</v>
      </c>
      <c r="AY2" s="1" t="s">
        <v>4</v>
      </c>
      <c r="AZ2" t="s">
        <v>4</v>
      </c>
      <c r="BA2" t="s">
        <v>4</v>
      </c>
      <c r="BB2" t="s">
        <v>4</v>
      </c>
      <c r="BC2" t="s">
        <v>4</v>
      </c>
    </row>
    <row r="3" spans="1:55">
      <c r="A3" t="s">
        <v>5</v>
      </c>
      <c r="B3" t="s">
        <v>6</v>
      </c>
      <c r="AG3">
        <v>125736</v>
      </c>
      <c r="AN3">
        <v>573710</v>
      </c>
      <c r="AO3">
        <v>71362</v>
      </c>
      <c r="AQ3">
        <v>4163379</v>
      </c>
      <c r="AR3">
        <v>3290915</v>
      </c>
      <c r="AW3">
        <v>70469</v>
      </c>
      <c r="AY3">
        <v>140949</v>
      </c>
    </row>
    <row r="4" spans="1:55">
      <c r="B4" t="s">
        <v>7</v>
      </c>
      <c r="AO4">
        <v>2</v>
      </c>
      <c r="AQ4">
        <v>15</v>
      </c>
      <c r="AW4">
        <v>729</v>
      </c>
    </row>
    <row r="5" spans="1:55">
      <c r="B5" t="s">
        <v>8</v>
      </c>
      <c r="AO5">
        <v>290</v>
      </c>
    </row>
    <row r="6" spans="1:55">
      <c r="B6" t="s">
        <v>9</v>
      </c>
    </row>
    <row r="7" spans="1:55">
      <c r="B7" t="s">
        <v>10</v>
      </c>
    </row>
    <row r="8" spans="1:55">
      <c r="B8" t="s">
        <v>11</v>
      </c>
    </row>
    <row r="9" spans="1:55">
      <c r="B9" t="s">
        <v>12</v>
      </c>
    </row>
    <row r="10" spans="1:55">
      <c r="B10" t="s">
        <v>13</v>
      </c>
    </row>
    <row r="11" spans="1:55">
      <c r="B11" t="s">
        <v>14</v>
      </c>
    </row>
    <row r="12" spans="1:55">
      <c r="B12" t="s">
        <v>15</v>
      </c>
    </row>
    <row r="13" spans="1:55">
      <c r="B13" t="s">
        <v>16</v>
      </c>
    </row>
    <row r="14" spans="1:55">
      <c r="B14" t="s">
        <v>17</v>
      </c>
    </row>
    <row r="15" spans="1:55">
      <c r="B15" t="s">
        <v>18</v>
      </c>
      <c r="AO15">
        <v>38</v>
      </c>
    </row>
    <row r="16" spans="1:55">
      <c r="B16" t="s">
        <v>19</v>
      </c>
    </row>
    <row r="17" spans="2:51">
      <c r="B17" t="s">
        <v>20</v>
      </c>
    </row>
    <row r="18" spans="2:51">
      <c r="B18" t="s">
        <v>21</v>
      </c>
    </row>
    <row r="19" spans="2:51">
      <c r="B19" t="s">
        <v>22</v>
      </c>
    </row>
    <row r="20" spans="2:51">
      <c r="B20" t="s">
        <v>23</v>
      </c>
      <c r="AG20">
        <v>417</v>
      </c>
      <c r="AN20">
        <v>833</v>
      </c>
      <c r="AO20">
        <v>535</v>
      </c>
      <c r="AQ20">
        <v>59</v>
      </c>
      <c r="AR20">
        <v>24</v>
      </c>
      <c r="AW20">
        <v>10192</v>
      </c>
      <c r="AY20">
        <v>2522</v>
      </c>
    </row>
    <row r="21" spans="2:51">
      <c r="B21" t="s">
        <v>141</v>
      </c>
      <c r="AY21">
        <v>7619</v>
      </c>
    </row>
    <row r="22" spans="2:51">
      <c r="B22" t="s">
        <v>24</v>
      </c>
      <c r="AG22">
        <v>4628</v>
      </c>
      <c r="AN22">
        <v>2645</v>
      </c>
      <c r="AO22">
        <v>2028</v>
      </c>
      <c r="AQ22">
        <v>5550</v>
      </c>
      <c r="AR22">
        <v>9898</v>
      </c>
      <c r="AW22">
        <v>41954</v>
      </c>
      <c r="AY22">
        <v>8807</v>
      </c>
    </row>
    <row r="23" spans="2:51">
      <c r="B23" t="s">
        <v>25</v>
      </c>
      <c r="AG23">
        <v>39851</v>
      </c>
      <c r="AN23">
        <v>10614</v>
      </c>
      <c r="AO23">
        <v>13978</v>
      </c>
      <c r="AQ23">
        <v>41700</v>
      </c>
      <c r="AR23">
        <v>37473</v>
      </c>
      <c r="AW23">
        <v>78471</v>
      </c>
      <c r="AY23">
        <v>140933</v>
      </c>
    </row>
    <row r="24" spans="2:51">
      <c r="B24" t="s">
        <v>26</v>
      </c>
      <c r="AO24">
        <v>90</v>
      </c>
    </row>
    <row r="25" spans="2:51">
      <c r="B25" t="s">
        <v>127</v>
      </c>
      <c r="AO25">
        <v>100</v>
      </c>
    </row>
    <row r="26" spans="2:51">
      <c r="B26" t="s">
        <v>27</v>
      </c>
    </row>
    <row r="27" spans="2:51">
      <c r="B27" t="s">
        <v>28</v>
      </c>
    </row>
    <row r="28" spans="2:51">
      <c r="B28" t="s">
        <v>29</v>
      </c>
      <c r="AG28">
        <v>60</v>
      </c>
      <c r="AN28">
        <v>122</v>
      </c>
      <c r="AO28">
        <v>120</v>
      </c>
      <c r="AQ28">
        <v>253</v>
      </c>
      <c r="AR28">
        <v>551</v>
      </c>
      <c r="AW28">
        <v>7933</v>
      </c>
      <c r="AY28">
        <v>5085</v>
      </c>
    </row>
    <row r="29" spans="2:51">
      <c r="B29" t="s">
        <v>30</v>
      </c>
    </row>
    <row r="30" spans="2:51">
      <c r="B30" t="s">
        <v>143</v>
      </c>
      <c r="AQ30">
        <v>404</v>
      </c>
      <c r="AR30">
        <v>55</v>
      </c>
      <c r="AW30">
        <v>376</v>
      </c>
      <c r="AY30">
        <v>1009</v>
      </c>
    </row>
    <row r="31" spans="2:51">
      <c r="B31" t="s">
        <v>71</v>
      </c>
    </row>
    <row r="32" spans="2:51">
      <c r="B32" t="s">
        <v>125</v>
      </c>
      <c r="AN32">
        <v>60</v>
      </c>
    </row>
    <row r="33" spans="2:51">
      <c r="B33" t="s">
        <v>52</v>
      </c>
    </row>
    <row r="34" spans="2:51">
      <c r="B34" t="s">
        <v>41</v>
      </c>
    </row>
    <row r="35" spans="2:51">
      <c r="B35" t="s">
        <v>118</v>
      </c>
      <c r="AN35">
        <v>224</v>
      </c>
      <c r="AO35">
        <v>29</v>
      </c>
      <c r="AQ35">
        <v>601</v>
      </c>
      <c r="AR35">
        <v>354</v>
      </c>
      <c r="AW35">
        <v>422</v>
      </c>
    </row>
    <row r="36" spans="2:51">
      <c r="B36" t="s">
        <v>35</v>
      </c>
      <c r="AG36">
        <v>6</v>
      </c>
      <c r="AN36">
        <v>261</v>
      </c>
      <c r="AQ36">
        <v>58</v>
      </c>
    </row>
    <row r="37" spans="2:51">
      <c r="B37" t="s">
        <v>46</v>
      </c>
    </row>
    <row r="38" spans="2:51">
      <c r="B38" t="s">
        <v>76</v>
      </c>
      <c r="AN38">
        <v>103</v>
      </c>
      <c r="AO38">
        <v>131</v>
      </c>
    </row>
    <row r="39" spans="2:51">
      <c r="B39" t="s">
        <v>65</v>
      </c>
      <c r="AN39">
        <v>238</v>
      </c>
      <c r="AO39">
        <v>114</v>
      </c>
    </row>
    <row r="40" spans="2:51">
      <c r="B40" t="s">
        <v>49</v>
      </c>
      <c r="AO40">
        <v>18</v>
      </c>
    </row>
    <row r="41" spans="2:51">
      <c r="B41" t="s">
        <v>43</v>
      </c>
    </row>
    <row r="42" spans="2:51">
      <c r="B42" t="s">
        <v>82</v>
      </c>
      <c r="AG42">
        <v>80</v>
      </c>
      <c r="AN42">
        <v>662</v>
      </c>
      <c r="AO42">
        <v>1589</v>
      </c>
      <c r="AQ42">
        <v>2066</v>
      </c>
      <c r="AR42">
        <v>3556</v>
      </c>
    </row>
    <row r="43" spans="2:51">
      <c r="B43" t="s">
        <v>48</v>
      </c>
    </row>
    <row r="44" spans="2:51">
      <c r="B44" t="s">
        <v>74</v>
      </c>
    </row>
    <row r="45" spans="2:51">
      <c r="B45" t="s">
        <v>90</v>
      </c>
      <c r="AG45">
        <v>12</v>
      </c>
      <c r="AN45">
        <v>130</v>
      </c>
      <c r="AO45">
        <v>212</v>
      </c>
      <c r="AQ45">
        <v>2644</v>
      </c>
      <c r="AR45">
        <v>2264</v>
      </c>
    </row>
    <row r="46" spans="2:51">
      <c r="B46" t="s">
        <v>69</v>
      </c>
    </row>
    <row r="47" spans="2:51">
      <c r="B47" t="s">
        <v>32</v>
      </c>
      <c r="AG47">
        <v>896</v>
      </c>
      <c r="AN47">
        <v>974</v>
      </c>
      <c r="AO47">
        <v>804</v>
      </c>
      <c r="AQ47">
        <v>1482</v>
      </c>
      <c r="AR47">
        <v>160</v>
      </c>
      <c r="AY47">
        <v>2731</v>
      </c>
    </row>
    <row r="48" spans="2:51">
      <c r="B48" t="s">
        <v>85</v>
      </c>
      <c r="AN48">
        <v>1</v>
      </c>
      <c r="AQ48">
        <v>1068</v>
      </c>
      <c r="AR48">
        <v>1008</v>
      </c>
    </row>
    <row r="49" spans="2:51">
      <c r="B49" t="s">
        <v>78</v>
      </c>
      <c r="AG49">
        <v>12</v>
      </c>
      <c r="AO49">
        <v>4</v>
      </c>
      <c r="AQ49">
        <v>382</v>
      </c>
    </row>
    <row r="50" spans="2:51">
      <c r="B50" t="s">
        <v>63</v>
      </c>
    </row>
    <row r="51" spans="2:51">
      <c r="B51" t="s">
        <v>61</v>
      </c>
    </row>
    <row r="52" spans="2:51">
      <c r="B52" t="s">
        <v>84</v>
      </c>
      <c r="AG52">
        <v>5</v>
      </c>
      <c r="AN52">
        <v>534</v>
      </c>
      <c r="AO52">
        <v>1462</v>
      </c>
      <c r="AQ52">
        <v>4428</v>
      </c>
      <c r="AR52">
        <v>3968</v>
      </c>
      <c r="AW52">
        <v>852</v>
      </c>
    </row>
    <row r="53" spans="2:51">
      <c r="B53" t="s">
        <v>83</v>
      </c>
    </row>
    <row r="54" spans="2:51">
      <c r="B54" t="s">
        <v>81</v>
      </c>
      <c r="AG54">
        <v>7332</v>
      </c>
      <c r="AN54">
        <v>114021</v>
      </c>
      <c r="AO54">
        <v>270033</v>
      </c>
      <c r="AQ54">
        <v>46700</v>
      </c>
      <c r="AR54">
        <v>46828</v>
      </c>
      <c r="AW54">
        <v>7229</v>
      </c>
      <c r="AY54">
        <v>30552</v>
      </c>
    </row>
    <row r="55" spans="2:51">
      <c r="B55" t="s">
        <v>31</v>
      </c>
      <c r="AG55">
        <v>2536</v>
      </c>
      <c r="AN55">
        <v>4396</v>
      </c>
      <c r="AO55">
        <v>4373</v>
      </c>
      <c r="AQ55">
        <v>5940</v>
      </c>
      <c r="AR55">
        <v>1746</v>
      </c>
    </row>
    <row r="56" spans="2:51">
      <c r="B56" t="s">
        <v>58</v>
      </c>
    </row>
    <row r="57" spans="2:51">
      <c r="B57" t="s">
        <v>33</v>
      </c>
      <c r="AG57">
        <v>168</v>
      </c>
      <c r="AN57">
        <v>527</v>
      </c>
      <c r="AO57">
        <v>994</v>
      </c>
      <c r="AQ57">
        <v>979</v>
      </c>
      <c r="AR57">
        <v>659</v>
      </c>
      <c r="AY57">
        <v>2368</v>
      </c>
    </row>
    <row r="58" spans="2:51">
      <c r="B58" t="s">
        <v>42</v>
      </c>
    </row>
    <row r="59" spans="2:51">
      <c r="B59" t="s">
        <v>67</v>
      </c>
    </row>
    <row r="60" spans="2:51">
      <c r="B60" t="s">
        <v>55</v>
      </c>
    </row>
    <row r="61" spans="2:51">
      <c r="B61" t="s">
        <v>36</v>
      </c>
      <c r="AG61">
        <v>192</v>
      </c>
      <c r="AO61">
        <v>80</v>
      </c>
      <c r="AQ61">
        <v>3499</v>
      </c>
      <c r="AR61">
        <v>2000</v>
      </c>
    </row>
    <row r="62" spans="2:51">
      <c r="B62" t="s">
        <v>80</v>
      </c>
      <c r="AG62">
        <v>1601</v>
      </c>
      <c r="AN62">
        <v>17386</v>
      </c>
      <c r="AO62">
        <v>23178</v>
      </c>
      <c r="AQ62">
        <v>56719</v>
      </c>
      <c r="AR62">
        <v>76977</v>
      </c>
      <c r="AW62">
        <v>41492</v>
      </c>
      <c r="AY62">
        <v>125408</v>
      </c>
    </row>
    <row r="63" spans="2:51">
      <c r="B63" t="s">
        <v>37</v>
      </c>
      <c r="AN63">
        <v>50</v>
      </c>
      <c r="AO63">
        <v>139</v>
      </c>
      <c r="AQ63">
        <v>2888</v>
      </c>
      <c r="AR63">
        <v>165</v>
      </c>
    </row>
    <row r="64" spans="2:51">
      <c r="B64" t="s">
        <v>60</v>
      </c>
    </row>
    <row r="65" spans="2:51">
      <c r="B65" t="s">
        <v>47</v>
      </c>
    </row>
    <row r="66" spans="2:51">
      <c r="B66" t="s">
        <v>59</v>
      </c>
    </row>
    <row r="67" spans="2:51">
      <c r="B67" t="s">
        <v>79</v>
      </c>
      <c r="AG67">
        <v>10522</v>
      </c>
      <c r="AN67">
        <v>768</v>
      </c>
      <c r="AO67">
        <v>1056</v>
      </c>
      <c r="AQ67">
        <v>864</v>
      </c>
      <c r="AR67">
        <v>667</v>
      </c>
      <c r="AW67">
        <v>13500</v>
      </c>
    </row>
    <row r="68" spans="2:51">
      <c r="B68" t="s">
        <v>73</v>
      </c>
    </row>
    <row r="69" spans="2:51">
      <c r="B69" t="s">
        <v>75</v>
      </c>
    </row>
    <row r="70" spans="2:51">
      <c r="B70" t="s">
        <v>70</v>
      </c>
      <c r="AO70">
        <v>91</v>
      </c>
      <c r="AQ70">
        <v>200</v>
      </c>
      <c r="AR70">
        <v>1535</v>
      </c>
    </row>
    <row r="71" spans="2:51">
      <c r="B71" t="s">
        <v>50</v>
      </c>
      <c r="AR71">
        <v>35</v>
      </c>
    </row>
    <row r="72" spans="2:51">
      <c r="B72" t="s">
        <v>62</v>
      </c>
    </row>
    <row r="73" spans="2:51">
      <c r="B73" t="s">
        <v>64</v>
      </c>
      <c r="AR73">
        <v>5</v>
      </c>
    </row>
    <row r="74" spans="2:51">
      <c r="B74" t="s">
        <v>45</v>
      </c>
    </row>
    <row r="75" spans="2:51">
      <c r="B75" t="s">
        <v>86</v>
      </c>
    </row>
    <row r="76" spans="2:51">
      <c r="B76" t="s">
        <v>40</v>
      </c>
    </row>
    <row r="77" spans="2:51">
      <c r="B77" t="s">
        <v>77</v>
      </c>
      <c r="AN77">
        <v>998</v>
      </c>
      <c r="AO77">
        <v>20</v>
      </c>
      <c r="AQ77">
        <v>684</v>
      </c>
      <c r="AR77">
        <v>3599</v>
      </c>
      <c r="AW77">
        <v>1383</v>
      </c>
      <c r="AY77">
        <v>26550</v>
      </c>
    </row>
    <row r="78" spans="2:51">
      <c r="B78" t="s">
        <v>53</v>
      </c>
    </row>
    <row r="79" spans="2:51">
      <c r="B79" t="s">
        <v>57</v>
      </c>
    </row>
    <row r="80" spans="2:51">
      <c r="B80" t="s">
        <v>54</v>
      </c>
    </row>
    <row r="81" spans="2:52">
      <c r="B81" t="s">
        <v>56</v>
      </c>
    </row>
    <row r="82" spans="2:52">
      <c r="B82" t="s">
        <v>44</v>
      </c>
    </row>
    <row r="83" spans="2:52">
      <c r="B83" t="s">
        <v>123</v>
      </c>
      <c r="AN83">
        <v>93</v>
      </c>
      <c r="AO83">
        <v>53</v>
      </c>
    </row>
    <row r="84" spans="2:52">
      <c r="B84" t="s">
        <v>51</v>
      </c>
      <c r="AN84">
        <v>550</v>
      </c>
    </row>
    <row r="85" spans="2:52">
      <c r="B85" t="s">
        <v>39</v>
      </c>
      <c r="AQ85">
        <v>150</v>
      </c>
      <c r="AR85">
        <v>1</v>
      </c>
      <c r="AY85">
        <v>3581</v>
      </c>
    </row>
    <row r="86" spans="2:52">
      <c r="B86" t="s">
        <v>68</v>
      </c>
      <c r="AY86">
        <v>2732</v>
      </c>
    </row>
    <row r="87" spans="2:52">
      <c r="B87" t="s">
        <v>72</v>
      </c>
    </row>
    <row r="88" spans="2:52">
      <c r="B88" t="s">
        <v>38</v>
      </c>
    </row>
    <row r="89" spans="2:52">
      <c r="B89" t="s">
        <v>66</v>
      </c>
    </row>
    <row r="90" spans="2:52">
      <c r="B90" t="s">
        <v>34</v>
      </c>
      <c r="AG90">
        <v>1688</v>
      </c>
      <c r="AN90">
        <v>391</v>
      </c>
      <c r="AO90">
        <v>3868</v>
      </c>
      <c r="AQ90">
        <v>2365</v>
      </c>
      <c r="AR90">
        <v>1879</v>
      </c>
      <c r="AW90">
        <v>2956</v>
      </c>
      <c r="AY90">
        <v>4964</v>
      </c>
    </row>
    <row r="91" spans="2:52">
      <c r="B91" t="s">
        <v>147</v>
      </c>
      <c r="AQ91">
        <v>549</v>
      </c>
      <c r="AR91">
        <v>1708</v>
      </c>
      <c r="AW91">
        <v>510</v>
      </c>
      <c r="AY91">
        <v>87789</v>
      </c>
    </row>
    <row r="92" spans="2:52">
      <c r="B92" t="s">
        <v>124</v>
      </c>
      <c r="AN92">
        <v>350</v>
      </c>
      <c r="AO92">
        <v>156</v>
      </c>
      <c r="AW92">
        <v>253704</v>
      </c>
    </row>
    <row r="94" spans="2:52">
      <c r="AG94">
        <f>SUM(AG3:AG93)</f>
        <v>195742</v>
      </c>
      <c r="AH94">
        <f t="shared" ref="AH94:AZ94" si="0">SUM(AH3:AH93)</f>
        <v>0</v>
      </c>
      <c r="AI94">
        <f t="shared" si="0"/>
        <v>0</v>
      </c>
      <c r="AJ94">
        <f t="shared" si="0"/>
        <v>0</v>
      </c>
      <c r="AK94">
        <f t="shared" si="0"/>
        <v>0</v>
      </c>
      <c r="AL94">
        <f t="shared" si="0"/>
        <v>0</v>
      </c>
      <c r="AM94">
        <f t="shared" si="0"/>
        <v>0</v>
      </c>
      <c r="AN94">
        <f t="shared" si="0"/>
        <v>730641</v>
      </c>
      <c r="AO94">
        <f t="shared" si="0"/>
        <v>396947</v>
      </c>
      <c r="AP94">
        <f t="shared" si="0"/>
        <v>0</v>
      </c>
      <c r="AQ94">
        <f t="shared" si="0"/>
        <v>4345626</v>
      </c>
      <c r="AR94">
        <f t="shared" si="0"/>
        <v>3488030</v>
      </c>
      <c r="AS94">
        <f t="shared" si="0"/>
        <v>0</v>
      </c>
      <c r="AT94">
        <f t="shared" si="0"/>
        <v>0</v>
      </c>
      <c r="AU94">
        <f t="shared" si="0"/>
        <v>0</v>
      </c>
      <c r="AV94">
        <f t="shared" si="0"/>
        <v>0</v>
      </c>
      <c r="AW94">
        <f t="shared" si="0"/>
        <v>532172</v>
      </c>
      <c r="AX94">
        <f t="shared" si="0"/>
        <v>0</v>
      </c>
      <c r="AY94">
        <f t="shared" si="0"/>
        <v>593599</v>
      </c>
      <c r="AZ94">
        <f t="shared" si="0"/>
        <v>0</v>
      </c>
    </row>
    <row r="96" spans="2:52">
      <c r="AG96">
        <f>195742-AG94</f>
        <v>0</v>
      </c>
      <c r="AN96">
        <f>730641-AN94</f>
        <v>0</v>
      </c>
      <c r="AO96">
        <f>396947-AO94</f>
        <v>0</v>
      </c>
      <c r="AQ96">
        <f>4345626-AQ94</f>
        <v>0</v>
      </c>
      <c r="AR96">
        <f>3488030-AR94</f>
        <v>0</v>
      </c>
      <c r="AW96">
        <f>532172-AW94</f>
        <v>0</v>
      </c>
      <c r="AY96">
        <f>593599-AY94</f>
        <v>0</v>
      </c>
    </row>
    <row r="98" spans="33:51">
      <c r="AG98" t="s">
        <v>91</v>
      </c>
      <c r="AN98" t="s">
        <v>122</v>
      </c>
      <c r="AO98" t="s">
        <v>126</v>
      </c>
      <c r="AQ98" t="s">
        <v>150</v>
      </c>
      <c r="AR98" t="s">
        <v>154</v>
      </c>
      <c r="AW98" t="s">
        <v>158</v>
      </c>
      <c r="AY98" t="s">
        <v>160</v>
      </c>
    </row>
    <row r="100" spans="33:51">
      <c r="AG100" t="s">
        <v>88</v>
      </c>
      <c r="AN100" t="s">
        <v>121</v>
      </c>
      <c r="AO100" t="s">
        <v>121</v>
      </c>
      <c r="AQ100" t="s">
        <v>121</v>
      </c>
      <c r="AR100" t="s">
        <v>121</v>
      </c>
      <c r="AW100" t="s">
        <v>121</v>
      </c>
      <c r="AY100" t="s">
        <v>159</v>
      </c>
    </row>
  </sheetData>
  <sortState ref="B30:BC89">
    <sortCondition ref="B30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exports</vt:lpstr>
      <vt:lpstr>domexp</vt:lpstr>
      <vt:lpstr>reexp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arpie71</dc:creator>
  <cp:lastModifiedBy>rhicks</cp:lastModifiedBy>
  <dcterms:created xsi:type="dcterms:W3CDTF">2009-10-04T18:09:03Z</dcterms:created>
  <dcterms:modified xsi:type="dcterms:W3CDTF">2011-10-03T14:50:16Z</dcterms:modified>
</cp:coreProperties>
</file>