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5480" windowHeight="9120" activeTab="1"/>
  </bookViews>
  <sheets>
    <sheet name="imports_alt" sheetId="1" r:id="rId1"/>
    <sheet name="exports" sheetId="2" r:id="rId2"/>
    <sheet name="imports" sheetId="4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G105" i="2"/>
  <c r="BC95" i="4"/>
  <c r="BC97"/>
  <c r="BB95"/>
  <c r="BB97"/>
  <c r="BA95"/>
  <c r="AZ95"/>
  <c r="AY95"/>
  <c r="AX95"/>
  <c r="AX97"/>
  <c r="AW95"/>
  <c r="AW97"/>
  <c r="AV95"/>
  <c r="AV97"/>
  <c r="AU95"/>
  <c r="AT95"/>
  <c r="AS95"/>
  <c r="AR95"/>
  <c r="AQ95"/>
  <c r="AQ97"/>
  <c r="AP95"/>
  <c r="AO95"/>
  <c r="AO97"/>
  <c r="AN95"/>
  <c r="AN97"/>
  <c r="AM95"/>
  <c r="AM97"/>
  <c r="AL95"/>
  <c r="AL97"/>
  <c r="AK95"/>
  <c r="AK97"/>
  <c r="AJ95"/>
  <c r="AJ97"/>
  <c r="AI95"/>
  <c r="AI97"/>
  <c r="AH95"/>
  <c r="AH97"/>
  <c r="AG95"/>
  <c r="AG97"/>
  <c r="AF95"/>
  <c r="AF97"/>
  <c r="AE95"/>
  <c r="AE97"/>
  <c r="AD95"/>
  <c r="AD97"/>
  <c r="AC95"/>
  <c r="AC97"/>
  <c r="AB95"/>
  <c r="AB97"/>
  <c r="AA95"/>
  <c r="AA97"/>
  <c r="Z95"/>
  <c r="Z97"/>
  <c r="Y95"/>
  <c r="Y97"/>
  <c r="AQ49" i="1"/>
  <c r="AQ51"/>
  <c r="AP49"/>
  <c r="AR49"/>
  <c r="AS49"/>
  <c r="AT49"/>
  <c r="AU49"/>
  <c r="AV49"/>
  <c r="AV51"/>
  <c r="AW49"/>
  <c r="AW51"/>
  <c r="AX49"/>
  <c r="AX51"/>
  <c r="AY49"/>
  <c r="AZ49"/>
  <c r="BA49"/>
  <c r="BB49"/>
  <c r="BB51"/>
  <c r="BC49"/>
  <c r="BC51"/>
  <c r="BC105" i="2"/>
  <c r="AP103"/>
  <c r="AQ103"/>
  <c r="AQ105"/>
  <c r="AR103"/>
  <c r="AS103"/>
  <c r="AT103"/>
  <c r="AU103"/>
  <c r="AV103"/>
  <c r="AW103"/>
  <c r="AX103"/>
  <c r="AY103"/>
  <c r="AZ103"/>
  <c r="BA103"/>
  <c r="BB103"/>
  <c r="BB105"/>
  <c r="AO103"/>
  <c r="AO105"/>
  <c r="AO49" i="1"/>
  <c r="AO51"/>
  <c r="AI49"/>
  <c r="AJ49"/>
  <c r="AK49"/>
  <c r="AL49"/>
  <c r="AM49"/>
  <c r="AM51"/>
  <c r="AN49"/>
  <c r="AN51"/>
  <c r="AI103" i="2"/>
  <c r="AI105"/>
  <c r="AJ103"/>
  <c r="AJ105"/>
  <c r="AK103"/>
  <c r="AK105"/>
  <c r="AL103"/>
  <c r="AL105"/>
  <c r="AM103"/>
  <c r="AM105"/>
  <c r="AN103"/>
  <c r="AN105"/>
  <c r="AG103"/>
  <c r="AH103"/>
  <c r="AH105"/>
  <c r="AH49" i="1"/>
  <c r="AH51"/>
  <c r="AG49"/>
  <c r="AG51"/>
  <c r="AF49"/>
  <c r="AF51"/>
  <c r="AF103" i="2"/>
  <c r="AF105"/>
  <c r="AE103"/>
  <c r="AE105"/>
  <c r="AE49" i="1"/>
  <c r="AE51"/>
  <c r="AD103" i="2"/>
  <c r="AD105"/>
  <c r="AC103"/>
  <c r="AC105"/>
  <c r="AB103"/>
  <c r="AB105"/>
  <c r="AA103"/>
  <c r="AA105"/>
  <c r="Z103"/>
  <c r="Z105"/>
  <c r="Y103"/>
  <c r="Y105"/>
  <c r="Z49" i="1"/>
  <c r="Z51"/>
  <c r="AA49"/>
  <c r="AA51"/>
  <c r="AB49"/>
  <c r="AB51"/>
  <c r="AC49"/>
  <c r="AC51"/>
  <c r="AD49"/>
  <c r="AD51"/>
  <c r="Y49"/>
  <c r="Y51"/>
</calcChain>
</file>

<file path=xl/sharedStrings.xml><?xml version="1.0" encoding="utf-8"?>
<sst xmlns="http://schemas.openxmlformats.org/spreadsheetml/2006/main" count="452" uniqueCount="184">
  <si>
    <t>notes</t>
  </si>
  <si>
    <t>unit</t>
  </si>
  <si>
    <t>Hungary</t>
  </si>
  <si>
    <t>Austria</t>
  </si>
  <si>
    <t>Czecho-Slovakia</t>
  </si>
  <si>
    <t>Roumania</t>
  </si>
  <si>
    <t>Yugoslavia</t>
  </si>
  <si>
    <t>Germany</t>
  </si>
  <si>
    <t>Switzerland</t>
  </si>
  <si>
    <t>Italy</t>
  </si>
  <si>
    <t>France</t>
  </si>
  <si>
    <t>Holland</t>
  </si>
  <si>
    <t>UK</t>
  </si>
  <si>
    <t>Poland</t>
  </si>
  <si>
    <t>Bulgaria</t>
  </si>
  <si>
    <t>US</t>
  </si>
  <si>
    <t>Fiume</t>
  </si>
  <si>
    <t>Trieste</t>
  </si>
  <si>
    <t>Other countries</t>
  </si>
  <si>
    <t>Total</t>
  </si>
  <si>
    <t>Country of destination</t>
  </si>
  <si>
    <t>1000s of gold crowns</t>
  </si>
  <si>
    <t>Countries of origin</t>
  </si>
  <si>
    <t>Hungarian Commerce and Industry for the Year (HC268.B85)</t>
  </si>
  <si>
    <t>Belgium</t>
  </si>
  <si>
    <t>Sweden</t>
  </si>
  <si>
    <t>Greece</t>
  </si>
  <si>
    <t>Turkey</t>
  </si>
  <si>
    <t>1000 P</t>
  </si>
  <si>
    <t>Exchange between gold crown and P appears to be about .862 (crown/P = .862)</t>
  </si>
  <si>
    <t>million P</t>
  </si>
  <si>
    <t>Aegypten</t>
  </si>
  <si>
    <t>Brit-Indien</t>
  </si>
  <si>
    <t>Danemark</t>
  </si>
  <si>
    <t>Sowjet-Russland</t>
  </si>
  <si>
    <t>Palastina</t>
  </si>
  <si>
    <t>Argentinien</t>
  </si>
  <si>
    <t>Norwegen</t>
  </si>
  <si>
    <t>Dania</t>
  </si>
  <si>
    <t>Finnorszag</t>
  </si>
  <si>
    <t>Finland</t>
  </si>
  <si>
    <t>Denmark</t>
  </si>
  <si>
    <t>Franciaorszag</t>
  </si>
  <si>
    <t>Gorogorszag</t>
  </si>
  <si>
    <t>Lengyelorszag</t>
  </si>
  <si>
    <t>Albania</t>
  </si>
  <si>
    <t>Amerikai Egyesult Allamok</t>
  </si>
  <si>
    <t>Olaszorszag</t>
  </si>
  <si>
    <t>Portugal</t>
  </si>
  <si>
    <t>Nemet Demokratikus Koztarsasag</t>
  </si>
  <si>
    <t>German Democratic Republic</t>
  </si>
  <si>
    <t>Nemet Szovetsegi Koztarsasag</t>
  </si>
  <si>
    <t>German Federal Republic</t>
  </si>
  <si>
    <t>Indonezia</t>
  </si>
  <si>
    <t>Iran</t>
  </si>
  <si>
    <t>Kina</t>
  </si>
  <si>
    <t>Libanon</t>
  </si>
  <si>
    <t>Pakistztan</t>
  </si>
  <si>
    <t>Sziria</t>
  </si>
  <si>
    <t>Belga-kongo</t>
  </si>
  <si>
    <t>Brazilia</t>
  </si>
  <si>
    <t>Paraguay</t>
  </si>
  <si>
    <t>Uruguay</t>
  </si>
  <si>
    <t>Ausztrakua es Uj-Zeeland</t>
  </si>
  <si>
    <t>Nagy-Brittania es Ir Szabad Allam</t>
  </si>
  <si>
    <t>Svajc es Liechtenstein</t>
  </si>
  <si>
    <t>Torokorszag</t>
  </si>
  <si>
    <t>Svedorszag</t>
  </si>
  <si>
    <t>Will not sum--missing countries</t>
  </si>
  <si>
    <t>1000 devizaforint</t>
  </si>
  <si>
    <t>1000 deviza-pengo</t>
  </si>
  <si>
    <t>Statisztikai Evkonyv 1949-1955</t>
  </si>
  <si>
    <t>HA1201.A44</t>
  </si>
  <si>
    <t>egyeb orszagok</t>
  </si>
  <si>
    <t>1000 pengo</t>
  </si>
  <si>
    <t>Spain</t>
  </si>
  <si>
    <t>Annuaire Statistique Hongrois 1930</t>
  </si>
  <si>
    <t>Brit India es Straits Settlments</t>
  </si>
  <si>
    <t>Ports libres allemands</t>
  </si>
  <si>
    <t>Luxembourg</t>
  </si>
  <si>
    <t>Danzig</t>
  </si>
  <si>
    <t>Russie</t>
  </si>
  <si>
    <t>Lithuanie</t>
  </si>
  <si>
    <t>Oroszorszag</t>
  </si>
  <si>
    <t>Litvania</t>
  </si>
  <si>
    <t>Esthonie</t>
  </si>
  <si>
    <t>Esztorszag</t>
  </si>
  <si>
    <t>Lettonie</t>
  </si>
  <si>
    <t>Lettorszag</t>
  </si>
  <si>
    <t>Possessions anglaises sur la Mediterranee</t>
  </si>
  <si>
    <t>Brit birtokok a Foldkozi tengeren</t>
  </si>
  <si>
    <t>Possessions anglaises en Arabie</t>
  </si>
  <si>
    <t>Irak</t>
  </si>
  <si>
    <t>Siam</t>
  </si>
  <si>
    <t>Indes-Neerlandaises</t>
  </si>
  <si>
    <t>Iles Philippines</t>
  </si>
  <si>
    <t>Filippini szigetek</t>
  </si>
  <si>
    <t>Holland-India</t>
  </si>
  <si>
    <t>Sziam</t>
  </si>
  <si>
    <t>Arabiai bri birtok</t>
  </si>
  <si>
    <t>Japon</t>
  </si>
  <si>
    <t>Tripoli</t>
  </si>
  <si>
    <t>Tunisie</t>
  </si>
  <si>
    <t>Algerie</t>
  </si>
  <si>
    <t>Algir</t>
  </si>
  <si>
    <t>Maroc</t>
  </si>
  <si>
    <t>Autres possessions francaises en Afrique</t>
  </si>
  <si>
    <t>Possessions espagnoles en Afrique</t>
  </si>
  <si>
    <t>Possesions portugaises en Afrique</t>
  </si>
  <si>
    <t>Possessions belges en Afrique</t>
  </si>
  <si>
    <t>Possesions anglaises en Afrique</t>
  </si>
  <si>
    <t>Autres possessions italiennes en Afrique</t>
  </si>
  <si>
    <t>Egyeb afrikai francia birtok</t>
  </si>
  <si>
    <t>Afrikai spanyol birtok</t>
  </si>
  <si>
    <t>Afrikai portugai birtok</t>
  </si>
  <si>
    <t>Afrikai belga birtok</t>
  </si>
  <si>
    <t>Afrikai brit birtok</t>
  </si>
  <si>
    <t>Egyeb afrikai olasz birtok</t>
  </si>
  <si>
    <t>Abyssinie</t>
  </si>
  <si>
    <t>Amerique du Nord britanniques</t>
  </si>
  <si>
    <t>Brit-Eszak-Amerika</t>
  </si>
  <si>
    <t>Mexique</t>
  </si>
  <si>
    <t>Kuba</t>
  </si>
  <si>
    <t>Porto-Rico</t>
  </si>
  <si>
    <t>Haiti</t>
  </si>
  <si>
    <t>Indes occidentales anglaises</t>
  </si>
  <si>
    <t>San Salvador</t>
  </si>
  <si>
    <t>Guatemala</t>
  </si>
  <si>
    <t>Honduras</t>
  </si>
  <si>
    <t>Panama</t>
  </si>
  <si>
    <t>Colombie</t>
  </si>
  <si>
    <t>Venezuela</t>
  </si>
  <si>
    <t>Equateur</t>
  </si>
  <si>
    <t>Perou</t>
  </si>
  <si>
    <t>Bolivia</t>
  </si>
  <si>
    <t>Chile</t>
  </si>
  <si>
    <t>Australie</t>
  </si>
  <si>
    <t>Cyprus</t>
  </si>
  <si>
    <t>pengos</t>
  </si>
  <si>
    <t>Irlande</t>
  </si>
  <si>
    <t>Iles ital de la mer Egee</t>
  </si>
  <si>
    <t>Espagne</t>
  </si>
  <si>
    <t>Ireland</t>
  </si>
  <si>
    <t>Albanie</t>
  </si>
  <si>
    <t>Malte</t>
  </si>
  <si>
    <t>Chypre</t>
  </si>
  <si>
    <t>Syrie</t>
  </si>
  <si>
    <t>Palestine</t>
  </si>
  <si>
    <t>Poss ital en asie</t>
  </si>
  <si>
    <t>Poss angl en Arabie</t>
  </si>
  <si>
    <t>Perse</t>
  </si>
  <si>
    <t>Indes Neerlandaises</t>
  </si>
  <si>
    <t>Chine</t>
  </si>
  <si>
    <t>Autres poss fr en Afr</t>
  </si>
  <si>
    <t>Poss esp en Afrique</t>
  </si>
  <si>
    <t>Poss portug en Afrique</t>
  </si>
  <si>
    <t>Poss belges en Afr</t>
  </si>
  <si>
    <t>Poss angl en Afrique</t>
  </si>
  <si>
    <t>Liberie</t>
  </si>
  <si>
    <t>Amer du Nord brit</t>
  </si>
  <si>
    <t>Cuba</t>
  </si>
  <si>
    <t>Portorico</t>
  </si>
  <si>
    <t>Indes occ angl</t>
  </si>
  <si>
    <t>Curacao</t>
  </si>
  <si>
    <t>Nicaragua</t>
  </si>
  <si>
    <t>Costa-Rica</t>
  </si>
  <si>
    <t>Bresil</t>
  </si>
  <si>
    <t>Chili</t>
  </si>
  <si>
    <t>Nouv-Zelande</t>
  </si>
  <si>
    <t>Autres poss ital en Afrique</t>
  </si>
  <si>
    <t>Gibraltar</t>
  </si>
  <si>
    <t>Guyane Hollandaise</t>
  </si>
  <si>
    <t>Zanzibar</t>
  </si>
  <si>
    <t>Autr poss fr en Asie</t>
  </si>
  <si>
    <t>Poss angl s l Medit</t>
  </si>
  <si>
    <t>Bolivie</t>
  </si>
  <si>
    <t>Indes occ neerl</t>
  </si>
  <si>
    <t>San Domingo</t>
  </si>
  <si>
    <t>Ports libres polognais</t>
  </si>
  <si>
    <t>Ports libres de la Mer Noire</t>
  </si>
  <si>
    <t>Ports libres de Pays-Bas</t>
  </si>
  <si>
    <t>Poss portug en Asie</t>
  </si>
  <si>
    <t xml:space="preserve">Magyaroszag evi kulkereskedolmi forgalma a szarmazesi 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</si>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</sst>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59"/>
  <sheetViews>
    <sheetView zoomScale="85" zoomScaleNormal="85" workbookViewId="0">
      <pane xSplit="3" ySplit="3" topLeftCell="AM37" activePane="bottomRight" state="frozen"/>
      <selection pane="topRight" activeCell="D1" sqref="D1"/>
      <selection pane="bottomLeft" activeCell="A3" sqref="A3"/>
      <selection pane="bottomRight" activeCell="AN66" sqref="AN66:AN67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1000</v>
      </c>
      <c r="Z2">
        <v>1000</v>
      </c>
      <c r="AA2" s="1">
        <v>1000</v>
      </c>
      <c r="AB2">
        <v>1000</v>
      </c>
      <c r="AC2" s="1">
        <v>1000</v>
      </c>
      <c r="AD2">
        <v>1000</v>
      </c>
      <c r="AE2" s="1">
        <v>1000</v>
      </c>
      <c r="AF2">
        <v>1000</v>
      </c>
      <c r="AG2">
        <v>1000000</v>
      </c>
      <c r="AH2">
        <v>1000000</v>
      </c>
      <c r="AM2">
        <v>1000</v>
      </c>
      <c r="AN2">
        <v>1000</v>
      </c>
      <c r="AO2">
        <v>1000</v>
      </c>
      <c r="AQ2">
        <v>1000</v>
      </c>
      <c r="AV2">
        <v>1000</v>
      </c>
      <c r="AW2">
        <v>1000</v>
      </c>
      <c r="AX2">
        <v>1000</v>
      </c>
      <c r="BB2">
        <v>1000</v>
      </c>
      <c r="BC2">
        <v>1000</v>
      </c>
    </row>
    <row r="3" spans="1:55"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28</v>
      </c>
      <c r="AG3" t="s">
        <v>30</v>
      </c>
      <c r="AH3" t="s">
        <v>30</v>
      </c>
      <c r="AM3" t="s">
        <v>28</v>
      </c>
      <c r="AN3" t="s">
        <v>28</v>
      </c>
      <c r="AO3" t="s">
        <v>28</v>
      </c>
      <c r="AQ3" t="s">
        <v>70</v>
      </c>
      <c r="AV3" t="s">
        <v>74</v>
      </c>
      <c r="AW3" t="s">
        <v>74</v>
      </c>
      <c r="AX3" t="s">
        <v>74</v>
      </c>
      <c r="BB3" t="s">
        <v>69</v>
      </c>
      <c r="BC3" t="s">
        <v>69</v>
      </c>
    </row>
    <row r="4" spans="1:55">
      <c r="B4" t="s">
        <v>45</v>
      </c>
      <c r="AQ4">
        <v>3</v>
      </c>
      <c r="BB4">
        <v>542</v>
      </c>
      <c r="BC4">
        <v>10481</v>
      </c>
    </row>
    <row r="5" spans="1:55">
      <c r="A5" t="s">
        <v>2</v>
      </c>
      <c r="B5" t="s">
        <v>3</v>
      </c>
      <c r="Y5">
        <v>210960</v>
      </c>
      <c r="Z5">
        <v>196130</v>
      </c>
      <c r="AA5">
        <v>155667</v>
      </c>
      <c r="AB5">
        <v>109323</v>
      </c>
      <c r="AC5">
        <v>162979</v>
      </c>
      <c r="AD5">
        <v>166907</v>
      </c>
      <c r="AE5">
        <v>162849</v>
      </c>
      <c r="AF5">
        <v>203740</v>
      </c>
      <c r="AG5">
        <v>193.7</v>
      </c>
      <c r="AH5">
        <v>142.19999999999999</v>
      </c>
      <c r="AM5">
        <v>80556</v>
      </c>
      <c r="AN5">
        <v>75510</v>
      </c>
      <c r="AO5">
        <v>72473</v>
      </c>
      <c r="AQ5">
        <v>47143</v>
      </c>
      <c r="AX5">
        <v>327</v>
      </c>
      <c r="BB5">
        <v>228960</v>
      </c>
      <c r="BC5">
        <v>210313</v>
      </c>
    </row>
    <row r="6" spans="1:55">
      <c r="B6" t="s">
        <v>4</v>
      </c>
      <c r="Y6">
        <v>78307</v>
      </c>
      <c r="Z6">
        <v>152623</v>
      </c>
      <c r="AA6">
        <v>128459</v>
      </c>
      <c r="AB6">
        <v>101888</v>
      </c>
      <c r="AC6">
        <v>176805</v>
      </c>
      <c r="AD6">
        <v>183617</v>
      </c>
      <c r="AE6">
        <v>192259</v>
      </c>
      <c r="AF6">
        <v>280268</v>
      </c>
      <c r="AG6">
        <v>270.2</v>
      </c>
      <c r="AH6">
        <v>234.4</v>
      </c>
      <c r="AM6">
        <v>24493</v>
      </c>
      <c r="AN6">
        <v>19456</v>
      </c>
      <c r="AO6">
        <v>22054</v>
      </c>
      <c r="AQ6">
        <v>27264</v>
      </c>
      <c r="AV6">
        <v>85497</v>
      </c>
      <c r="AW6">
        <v>84316</v>
      </c>
      <c r="AX6">
        <v>452</v>
      </c>
      <c r="BB6">
        <v>348385</v>
      </c>
      <c r="BC6">
        <v>382386</v>
      </c>
    </row>
    <row r="7" spans="1:55">
      <c r="B7" t="s">
        <v>33</v>
      </c>
      <c r="C7" t="s">
        <v>38</v>
      </c>
      <c r="AM7">
        <v>1820</v>
      </c>
      <c r="AQ7">
        <v>2062</v>
      </c>
      <c r="AV7">
        <v>4623</v>
      </c>
      <c r="AW7">
        <v>3584</v>
      </c>
      <c r="BB7">
        <v>15701</v>
      </c>
      <c r="BC7">
        <v>17008</v>
      </c>
    </row>
    <row r="8" spans="1:55">
      <c r="B8" t="s">
        <v>40</v>
      </c>
      <c r="C8" t="s">
        <v>39</v>
      </c>
      <c r="AQ8">
        <v>1214</v>
      </c>
      <c r="AV8">
        <v>15140</v>
      </c>
      <c r="AW8">
        <v>19660</v>
      </c>
      <c r="BB8">
        <v>35153</v>
      </c>
      <c r="BC8">
        <v>17916</v>
      </c>
    </row>
    <row r="9" spans="1:55">
      <c r="B9" t="s">
        <v>5</v>
      </c>
      <c r="Y9">
        <v>3834</v>
      </c>
      <c r="Z9">
        <v>18274</v>
      </c>
      <c r="AA9">
        <v>38703</v>
      </c>
      <c r="AB9">
        <v>43375</v>
      </c>
      <c r="AC9">
        <v>55024</v>
      </c>
      <c r="AD9">
        <v>60038</v>
      </c>
      <c r="AE9">
        <v>66556</v>
      </c>
      <c r="AF9">
        <v>82764</v>
      </c>
      <c r="AG9">
        <v>92.7</v>
      </c>
      <c r="AH9">
        <v>97.3</v>
      </c>
      <c r="AM9">
        <v>30285</v>
      </c>
      <c r="AN9">
        <v>53876</v>
      </c>
      <c r="AO9">
        <v>58185</v>
      </c>
      <c r="AQ9">
        <v>40133</v>
      </c>
      <c r="AV9">
        <v>15806</v>
      </c>
      <c r="AW9">
        <v>16801</v>
      </c>
      <c r="AX9">
        <v>205</v>
      </c>
      <c r="BB9">
        <v>157937</v>
      </c>
      <c r="BC9">
        <v>260965</v>
      </c>
    </row>
    <row r="10" spans="1:55">
      <c r="B10" t="s">
        <v>6</v>
      </c>
      <c r="Y10">
        <v>1571</v>
      </c>
      <c r="Z10">
        <v>4011</v>
      </c>
      <c r="AA10">
        <v>12020</v>
      </c>
      <c r="AB10">
        <v>13337</v>
      </c>
      <c r="AC10">
        <v>28341</v>
      </c>
      <c r="AD10">
        <v>24877</v>
      </c>
      <c r="AE10">
        <v>28769</v>
      </c>
      <c r="AF10">
        <v>48992</v>
      </c>
      <c r="AG10">
        <v>58.4</v>
      </c>
      <c r="AH10">
        <v>55.5</v>
      </c>
      <c r="AM10">
        <v>14089</v>
      </c>
      <c r="AN10">
        <v>24674</v>
      </c>
      <c r="AO10">
        <v>19177</v>
      </c>
      <c r="AQ10">
        <v>18579</v>
      </c>
      <c r="AV10">
        <v>12197</v>
      </c>
      <c r="AW10">
        <v>9519</v>
      </c>
      <c r="AX10">
        <v>22</v>
      </c>
      <c r="BB10">
        <v>77052</v>
      </c>
      <c r="BC10">
        <v>3</v>
      </c>
    </row>
    <row r="11" spans="1:55">
      <c r="B11" t="s">
        <v>7</v>
      </c>
      <c r="Y11">
        <v>35097</v>
      </c>
      <c r="Z11">
        <v>67475</v>
      </c>
      <c r="AA11">
        <v>89704</v>
      </c>
      <c r="AB11">
        <v>60460</v>
      </c>
      <c r="AC11">
        <v>88071</v>
      </c>
      <c r="AD11">
        <v>111101</v>
      </c>
      <c r="AE11">
        <v>136042</v>
      </c>
      <c r="AF11">
        <v>204291</v>
      </c>
      <c r="AG11">
        <v>231.3</v>
      </c>
      <c r="AH11">
        <v>209.8</v>
      </c>
      <c r="AM11">
        <v>63025</v>
      </c>
      <c r="AN11">
        <v>91295</v>
      </c>
      <c r="AO11">
        <v>111796</v>
      </c>
      <c r="AQ11">
        <v>123673</v>
      </c>
      <c r="AV11">
        <v>612372</v>
      </c>
      <c r="AW11">
        <v>568300</v>
      </c>
      <c r="AX11">
        <v>152</v>
      </c>
    </row>
    <row r="12" spans="1:55">
      <c r="B12" t="s">
        <v>50</v>
      </c>
      <c r="C12" t="s">
        <v>49</v>
      </c>
      <c r="BB12">
        <v>26229</v>
      </c>
      <c r="BC12">
        <v>96166</v>
      </c>
    </row>
    <row r="13" spans="1:55">
      <c r="B13" t="s">
        <v>52</v>
      </c>
      <c r="C13" t="s">
        <v>51</v>
      </c>
      <c r="BB13">
        <v>188954</v>
      </c>
      <c r="BC13">
        <v>366637</v>
      </c>
    </row>
    <row r="14" spans="1:55">
      <c r="B14" t="s">
        <v>37</v>
      </c>
      <c r="AN14">
        <v>731</v>
      </c>
      <c r="AO14">
        <v>1219</v>
      </c>
      <c r="AQ14">
        <v>746</v>
      </c>
      <c r="AV14">
        <v>2528</v>
      </c>
      <c r="AW14">
        <v>2311</v>
      </c>
      <c r="BB14">
        <v>15359</v>
      </c>
      <c r="BC14">
        <v>8781</v>
      </c>
    </row>
    <row r="15" spans="1:55">
      <c r="B15" t="s">
        <v>8</v>
      </c>
      <c r="C15" t="s">
        <v>65</v>
      </c>
      <c r="Z15">
        <v>5452</v>
      </c>
      <c r="AA15">
        <v>8196</v>
      </c>
      <c r="AB15">
        <v>9662</v>
      </c>
      <c r="AC15">
        <v>26502</v>
      </c>
      <c r="AD15">
        <v>25370</v>
      </c>
      <c r="AE15">
        <v>32494</v>
      </c>
      <c r="AF15">
        <v>47872</v>
      </c>
      <c r="AG15">
        <v>48.6</v>
      </c>
      <c r="AH15">
        <v>28.1</v>
      </c>
      <c r="AM15">
        <v>8435</v>
      </c>
      <c r="AN15">
        <v>12687</v>
      </c>
      <c r="AO15">
        <v>10325</v>
      </c>
      <c r="AQ15">
        <v>10423</v>
      </c>
      <c r="AV15">
        <v>44688</v>
      </c>
      <c r="AW15">
        <v>33916</v>
      </c>
      <c r="AX15">
        <v>1</v>
      </c>
      <c r="BB15">
        <v>156615</v>
      </c>
      <c r="BC15">
        <v>143396</v>
      </c>
    </row>
    <row r="16" spans="1:55">
      <c r="B16" t="s">
        <v>9</v>
      </c>
      <c r="C16" t="s">
        <v>47</v>
      </c>
      <c r="Y16">
        <v>40750</v>
      </c>
      <c r="Z16">
        <v>25496</v>
      </c>
      <c r="AA16">
        <v>14995</v>
      </c>
      <c r="AB16">
        <v>12816</v>
      </c>
      <c r="AC16">
        <v>29474</v>
      </c>
      <c r="AD16">
        <v>33800</v>
      </c>
      <c r="AE16">
        <v>37927</v>
      </c>
      <c r="AF16">
        <v>53482</v>
      </c>
      <c r="AG16">
        <v>47.5</v>
      </c>
      <c r="AH16">
        <v>46.6</v>
      </c>
      <c r="AM16">
        <v>41105</v>
      </c>
      <c r="AN16">
        <v>30261</v>
      </c>
      <c r="AO16">
        <v>32284</v>
      </c>
      <c r="AQ16">
        <v>25659</v>
      </c>
      <c r="AV16">
        <v>201272</v>
      </c>
      <c r="AW16">
        <v>1873</v>
      </c>
      <c r="BB16">
        <v>82549</v>
      </c>
      <c r="BC16">
        <v>108337</v>
      </c>
    </row>
    <row r="17" spans="2:55">
      <c r="B17" t="s">
        <v>48</v>
      </c>
      <c r="AQ17">
        <v>403</v>
      </c>
      <c r="AV17">
        <v>2344</v>
      </c>
      <c r="AW17">
        <v>2225</v>
      </c>
      <c r="BB17">
        <v>666</v>
      </c>
      <c r="BC17">
        <v>201</v>
      </c>
    </row>
    <row r="18" spans="2:55">
      <c r="B18" t="s">
        <v>10</v>
      </c>
      <c r="C18" t="s">
        <v>42</v>
      </c>
      <c r="Z18">
        <v>9934</v>
      </c>
      <c r="AA18">
        <v>13837</v>
      </c>
      <c r="AB18">
        <v>3244</v>
      </c>
      <c r="AC18">
        <v>11338</v>
      </c>
      <c r="AD18">
        <v>13105</v>
      </c>
      <c r="AE18">
        <v>22875</v>
      </c>
      <c r="AF18">
        <v>32066</v>
      </c>
      <c r="AG18">
        <v>30.5</v>
      </c>
      <c r="AH18">
        <v>23.8</v>
      </c>
      <c r="AM18">
        <v>10214</v>
      </c>
      <c r="AN18">
        <v>4547</v>
      </c>
      <c r="AO18">
        <v>4365</v>
      </c>
      <c r="AQ18">
        <v>6193</v>
      </c>
      <c r="AV18">
        <v>2956</v>
      </c>
      <c r="AW18">
        <v>1130</v>
      </c>
      <c r="BB18">
        <v>89818</v>
      </c>
      <c r="BC18">
        <v>53803</v>
      </c>
    </row>
    <row r="19" spans="2:55">
      <c r="B19" t="s">
        <v>75</v>
      </c>
      <c r="AV19">
        <v>6414</v>
      </c>
      <c r="AW19">
        <v>2468</v>
      </c>
      <c r="AX19">
        <v>1</v>
      </c>
    </row>
    <row r="20" spans="2:55">
      <c r="B20" t="s">
        <v>24</v>
      </c>
      <c r="AE20">
        <v>3287</v>
      </c>
      <c r="AF20">
        <v>7687</v>
      </c>
      <c r="AG20">
        <v>8.3000000000000007</v>
      </c>
      <c r="AH20">
        <v>8.6999999999999993</v>
      </c>
      <c r="AM20">
        <v>3078</v>
      </c>
      <c r="AN20">
        <v>2583</v>
      </c>
      <c r="AO20">
        <v>2603</v>
      </c>
      <c r="AQ20">
        <v>4326</v>
      </c>
      <c r="AV20">
        <v>13036</v>
      </c>
      <c r="AW20">
        <v>9652</v>
      </c>
      <c r="BB20">
        <v>97970</v>
      </c>
      <c r="BC20">
        <v>133623</v>
      </c>
    </row>
    <row r="21" spans="2:55">
      <c r="B21" t="s">
        <v>11</v>
      </c>
      <c r="Z21">
        <v>9578</v>
      </c>
      <c r="AA21">
        <v>12417</v>
      </c>
      <c r="AB21">
        <v>6128</v>
      </c>
      <c r="AC21">
        <v>8019</v>
      </c>
      <c r="AD21">
        <v>10931</v>
      </c>
      <c r="AE21">
        <v>13497</v>
      </c>
      <c r="AF21">
        <v>17918</v>
      </c>
      <c r="AG21">
        <v>20.7</v>
      </c>
      <c r="AH21">
        <v>25.9</v>
      </c>
      <c r="AM21">
        <v>6017</v>
      </c>
      <c r="AN21">
        <v>9267</v>
      </c>
      <c r="AO21">
        <v>12615</v>
      </c>
      <c r="AQ21">
        <v>15200</v>
      </c>
      <c r="AV21">
        <v>3299</v>
      </c>
      <c r="AW21">
        <v>2929</v>
      </c>
      <c r="BB21">
        <v>163398</v>
      </c>
      <c r="BC21">
        <v>98639</v>
      </c>
    </row>
    <row r="22" spans="2:55">
      <c r="B22" t="s">
        <v>12</v>
      </c>
      <c r="C22" t="s">
        <v>64</v>
      </c>
      <c r="Z22">
        <v>8326</v>
      </c>
      <c r="AA22">
        <v>16775</v>
      </c>
      <c r="AB22">
        <v>6591</v>
      </c>
      <c r="AC22">
        <v>15306</v>
      </c>
      <c r="AD22">
        <v>23617</v>
      </c>
      <c r="AE22">
        <v>20594</v>
      </c>
      <c r="AF22">
        <v>37220</v>
      </c>
      <c r="AG22">
        <v>34.700000000000003</v>
      </c>
      <c r="AH22">
        <v>30.8</v>
      </c>
      <c r="AM22">
        <v>18323</v>
      </c>
      <c r="AN22">
        <v>21398</v>
      </c>
      <c r="AO22">
        <v>21612</v>
      </c>
      <c r="AQ22">
        <v>25740</v>
      </c>
      <c r="AV22">
        <v>11</v>
      </c>
      <c r="AW22">
        <v>21</v>
      </c>
      <c r="BB22">
        <v>444937</v>
      </c>
      <c r="BC22">
        <v>128476</v>
      </c>
    </row>
    <row r="23" spans="2:55">
      <c r="B23" t="s">
        <v>25</v>
      </c>
      <c r="C23" t="s">
        <v>67</v>
      </c>
      <c r="AE23">
        <v>937</v>
      </c>
      <c r="AF23">
        <v>1474</v>
      </c>
      <c r="AG23">
        <v>2.6</v>
      </c>
      <c r="AH23">
        <v>3</v>
      </c>
      <c r="AM23">
        <v>964</v>
      </c>
      <c r="AN23">
        <v>1465</v>
      </c>
      <c r="AO23">
        <v>1802</v>
      </c>
      <c r="AQ23">
        <v>3732</v>
      </c>
      <c r="AV23">
        <v>25699</v>
      </c>
      <c r="AW23">
        <v>7967</v>
      </c>
      <c r="AX23">
        <v>25</v>
      </c>
      <c r="BB23">
        <v>73769</v>
      </c>
      <c r="BC23">
        <v>18156</v>
      </c>
    </row>
    <row r="24" spans="2:55">
      <c r="B24" t="s">
        <v>13</v>
      </c>
      <c r="C24" t="s">
        <v>44</v>
      </c>
      <c r="Z24">
        <v>9177</v>
      </c>
      <c r="AA24">
        <v>23633</v>
      </c>
      <c r="AB24">
        <v>27182</v>
      </c>
      <c r="AC24">
        <v>38856</v>
      </c>
      <c r="AD24">
        <v>36486</v>
      </c>
      <c r="AE24">
        <v>41841</v>
      </c>
      <c r="AF24">
        <v>54259</v>
      </c>
      <c r="AG24">
        <v>49.4</v>
      </c>
      <c r="AH24">
        <v>51.4</v>
      </c>
      <c r="AM24">
        <v>3539</v>
      </c>
      <c r="AN24">
        <v>3664</v>
      </c>
      <c r="AO24">
        <v>4600</v>
      </c>
      <c r="AQ24">
        <v>5853</v>
      </c>
      <c r="AV24">
        <v>2117</v>
      </c>
      <c r="AW24">
        <v>1088</v>
      </c>
      <c r="AX24">
        <v>244</v>
      </c>
      <c r="BB24">
        <v>178677</v>
      </c>
      <c r="BC24">
        <v>365461</v>
      </c>
    </row>
    <row r="25" spans="2:55">
      <c r="B25" t="s">
        <v>14</v>
      </c>
      <c r="AD25">
        <v>7410</v>
      </c>
      <c r="AE25">
        <v>11038</v>
      </c>
      <c r="AF25">
        <v>14501</v>
      </c>
      <c r="AG25">
        <v>8.5</v>
      </c>
      <c r="AH25">
        <v>10.3</v>
      </c>
      <c r="AM25">
        <v>617</v>
      </c>
      <c r="AN25">
        <v>3142</v>
      </c>
      <c r="AO25">
        <v>2814</v>
      </c>
      <c r="AQ25">
        <v>3197</v>
      </c>
      <c r="AV25">
        <v>23271</v>
      </c>
      <c r="AW25">
        <v>9527</v>
      </c>
      <c r="BB25">
        <v>48514</v>
      </c>
      <c r="BC25">
        <v>75069</v>
      </c>
    </row>
    <row r="26" spans="2:55">
      <c r="B26" t="s">
        <v>26</v>
      </c>
      <c r="C26" t="s">
        <v>43</v>
      </c>
      <c r="AE26">
        <v>2594</v>
      </c>
      <c r="AF26">
        <v>1087</v>
      </c>
      <c r="AG26">
        <v>3.7</v>
      </c>
      <c r="AH26">
        <v>3.1</v>
      </c>
      <c r="AM26">
        <v>863</v>
      </c>
      <c r="AN26">
        <v>1076</v>
      </c>
      <c r="AO26">
        <v>1790</v>
      </c>
      <c r="AQ26">
        <v>5112</v>
      </c>
      <c r="AV26">
        <v>3166</v>
      </c>
      <c r="AW26">
        <v>2428</v>
      </c>
    </row>
    <row r="27" spans="2:55">
      <c r="B27" t="s">
        <v>27</v>
      </c>
      <c r="C27" t="s">
        <v>66</v>
      </c>
      <c r="AE27">
        <v>7532</v>
      </c>
      <c r="AF27">
        <v>5420</v>
      </c>
      <c r="AG27">
        <v>7.9</v>
      </c>
      <c r="AH27">
        <v>3.5</v>
      </c>
      <c r="AM27">
        <v>1599</v>
      </c>
      <c r="AN27">
        <v>1469</v>
      </c>
      <c r="AO27">
        <v>1991</v>
      </c>
      <c r="AQ27">
        <v>2556</v>
      </c>
      <c r="AV27">
        <v>64199</v>
      </c>
      <c r="AW27">
        <v>28422</v>
      </c>
      <c r="BB27">
        <v>41609</v>
      </c>
      <c r="BC27">
        <v>48178</v>
      </c>
    </row>
    <row r="28" spans="2:55">
      <c r="B28" t="s">
        <v>15</v>
      </c>
      <c r="C28" t="s">
        <v>46</v>
      </c>
      <c r="Z28">
        <v>6669</v>
      </c>
      <c r="AA28">
        <v>11537</v>
      </c>
      <c r="AB28">
        <v>15924</v>
      </c>
      <c r="AC28">
        <v>17735</v>
      </c>
      <c r="AD28">
        <v>17565</v>
      </c>
      <c r="AE28">
        <v>19152</v>
      </c>
      <c r="AF28">
        <v>24301</v>
      </c>
      <c r="AG28">
        <v>40.799999999999997</v>
      </c>
      <c r="AH28">
        <v>47.5</v>
      </c>
      <c r="AM28">
        <v>19673</v>
      </c>
      <c r="AN28">
        <v>20666</v>
      </c>
      <c r="AO28">
        <v>22891</v>
      </c>
      <c r="AQ28">
        <v>21590</v>
      </c>
      <c r="AV28">
        <v>1</v>
      </c>
      <c r="AW28">
        <v>12</v>
      </c>
      <c r="BB28">
        <v>55329</v>
      </c>
      <c r="BC28">
        <v>68132</v>
      </c>
    </row>
    <row r="29" spans="2:55">
      <c r="B29" t="s">
        <v>31</v>
      </c>
      <c r="AM29">
        <v>4760</v>
      </c>
      <c r="AN29">
        <v>6118</v>
      </c>
      <c r="AO29">
        <v>6089</v>
      </c>
      <c r="AQ29">
        <v>6262</v>
      </c>
      <c r="BB29">
        <v>38839</v>
      </c>
      <c r="BC29">
        <v>37496</v>
      </c>
    </row>
    <row r="30" spans="2:55">
      <c r="B30" t="s">
        <v>32</v>
      </c>
      <c r="AM30">
        <v>4934</v>
      </c>
      <c r="AN30">
        <v>5820</v>
      </c>
      <c r="AO30">
        <v>7904</v>
      </c>
      <c r="AQ30">
        <v>3556</v>
      </c>
      <c r="BB30">
        <v>1158</v>
      </c>
      <c r="BC30">
        <v>161</v>
      </c>
    </row>
    <row r="31" spans="2:55">
      <c r="B31" t="s">
        <v>53</v>
      </c>
      <c r="AQ31">
        <v>96</v>
      </c>
    </row>
    <row r="32" spans="2:55">
      <c r="B32" t="s">
        <v>54</v>
      </c>
      <c r="AQ32">
        <v>60</v>
      </c>
      <c r="BB32">
        <v>193</v>
      </c>
      <c r="BC32">
        <v>194</v>
      </c>
    </row>
    <row r="33" spans="2:55">
      <c r="B33" t="s">
        <v>55</v>
      </c>
      <c r="AQ33">
        <v>152</v>
      </c>
    </row>
    <row r="34" spans="2:55">
      <c r="B34" t="s">
        <v>56</v>
      </c>
      <c r="BB34">
        <v>17</v>
      </c>
    </row>
    <row r="35" spans="2:55">
      <c r="B35" t="s">
        <v>57</v>
      </c>
      <c r="BB35">
        <v>42</v>
      </c>
    </row>
    <row r="36" spans="2:55">
      <c r="B36" t="s">
        <v>58</v>
      </c>
      <c r="AQ36">
        <v>5</v>
      </c>
      <c r="BB36">
        <v>86</v>
      </c>
      <c r="BC36">
        <v>223</v>
      </c>
    </row>
    <row r="37" spans="2:55">
      <c r="B37" t="s">
        <v>34</v>
      </c>
      <c r="AM37">
        <v>96</v>
      </c>
      <c r="AQ37">
        <v>447</v>
      </c>
      <c r="AV37">
        <v>6797</v>
      </c>
      <c r="AW37">
        <v>157</v>
      </c>
      <c r="AX37">
        <v>955</v>
      </c>
      <c r="BB37">
        <v>725156</v>
      </c>
      <c r="BC37">
        <v>908301</v>
      </c>
    </row>
    <row r="38" spans="2:55">
      <c r="B38" t="s">
        <v>35</v>
      </c>
      <c r="AM38">
        <v>29</v>
      </c>
      <c r="AQ38">
        <v>152</v>
      </c>
    </row>
    <row r="39" spans="2:55">
      <c r="B39" t="s">
        <v>59</v>
      </c>
      <c r="AQ39">
        <v>1408</v>
      </c>
    </row>
    <row r="40" spans="2:55">
      <c r="B40" t="s">
        <v>36</v>
      </c>
      <c r="AN40">
        <v>2076</v>
      </c>
      <c r="AO40">
        <v>3958</v>
      </c>
      <c r="AQ40">
        <v>2329</v>
      </c>
      <c r="BB40">
        <v>76771</v>
      </c>
      <c r="BC40">
        <v>131372</v>
      </c>
    </row>
    <row r="41" spans="2:55">
      <c r="B41" t="s">
        <v>60</v>
      </c>
      <c r="AQ41">
        <v>1022</v>
      </c>
      <c r="BB41">
        <v>375</v>
      </c>
      <c r="BC41">
        <v>5</v>
      </c>
    </row>
    <row r="42" spans="2:55">
      <c r="B42" t="s">
        <v>61</v>
      </c>
      <c r="AQ42">
        <v>18</v>
      </c>
    </row>
    <row r="43" spans="2:55">
      <c r="B43" t="s">
        <v>62</v>
      </c>
      <c r="AQ43">
        <v>200</v>
      </c>
      <c r="BC43">
        <v>2461</v>
      </c>
    </row>
    <row r="44" spans="2:55">
      <c r="B44" t="s">
        <v>63</v>
      </c>
      <c r="AQ44">
        <v>169</v>
      </c>
      <c r="BC44">
        <v>1</v>
      </c>
    </row>
    <row r="45" spans="2:55">
      <c r="B45" t="s">
        <v>16</v>
      </c>
    </row>
    <row r="46" spans="2:55">
      <c r="B46" t="s">
        <v>17</v>
      </c>
      <c r="AC46">
        <v>10870</v>
      </c>
      <c r="AD46">
        <v>67</v>
      </c>
    </row>
    <row r="47" spans="2:55">
      <c r="B47" t="s">
        <v>18</v>
      </c>
      <c r="C47" t="s">
        <v>73</v>
      </c>
      <c r="Y47">
        <v>46798</v>
      </c>
      <c r="Z47">
        <v>7531</v>
      </c>
      <c r="AA47">
        <v>13450</v>
      </c>
      <c r="AB47">
        <v>13055</v>
      </c>
      <c r="AC47">
        <v>33486</v>
      </c>
      <c r="AD47">
        <v>24789</v>
      </c>
      <c r="AE47">
        <v>20499</v>
      </c>
      <c r="AF47">
        <v>29455</v>
      </c>
      <c r="AG47">
        <v>39.5</v>
      </c>
      <c r="AH47">
        <v>40.9</v>
      </c>
      <c r="AM47">
        <v>6383</v>
      </c>
      <c r="AN47">
        <v>10564</v>
      </c>
      <c r="AO47">
        <v>10445</v>
      </c>
      <c r="AV47">
        <v>66</v>
      </c>
    </row>
    <row r="49" spans="2:55">
      <c r="B49" t="s">
        <v>19</v>
      </c>
      <c r="Y49">
        <f>SUM(Y5:Y48)</f>
        <v>417317</v>
      </c>
      <c r="Z49">
        <f t="shared" ref="Z49:AH49" si="0">SUM(Z5:Z48)</f>
        <v>520676</v>
      </c>
      <c r="AA49">
        <f t="shared" si="0"/>
        <v>539393</v>
      </c>
      <c r="AB49">
        <f t="shared" si="0"/>
        <v>422985</v>
      </c>
      <c r="AC49">
        <f t="shared" si="0"/>
        <v>702806</v>
      </c>
      <c r="AD49">
        <f t="shared" si="0"/>
        <v>739680</v>
      </c>
      <c r="AE49">
        <f t="shared" si="0"/>
        <v>820742</v>
      </c>
      <c r="AF49">
        <f t="shared" si="0"/>
        <v>1146797</v>
      </c>
      <c r="AG49">
        <f t="shared" si="0"/>
        <v>1189</v>
      </c>
      <c r="AH49">
        <f t="shared" si="0"/>
        <v>1062.8</v>
      </c>
      <c r="AI49">
        <f t="shared" ref="AI49" si="1">SUM(AI5:AI48)</f>
        <v>0</v>
      </c>
      <c r="AJ49">
        <f t="shared" ref="AJ49" si="2">SUM(AJ5:AJ48)</f>
        <v>0</v>
      </c>
      <c r="AK49">
        <f t="shared" ref="AK49" si="3">SUM(AK5:AK48)</f>
        <v>0</v>
      </c>
      <c r="AL49">
        <f t="shared" ref="AL49" si="4">SUM(AL5:AL48)</f>
        <v>0</v>
      </c>
      <c r="AM49">
        <f t="shared" ref="AM49" si="5">SUM(AM5:AM48)</f>
        <v>344897</v>
      </c>
      <c r="AN49">
        <f t="shared" ref="AN49:BC49" si="6">SUM(AN5:AN48)</f>
        <v>402345</v>
      </c>
      <c r="AO49">
        <f t="shared" si="6"/>
        <v>432992</v>
      </c>
      <c r="AP49">
        <f t="shared" si="6"/>
        <v>0</v>
      </c>
      <c r="AQ49">
        <f>SUM(AQ4:AQ48)</f>
        <v>406677</v>
      </c>
      <c r="AR49">
        <f t="shared" si="6"/>
        <v>0</v>
      </c>
      <c r="AS49">
        <f t="shared" si="6"/>
        <v>0</v>
      </c>
      <c r="AT49">
        <f t="shared" si="6"/>
        <v>0</v>
      </c>
      <c r="AU49">
        <f t="shared" si="6"/>
        <v>0</v>
      </c>
      <c r="AV49">
        <f t="shared" si="6"/>
        <v>1147499</v>
      </c>
      <c r="AW49">
        <f t="shared" si="6"/>
        <v>808306</v>
      </c>
      <c r="AX49">
        <f t="shared" si="6"/>
        <v>2384</v>
      </c>
      <c r="AY49">
        <f t="shared" si="6"/>
        <v>0</v>
      </c>
      <c r="AZ49">
        <f t="shared" si="6"/>
        <v>0</v>
      </c>
      <c r="BA49">
        <f t="shared" si="6"/>
        <v>0</v>
      </c>
      <c r="BB49">
        <f t="shared" si="6"/>
        <v>3370218</v>
      </c>
      <c r="BC49">
        <f t="shared" si="6"/>
        <v>3681860</v>
      </c>
    </row>
    <row r="51" spans="2:55">
      <c r="Y51">
        <f>417317-Y49</f>
        <v>0</v>
      </c>
      <c r="Z51">
        <f>520676-Z49</f>
        <v>0</v>
      </c>
      <c r="AA51">
        <f>539393-AA49</f>
        <v>0</v>
      </c>
      <c r="AB51">
        <f>422985-AB49</f>
        <v>0</v>
      </c>
      <c r="AC51">
        <f>702806-AC49</f>
        <v>0</v>
      </c>
      <c r="AD51">
        <f>739680-AD49</f>
        <v>0</v>
      </c>
      <c r="AE51">
        <f>820742-AE49</f>
        <v>0</v>
      </c>
      <c r="AF51">
        <f>1146797-AF49</f>
        <v>0</v>
      </c>
      <c r="AG51">
        <f>1189-AG49</f>
        <v>0</v>
      </c>
      <c r="AH51">
        <f>1062.8-AH49</f>
        <v>0</v>
      </c>
      <c r="AM51">
        <f>344897-AM49</f>
        <v>0</v>
      </c>
      <c r="AN51">
        <f>402345-AN49</f>
        <v>0</v>
      </c>
      <c r="AO51">
        <f>432992-AO49</f>
        <v>0</v>
      </c>
      <c r="AQ51">
        <f>410607-AQ49</f>
        <v>3930</v>
      </c>
      <c r="AV51">
        <f>1147499-AV49</f>
        <v>0</v>
      </c>
      <c r="AW51">
        <f>808306-AW49</f>
        <v>0</v>
      </c>
      <c r="AX51">
        <f>2384-AX49</f>
        <v>0</v>
      </c>
      <c r="BB51">
        <f>3382474-BB49</f>
        <v>12256</v>
      </c>
      <c r="BC51">
        <f>3706390-BC49</f>
        <v>24530</v>
      </c>
    </row>
    <row r="53" spans="2:55"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</row>
    <row r="54" spans="2:55">
      <c r="BB54" t="s">
        <v>71</v>
      </c>
      <c r="BC54" t="s">
        <v>71</v>
      </c>
    </row>
    <row r="55" spans="2:55">
      <c r="Y55" t="s">
        <v>23</v>
      </c>
      <c r="Z55" t="s">
        <v>23</v>
      </c>
      <c r="AA55" t="s">
        <v>23</v>
      </c>
      <c r="AB55" t="s">
        <v>23</v>
      </c>
      <c r="AC55" t="s">
        <v>23</v>
      </c>
      <c r="AD55" t="s">
        <v>23</v>
      </c>
      <c r="AE55" t="s">
        <v>23</v>
      </c>
      <c r="AF55" t="s">
        <v>23</v>
      </c>
      <c r="AG55" t="s">
        <v>23</v>
      </c>
      <c r="AH55" t="s">
        <v>23</v>
      </c>
      <c r="AI55" t="s">
        <v>23</v>
      </c>
      <c r="AJ55" t="s">
        <v>23</v>
      </c>
      <c r="AK55" t="s">
        <v>23</v>
      </c>
      <c r="AL55" t="s">
        <v>23</v>
      </c>
      <c r="AM55" t="s">
        <v>23</v>
      </c>
      <c r="AN55" t="s">
        <v>23</v>
      </c>
      <c r="AO55" t="s">
        <v>23</v>
      </c>
      <c r="BB55" t="s">
        <v>72</v>
      </c>
    </row>
    <row r="57" spans="2:55">
      <c r="AQ57" t="s">
        <v>68</v>
      </c>
    </row>
    <row r="59" spans="2:55">
      <c r="AF5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10"/>
  <sheetViews>
    <sheetView tabSelected="1" workbookViewId="0">
      <pane xSplit="3" ySplit="2" topLeftCell="X3" activePane="bottomRight" state="frozen"/>
      <selection pane="topRight" activeCell="D1" sqref="D1"/>
      <selection pane="bottomLeft" activeCell="A3" sqref="A3"/>
      <selection pane="bottomRight" activeCell="AC22" sqref="AC22"/>
    </sheetView>
  </sheetViews>
  <sheetFormatPr defaultRowHeight="15"/>
  <cols>
    <col min="34" max="34" width="11" bestFit="1" customWidth="1"/>
    <col min="35" max="38" width="10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</v>
      </c>
      <c r="AI2">
        <v>1</v>
      </c>
      <c r="AJ2">
        <v>1</v>
      </c>
      <c r="AK2">
        <v>1</v>
      </c>
      <c r="AL2">
        <v>1</v>
      </c>
      <c r="AM2">
        <v>1000</v>
      </c>
      <c r="AN2">
        <v>1000</v>
      </c>
      <c r="AO2">
        <v>1000</v>
      </c>
    </row>
    <row r="3" spans="1:54"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28</v>
      </c>
      <c r="AG3" t="s">
        <v>28</v>
      </c>
      <c r="AH3" t="s">
        <v>138</v>
      </c>
      <c r="AI3" t="s">
        <v>138</v>
      </c>
      <c r="AJ3" t="s">
        <v>138</v>
      </c>
      <c r="AK3" t="s">
        <v>138</v>
      </c>
      <c r="AL3" t="s">
        <v>138</v>
      </c>
    </row>
    <row r="4" spans="1:54">
      <c r="A4" t="s">
        <v>2</v>
      </c>
      <c r="B4" t="s">
        <v>3</v>
      </c>
      <c r="Y4">
        <v>99530</v>
      </c>
      <c r="Z4">
        <v>135521</v>
      </c>
      <c r="AA4">
        <v>125788</v>
      </c>
      <c r="AB4">
        <v>147509</v>
      </c>
      <c r="AC4">
        <v>209610</v>
      </c>
      <c r="AD4">
        <v>234687</v>
      </c>
      <c r="AE4">
        <v>275410</v>
      </c>
      <c r="AF4">
        <v>278236</v>
      </c>
      <c r="AG4">
        <v>281960</v>
      </c>
      <c r="AH4">
        <v>315552493</v>
      </c>
      <c r="AI4">
        <v>256003720</v>
      </c>
      <c r="AJ4">
        <v>169819482</v>
      </c>
      <c r="AK4">
        <v>100793880</v>
      </c>
      <c r="AL4">
        <v>105696865</v>
      </c>
      <c r="AM4">
        <v>98850</v>
      </c>
      <c r="AN4">
        <v>86334</v>
      </c>
      <c r="AO4">
        <v>86818</v>
      </c>
    </row>
    <row r="5" spans="1:54">
      <c r="B5" t="s">
        <v>4</v>
      </c>
      <c r="Y5">
        <v>22290</v>
      </c>
      <c r="Z5">
        <v>40735</v>
      </c>
      <c r="AA5">
        <v>49608</v>
      </c>
      <c r="AB5">
        <v>39340</v>
      </c>
      <c r="AC5">
        <v>138334</v>
      </c>
      <c r="AD5">
        <v>168785</v>
      </c>
      <c r="AE5">
        <v>149622</v>
      </c>
      <c r="AF5">
        <v>156661</v>
      </c>
      <c r="AG5">
        <v>145184</v>
      </c>
      <c r="AH5">
        <v>170097415</v>
      </c>
      <c r="AI5">
        <v>153237382</v>
      </c>
      <c r="AJ5">
        <v>23815356</v>
      </c>
      <c r="AK5">
        <v>22730363</v>
      </c>
      <c r="AL5">
        <v>28747558</v>
      </c>
      <c r="AM5">
        <v>19771</v>
      </c>
      <c r="AN5">
        <v>20655</v>
      </c>
      <c r="AO5">
        <v>20333</v>
      </c>
    </row>
    <row r="6" spans="1:54">
      <c r="B6" t="s">
        <v>5</v>
      </c>
      <c r="Y6">
        <v>2282</v>
      </c>
      <c r="Z6">
        <v>12381</v>
      </c>
      <c r="AA6">
        <v>37796</v>
      </c>
      <c r="AB6">
        <v>29442</v>
      </c>
      <c r="AC6">
        <v>30322</v>
      </c>
      <c r="AD6">
        <v>28061</v>
      </c>
      <c r="AE6">
        <v>29689</v>
      </c>
      <c r="AF6">
        <v>35757</v>
      </c>
      <c r="AG6">
        <v>45097</v>
      </c>
      <c r="AH6">
        <v>47066792</v>
      </c>
      <c r="AI6">
        <v>29430307</v>
      </c>
      <c r="AJ6">
        <v>20485289</v>
      </c>
      <c r="AK6">
        <v>11434342</v>
      </c>
      <c r="AL6">
        <v>12822236</v>
      </c>
      <c r="AM6">
        <v>19763</v>
      </c>
      <c r="AN6">
        <v>24012</v>
      </c>
      <c r="AO6">
        <v>24555</v>
      </c>
    </row>
    <row r="7" spans="1:54">
      <c r="B7" t="s">
        <v>179</v>
      </c>
      <c r="AL7">
        <v>8817320</v>
      </c>
    </row>
    <row r="8" spans="1:54">
      <c r="B8" t="s">
        <v>6</v>
      </c>
      <c r="Y8">
        <v>5394</v>
      </c>
      <c r="Z8">
        <v>12061</v>
      </c>
      <c r="AA8">
        <v>32643</v>
      </c>
      <c r="AB8">
        <v>23618</v>
      </c>
      <c r="AC8">
        <v>33485</v>
      </c>
      <c r="AD8">
        <v>54679</v>
      </c>
      <c r="AE8">
        <v>40923</v>
      </c>
      <c r="AF8">
        <v>41330</v>
      </c>
      <c r="AG8">
        <v>52493</v>
      </c>
      <c r="AH8">
        <v>61284801</v>
      </c>
      <c r="AI8">
        <v>51810583</v>
      </c>
      <c r="AJ8">
        <v>32675916</v>
      </c>
      <c r="AK8">
        <v>20224358</v>
      </c>
      <c r="AL8">
        <v>21311703</v>
      </c>
      <c r="AM8">
        <v>11845</v>
      </c>
      <c r="AN8">
        <v>10328</v>
      </c>
      <c r="AO8">
        <v>11540</v>
      </c>
    </row>
    <row r="9" spans="1:54">
      <c r="B9" t="s">
        <v>78</v>
      </c>
      <c r="AI9">
        <v>2674671</v>
      </c>
      <c r="AJ9">
        <v>1830318</v>
      </c>
      <c r="AK9">
        <v>439316</v>
      </c>
      <c r="AL9">
        <v>1062220</v>
      </c>
    </row>
    <row r="10" spans="1:54">
      <c r="B10" t="s">
        <v>7</v>
      </c>
      <c r="Y10">
        <v>18311</v>
      </c>
      <c r="Z10">
        <v>23501</v>
      </c>
      <c r="AA10">
        <v>30217</v>
      </c>
      <c r="AB10">
        <v>20838</v>
      </c>
      <c r="AC10">
        <v>45424</v>
      </c>
      <c r="AD10">
        <v>69415</v>
      </c>
      <c r="AE10">
        <v>96683</v>
      </c>
      <c r="AF10">
        <v>106112</v>
      </c>
      <c r="AG10">
        <v>97810</v>
      </c>
      <c r="AH10">
        <v>121197237</v>
      </c>
      <c r="AI10">
        <v>94123703</v>
      </c>
      <c r="AJ10">
        <v>72620443</v>
      </c>
      <c r="AK10">
        <v>50661094</v>
      </c>
      <c r="AL10">
        <v>43700587</v>
      </c>
      <c r="AM10">
        <v>89866</v>
      </c>
      <c r="AN10">
        <v>108098</v>
      </c>
      <c r="AO10">
        <v>116786</v>
      </c>
    </row>
    <row r="11" spans="1:54">
      <c r="B11" t="s">
        <v>79</v>
      </c>
      <c r="AH11">
        <v>399844</v>
      </c>
      <c r="AI11">
        <v>513849</v>
      </c>
      <c r="AJ11">
        <v>224910</v>
      </c>
      <c r="AK11">
        <v>131143</v>
      </c>
      <c r="AL11">
        <v>165954</v>
      </c>
    </row>
    <row r="12" spans="1:54">
      <c r="B12" t="s">
        <v>8</v>
      </c>
      <c r="Z12">
        <v>5090</v>
      </c>
      <c r="AA12">
        <v>8841</v>
      </c>
      <c r="AB12">
        <v>18838</v>
      </c>
      <c r="AC12">
        <v>11617</v>
      </c>
      <c r="AD12">
        <v>15653</v>
      </c>
      <c r="AE12">
        <v>23393</v>
      </c>
      <c r="AF12">
        <v>27621</v>
      </c>
      <c r="AG12">
        <v>30815</v>
      </c>
      <c r="AH12">
        <v>41798905</v>
      </c>
      <c r="AI12">
        <v>36938863</v>
      </c>
      <c r="AJ12">
        <v>37561685</v>
      </c>
      <c r="AK12">
        <v>15654143</v>
      </c>
      <c r="AL12">
        <v>20291142</v>
      </c>
      <c r="AM12">
        <v>19923</v>
      </c>
      <c r="AN12">
        <v>18479</v>
      </c>
      <c r="AO12">
        <v>30295</v>
      </c>
    </row>
    <row r="13" spans="1:54">
      <c r="B13" t="s">
        <v>16</v>
      </c>
      <c r="AD13">
        <v>21362</v>
      </c>
      <c r="AH13">
        <v>26110647</v>
      </c>
      <c r="AI13">
        <v>20860741</v>
      </c>
      <c r="AJ13">
        <v>7114508</v>
      </c>
      <c r="AK13">
        <v>2360542</v>
      </c>
      <c r="AL13">
        <v>780441</v>
      </c>
    </row>
    <row r="14" spans="1:54">
      <c r="B14" t="s">
        <v>17</v>
      </c>
      <c r="AC14">
        <v>21128</v>
      </c>
      <c r="AD14">
        <v>4861</v>
      </c>
      <c r="AH14">
        <v>3209384</v>
      </c>
      <c r="AI14">
        <v>1672248</v>
      </c>
      <c r="AJ14">
        <v>471265</v>
      </c>
      <c r="AK14">
        <v>712344</v>
      </c>
      <c r="AL14">
        <v>1247352</v>
      </c>
    </row>
    <row r="15" spans="1:54">
      <c r="B15" t="s">
        <v>9</v>
      </c>
      <c r="Y15">
        <v>4704</v>
      </c>
      <c r="Z15">
        <v>8895</v>
      </c>
      <c r="AA15">
        <v>14100</v>
      </c>
      <c r="AB15">
        <v>27739</v>
      </c>
      <c r="AC15">
        <v>34770</v>
      </c>
      <c r="AD15">
        <v>28010</v>
      </c>
      <c r="AE15">
        <v>49934</v>
      </c>
      <c r="AF15">
        <v>29820</v>
      </c>
      <c r="AG15">
        <v>29221</v>
      </c>
      <c r="AH15">
        <v>71525067</v>
      </c>
      <c r="AI15">
        <v>117264380</v>
      </c>
      <c r="AJ15">
        <v>55645445</v>
      </c>
      <c r="AK15">
        <v>26178662</v>
      </c>
      <c r="AL15">
        <v>33731146</v>
      </c>
      <c r="AM15">
        <v>33659</v>
      </c>
      <c r="AN15">
        <v>60752</v>
      </c>
      <c r="AO15">
        <v>65757</v>
      </c>
    </row>
    <row r="16" spans="1:54">
      <c r="B16" t="s">
        <v>10</v>
      </c>
      <c r="C16" t="s">
        <v>42</v>
      </c>
      <c r="Z16">
        <v>984</v>
      </c>
      <c r="AA16">
        <v>3724</v>
      </c>
      <c r="AB16">
        <v>1841</v>
      </c>
      <c r="AC16">
        <v>2180</v>
      </c>
      <c r="AD16">
        <v>3774</v>
      </c>
      <c r="AE16">
        <v>4457</v>
      </c>
      <c r="AF16">
        <v>5515</v>
      </c>
      <c r="AG16">
        <v>6971</v>
      </c>
      <c r="AH16">
        <v>12934680</v>
      </c>
      <c r="AI16">
        <v>16209679</v>
      </c>
      <c r="AJ16">
        <v>26230813</v>
      </c>
      <c r="AK16">
        <v>15688338</v>
      </c>
      <c r="AL16">
        <v>17615161</v>
      </c>
      <c r="AM16">
        <v>13892</v>
      </c>
      <c r="AN16">
        <v>10057</v>
      </c>
      <c r="AO16">
        <v>10076</v>
      </c>
    </row>
    <row r="17" spans="2:41">
      <c r="B17" t="s">
        <v>141</v>
      </c>
      <c r="AH17">
        <v>2362085</v>
      </c>
      <c r="AI17">
        <v>2708431</v>
      </c>
      <c r="AJ17">
        <v>842988</v>
      </c>
      <c r="AK17">
        <v>604833</v>
      </c>
      <c r="AL17">
        <v>968848</v>
      </c>
    </row>
    <row r="18" spans="2:41">
      <c r="B18" t="s">
        <v>48</v>
      </c>
      <c r="AH18">
        <v>26663</v>
      </c>
      <c r="AI18">
        <v>117260</v>
      </c>
      <c r="AJ18">
        <v>141406</v>
      </c>
      <c r="AK18">
        <v>185875</v>
      </c>
      <c r="AL18">
        <v>301774</v>
      </c>
    </row>
    <row r="19" spans="2:41">
      <c r="B19" t="s">
        <v>24</v>
      </c>
      <c r="AE19">
        <v>2343</v>
      </c>
      <c r="AF19">
        <v>1912</v>
      </c>
      <c r="AG19">
        <v>5480</v>
      </c>
      <c r="AH19">
        <v>10947660</v>
      </c>
      <c r="AI19">
        <v>8333191</v>
      </c>
      <c r="AJ19">
        <v>8045034</v>
      </c>
      <c r="AK19">
        <v>5155101</v>
      </c>
      <c r="AL19">
        <v>4232524</v>
      </c>
      <c r="AM19">
        <v>3478</v>
      </c>
      <c r="AN19">
        <v>2758</v>
      </c>
      <c r="AO19">
        <v>9085</v>
      </c>
    </row>
    <row r="20" spans="2:41">
      <c r="B20" t="s">
        <v>11</v>
      </c>
      <c r="Z20">
        <v>1558</v>
      </c>
      <c r="AA20">
        <v>2418</v>
      </c>
      <c r="AB20">
        <v>999</v>
      </c>
      <c r="AC20">
        <v>3872</v>
      </c>
      <c r="AD20">
        <v>1003</v>
      </c>
      <c r="AE20">
        <v>2225</v>
      </c>
      <c r="AF20">
        <v>2068</v>
      </c>
      <c r="AG20">
        <v>3939</v>
      </c>
      <c r="AH20">
        <v>13316812</v>
      </c>
      <c r="AI20">
        <v>4706782</v>
      </c>
      <c r="AJ20">
        <v>4802267</v>
      </c>
      <c r="AK20">
        <v>5525023</v>
      </c>
      <c r="AL20">
        <v>4989703</v>
      </c>
      <c r="AM20">
        <v>4472</v>
      </c>
      <c r="AN20">
        <v>5070</v>
      </c>
      <c r="AO20">
        <v>7085</v>
      </c>
    </row>
    <row r="21" spans="2:41">
      <c r="B21" t="s">
        <v>180</v>
      </c>
      <c r="AL21">
        <v>12348559</v>
      </c>
    </row>
    <row r="22" spans="2:41">
      <c r="B22" t="s">
        <v>12</v>
      </c>
      <c r="Z22">
        <v>2303</v>
      </c>
      <c r="AA22">
        <v>5906</v>
      </c>
      <c r="AB22">
        <v>8511</v>
      </c>
      <c r="AC22">
        <v>9431</v>
      </c>
      <c r="AD22">
        <v>8779</v>
      </c>
      <c r="AE22">
        <v>10895</v>
      </c>
      <c r="AF22">
        <v>18982</v>
      </c>
      <c r="AG22">
        <v>22761</v>
      </c>
      <c r="AH22">
        <v>37158991</v>
      </c>
      <c r="AI22">
        <v>51530289</v>
      </c>
      <c r="AJ22">
        <v>55865535</v>
      </c>
      <c r="AK22">
        <v>23198149</v>
      </c>
      <c r="AL22">
        <v>31250189</v>
      </c>
      <c r="AM22">
        <v>30731</v>
      </c>
      <c r="AN22">
        <v>37884</v>
      </c>
      <c r="AO22">
        <v>43714</v>
      </c>
    </row>
    <row r="23" spans="2:41">
      <c r="B23" t="s">
        <v>142</v>
      </c>
      <c r="AJ23">
        <v>6915</v>
      </c>
      <c r="AK23">
        <v>2200</v>
      </c>
      <c r="AL23">
        <v>279698</v>
      </c>
    </row>
    <row r="24" spans="2:41">
      <c r="B24" t="s">
        <v>41</v>
      </c>
      <c r="C24" t="s">
        <v>38</v>
      </c>
      <c r="AH24">
        <v>3599899</v>
      </c>
      <c r="AI24">
        <v>3149846</v>
      </c>
      <c r="AJ24">
        <v>4231766</v>
      </c>
      <c r="AK24">
        <v>2056412</v>
      </c>
      <c r="AL24">
        <v>3108453</v>
      </c>
      <c r="AM24">
        <v>3219</v>
      </c>
    </row>
    <row r="25" spans="2:41">
      <c r="B25" t="s">
        <v>37</v>
      </c>
      <c r="AH25">
        <v>1529564</v>
      </c>
      <c r="AI25">
        <v>1343957</v>
      </c>
      <c r="AJ25">
        <v>1244957</v>
      </c>
      <c r="AK25">
        <v>963332</v>
      </c>
      <c r="AL25">
        <v>1317308</v>
      </c>
      <c r="AN25">
        <v>2546</v>
      </c>
      <c r="AO25">
        <v>3017</v>
      </c>
    </row>
    <row r="26" spans="2:41">
      <c r="B26" t="s">
        <v>25</v>
      </c>
      <c r="AE26">
        <v>423</v>
      </c>
      <c r="AF26">
        <v>729</v>
      </c>
      <c r="AG26">
        <v>1796</v>
      </c>
      <c r="AH26">
        <v>2575023</v>
      </c>
      <c r="AI26">
        <v>2546324</v>
      </c>
      <c r="AJ26">
        <v>2383380</v>
      </c>
      <c r="AK26">
        <v>2566650</v>
      </c>
      <c r="AL26">
        <v>2457451</v>
      </c>
      <c r="AM26">
        <v>3223</v>
      </c>
      <c r="AN26">
        <v>4658</v>
      </c>
      <c r="AO26">
        <v>6443</v>
      </c>
    </row>
    <row r="27" spans="2:41">
      <c r="B27" t="s">
        <v>178</v>
      </c>
      <c r="AI27">
        <v>44900</v>
      </c>
    </row>
    <row r="28" spans="2:41">
      <c r="B28" t="s">
        <v>13</v>
      </c>
      <c r="C28" t="s">
        <v>44</v>
      </c>
      <c r="Z28">
        <v>5264</v>
      </c>
      <c r="AA28">
        <v>8233</v>
      </c>
      <c r="AB28">
        <v>5796</v>
      </c>
      <c r="AC28">
        <v>14861</v>
      </c>
      <c r="AD28">
        <v>33245</v>
      </c>
      <c r="AE28">
        <v>12322</v>
      </c>
      <c r="AF28">
        <v>28404</v>
      </c>
      <c r="AG28">
        <v>26901</v>
      </c>
      <c r="AH28">
        <v>17434219</v>
      </c>
      <c r="AI28">
        <v>11546677</v>
      </c>
      <c r="AJ28">
        <v>6505094</v>
      </c>
      <c r="AK28">
        <v>2663155</v>
      </c>
      <c r="AL28">
        <v>3590454</v>
      </c>
      <c r="AM28">
        <v>3298</v>
      </c>
      <c r="AN28">
        <v>3421</v>
      </c>
      <c r="AO28">
        <v>3985</v>
      </c>
    </row>
    <row r="29" spans="2:41">
      <c r="B29" t="s">
        <v>80</v>
      </c>
      <c r="AH29">
        <v>1198211</v>
      </c>
      <c r="AI29">
        <v>327959</v>
      </c>
      <c r="AJ29">
        <v>185127</v>
      </c>
      <c r="AK29">
        <v>41662</v>
      </c>
      <c r="AL29">
        <v>116144</v>
      </c>
    </row>
    <row r="30" spans="2:41">
      <c r="B30" t="s">
        <v>81</v>
      </c>
      <c r="AH30">
        <v>797615</v>
      </c>
      <c r="AI30">
        <v>245615</v>
      </c>
      <c r="AJ30">
        <v>2423853</v>
      </c>
      <c r="AK30">
        <v>121146</v>
      </c>
      <c r="AL30">
        <v>178283</v>
      </c>
      <c r="AM30">
        <v>1365</v>
      </c>
    </row>
    <row r="31" spans="2:41">
      <c r="B31" t="s">
        <v>82</v>
      </c>
      <c r="AH31">
        <v>102188</v>
      </c>
      <c r="AI31">
        <v>73694</v>
      </c>
      <c r="AJ31">
        <v>122951</v>
      </c>
      <c r="AK31">
        <v>42056</v>
      </c>
      <c r="AL31">
        <v>51448</v>
      </c>
    </row>
    <row r="32" spans="2:41">
      <c r="B32" t="s">
        <v>85</v>
      </c>
      <c r="AH32">
        <v>184400</v>
      </c>
      <c r="AI32">
        <v>145688</v>
      </c>
      <c r="AJ32">
        <v>109679</v>
      </c>
      <c r="AK32">
        <v>42356</v>
      </c>
      <c r="AL32">
        <v>18986</v>
      </c>
    </row>
    <row r="33" spans="2:41">
      <c r="B33" t="s">
        <v>87</v>
      </c>
      <c r="AH33">
        <v>319087</v>
      </c>
      <c r="AI33">
        <v>284728</v>
      </c>
      <c r="AJ33">
        <v>154049</v>
      </c>
      <c r="AK33">
        <v>32194</v>
      </c>
      <c r="AL33">
        <v>52226</v>
      </c>
    </row>
    <row r="34" spans="2:41">
      <c r="B34" t="s">
        <v>40</v>
      </c>
      <c r="C34" t="s">
        <v>39</v>
      </c>
      <c r="AH34">
        <v>4053602</v>
      </c>
      <c r="AI34">
        <v>774655</v>
      </c>
      <c r="AJ34">
        <v>1149325</v>
      </c>
      <c r="AK34">
        <v>453612</v>
      </c>
      <c r="AL34">
        <v>696224</v>
      </c>
    </row>
    <row r="35" spans="2:41">
      <c r="B35" t="s">
        <v>14</v>
      </c>
      <c r="AD35">
        <v>7272</v>
      </c>
      <c r="AE35">
        <v>7349</v>
      </c>
      <c r="AF35">
        <v>8432</v>
      </c>
      <c r="AG35">
        <v>6782</v>
      </c>
      <c r="AH35">
        <v>8159406</v>
      </c>
      <c r="AI35">
        <v>5355660</v>
      </c>
      <c r="AJ35">
        <v>5081629</v>
      </c>
      <c r="AK35">
        <v>4129503</v>
      </c>
      <c r="AL35">
        <v>1440950</v>
      </c>
      <c r="AM35">
        <v>943</v>
      </c>
      <c r="AN35">
        <v>2367</v>
      </c>
      <c r="AO35">
        <v>1958</v>
      </c>
    </row>
    <row r="36" spans="2:41">
      <c r="B36" t="s">
        <v>143</v>
      </c>
      <c r="AH36">
        <v>357370</v>
      </c>
      <c r="AI36">
        <v>546963</v>
      </c>
      <c r="AJ36">
        <v>510851</v>
      </c>
      <c r="AK36">
        <v>298515</v>
      </c>
      <c r="AL36">
        <v>307061</v>
      </c>
    </row>
    <row r="37" spans="2:41">
      <c r="B37" t="s">
        <v>26</v>
      </c>
      <c r="C37" t="s">
        <v>43</v>
      </c>
      <c r="AE37">
        <v>5656</v>
      </c>
      <c r="AF37">
        <v>5408</v>
      </c>
      <c r="AG37">
        <v>6118</v>
      </c>
      <c r="AH37">
        <v>11450687</v>
      </c>
      <c r="AI37">
        <v>6192152</v>
      </c>
      <c r="AJ37">
        <v>5484625</v>
      </c>
      <c r="AK37">
        <v>1578246</v>
      </c>
      <c r="AL37">
        <v>1288717</v>
      </c>
      <c r="AM37">
        <v>1591</v>
      </c>
      <c r="AN37">
        <v>1918</v>
      </c>
      <c r="AO37">
        <v>8288</v>
      </c>
    </row>
    <row r="38" spans="2:41">
      <c r="B38" t="s">
        <v>144</v>
      </c>
      <c r="AJ38">
        <v>66681</v>
      </c>
      <c r="AK38">
        <v>216676</v>
      </c>
      <c r="AL38">
        <v>146904</v>
      </c>
    </row>
    <row r="39" spans="2:41">
      <c r="B39" t="s">
        <v>170</v>
      </c>
      <c r="AK39">
        <v>2448</v>
      </c>
    </row>
    <row r="40" spans="2:41">
      <c r="B40" t="s">
        <v>174</v>
      </c>
      <c r="AH40">
        <v>196336</v>
      </c>
      <c r="AI40">
        <v>123160</v>
      </c>
    </row>
    <row r="41" spans="2:41">
      <c r="B41" t="s">
        <v>27</v>
      </c>
      <c r="AE41">
        <v>2735</v>
      </c>
      <c r="AF41">
        <v>4071</v>
      </c>
      <c r="AG41">
        <v>7714</v>
      </c>
      <c r="AH41">
        <v>10833924</v>
      </c>
      <c r="AI41">
        <v>4703468</v>
      </c>
      <c r="AJ41">
        <v>2627120</v>
      </c>
      <c r="AK41">
        <v>1433958</v>
      </c>
      <c r="AL41">
        <v>1496018</v>
      </c>
      <c r="AM41">
        <v>2272</v>
      </c>
      <c r="AN41">
        <v>2559</v>
      </c>
      <c r="AO41">
        <v>1855</v>
      </c>
    </row>
    <row r="42" spans="2:41">
      <c r="B42" t="s">
        <v>140</v>
      </c>
      <c r="AK42">
        <v>39333</v>
      </c>
      <c r="AL42">
        <v>37896</v>
      </c>
    </row>
    <row r="43" spans="2:41">
      <c r="B43" t="s">
        <v>145</v>
      </c>
      <c r="AJ43">
        <v>64437</v>
      </c>
      <c r="AK43">
        <v>61088</v>
      </c>
      <c r="AL43">
        <v>45582</v>
      </c>
    </row>
    <row r="44" spans="2:41">
      <c r="B44" t="s">
        <v>146</v>
      </c>
      <c r="AH44">
        <v>585547</v>
      </c>
      <c r="AI44">
        <v>623554</v>
      </c>
      <c r="AJ44">
        <v>1371651</v>
      </c>
      <c r="AK44">
        <v>996004</v>
      </c>
      <c r="AL44">
        <v>361183</v>
      </c>
    </row>
    <row r="45" spans="2:41">
      <c r="B45" t="s">
        <v>147</v>
      </c>
      <c r="AH45">
        <v>429655</v>
      </c>
      <c r="AI45">
        <v>775661</v>
      </c>
      <c r="AJ45">
        <v>648096</v>
      </c>
      <c r="AK45">
        <v>699731</v>
      </c>
      <c r="AL45">
        <v>1178181</v>
      </c>
      <c r="AM45">
        <v>2321</v>
      </c>
    </row>
    <row r="46" spans="2:41">
      <c r="B46" t="s">
        <v>148</v>
      </c>
      <c r="AH46">
        <v>15737</v>
      </c>
      <c r="AI46">
        <v>109975</v>
      </c>
      <c r="AJ46">
        <v>37045</v>
      </c>
    </row>
    <row r="47" spans="2:41">
      <c r="B47" t="s">
        <v>149</v>
      </c>
      <c r="AH47">
        <v>300857</v>
      </c>
      <c r="AI47">
        <v>70194</v>
      </c>
      <c r="AJ47">
        <v>10688</v>
      </c>
      <c r="AK47">
        <v>4460</v>
      </c>
      <c r="AL47">
        <v>2200</v>
      </c>
    </row>
    <row r="48" spans="2:41">
      <c r="B48" t="s">
        <v>92</v>
      </c>
      <c r="AH48">
        <v>37898</v>
      </c>
      <c r="AI48">
        <v>35288</v>
      </c>
      <c r="AJ48">
        <v>35050</v>
      </c>
      <c r="AK48">
        <v>71991</v>
      </c>
      <c r="AL48">
        <v>80858</v>
      </c>
    </row>
    <row r="49" spans="2:41">
      <c r="B49" t="s">
        <v>150</v>
      </c>
      <c r="AH49">
        <v>57324</v>
      </c>
      <c r="AI49">
        <v>89213</v>
      </c>
      <c r="AJ49">
        <v>133602</v>
      </c>
      <c r="AK49">
        <v>97226</v>
      </c>
      <c r="AL49">
        <v>75454</v>
      </c>
    </row>
    <row r="50" spans="2:41">
      <c r="B50" t="s">
        <v>32</v>
      </c>
      <c r="AH50">
        <v>13030322</v>
      </c>
      <c r="AI50">
        <v>6313197</v>
      </c>
      <c r="AJ50">
        <v>4871346</v>
      </c>
      <c r="AK50">
        <v>2451094</v>
      </c>
      <c r="AL50">
        <v>5607350</v>
      </c>
      <c r="AM50">
        <v>5198</v>
      </c>
      <c r="AN50">
        <v>6371</v>
      </c>
      <c r="AO50">
        <v>2706</v>
      </c>
    </row>
    <row r="51" spans="2:41">
      <c r="B51" t="s">
        <v>93</v>
      </c>
      <c r="AH51">
        <v>3176</v>
      </c>
      <c r="AI51">
        <v>31488</v>
      </c>
      <c r="AJ51">
        <v>45260</v>
      </c>
      <c r="AK51">
        <v>22186</v>
      </c>
      <c r="AL51">
        <v>30876</v>
      </c>
    </row>
    <row r="52" spans="2:41">
      <c r="B52" t="s">
        <v>151</v>
      </c>
      <c r="AH52">
        <v>178146</v>
      </c>
      <c r="AI52">
        <v>82510</v>
      </c>
      <c r="AJ52">
        <v>299314</v>
      </c>
      <c r="AK52">
        <v>231135</v>
      </c>
      <c r="AL52">
        <v>371128</v>
      </c>
    </row>
    <row r="53" spans="2:41">
      <c r="B53" t="s">
        <v>173</v>
      </c>
      <c r="AK53">
        <v>636</v>
      </c>
      <c r="AL53">
        <v>1120</v>
      </c>
    </row>
    <row r="54" spans="2:41">
      <c r="B54" t="s">
        <v>181</v>
      </c>
      <c r="AL54">
        <v>2024</v>
      </c>
    </row>
    <row r="55" spans="2:41">
      <c r="B55" t="s">
        <v>95</v>
      </c>
      <c r="AH55">
        <v>59760</v>
      </c>
      <c r="AI55">
        <v>34375</v>
      </c>
      <c r="AJ55">
        <v>23940</v>
      </c>
      <c r="AK55">
        <v>5284</v>
      </c>
      <c r="AL55">
        <v>9492</v>
      </c>
    </row>
    <row r="56" spans="2:41">
      <c r="B56" t="s">
        <v>152</v>
      </c>
      <c r="AH56">
        <v>762651</v>
      </c>
      <c r="AI56">
        <v>673791</v>
      </c>
      <c r="AJ56">
        <v>559315</v>
      </c>
      <c r="AK56">
        <v>311116</v>
      </c>
      <c r="AL56">
        <v>790791</v>
      </c>
    </row>
    <row r="57" spans="2:41">
      <c r="B57" t="s">
        <v>100</v>
      </c>
      <c r="AH57">
        <v>847910</v>
      </c>
      <c r="AI57">
        <v>905244</v>
      </c>
      <c r="AJ57">
        <v>439998</v>
      </c>
      <c r="AK57">
        <v>175259</v>
      </c>
      <c r="AL57">
        <v>129696</v>
      </c>
    </row>
    <row r="58" spans="2:41">
      <c r="B58" t="s">
        <v>31</v>
      </c>
      <c r="AH58">
        <v>6057975</v>
      </c>
      <c r="AI58">
        <v>5220081</v>
      </c>
      <c r="AJ58">
        <v>2693520</v>
      </c>
      <c r="AK58">
        <v>2442058</v>
      </c>
      <c r="AL58">
        <v>2808620</v>
      </c>
      <c r="AM58">
        <v>4069</v>
      </c>
      <c r="AN58">
        <v>7883</v>
      </c>
      <c r="AO58">
        <v>9231</v>
      </c>
    </row>
    <row r="59" spans="2:41">
      <c r="B59" t="s">
        <v>101</v>
      </c>
      <c r="AH59">
        <v>17198</v>
      </c>
      <c r="AI59">
        <v>38374</v>
      </c>
      <c r="AJ59">
        <v>12162</v>
      </c>
      <c r="AK59">
        <v>43966</v>
      </c>
      <c r="AL59">
        <v>47948</v>
      </c>
    </row>
    <row r="60" spans="2:41">
      <c r="B60" t="s">
        <v>102</v>
      </c>
      <c r="AH60">
        <v>189707</v>
      </c>
      <c r="AI60">
        <v>131921</v>
      </c>
      <c r="AJ60">
        <v>38579</v>
      </c>
      <c r="AK60">
        <v>264874</v>
      </c>
      <c r="AL60">
        <v>293634</v>
      </c>
    </row>
    <row r="61" spans="2:41">
      <c r="B61" t="s">
        <v>103</v>
      </c>
      <c r="AH61">
        <v>865780</v>
      </c>
      <c r="AI61">
        <v>1114844</v>
      </c>
      <c r="AJ61">
        <v>868737</v>
      </c>
      <c r="AK61">
        <v>557817</v>
      </c>
      <c r="AL61">
        <v>411438</v>
      </c>
    </row>
    <row r="62" spans="2:41">
      <c r="B62" t="s">
        <v>105</v>
      </c>
      <c r="AH62">
        <v>578945</v>
      </c>
      <c r="AI62">
        <v>86274</v>
      </c>
      <c r="AJ62">
        <v>47466</v>
      </c>
      <c r="AK62">
        <v>477419</v>
      </c>
      <c r="AL62">
        <v>170660</v>
      </c>
    </row>
    <row r="63" spans="2:41">
      <c r="B63" t="s">
        <v>153</v>
      </c>
      <c r="AH63">
        <v>112989</v>
      </c>
      <c r="AI63">
        <v>480014</v>
      </c>
      <c r="AJ63">
        <v>83356</v>
      </c>
      <c r="AK63">
        <v>433002</v>
      </c>
      <c r="AL63">
        <v>266263</v>
      </c>
    </row>
    <row r="64" spans="2:41">
      <c r="B64" t="s">
        <v>154</v>
      </c>
      <c r="AH64">
        <v>1848</v>
      </c>
      <c r="AI64">
        <v>35310</v>
      </c>
      <c r="AJ64">
        <v>28580</v>
      </c>
      <c r="AK64">
        <v>37480</v>
      </c>
      <c r="AL64">
        <v>3529</v>
      </c>
    </row>
    <row r="65" spans="2:41">
      <c r="B65" t="s">
        <v>155</v>
      </c>
      <c r="AH65">
        <v>25551</v>
      </c>
      <c r="AI65">
        <v>501509</v>
      </c>
      <c r="AJ65">
        <v>548810</v>
      </c>
      <c r="AK65">
        <v>351532</v>
      </c>
      <c r="AL65">
        <v>319266</v>
      </c>
    </row>
    <row r="66" spans="2:41">
      <c r="B66" t="s">
        <v>156</v>
      </c>
      <c r="AH66">
        <v>4052</v>
      </c>
      <c r="AI66">
        <v>10900</v>
      </c>
      <c r="AJ66">
        <v>2142</v>
      </c>
      <c r="AK66">
        <v>5124</v>
      </c>
    </row>
    <row r="67" spans="2:41">
      <c r="B67" t="s">
        <v>157</v>
      </c>
      <c r="AH67">
        <v>335320</v>
      </c>
      <c r="AI67">
        <v>552331</v>
      </c>
      <c r="AJ67">
        <v>853643</v>
      </c>
      <c r="AK67">
        <v>685451</v>
      </c>
      <c r="AL67">
        <v>933532</v>
      </c>
    </row>
    <row r="68" spans="2:41">
      <c r="B68" t="s">
        <v>169</v>
      </c>
      <c r="AH68">
        <v>114721</v>
      </c>
      <c r="AI68">
        <v>187202</v>
      </c>
      <c r="AJ68">
        <v>305</v>
      </c>
      <c r="AK68">
        <v>4100</v>
      </c>
      <c r="AL68">
        <v>11437</v>
      </c>
    </row>
    <row r="69" spans="2:41">
      <c r="B69" t="s">
        <v>172</v>
      </c>
      <c r="AK69">
        <v>1800</v>
      </c>
    </row>
    <row r="70" spans="2:41">
      <c r="B70" t="s">
        <v>158</v>
      </c>
      <c r="AH70">
        <v>900</v>
      </c>
      <c r="AJ70">
        <v>6068</v>
      </c>
      <c r="AK70">
        <v>3600</v>
      </c>
      <c r="AL70">
        <v>1171</v>
      </c>
    </row>
    <row r="71" spans="2:41">
      <c r="B71" t="s">
        <v>118</v>
      </c>
      <c r="AH71">
        <v>2170</v>
      </c>
      <c r="AI71">
        <v>105</v>
      </c>
      <c r="AJ71">
        <v>14421</v>
      </c>
      <c r="AK71">
        <v>1892</v>
      </c>
      <c r="AL71">
        <v>5031</v>
      </c>
    </row>
    <row r="72" spans="2:41">
      <c r="B72" t="s">
        <v>159</v>
      </c>
      <c r="AH72">
        <v>42535</v>
      </c>
      <c r="AI72">
        <v>148398</v>
      </c>
      <c r="AJ72">
        <v>121285</v>
      </c>
      <c r="AK72">
        <v>194692</v>
      </c>
      <c r="AL72">
        <v>112742</v>
      </c>
    </row>
    <row r="73" spans="2:41">
      <c r="B73" t="s">
        <v>15</v>
      </c>
      <c r="Z73">
        <v>257</v>
      </c>
      <c r="AA73">
        <v>593</v>
      </c>
      <c r="AB73">
        <v>2083</v>
      </c>
      <c r="AC73">
        <v>3034</v>
      </c>
      <c r="AD73">
        <v>1979</v>
      </c>
      <c r="AE73">
        <v>3386</v>
      </c>
      <c r="AF73">
        <v>3878</v>
      </c>
      <c r="AG73">
        <v>5456</v>
      </c>
      <c r="AH73">
        <v>11412591</v>
      </c>
      <c r="AI73">
        <v>3881651</v>
      </c>
      <c r="AJ73">
        <v>3957594</v>
      </c>
      <c r="AK73">
        <v>3104401</v>
      </c>
      <c r="AL73">
        <v>5919499</v>
      </c>
      <c r="AM73">
        <v>4375</v>
      </c>
      <c r="AN73">
        <v>8727</v>
      </c>
      <c r="AO73">
        <v>13133</v>
      </c>
    </row>
    <row r="74" spans="2:41">
      <c r="B74" t="s">
        <v>121</v>
      </c>
      <c r="AH74">
        <v>460784</v>
      </c>
      <c r="AI74">
        <v>293348</v>
      </c>
      <c r="AJ74">
        <v>279764</v>
      </c>
      <c r="AK74">
        <v>255551</v>
      </c>
      <c r="AL74">
        <v>287323</v>
      </c>
    </row>
    <row r="75" spans="2:41">
      <c r="B75" t="s">
        <v>160</v>
      </c>
      <c r="AH75">
        <v>129164</v>
      </c>
      <c r="AI75">
        <v>76799</v>
      </c>
      <c r="AJ75">
        <v>44000</v>
      </c>
      <c r="AK75">
        <v>63753</v>
      </c>
      <c r="AL75">
        <v>59266</v>
      </c>
    </row>
    <row r="76" spans="2:41">
      <c r="B76" t="s">
        <v>161</v>
      </c>
    </row>
    <row r="77" spans="2:41">
      <c r="B77" t="s">
        <v>177</v>
      </c>
      <c r="AH77">
        <v>1410</v>
      </c>
    </row>
    <row r="78" spans="2:41">
      <c r="B78" t="s">
        <v>124</v>
      </c>
      <c r="AK78">
        <v>2500</v>
      </c>
      <c r="AL78">
        <v>3146</v>
      </c>
    </row>
    <row r="79" spans="2:41">
      <c r="B79" t="s">
        <v>176</v>
      </c>
      <c r="AH79">
        <v>4200</v>
      </c>
    </row>
    <row r="80" spans="2:41">
      <c r="B80" t="s">
        <v>162</v>
      </c>
      <c r="AJ80">
        <v>1970</v>
      </c>
      <c r="AK80">
        <v>144</v>
      </c>
      <c r="AL80">
        <v>4890</v>
      </c>
    </row>
    <row r="81" spans="2:38">
      <c r="B81" t="s">
        <v>163</v>
      </c>
      <c r="AJ81">
        <v>3948</v>
      </c>
      <c r="AK81">
        <v>48826</v>
      </c>
      <c r="AL81">
        <v>154007</v>
      </c>
    </row>
    <row r="82" spans="2:38">
      <c r="B82" t="s">
        <v>126</v>
      </c>
      <c r="AH82">
        <v>16500</v>
      </c>
      <c r="AI82">
        <v>13170</v>
      </c>
      <c r="AJ82">
        <v>23650</v>
      </c>
      <c r="AK82">
        <v>37880</v>
      </c>
      <c r="AL82">
        <v>82742</v>
      </c>
    </row>
    <row r="83" spans="2:38">
      <c r="B83" t="s">
        <v>127</v>
      </c>
      <c r="AH83">
        <v>42090</v>
      </c>
      <c r="AI83">
        <v>17770</v>
      </c>
      <c r="AJ83">
        <v>6450</v>
      </c>
      <c r="AK83">
        <v>21664</v>
      </c>
      <c r="AL83">
        <v>55017</v>
      </c>
    </row>
    <row r="84" spans="2:38">
      <c r="B84" t="s">
        <v>128</v>
      </c>
      <c r="AI84">
        <v>4390</v>
      </c>
      <c r="AJ84">
        <v>6450</v>
      </c>
      <c r="AK84">
        <v>31848</v>
      </c>
      <c r="AL84">
        <v>41690</v>
      </c>
    </row>
    <row r="85" spans="2:38">
      <c r="B85" t="s">
        <v>164</v>
      </c>
      <c r="AH85">
        <v>300</v>
      </c>
      <c r="AJ85">
        <v>3500</v>
      </c>
      <c r="AK85">
        <v>990</v>
      </c>
      <c r="AL85">
        <v>9880</v>
      </c>
    </row>
    <row r="86" spans="2:38">
      <c r="B86" t="s">
        <v>129</v>
      </c>
      <c r="AI86">
        <v>6514</v>
      </c>
      <c r="AK86">
        <v>54302</v>
      </c>
      <c r="AL86">
        <v>12395</v>
      </c>
    </row>
    <row r="87" spans="2:38">
      <c r="B87" t="s">
        <v>165</v>
      </c>
      <c r="AJ87">
        <v>260</v>
      </c>
      <c r="AK87">
        <v>4800</v>
      </c>
      <c r="AL87">
        <v>47825</v>
      </c>
    </row>
    <row r="88" spans="2:38">
      <c r="B88" t="s">
        <v>130</v>
      </c>
      <c r="AH88">
        <v>64953</v>
      </c>
      <c r="AI88">
        <v>35493</v>
      </c>
      <c r="AJ88">
        <v>10833</v>
      </c>
      <c r="AK88">
        <v>52650</v>
      </c>
      <c r="AL88">
        <v>201054</v>
      </c>
    </row>
    <row r="89" spans="2:38">
      <c r="B89" t="s">
        <v>171</v>
      </c>
      <c r="AK89">
        <v>27240</v>
      </c>
      <c r="AL89">
        <v>354</v>
      </c>
    </row>
    <row r="90" spans="2:38">
      <c r="B90" t="s">
        <v>131</v>
      </c>
      <c r="AH90">
        <v>323125</v>
      </c>
      <c r="AI90">
        <v>6447</v>
      </c>
      <c r="AJ90">
        <v>23358</v>
      </c>
      <c r="AK90">
        <v>21172</v>
      </c>
      <c r="AL90">
        <v>111990</v>
      </c>
    </row>
    <row r="91" spans="2:38">
      <c r="B91" t="s">
        <v>132</v>
      </c>
      <c r="AH91">
        <v>19530</v>
      </c>
      <c r="AI91">
        <v>21325</v>
      </c>
      <c r="AJ91">
        <v>17260</v>
      </c>
      <c r="AK91">
        <v>32108</v>
      </c>
      <c r="AL91">
        <v>53307</v>
      </c>
    </row>
    <row r="92" spans="2:38">
      <c r="B92" t="s">
        <v>133</v>
      </c>
      <c r="AH92">
        <v>40540</v>
      </c>
      <c r="AI92">
        <v>30805</v>
      </c>
      <c r="AJ92">
        <v>29849</v>
      </c>
      <c r="AK92">
        <v>73160</v>
      </c>
      <c r="AL92">
        <v>101784</v>
      </c>
    </row>
    <row r="93" spans="2:38">
      <c r="B93" t="s">
        <v>166</v>
      </c>
      <c r="AH93">
        <v>611471</v>
      </c>
      <c r="AI93">
        <v>1218188</v>
      </c>
      <c r="AJ93">
        <v>631189</v>
      </c>
      <c r="AK93">
        <v>492379</v>
      </c>
      <c r="AL93">
        <v>888334</v>
      </c>
    </row>
    <row r="94" spans="2:38">
      <c r="B94" t="s">
        <v>175</v>
      </c>
      <c r="AH94">
        <v>13120</v>
      </c>
      <c r="AI94">
        <v>3420</v>
      </c>
    </row>
    <row r="95" spans="2:38">
      <c r="B95" t="s">
        <v>167</v>
      </c>
      <c r="AH95">
        <v>514554</v>
      </c>
      <c r="AI95">
        <v>343581</v>
      </c>
      <c r="AJ95">
        <v>212121</v>
      </c>
      <c r="AK95">
        <v>22840</v>
      </c>
      <c r="AL95">
        <v>64851</v>
      </c>
    </row>
    <row r="96" spans="2:38">
      <c r="B96" t="s">
        <v>62</v>
      </c>
      <c r="AH96">
        <v>738633</v>
      </c>
      <c r="AI96">
        <v>526896</v>
      </c>
      <c r="AJ96">
        <v>392091</v>
      </c>
      <c r="AK96">
        <v>184687</v>
      </c>
      <c r="AL96">
        <v>606137</v>
      </c>
    </row>
    <row r="97" spans="2:55">
      <c r="B97" t="s">
        <v>61</v>
      </c>
      <c r="AH97">
        <v>992</v>
      </c>
      <c r="AI97">
        <v>14499</v>
      </c>
      <c r="AJ97">
        <v>6552</v>
      </c>
    </row>
    <row r="98" spans="2:55">
      <c r="B98" t="s">
        <v>36</v>
      </c>
      <c r="AH98">
        <v>1632733</v>
      </c>
      <c r="AI98">
        <v>1248711</v>
      </c>
      <c r="AJ98">
        <v>369203</v>
      </c>
      <c r="AK98">
        <v>919202</v>
      </c>
      <c r="AL98">
        <v>1874799</v>
      </c>
      <c r="AN98">
        <v>766</v>
      </c>
      <c r="AO98">
        <v>6056</v>
      </c>
    </row>
    <row r="99" spans="2:55">
      <c r="B99" t="s">
        <v>136</v>
      </c>
      <c r="AH99">
        <v>74046</v>
      </c>
      <c r="AI99">
        <v>129372</v>
      </c>
      <c r="AJ99">
        <v>21887</v>
      </c>
      <c r="AK99">
        <v>50521</v>
      </c>
      <c r="AL99">
        <v>19021</v>
      </c>
    </row>
    <row r="100" spans="2:55">
      <c r="B100" t="s">
        <v>168</v>
      </c>
      <c r="AJ100">
        <v>9038</v>
      </c>
      <c r="AK100">
        <v>16310</v>
      </c>
      <c r="AL100">
        <v>869</v>
      </c>
    </row>
    <row r="101" spans="2:55">
      <c r="B101" t="s">
        <v>18</v>
      </c>
      <c r="Y101">
        <v>11777</v>
      </c>
      <c r="Z101">
        <v>5365</v>
      </c>
      <c r="AA101">
        <v>10251</v>
      </c>
      <c r="AB101">
        <v>11534</v>
      </c>
      <c r="AC101">
        <v>16942</v>
      </c>
      <c r="AD101">
        <v>18493</v>
      </c>
      <c r="AE101">
        <v>32321</v>
      </c>
      <c r="AF101">
        <v>45537</v>
      </c>
      <c r="AG101">
        <v>49476</v>
      </c>
      <c r="AM101">
        <v>26074</v>
      </c>
      <c r="AN101">
        <v>25873</v>
      </c>
      <c r="AO101">
        <v>23933</v>
      </c>
    </row>
    <row r="103" spans="2:55">
      <c r="B103" t="s">
        <v>183</v>
      </c>
      <c r="Y103">
        <f>SUM(Y4:Y102)</f>
        <v>164288</v>
      </c>
      <c r="Z103">
        <f t="shared" ref="Z103:AF103" si="0">SUM(Z4:Z102)</f>
        <v>253915</v>
      </c>
      <c r="AA103">
        <f t="shared" si="0"/>
        <v>330118</v>
      </c>
      <c r="AB103">
        <f t="shared" si="0"/>
        <v>338088</v>
      </c>
      <c r="AC103">
        <f t="shared" si="0"/>
        <v>575010</v>
      </c>
      <c r="AD103">
        <f t="shared" si="0"/>
        <v>700058</v>
      </c>
      <c r="AE103">
        <f t="shared" si="0"/>
        <v>749766</v>
      </c>
      <c r="AF103">
        <f t="shared" si="0"/>
        <v>800473</v>
      </c>
      <c r="AG103">
        <f t="shared" ref="AG103" si="1">SUM(AG4:AG102)</f>
        <v>825974</v>
      </c>
      <c r="AH103">
        <f t="shared" ref="AH103" si="2">SUM(AH4:AH102)</f>
        <v>1038540417</v>
      </c>
      <c r="AI103">
        <f t="shared" ref="AI103" si="3">SUM(AI4:AI102)</f>
        <v>911665657</v>
      </c>
      <c r="AJ103">
        <f t="shared" ref="AJ103" si="4">SUM(AJ4:AJ102)</f>
        <v>570390445</v>
      </c>
      <c r="AK103">
        <f t="shared" ref="AK103" si="5">SUM(AK4:AK102)</f>
        <v>334511905</v>
      </c>
      <c r="AL103">
        <f t="shared" ref="AL103" si="6">SUM(AL4:AL102)</f>
        <v>391336889</v>
      </c>
      <c r="AM103">
        <f t="shared" ref="AM103" si="7">SUM(AM4:AM102)</f>
        <v>404198</v>
      </c>
      <c r="AN103">
        <f t="shared" ref="AN103:BB103" si="8">SUM(AN4:AN102)</f>
        <v>451516</v>
      </c>
      <c r="AO103">
        <f t="shared" si="8"/>
        <v>506649</v>
      </c>
      <c r="AP103">
        <f t="shared" si="8"/>
        <v>0</v>
      </c>
      <c r="AQ103">
        <f t="shared" si="8"/>
        <v>0</v>
      </c>
      <c r="AR103">
        <f t="shared" si="8"/>
        <v>0</v>
      </c>
      <c r="AS103">
        <f t="shared" si="8"/>
        <v>0</v>
      </c>
      <c r="AT103">
        <f t="shared" si="8"/>
        <v>0</v>
      </c>
      <c r="AU103">
        <f t="shared" si="8"/>
        <v>0</v>
      </c>
      <c r="AV103">
        <f t="shared" si="8"/>
        <v>0</v>
      </c>
      <c r="AW103">
        <f t="shared" si="8"/>
        <v>0</v>
      </c>
      <c r="AX103">
        <f t="shared" si="8"/>
        <v>0</v>
      </c>
      <c r="AY103">
        <f t="shared" si="8"/>
        <v>0</v>
      </c>
      <c r="AZ103">
        <f t="shared" si="8"/>
        <v>0</v>
      </c>
      <c r="BA103">
        <f t="shared" si="8"/>
        <v>0</v>
      </c>
      <c r="BB103">
        <f t="shared" si="8"/>
        <v>0</v>
      </c>
    </row>
    <row r="105" spans="2:55">
      <c r="Y105">
        <f>164288-Y103</f>
        <v>0</v>
      </c>
      <c r="Z105">
        <f>253915-Z103</f>
        <v>0</v>
      </c>
      <c r="AA105">
        <f>330118-AA103</f>
        <v>0</v>
      </c>
      <c r="AB105">
        <f>338088-AB103</f>
        <v>0</v>
      </c>
      <c r="AC105">
        <f>575010-AC103</f>
        <v>0</v>
      </c>
      <c r="AD105">
        <f>700058-AD103</f>
        <v>0</v>
      </c>
      <c r="AE105">
        <f>749766-AE103</f>
        <v>0</v>
      </c>
      <c r="AF105">
        <f>800473-AF103</f>
        <v>0</v>
      </c>
      <c r="AG105">
        <f>825974-AG103</f>
        <v>0</v>
      </c>
      <c r="AH105">
        <f>1038540417-AH103</f>
        <v>0</v>
      </c>
      <c r="AI105">
        <f>911665657-AI103</f>
        <v>0</v>
      </c>
      <c r="AJ105">
        <f>570390445-AJ103</f>
        <v>0</v>
      </c>
      <c r="AK105">
        <f>334511905-AK103</f>
        <v>0</v>
      </c>
      <c r="AL105">
        <f>391336889-AL103</f>
        <v>0</v>
      </c>
      <c r="AM105">
        <f>404198-AM103</f>
        <v>0</v>
      </c>
      <c r="AN105">
        <f>451516-AN103</f>
        <v>0</v>
      </c>
      <c r="AO105">
        <f>506649-AO103</f>
        <v>0</v>
      </c>
      <c r="AQ105">
        <f>410607-AQ103</f>
        <v>410607</v>
      </c>
      <c r="BB105">
        <f>3382474-BB103</f>
        <v>3382474</v>
      </c>
      <c r="BC105">
        <f>3706390-BC103</f>
        <v>3706390</v>
      </c>
    </row>
    <row r="108" spans="2:55">
      <c r="Y108" t="s">
        <v>20</v>
      </c>
      <c r="Z108" t="s">
        <v>20</v>
      </c>
      <c r="AA108" t="s">
        <v>20</v>
      </c>
      <c r="AB108" t="s">
        <v>20</v>
      </c>
      <c r="AC108" t="s">
        <v>20</v>
      </c>
      <c r="AD108" t="s">
        <v>20</v>
      </c>
      <c r="AE108" t="s">
        <v>20</v>
      </c>
      <c r="AF108" t="s">
        <v>20</v>
      </c>
      <c r="AG108" t="s">
        <v>20</v>
      </c>
      <c r="AH108" t="s">
        <v>20</v>
      </c>
    </row>
    <row r="110" spans="2:55">
      <c r="Y110" t="s">
        <v>23</v>
      </c>
      <c r="Z110" t="s">
        <v>23</v>
      </c>
      <c r="AA110" t="s">
        <v>23</v>
      </c>
      <c r="AB110" t="s">
        <v>23</v>
      </c>
      <c r="AC110" t="s">
        <v>23</v>
      </c>
      <c r="AD110" t="s">
        <v>23</v>
      </c>
      <c r="AE110" t="s">
        <v>23</v>
      </c>
      <c r="AF110" t="s">
        <v>23</v>
      </c>
      <c r="AG110" s="1" t="s">
        <v>76</v>
      </c>
      <c r="AH110" t="s">
        <v>182</v>
      </c>
      <c r="AI110" t="s">
        <v>182</v>
      </c>
      <c r="AJ110" t="s">
        <v>182</v>
      </c>
      <c r="AK110" t="s">
        <v>182</v>
      </c>
      <c r="AL110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05"/>
  <sheetViews>
    <sheetView zoomScale="85" zoomScaleNormal="85" workbookViewId="0">
      <pane xSplit="3" ySplit="3" topLeftCell="U91" activePane="bottomRight" state="frozen"/>
      <selection pane="topRight" activeCell="D1" sqref="D1"/>
      <selection pane="bottomLeft" activeCell="A3" sqref="A3"/>
      <selection pane="bottomRight" activeCell="B95" sqref="B95"/>
    </sheetView>
  </sheetViews>
  <sheetFormatPr defaultRowHeight="15"/>
  <cols>
    <col min="2" max="2" width="24.42578125" customWidth="1"/>
    <col min="34" max="34" width="11.28515625" style="1" bestFit="1" customWidth="1"/>
    <col min="35" max="38" width="10.28515625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 s="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1000</v>
      </c>
      <c r="Z2">
        <v>1000</v>
      </c>
      <c r="AA2" s="1">
        <v>1000</v>
      </c>
      <c r="AB2">
        <v>1000</v>
      </c>
      <c r="AC2" s="1">
        <v>1000</v>
      </c>
      <c r="AD2">
        <v>1000</v>
      </c>
      <c r="AE2" s="1">
        <v>1000</v>
      </c>
      <c r="AF2">
        <v>1000</v>
      </c>
      <c r="AG2">
        <v>1000</v>
      </c>
      <c r="AH2">
        <v>1</v>
      </c>
      <c r="AI2">
        <v>1</v>
      </c>
      <c r="AJ2">
        <v>1</v>
      </c>
      <c r="AK2">
        <v>1</v>
      </c>
      <c r="AL2">
        <v>1</v>
      </c>
      <c r="AM2">
        <v>1000</v>
      </c>
      <c r="AN2">
        <v>1000</v>
      </c>
      <c r="AO2">
        <v>1000</v>
      </c>
      <c r="AQ2">
        <v>1000</v>
      </c>
      <c r="AV2">
        <v>1000</v>
      </c>
      <c r="AW2">
        <v>1000</v>
      </c>
      <c r="AX2">
        <v>1000</v>
      </c>
      <c r="BB2">
        <v>1000</v>
      </c>
      <c r="BC2">
        <v>1000</v>
      </c>
    </row>
    <row r="3" spans="1:55"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28</v>
      </c>
      <c r="AF3" t="s">
        <v>28</v>
      </c>
      <c r="AG3" t="s">
        <v>28</v>
      </c>
      <c r="AH3" t="s">
        <v>138</v>
      </c>
      <c r="AI3" t="s">
        <v>138</v>
      </c>
      <c r="AJ3" t="s">
        <v>138</v>
      </c>
      <c r="AK3" t="s">
        <v>138</v>
      </c>
      <c r="AL3" t="s">
        <v>138</v>
      </c>
      <c r="AM3" t="s">
        <v>28</v>
      </c>
      <c r="AN3" t="s">
        <v>28</v>
      </c>
      <c r="AO3" t="s">
        <v>28</v>
      </c>
      <c r="AQ3" t="s">
        <v>70</v>
      </c>
      <c r="AV3" t="s">
        <v>74</v>
      </c>
      <c r="AW3" t="s">
        <v>74</v>
      </c>
      <c r="AX3" t="s">
        <v>74</v>
      </c>
      <c r="BB3" t="s">
        <v>69</v>
      </c>
      <c r="BC3" t="s">
        <v>69</v>
      </c>
    </row>
    <row r="4" spans="1:55">
      <c r="A4" t="s">
        <v>2</v>
      </c>
      <c r="B4" t="s">
        <v>3</v>
      </c>
      <c r="Y4">
        <v>210960</v>
      </c>
      <c r="Z4">
        <v>196130</v>
      </c>
      <c r="AA4">
        <v>155667</v>
      </c>
      <c r="AB4">
        <v>109323</v>
      </c>
      <c r="AC4">
        <v>162979</v>
      </c>
      <c r="AD4">
        <v>166907</v>
      </c>
      <c r="AE4">
        <v>186012</v>
      </c>
      <c r="AF4">
        <v>206848</v>
      </c>
      <c r="AG4">
        <v>196233</v>
      </c>
      <c r="AH4" s="1">
        <v>140091463</v>
      </c>
      <c r="AI4">
        <v>94825370</v>
      </c>
      <c r="AJ4">
        <v>67239297</v>
      </c>
      <c r="AK4">
        <v>50874521</v>
      </c>
      <c r="AL4">
        <v>62416820</v>
      </c>
      <c r="AM4">
        <v>80556</v>
      </c>
      <c r="AN4">
        <v>75510</v>
      </c>
      <c r="AO4">
        <v>72473</v>
      </c>
      <c r="AQ4">
        <v>47143</v>
      </c>
      <c r="AX4">
        <v>327</v>
      </c>
      <c r="BB4">
        <v>228960</v>
      </c>
      <c r="BC4">
        <v>210313</v>
      </c>
    </row>
    <row r="5" spans="1:55">
      <c r="B5" t="s">
        <v>4</v>
      </c>
      <c r="Y5">
        <v>78307</v>
      </c>
      <c r="Z5">
        <v>152623</v>
      </c>
      <c r="AA5">
        <v>128459</v>
      </c>
      <c r="AB5">
        <v>101888</v>
      </c>
      <c r="AC5">
        <v>176805</v>
      </c>
      <c r="AD5">
        <v>183617</v>
      </c>
      <c r="AE5">
        <v>212040</v>
      </c>
      <c r="AF5">
        <v>286323</v>
      </c>
      <c r="AG5">
        <v>271886</v>
      </c>
      <c r="AH5" s="1">
        <v>228691967</v>
      </c>
      <c r="AI5">
        <v>172917959</v>
      </c>
      <c r="AJ5">
        <v>49319369</v>
      </c>
      <c r="AK5">
        <v>34286573</v>
      </c>
      <c r="AL5">
        <v>31567593</v>
      </c>
      <c r="AM5">
        <v>24493</v>
      </c>
      <c r="AN5">
        <v>19456</v>
      </c>
      <c r="AO5">
        <v>22054</v>
      </c>
      <c r="AQ5">
        <v>27264</v>
      </c>
      <c r="AV5">
        <v>85497</v>
      </c>
      <c r="AW5">
        <v>84316</v>
      </c>
      <c r="AX5">
        <v>452</v>
      </c>
      <c r="BB5">
        <v>348385</v>
      </c>
      <c r="BC5">
        <v>382386</v>
      </c>
    </row>
    <row r="6" spans="1:55">
      <c r="B6" t="s">
        <v>5</v>
      </c>
      <c r="Y6">
        <v>3834</v>
      </c>
      <c r="Z6">
        <v>18274</v>
      </c>
      <c r="AA6">
        <v>38703</v>
      </c>
      <c r="AB6">
        <v>43375</v>
      </c>
      <c r="AC6">
        <v>55024</v>
      </c>
      <c r="AD6">
        <v>60038</v>
      </c>
      <c r="AE6">
        <v>75751</v>
      </c>
      <c r="AF6">
        <v>84589</v>
      </c>
      <c r="AG6">
        <v>95734</v>
      </c>
      <c r="AH6" s="1">
        <v>96146032</v>
      </c>
      <c r="AI6">
        <v>72908379</v>
      </c>
      <c r="AJ6">
        <v>65086007</v>
      </c>
      <c r="AK6">
        <v>40868408</v>
      </c>
      <c r="AL6">
        <v>24245107</v>
      </c>
      <c r="AM6">
        <v>30285</v>
      </c>
      <c r="AN6">
        <v>53876</v>
      </c>
      <c r="AO6">
        <v>58185</v>
      </c>
      <c r="AQ6">
        <v>40133</v>
      </c>
      <c r="AV6">
        <v>15806</v>
      </c>
      <c r="AW6">
        <v>16801</v>
      </c>
      <c r="AX6">
        <v>205</v>
      </c>
      <c r="BB6">
        <v>157937</v>
      </c>
      <c r="BC6">
        <v>260965</v>
      </c>
    </row>
    <row r="7" spans="1:55">
      <c r="B7" t="s">
        <v>6</v>
      </c>
      <c r="Y7">
        <v>1571</v>
      </c>
      <c r="Z7">
        <v>4011</v>
      </c>
      <c r="AA7">
        <v>12020</v>
      </c>
      <c r="AB7">
        <v>13337</v>
      </c>
      <c r="AC7">
        <v>28341</v>
      </c>
      <c r="AD7">
        <v>24877</v>
      </c>
      <c r="AE7">
        <v>32964</v>
      </c>
      <c r="AF7">
        <v>50902</v>
      </c>
      <c r="AG7">
        <v>60955</v>
      </c>
      <c r="AH7" s="1">
        <v>53889689</v>
      </c>
      <c r="AI7">
        <v>42042954</v>
      </c>
      <c r="AJ7">
        <v>38562863</v>
      </c>
      <c r="AK7">
        <v>17162715</v>
      </c>
      <c r="AL7">
        <v>19258635</v>
      </c>
      <c r="AM7">
        <v>14089</v>
      </c>
      <c r="AN7">
        <v>24674</v>
      </c>
      <c r="AO7">
        <v>19177</v>
      </c>
      <c r="AQ7">
        <v>18579</v>
      </c>
      <c r="AV7">
        <v>12197</v>
      </c>
      <c r="AW7">
        <v>9519</v>
      </c>
      <c r="AX7">
        <v>22</v>
      </c>
      <c r="BB7">
        <v>77052</v>
      </c>
      <c r="BC7">
        <v>3</v>
      </c>
    </row>
    <row r="8" spans="1:55">
      <c r="B8" t="s">
        <v>78</v>
      </c>
      <c r="AI8">
        <v>298322</v>
      </c>
      <c r="AJ8">
        <v>997245</v>
      </c>
      <c r="AK8">
        <v>8023</v>
      </c>
      <c r="AL8">
        <v>49450</v>
      </c>
    </row>
    <row r="9" spans="1:55">
      <c r="B9" t="s">
        <v>7</v>
      </c>
      <c r="Y9">
        <v>35097</v>
      </c>
      <c r="Z9">
        <v>67475</v>
      </c>
      <c r="AA9">
        <v>89704</v>
      </c>
      <c r="AB9">
        <v>60460</v>
      </c>
      <c r="AC9">
        <v>88071</v>
      </c>
      <c r="AD9">
        <v>111101</v>
      </c>
      <c r="AE9">
        <v>157466</v>
      </c>
      <c r="AF9">
        <v>215575</v>
      </c>
      <c r="AG9">
        <v>236662</v>
      </c>
      <c r="AH9" s="1">
        <v>212514821</v>
      </c>
      <c r="AI9">
        <v>174975323</v>
      </c>
      <c r="AJ9">
        <v>131385074</v>
      </c>
      <c r="AK9">
        <v>73938144</v>
      </c>
      <c r="AL9">
        <v>61506702</v>
      </c>
      <c r="AM9">
        <v>63025</v>
      </c>
      <c r="AN9">
        <v>91295</v>
      </c>
      <c r="AO9">
        <v>111796</v>
      </c>
      <c r="AQ9">
        <v>123673</v>
      </c>
      <c r="AV9">
        <v>612372</v>
      </c>
      <c r="AW9">
        <v>568300</v>
      </c>
      <c r="AX9">
        <v>152</v>
      </c>
    </row>
    <row r="10" spans="1:55">
      <c r="B10" t="s">
        <v>50</v>
      </c>
      <c r="C10" t="s">
        <v>49</v>
      </c>
      <c r="BB10">
        <v>26229</v>
      </c>
      <c r="BC10">
        <v>96166</v>
      </c>
    </row>
    <row r="11" spans="1:55">
      <c r="B11" t="s">
        <v>52</v>
      </c>
      <c r="C11" t="s">
        <v>51</v>
      </c>
      <c r="BB11">
        <v>188954</v>
      </c>
      <c r="BC11">
        <v>366637</v>
      </c>
    </row>
    <row r="12" spans="1:55">
      <c r="B12" t="s">
        <v>79</v>
      </c>
      <c r="AG12">
        <v>625</v>
      </c>
      <c r="AH12" s="1">
        <v>449488</v>
      </c>
      <c r="AI12">
        <v>393699</v>
      </c>
      <c r="AJ12">
        <v>441640</v>
      </c>
      <c r="AK12">
        <v>152762</v>
      </c>
      <c r="AL12">
        <v>29620</v>
      </c>
    </row>
    <row r="13" spans="1:55">
      <c r="B13" t="s">
        <v>8</v>
      </c>
      <c r="C13" t="s">
        <v>65</v>
      </c>
      <c r="Z13">
        <v>5452</v>
      </c>
      <c r="AA13">
        <v>8196</v>
      </c>
      <c r="AB13">
        <v>9662</v>
      </c>
      <c r="AC13">
        <v>26502</v>
      </c>
      <c r="AD13">
        <v>25370</v>
      </c>
      <c r="AE13">
        <v>38750</v>
      </c>
      <c r="AF13">
        <v>47726</v>
      </c>
      <c r="AG13">
        <v>47700</v>
      </c>
      <c r="AH13" s="1">
        <v>28058667</v>
      </c>
      <c r="AI13">
        <v>18824884</v>
      </c>
      <c r="AJ13">
        <v>13419051</v>
      </c>
      <c r="AK13">
        <v>12008214</v>
      </c>
      <c r="AL13">
        <v>5525844</v>
      </c>
      <c r="AM13">
        <v>8435</v>
      </c>
      <c r="AN13">
        <v>12687</v>
      </c>
      <c r="AO13">
        <v>10325</v>
      </c>
      <c r="AQ13">
        <v>10423</v>
      </c>
      <c r="AV13">
        <v>44688</v>
      </c>
      <c r="AW13">
        <v>33916</v>
      </c>
      <c r="AX13">
        <v>1</v>
      </c>
      <c r="BB13">
        <v>156615</v>
      </c>
      <c r="BC13">
        <v>143396</v>
      </c>
    </row>
    <row r="14" spans="1:55">
      <c r="B14" t="s">
        <v>9</v>
      </c>
      <c r="C14" t="s">
        <v>47</v>
      </c>
      <c r="Y14">
        <v>40750</v>
      </c>
      <c r="Z14">
        <v>25496</v>
      </c>
      <c r="AA14">
        <v>14995</v>
      </c>
      <c r="AB14">
        <v>12816</v>
      </c>
      <c r="AC14">
        <v>29474</v>
      </c>
      <c r="AD14">
        <v>33800</v>
      </c>
      <c r="AE14">
        <v>45958</v>
      </c>
      <c r="AF14">
        <v>55530</v>
      </c>
      <c r="AG14">
        <v>48413</v>
      </c>
      <c r="AH14" s="1">
        <v>46872304</v>
      </c>
      <c r="AI14">
        <v>41396885</v>
      </c>
      <c r="AJ14">
        <v>32628921</v>
      </c>
      <c r="AK14">
        <v>18531195</v>
      </c>
      <c r="AL14">
        <v>23230419</v>
      </c>
      <c r="AM14">
        <v>41105</v>
      </c>
      <c r="AN14">
        <v>30261</v>
      </c>
      <c r="AO14">
        <v>32284</v>
      </c>
      <c r="AQ14">
        <v>25659</v>
      </c>
      <c r="AV14">
        <v>201272</v>
      </c>
      <c r="AW14">
        <v>1873</v>
      </c>
      <c r="BB14">
        <v>82549</v>
      </c>
      <c r="BC14">
        <v>108337</v>
      </c>
    </row>
    <row r="15" spans="1:55">
      <c r="B15" t="s">
        <v>48</v>
      </c>
      <c r="AG15">
        <v>531</v>
      </c>
      <c r="AH15" s="1">
        <v>400661</v>
      </c>
      <c r="AI15">
        <v>307702</v>
      </c>
      <c r="AJ15">
        <v>387722</v>
      </c>
      <c r="AK15">
        <v>274910</v>
      </c>
      <c r="AL15">
        <v>151378</v>
      </c>
      <c r="AQ15">
        <v>403</v>
      </c>
      <c r="AV15">
        <v>2344</v>
      </c>
      <c r="AW15">
        <v>2225</v>
      </c>
      <c r="BB15">
        <v>666</v>
      </c>
      <c r="BC15">
        <v>201</v>
      </c>
    </row>
    <row r="16" spans="1:55">
      <c r="B16" t="s">
        <v>10</v>
      </c>
      <c r="C16" t="s">
        <v>42</v>
      </c>
      <c r="Z16">
        <v>9934</v>
      </c>
      <c r="AA16">
        <v>13837</v>
      </c>
      <c r="AB16">
        <v>3244</v>
      </c>
      <c r="AC16">
        <v>11338</v>
      </c>
      <c r="AD16">
        <v>13105</v>
      </c>
      <c r="AE16">
        <v>28014</v>
      </c>
      <c r="AF16">
        <v>32338</v>
      </c>
      <c r="AG16">
        <v>31095</v>
      </c>
      <c r="AH16" s="1">
        <v>24757212</v>
      </c>
      <c r="AI16">
        <v>23303571</v>
      </c>
      <c r="AJ16">
        <v>17730431</v>
      </c>
      <c r="AK16">
        <v>13380747</v>
      </c>
      <c r="AL16">
        <v>17396736</v>
      </c>
      <c r="AM16">
        <v>10214</v>
      </c>
      <c r="AN16">
        <v>4547</v>
      </c>
      <c r="AO16">
        <v>4365</v>
      </c>
      <c r="AQ16">
        <v>6193</v>
      </c>
      <c r="AV16">
        <v>2956</v>
      </c>
      <c r="AW16">
        <v>1130</v>
      </c>
      <c r="BB16">
        <v>89818</v>
      </c>
      <c r="BC16">
        <v>53803</v>
      </c>
    </row>
    <row r="17" spans="2:55">
      <c r="B17" t="s">
        <v>75</v>
      </c>
      <c r="AG17">
        <v>1829</v>
      </c>
      <c r="AH17" s="1">
        <v>3286889</v>
      </c>
      <c r="AI17">
        <v>2924033</v>
      </c>
      <c r="AJ17">
        <v>2085237</v>
      </c>
      <c r="AK17">
        <v>2266475</v>
      </c>
      <c r="AL17">
        <v>557431</v>
      </c>
      <c r="AV17">
        <v>6414</v>
      </c>
      <c r="AW17">
        <v>2468</v>
      </c>
      <c r="AX17">
        <v>1</v>
      </c>
    </row>
    <row r="18" spans="2:55">
      <c r="B18" t="s">
        <v>24</v>
      </c>
      <c r="AE18">
        <v>4166</v>
      </c>
      <c r="AF18">
        <v>8547</v>
      </c>
      <c r="AG18">
        <v>8584</v>
      </c>
      <c r="AH18" s="1">
        <v>8792753</v>
      </c>
      <c r="AI18">
        <v>7089999</v>
      </c>
      <c r="AJ18">
        <v>5595819</v>
      </c>
      <c r="AK18">
        <v>2428198</v>
      </c>
      <c r="AL18">
        <v>2000845</v>
      </c>
      <c r="AM18">
        <v>3078</v>
      </c>
      <c r="AN18">
        <v>2583</v>
      </c>
      <c r="AO18">
        <v>2603</v>
      </c>
      <c r="AQ18">
        <v>4326</v>
      </c>
      <c r="AV18">
        <v>13036</v>
      </c>
      <c r="AW18">
        <v>9652</v>
      </c>
      <c r="BB18">
        <v>97970</v>
      </c>
      <c r="BC18">
        <v>133623</v>
      </c>
    </row>
    <row r="19" spans="2:55">
      <c r="B19" t="s">
        <v>11</v>
      </c>
      <c r="Z19">
        <v>9578</v>
      </c>
      <c r="AA19">
        <v>12417</v>
      </c>
      <c r="AB19">
        <v>6128</v>
      </c>
      <c r="AC19">
        <v>8019</v>
      </c>
      <c r="AD19">
        <v>10931</v>
      </c>
      <c r="AE19">
        <v>16026</v>
      </c>
      <c r="AF19">
        <v>19196</v>
      </c>
      <c r="AG19">
        <v>21502</v>
      </c>
      <c r="AH19" s="1">
        <v>28327208</v>
      </c>
      <c r="AI19">
        <v>18535858</v>
      </c>
      <c r="AJ19">
        <v>10994268</v>
      </c>
      <c r="AK19">
        <v>5240369</v>
      </c>
      <c r="AL19">
        <v>4670778</v>
      </c>
      <c r="AM19">
        <v>6017</v>
      </c>
      <c r="AN19">
        <v>9267</v>
      </c>
      <c r="AO19">
        <v>12615</v>
      </c>
      <c r="AQ19">
        <v>15200</v>
      </c>
      <c r="AV19">
        <v>3299</v>
      </c>
      <c r="AW19">
        <v>2929</v>
      </c>
      <c r="BB19">
        <v>163398</v>
      </c>
      <c r="BC19">
        <v>98639</v>
      </c>
    </row>
    <row r="20" spans="2:55">
      <c r="B20" t="s">
        <v>12</v>
      </c>
      <c r="C20" t="s">
        <v>64</v>
      </c>
      <c r="Z20">
        <v>8326</v>
      </c>
      <c r="AA20">
        <v>16775</v>
      </c>
      <c r="AB20">
        <v>6591</v>
      </c>
      <c r="AC20">
        <v>15306</v>
      </c>
      <c r="AD20">
        <v>23617</v>
      </c>
      <c r="AE20">
        <v>22749</v>
      </c>
      <c r="AF20">
        <v>39269</v>
      </c>
      <c r="AG20">
        <v>35452</v>
      </c>
      <c r="AH20" s="1">
        <v>30005167</v>
      </c>
      <c r="AI20">
        <v>34226177</v>
      </c>
      <c r="AJ20">
        <v>20868728</v>
      </c>
      <c r="AK20">
        <v>15337930</v>
      </c>
      <c r="AL20">
        <v>13628520</v>
      </c>
      <c r="AM20">
        <v>18323</v>
      </c>
      <c r="AN20">
        <v>21398</v>
      </c>
      <c r="AO20">
        <v>21612</v>
      </c>
      <c r="AQ20">
        <v>25740</v>
      </c>
      <c r="AV20">
        <v>11</v>
      </c>
      <c r="AW20">
        <v>21</v>
      </c>
      <c r="BB20">
        <v>444937</v>
      </c>
      <c r="BC20">
        <v>128476</v>
      </c>
    </row>
    <row r="21" spans="2:55">
      <c r="B21" t="s">
        <v>139</v>
      </c>
      <c r="AL21">
        <v>3380</v>
      </c>
    </row>
    <row r="22" spans="2:55">
      <c r="B22" t="s">
        <v>33</v>
      </c>
      <c r="C22" t="s">
        <v>38</v>
      </c>
      <c r="AE22">
        <v>983</v>
      </c>
      <c r="AF22">
        <v>1171</v>
      </c>
      <c r="AG22">
        <v>1264</v>
      </c>
      <c r="AH22" s="1">
        <v>626143</v>
      </c>
      <c r="AI22">
        <v>725562</v>
      </c>
      <c r="AJ22">
        <v>610432</v>
      </c>
      <c r="AK22">
        <v>517789</v>
      </c>
      <c r="AL22">
        <v>843102</v>
      </c>
      <c r="AM22">
        <v>1820</v>
      </c>
      <c r="AQ22">
        <v>2062</v>
      </c>
      <c r="AV22">
        <v>4623</v>
      </c>
      <c r="AW22">
        <v>3584</v>
      </c>
      <c r="BB22">
        <v>15701</v>
      </c>
      <c r="BC22">
        <v>17008</v>
      </c>
    </row>
    <row r="23" spans="2:55">
      <c r="B23" t="s">
        <v>37</v>
      </c>
      <c r="AE23">
        <v>395</v>
      </c>
      <c r="AF23">
        <v>524</v>
      </c>
      <c r="AG23">
        <v>945</v>
      </c>
      <c r="AH23" s="1">
        <v>1587301</v>
      </c>
      <c r="AI23">
        <v>1626552</v>
      </c>
      <c r="AJ23">
        <v>1139739</v>
      </c>
      <c r="AK23">
        <v>737964</v>
      </c>
      <c r="AL23">
        <v>474350</v>
      </c>
      <c r="AN23">
        <v>731</v>
      </c>
      <c r="AO23">
        <v>1219</v>
      </c>
      <c r="AQ23">
        <v>746</v>
      </c>
      <c r="AV23">
        <v>2528</v>
      </c>
      <c r="AW23">
        <v>2311</v>
      </c>
      <c r="BB23">
        <v>15359</v>
      </c>
      <c r="BC23">
        <v>8781</v>
      </c>
    </row>
    <row r="24" spans="2:55">
      <c r="B24" t="s">
        <v>25</v>
      </c>
      <c r="C24" t="s">
        <v>67</v>
      </c>
      <c r="AE24">
        <v>1050</v>
      </c>
      <c r="AF24">
        <v>1457</v>
      </c>
      <c r="AG24">
        <v>3508</v>
      </c>
      <c r="AH24" s="1">
        <v>3314976</v>
      </c>
      <c r="AI24">
        <v>1761386</v>
      </c>
      <c r="AJ24">
        <v>1748195</v>
      </c>
      <c r="AK24">
        <v>684397</v>
      </c>
      <c r="AL24">
        <v>625631</v>
      </c>
      <c r="AM24">
        <v>964</v>
      </c>
      <c r="AN24">
        <v>1465</v>
      </c>
      <c r="AO24">
        <v>1802</v>
      </c>
      <c r="AQ24">
        <v>3732</v>
      </c>
      <c r="AV24">
        <v>25699</v>
      </c>
      <c r="AW24">
        <v>7967</v>
      </c>
      <c r="AX24">
        <v>25</v>
      </c>
      <c r="BB24">
        <v>73769</v>
      </c>
      <c r="BC24">
        <v>18156</v>
      </c>
    </row>
    <row r="25" spans="2:55">
      <c r="B25" t="s">
        <v>13</v>
      </c>
      <c r="C25" t="s">
        <v>44</v>
      </c>
      <c r="Z25">
        <v>9177</v>
      </c>
      <c r="AA25">
        <v>23633</v>
      </c>
      <c r="AB25">
        <v>27182</v>
      </c>
      <c r="AC25">
        <v>38856</v>
      </c>
      <c r="AD25">
        <v>36486</v>
      </c>
      <c r="AE25">
        <v>47984</v>
      </c>
      <c r="AF25">
        <v>56519</v>
      </c>
      <c r="AG25">
        <v>49344</v>
      </c>
      <c r="AH25" s="1">
        <v>50922451</v>
      </c>
      <c r="AI25">
        <v>29796682</v>
      </c>
      <c r="AJ25">
        <v>24763819</v>
      </c>
      <c r="AK25">
        <v>6546438</v>
      </c>
      <c r="AL25">
        <v>4181956</v>
      </c>
      <c r="AM25">
        <v>3539</v>
      </c>
      <c r="AN25">
        <v>3664</v>
      </c>
      <c r="AO25">
        <v>4600</v>
      </c>
      <c r="AQ25">
        <v>5853</v>
      </c>
      <c r="AV25">
        <v>2117</v>
      </c>
      <c r="AW25">
        <v>1088</v>
      </c>
      <c r="AX25">
        <v>244</v>
      </c>
      <c r="BB25">
        <v>178677</v>
      </c>
      <c r="BC25">
        <v>365461</v>
      </c>
    </row>
    <row r="26" spans="2:55">
      <c r="B26" t="s">
        <v>80</v>
      </c>
      <c r="AG26">
        <v>8</v>
      </c>
      <c r="AH26" s="1">
        <v>42980</v>
      </c>
      <c r="AI26">
        <v>45430</v>
      </c>
      <c r="AJ26">
        <v>160</v>
      </c>
      <c r="AK26">
        <v>3300</v>
      </c>
    </row>
    <row r="27" spans="2:55">
      <c r="B27" t="s">
        <v>81</v>
      </c>
      <c r="C27" t="s">
        <v>83</v>
      </c>
      <c r="AG27">
        <v>2785</v>
      </c>
      <c r="AH27" s="1">
        <v>1904009</v>
      </c>
      <c r="AI27">
        <v>3088566</v>
      </c>
      <c r="AJ27">
        <v>153847</v>
      </c>
      <c r="AK27">
        <v>1521407</v>
      </c>
      <c r="AL27">
        <v>366250</v>
      </c>
    </row>
    <row r="28" spans="2:55">
      <c r="B28" t="s">
        <v>82</v>
      </c>
      <c r="C28" t="s">
        <v>84</v>
      </c>
      <c r="AG28">
        <v>2</v>
      </c>
      <c r="AH28" s="1">
        <v>70</v>
      </c>
      <c r="AI28">
        <v>3720</v>
      </c>
      <c r="AJ28">
        <v>1050</v>
      </c>
      <c r="AL28">
        <v>9360</v>
      </c>
    </row>
    <row r="29" spans="2:55">
      <c r="B29" t="s">
        <v>85</v>
      </c>
      <c r="C29" t="s">
        <v>86</v>
      </c>
      <c r="AG29">
        <v>12</v>
      </c>
      <c r="AH29" s="1">
        <v>14670</v>
      </c>
      <c r="AI29">
        <v>14488</v>
      </c>
      <c r="AJ29">
        <v>27973</v>
      </c>
      <c r="AK29">
        <v>7080</v>
      </c>
    </row>
    <row r="30" spans="2:55">
      <c r="B30" t="s">
        <v>87</v>
      </c>
      <c r="C30" t="s">
        <v>88</v>
      </c>
      <c r="AG30">
        <v>49</v>
      </c>
      <c r="AH30" s="1">
        <v>121315</v>
      </c>
      <c r="AI30">
        <v>117030</v>
      </c>
      <c r="AJ30">
        <v>159343</v>
      </c>
      <c r="AK30">
        <v>34967</v>
      </c>
      <c r="AL30">
        <v>4445</v>
      </c>
    </row>
    <row r="31" spans="2:55">
      <c r="B31" t="s">
        <v>40</v>
      </c>
      <c r="C31" t="s">
        <v>39</v>
      </c>
      <c r="AG31">
        <v>70</v>
      </c>
      <c r="AH31" s="1">
        <v>78065</v>
      </c>
      <c r="AI31">
        <v>117739</v>
      </c>
      <c r="AJ31">
        <v>312051</v>
      </c>
      <c r="AK31">
        <v>121530</v>
      </c>
      <c r="AL31">
        <v>423873</v>
      </c>
      <c r="AQ31">
        <v>1214</v>
      </c>
      <c r="AV31">
        <v>15140</v>
      </c>
      <c r="AW31">
        <v>19660</v>
      </c>
      <c r="BB31">
        <v>35153</v>
      </c>
      <c r="BC31">
        <v>17916</v>
      </c>
    </row>
    <row r="32" spans="2:55">
      <c r="B32" t="s">
        <v>14</v>
      </c>
      <c r="AD32">
        <v>7410</v>
      </c>
      <c r="AE32">
        <v>12761</v>
      </c>
      <c r="AF32">
        <v>12220</v>
      </c>
      <c r="AG32">
        <v>8693</v>
      </c>
      <c r="AH32" s="1">
        <v>10255189</v>
      </c>
      <c r="AI32">
        <v>11919107</v>
      </c>
      <c r="AJ32">
        <v>7631952</v>
      </c>
      <c r="AK32">
        <v>2359194</v>
      </c>
      <c r="AL32">
        <v>1845624</v>
      </c>
      <c r="AM32">
        <v>617</v>
      </c>
      <c r="AN32">
        <v>3142</v>
      </c>
      <c r="AO32">
        <v>2814</v>
      </c>
      <c r="AQ32">
        <v>3197</v>
      </c>
      <c r="AV32">
        <v>23271</v>
      </c>
      <c r="AW32">
        <v>9527</v>
      </c>
      <c r="BB32">
        <v>48514</v>
      </c>
      <c r="BC32">
        <v>75069</v>
      </c>
    </row>
    <row r="33" spans="2:55">
      <c r="B33" t="s">
        <v>45</v>
      </c>
      <c r="AI33">
        <v>12158</v>
      </c>
      <c r="AJ33">
        <v>9503</v>
      </c>
      <c r="AL33">
        <v>4355</v>
      </c>
      <c r="AQ33">
        <v>3</v>
      </c>
      <c r="BB33">
        <v>542</v>
      </c>
      <c r="BC33">
        <v>10481</v>
      </c>
    </row>
    <row r="34" spans="2:55">
      <c r="B34" t="s">
        <v>26</v>
      </c>
      <c r="C34" t="s">
        <v>43</v>
      </c>
      <c r="AE34">
        <v>3129</v>
      </c>
      <c r="AF34">
        <v>1044</v>
      </c>
      <c r="AG34">
        <v>4840</v>
      </c>
      <c r="AH34" s="1">
        <v>7610811</v>
      </c>
      <c r="AI34">
        <v>4711286</v>
      </c>
      <c r="AJ34">
        <v>5898164</v>
      </c>
      <c r="AK34">
        <v>1117320</v>
      </c>
      <c r="AL34">
        <v>2521220</v>
      </c>
      <c r="AM34">
        <v>863</v>
      </c>
      <c r="AN34">
        <v>1076</v>
      </c>
      <c r="AO34">
        <v>1790</v>
      </c>
      <c r="AQ34">
        <v>5112</v>
      </c>
      <c r="AV34">
        <v>3166</v>
      </c>
      <c r="AW34">
        <v>2428</v>
      </c>
    </row>
    <row r="35" spans="2:55">
      <c r="B35" t="s">
        <v>89</v>
      </c>
      <c r="C35" t="s">
        <v>90</v>
      </c>
      <c r="AG35">
        <v>115</v>
      </c>
      <c r="AH35" s="1">
        <v>1004386</v>
      </c>
    </row>
    <row r="36" spans="2:55">
      <c r="B36" t="s">
        <v>27</v>
      </c>
      <c r="C36" t="s">
        <v>66</v>
      </c>
      <c r="AE36">
        <v>8721</v>
      </c>
      <c r="AF36">
        <v>4684</v>
      </c>
      <c r="AG36">
        <v>7448</v>
      </c>
      <c r="AH36" s="1">
        <v>2183029</v>
      </c>
      <c r="AI36">
        <v>4413789</v>
      </c>
      <c r="AJ36">
        <v>4127075</v>
      </c>
      <c r="AK36">
        <v>913382</v>
      </c>
      <c r="AL36">
        <v>1612862</v>
      </c>
      <c r="AM36">
        <v>1599</v>
      </c>
      <c r="AN36">
        <v>1469</v>
      </c>
      <c r="AO36">
        <v>1991</v>
      </c>
      <c r="AQ36">
        <v>2556</v>
      </c>
      <c r="AV36">
        <v>64199</v>
      </c>
      <c r="AW36">
        <v>28422</v>
      </c>
      <c r="BB36">
        <v>41609</v>
      </c>
      <c r="BC36">
        <v>48178</v>
      </c>
    </row>
    <row r="37" spans="2:55">
      <c r="B37" t="s">
        <v>140</v>
      </c>
      <c r="AL37">
        <v>1236</v>
      </c>
    </row>
    <row r="38" spans="2:55">
      <c r="B38" t="s">
        <v>137</v>
      </c>
      <c r="AJ38">
        <v>4158</v>
      </c>
      <c r="AK38">
        <v>600</v>
      </c>
    </row>
    <row r="39" spans="2:55">
      <c r="B39" t="s">
        <v>77</v>
      </c>
      <c r="AE39">
        <v>12484</v>
      </c>
      <c r="AF39">
        <v>18013</v>
      </c>
      <c r="AG39">
        <v>18088</v>
      </c>
      <c r="AH39" s="1">
        <v>20693276</v>
      </c>
      <c r="AI39">
        <v>13294923</v>
      </c>
      <c r="AJ39">
        <v>9200404</v>
      </c>
      <c r="AK39">
        <v>5597311</v>
      </c>
      <c r="AL39">
        <v>7523697</v>
      </c>
    </row>
    <row r="40" spans="2:55">
      <c r="B40" t="s">
        <v>15</v>
      </c>
      <c r="C40" t="s">
        <v>46</v>
      </c>
      <c r="Z40">
        <v>6669</v>
      </c>
      <c r="AA40">
        <v>11537</v>
      </c>
      <c r="AB40">
        <v>15924</v>
      </c>
      <c r="AC40">
        <v>17735</v>
      </c>
      <c r="AD40">
        <v>17565</v>
      </c>
      <c r="AE40">
        <v>22439</v>
      </c>
      <c r="AF40">
        <v>26236</v>
      </c>
      <c r="AG40">
        <v>43084</v>
      </c>
      <c r="AH40" s="1">
        <v>49035908</v>
      </c>
      <c r="AI40">
        <v>39602904</v>
      </c>
      <c r="AJ40">
        <v>23070597</v>
      </c>
      <c r="AK40">
        <v>12766939</v>
      </c>
      <c r="AL40">
        <v>20621406</v>
      </c>
      <c r="AM40">
        <v>19673</v>
      </c>
      <c r="AN40">
        <v>20666</v>
      </c>
      <c r="AO40">
        <v>22891</v>
      </c>
      <c r="AQ40">
        <v>21590</v>
      </c>
      <c r="AV40">
        <v>1</v>
      </c>
      <c r="AW40">
        <v>12</v>
      </c>
      <c r="BB40">
        <v>55329</v>
      </c>
      <c r="BC40">
        <v>68132</v>
      </c>
    </row>
    <row r="41" spans="2:55">
      <c r="B41" t="s">
        <v>31</v>
      </c>
      <c r="AG41">
        <v>1424</v>
      </c>
      <c r="AH41" s="1">
        <v>2111765</v>
      </c>
      <c r="AI41">
        <v>1240574</v>
      </c>
      <c r="AJ41">
        <v>1266390</v>
      </c>
      <c r="AK41">
        <v>6875606</v>
      </c>
      <c r="AL41">
        <v>1999388</v>
      </c>
      <c r="AM41">
        <v>4760</v>
      </c>
      <c r="AN41">
        <v>6118</v>
      </c>
      <c r="AO41">
        <v>6089</v>
      </c>
      <c r="AQ41">
        <v>6262</v>
      </c>
      <c r="BB41">
        <v>38839</v>
      </c>
      <c r="BC41">
        <v>37496</v>
      </c>
    </row>
    <row r="42" spans="2:55">
      <c r="B42" t="s">
        <v>32</v>
      </c>
      <c r="AM42">
        <v>4934</v>
      </c>
      <c r="AN42">
        <v>5820</v>
      </c>
      <c r="AO42">
        <v>7904</v>
      </c>
      <c r="AQ42">
        <v>3556</v>
      </c>
      <c r="BB42">
        <v>1158</v>
      </c>
      <c r="BC42">
        <v>161</v>
      </c>
    </row>
    <row r="43" spans="2:55">
      <c r="B43" t="s">
        <v>53</v>
      </c>
      <c r="AQ43">
        <v>96</v>
      </c>
    </row>
    <row r="44" spans="2:55">
      <c r="B44" t="s">
        <v>54</v>
      </c>
      <c r="AG44">
        <v>111</v>
      </c>
      <c r="AH44" s="1">
        <v>36680</v>
      </c>
      <c r="AI44">
        <v>20000</v>
      </c>
      <c r="AJ44">
        <v>132240</v>
      </c>
      <c r="AK44">
        <v>58320</v>
      </c>
      <c r="AL44">
        <v>21800</v>
      </c>
      <c r="AQ44">
        <v>60</v>
      </c>
      <c r="BB44">
        <v>193</v>
      </c>
      <c r="BC44">
        <v>194</v>
      </c>
    </row>
    <row r="45" spans="2:55">
      <c r="B45" t="s">
        <v>55</v>
      </c>
      <c r="AG45">
        <v>10</v>
      </c>
      <c r="AH45" s="1">
        <v>21890</v>
      </c>
      <c r="AI45">
        <v>1540</v>
      </c>
      <c r="AJ45">
        <v>3954</v>
      </c>
      <c r="AK45">
        <v>3249</v>
      </c>
      <c r="AQ45">
        <v>152</v>
      </c>
    </row>
    <row r="46" spans="2:55">
      <c r="B46" t="s">
        <v>100</v>
      </c>
      <c r="AG46">
        <v>19</v>
      </c>
      <c r="AH46" s="1">
        <v>30376</v>
      </c>
      <c r="AI46">
        <v>33331</v>
      </c>
      <c r="AJ46">
        <v>200404</v>
      </c>
      <c r="AK46">
        <v>362566</v>
      </c>
      <c r="AL46">
        <v>95321</v>
      </c>
    </row>
    <row r="47" spans="2:55">
      <c r="B47" t="s">
        <v>56</v>
      </c>
      <c r="BB47">
        <v>17</v>
      </c>
    </row>
    <row r="48" spans="2:55">
      <c r="B48" t="s">
        <v>57</v>
      </c>
      <c r="BB48">
        <v>42</v>
      </c>
    </row>
    <row r="49" spans="2:55">
      <c r="B49" t="s">
        <v>58</v>
      </c>
      <c r="AI49">
        <v>7260</v>
      </c>
      <c r="AJ49">
        <v>45170</v>
      </c>
      <c r="AK49">
        <v>5565</v>
      </c>
      <c r="AQ49">
        <v>5</v>
      </c>
      <c r="BB49">
        <v>86</v>
      </c>
      <c r="BC49">
        <v>223</v>
      </c>
    </row>
    <row r="50" spans="2:55">
      <c r="B50" t="s">
        <v>34</v>
      </c>
      <c r="AM50">
        <v>96</v>
      </c>
      <c r="AQ50">
        <v>447</v>
      </c>
      <c r="AV50">
        <v>6797</v>
      </c>
      <c r="AW50">
        <v>157</v>
      </c>
      <c r="AX50">
        <v>955</v>
      </c>
      <c r="BB50">
        <v>725156</v>
      </c>
      <c r="BC50">
        <v>908301</v>
      </c>
    </row>
    <row r="51" spans="2:55">
      <c r="B51" t="s">
        <v>35</v>
      </c>
      <c r="AG51">
        <v>3</v>
      </c>
      <c r="AH51" s="1">
        <v>205</v>
      </c>
      <c r="AI51">
        <v>28918</v>
      </c>
      <c r="AJ51">
        <v>44296</v>
      </c>
      <c r="AK51">
        <v>2834</v>
      </c>
      <c r="AL51">
        <v>10969</v>
      </c>
      <c r="AM51">
        <v>29</v>
      </c>
      <c r="AQ51">
        <v>152</v>
      </c>
    </row>
    <row r="52" spans="2:55">
      <c r="B52" t="s">
        <v>91</v>
      </c>
      <c r="C52" t="s">
        <v>99</v>
      </c>
      <c r="AG52">
        <v>124</v>
      </c>
      <c r="AH52" s="1">
        <v>81600</v>
      </c>
      <c r="AI52">
        <v>36400</v>
      </c>
      <c r="AJ52">
        <v>22700</v>
      </c>
      <c r="AK52">
        <v>8550</v>
      </c>
      <c r="AL52">
        <v>10240</v>
      </c>
    </row>
    <row r="53" spans="2:55">
      <c r="B53" t="s">
        <v>92</v>
      </c>
      <c r="AJ53">
        <v>2100</v>
      </c>
      <c r="AL53">
        <v>81</v>
      </c>
    </row>
    <row r="54" spans="2:55">
      <c r="B54" t="s">
        <v>93</v>
      </c>
      <c r="C54" t="s">
        <v>98</v>
      </c>
      <c r="AJ54">
        <v>122500</v>
      </c>
      <c r="AL54">
        <v>3807</v>
      </c>
    </row>
    <row r="55" spans="2:55">
      <c r="B55" t="s">
        <v>94</v>
      </c>
      <c r="C55" t="s">
        <v>97</v>
      </c>
      <c r="AH55" s="1">
        <v>42400</v>
      </c>
      <c r="AK55">
        <v>435433</v>
      </c>
      <c r="AL55">
        <v>5390</v>
      </c>
    </row>
    <row r="56" spans="2:55">
      <c r="B56" t="s">
        <v>95</v>
      </c>
      <c r="C56" t="s">
        <v>96</v>
      </c>
    </row>
    <row r="57" spans="2:55">
      <c r="B57" t="s">
        <v>101</v>
      </c>
      <c r="AJ57">
        <v>29325</v>
      </c>
      <c r="AK57">
        <v>10260</v>
      </c>
    </row>
    <row r="58" spans="2:55">
      <c r="B58" t="s">
        <v>102</v>
      </c>
      <c r="AG58">
        <v>2</v>
      </c>
      <c r="AH58" s="1">
        <v>1585</v>
      </c>
      <c r="AI58">
        <v>6240</v>
      </c>
      <c r="AJ58">
        <v>3975</v>
      </c>
      <c r="AK58">
        <v>3840</v>
      </c>
    </row>
    <row r="59" spans="2:55">
      <c r="B59" t="s">
        <v>103</v>
      </c>
      <c r="C59" t="s">
        <v>104</v>
      </c>
      <c r="AG59">
        <v>426</v>
      </c>
      <c r="AH59" s="1">
        <v>378172</v>
      </c>
      <c r="AI59">
        <v>91608</v>
      </c>
      <c r="AJ59">
        <v>184938</v>
      </c>
      <c r="AK59">
        <v>28396</v>
      </c>
      <c r="AL59">
        <v>19987</v>
      </c>
    </row>
    <row r="60" spans="2:55">
      <c r="B60" t="s">
        <v>105</v>
      </c>
      <c r="AH60" s="1">
        <v>27424</v>
      </c>
      <c r="AI60">
        <v>5908</v>
      </c>
      <c r="AJ60">
        <v>35144</v>
      </c>
      <c r="AK60">
        <v>105060</v>
      </c>
      <c r="AL60">
        <v>296362</v>
      </c>
    </row>
    <row r="61" spans="2:55">
      <c r="B61" t="s">
        <v>106</v>
      </c>
      <c r="C61" t="s">
        <v>112</v>
      </c>
      <c r="AG61">
        <v>3812</v>
      </c>
      <c r="AH61" s="1">
        <v>4869989</v>
      </c>
      <c r="AI61">
        <v>1297189</v>
      </c>
      <c r="AL61">
        <v>14805</v>
      </c>
    </row>
    <row r="62" spans="2:55">
      <c r="B62" t="s">
        <v>107</v>
      </c>
      <c r="C62" t="s">
        <v>113</v>
      </c>
    </row>
    <row r="63" spans="2:55">
      <c r="B63" t="s">
        <v>108</v>
      </c>
      <c r="C63" t="s">
        <v>114</v>
      </c>
    </row>
    <row r="64" spans="2:55">
      <c r="B64" t="s">
        <v>109</v>
      </c>
      <c r="C64" t="s">
        <v>115</v>
      </c>
      <c r="AL64">
        <v>213170</v>
      </c>
    </row>
    <row r="65" spans="2:43">
      <c r="B65" t="s">
        <v>110</v>
      </c>
      <c r="C65" t="s">
        <v>116</v>
      </c>
      <c r="AG65">
        <v>348</v>
      </c>
      <c r="AH65" s="1">
        <v>5500</v>
      </c>
      <c r="AI65">
        <v>75000</v>
      </c>
      <c r="AJ65">
        <v>199155</v>
      </c>
      <c r="AK65">
        <v>110</v>
      </c>
      <c r="AL65">
        <v>18759</v>
      </c>
    </row>
    <row r="66" spans="2:43">
      <c r="B66" t="s">
        <v>111</v>
      </c>
      <c r="C66" t="s">
        <v>117</v>
      </c>
      <c r="AK66">
        <v>2380</v>
      </c>
    </row>
    <row r="67" spans="2:43">
      <c r="B67" t="s">
        <v>118</v>
      </c>
      <c r="AK67">
        <v>700</v>
      </c>
    </row>
    <row r="68" spans="2:43">
      <c r="B68" t="s">
        <v>59</v>
      </c>
      <c r="AQ68">
        <v>1408</v>
      </c>
    </row>
    <row r="69" spans="2:43">
      <c r="B69" t="s">
        <v>119</v>
      </c>
      <c r="C69" t="s">
        <v>120</v>
      </c>
      <c r="AG69">
        <v>489</v>
      </c>
      <c r="AH69" s="1">
        <v>136954</v>
      </c>
      <c r="AI69">
        <v>93434</v>
      </c>
      <c r="AJ69">
        <v>47064</v>
      </c>
      <c r="AK69">
        <v>3544</v>
      </c>
      <c r="AL69">
        <v>52716</v>
      </c>
    </row>
    <row r="70" spans="2:43">
      <c r="B70" t="s">
        <v>121</v>
      </c>
      <c r="AG70">
        <v>13</v>
      </c>
      <c r="AH70" s="1">
        <v>48450</v>
      </c>
      <c r="AI70">
        <v>23800</v>
      </c>
      <c r="AK70">
        <v>550</v>
      </c>
      <c r="AL70">
        <v>916</v>
      </c>
    </row>
    <row r="71" spans="2:43">
      <c r="B71" t="s">
        <v>122</v>
      </c>
      <c r="AG71">
        <v>6</v>
      </c>
      <c r="AI71">
        <v>27000</v>
      </c>
    </row>
    <row r="72" spans="2:43">
      <c r="B72" t="s">
        <v>123</v>
      </c>
      <c r="AG72">
        <v>35</v>
      </c>
      <c r="AH72" s="1">
        <v>11220</v>
      </c>
      <c r="AI72">
        <v>8600</v>
      </c>
      <c r="AJ72">
        <v>3360</v>
      </c>
    </row>
    <row r="73" spans="2:43">
      <c r="B73" t="s">
        <v>124</v>
      </c>
      <c r="AI73">
        <v>14000</v>
      </c>
      <c r="AJ73">
        <v>24780</v>
      </c>
      <c r="AK73">
        <v>750</v>
      </c>
      <c r="AL73">
        <v>1755</v>
      </c>
    </row>
    <row r="74" spans="2:43">
      <c r="B74" t="s">
        <v>125</v>
      </c>
      <c r="AG74">
        <v>1499</v>
      </c>
      <c r="AH74" s="1">
        <v>573130</v>
      </c>
      <c r="AI74">
        <v>587016</v>
      </c>
      <c r="AJ74">
        <v>182065</v>
      </c>
      <c r="AK74">
        <v>3780</v>
      </c>
      <c r="AL74">
        <v>510</v>
      </c>
    </row>
    <row r="75" spans="2:43">
      <c r="B75" t="s">
        <v>126</v>
      </c>
      <c r="AG75">
        <v>98</v>
      </c>
      <c r="AH75" s="1">
        <v>131325</v>
      </c>
      <c r="AI75">
        <v>167000</v>
      </c>
      <c r="AJ75">
        <v>43540</v>
      </c>
      <c r="AK75">
        <v>30710</v>
      </c>
      <c r="AL75">
        <v>62458</v>
      </c>
    </row>
    <row r="76" spans="2:43">
      <c r="B76" t="s">
        <v>127</v>
      </c>
      <c r="AH76" s="1">
        <v>8670</v>
      </c>
      <c r="AL76">
        <v>600</v>
      </c>
    </row>
    <row r="77" spans="2:43">
      <c r="B77" t="s">
        <v>128</v>
      </c>
    </row>
    <row r="78" spans="2:43">
      <c r="B78" t="s">
        <v>129</v>
      </c>
    </row>
    <row r="79" spans="2:43">
      <c r="B79" t="s">
        <v>130</v>
      </c>
    </row>
    <row r="80" spans="2:43">
      <c r="B80" t="s">
        <v>131</v>
      </c>
    </row>
    <row r="81" spans="2:55">
      <c r="B81" t="s">
        <v>132</v>
      </c>
    </row>
    <row r="82" spans="2:55">
      <c r="B82" t="s">
        <v>133</v>
      </c>
      <c r="AI82">
        <v>6250</v>
      </c>
      <c r="AK82">
        <v>10200</v>
      </c>
    </row>
    <row r="83" spans="2:55">
      <c r="B83" t="s">
        <v>134</v>
      </c>
    </row>
    <row r="84" spans="2:55">
      <c r="B84" t="s">
        <v>135</v>
      </c>
      <c r="AG84">
        <v>200</v>
      </c>
      <c r="AH84" s="1">
        <v>175984</v>
      </c>
      <c r="AJ84">
        <v>4440</v>
      </c>
    </row>
    <row r="85" spans="2:55">
      <c r="B85" t="s">
        <v>36</v>
      </c>
      <c r="AG85">
        <v>3549</v>
      </c>
      <c r="AH85" s="1">
        <v>431938</v>
      </c>
      <c r="AI85">
        <v>1609416</v>
      </c>
      <c r="AJ85">
        <v>103762</v>
      </c>
      <c r="AK85">
        <v>603000</v>
      </c>
      <c r="AL85">
        <v>2153692</v>
      </c>
      <c r="AN85">
        <v>2076</v>
      </c>
      <c r="AO85">
        <v>3958</v>
      </c>
      <c r="AQ85">
        <v>2329</v>
      </c>
      <c r="BB85">
        <v>76771</v>
      </c>
      <c r="BC85">
        <v>131372</v>
      </c>
    </row>
    <row r="86" spans="2:55">
      <c r="B86" t="s">
        <v>60</v>
      </c>
      <c r="AG86">
        <v>216</v>
      </c>
      <c r="AH86" s="1">
        <v>264420</v>
      </c>
      <c r="AI86">
        <v>393380</v>
      </c>
      <c r="AJ86">
        <v>563990</v>
      </c>
      <c r="AK86">
        <v>77820</v>
      </c>
      <c r="AL86">
        <v>137159</v>
      </c>
      <c r="AQ86">
        <v>1022</v>
      </c>
      <c r="BB86">
        <v>375</v>
      </c>
      <c r="BC86">
        <v>5</v>
      </c>
    </row>
    <row r="87" spans="2:55">
      <c r="B87" t="s">
        <v>61</v>
      </c>
      <c r="AQ87">
        <v>18</v>
      </c>
    </row>
    <row r="88" spans="2:55">
      <c r="B88" t="s">
        <v>62</v>
      </c>
      <c r="AH88" s="1">
        <v>40250</v>
      </c>
      <c r="AI88">
        <v>92500</v>
      </c>
      <c r="AJ88">
        <v>61380</v>
      </c>
      <c r="AK88">
        <v>60480</v>
      </c>
      <c r="AL88">
        <v>51470</v>
      </c>
      <c r="AQ88">
        <v>200</v>
      </c>
      <c r="BC88">
        <v>2461</v>
      </c>
    </row>
    <row r="89" spans="2:55">
      <c r="B89" t="s">
        <v>63</v>
      </c>
      <c r="AQ89">
        <v>169</v>
      </c>
      <c r="BC89">
        <v>1</v>
      </c>
    </row>
    <row r="90" spans="2:55">
      <c r="B90" t="s">
        <v>136</v>
      </c>
      <c r="AH90" s="1">
        <v>13650</v>
      </c>
      <c r="AI90">
        <v>29660</v>
      </c>
      <c r="AK90">
        <v>9090</v>
      </c>
      <c r="AL90">
        <v>105000</v>
      </c>
    </row>
    <row r="91" spans="2:55">
      <c r="B91" t="s">
        <v>16</v>
      </c>
      <c r="AG91">
        <v>255</v>
      </c>
      <c r="AH91" s="1">
        <v>607994</v>
      </c>
      <c r="AI91">
        <v>14224</v>
      </c>
    </row>
    <row r="92" spans="2:55">
      <c r="B92" t="s">
        <v>17</v>
      </c>
      <c r="AC92">
        <v>10870</v>
      </c>
      <c r="AD92">
        <v>67</v>
      </c>
      <c r="AG92">
        <v>1317</v>
      </c>
      <c r="AH92" s="1">
        <v>1966686</v>
      </c>
      <c r="AI92">
        <v>1215095</v>
      </c>
      <c r="AJ92">
        <v>434180</v>
      </c>
      <c r="AK92">
        <v>146240</v>
      </c>
      <c r="AL92">
        <v>68478</v>
      </c>
    </row>
    <row r="93" spans="2:55">
      <c r="B93" t="s">
        <v>18</v>
      </c>
      <c r="C93" t="s">
        <v>73</v>
      </c>
      <c r="Y93">
        <v>46798</v>
      </c>
      <c r="Z93">
        <v>7531</v>
      </c>
      <c r="AA93">
        <v>13450</v>
      </c>
      <c r="AB93">
        <v>13055</v>
      </c>
      <c r="AC93">
        <v>33486</v>
      </c>
      <c r="AD93">
        <v>24789</v>
      </c>
      <c r="AE93">
        <v>11164</v>
      </c>
      <c r="AF93">
        <v>13551</v>
      </c>
      <c r="AM93">
        <v>6383</v>
      </c>
      <c r="AN93">
        <v>10564</v>
      </c>
      <c r="AO93">
        <v>10445</v>
      </c>
      <c r="AV93">
        <v>66</v>
      </c>
    </row>
    <row r="95" spans="2:55">
      <c r="B95" t="s">
        <v>183</v>
      </c>
      <c r="Y95">
        <f>SUM(Y4:Y94)</f>
        <v>417317</v>
      </c>
      <c r="Z95">
        <f t="shared" ref="Z95:BC95" si="0">SUM(Z4:Z94)</f>
        <v>520676</v>
      </c>
      <c r="AA95">
        <f t="shared" si="0"/>
        <v>539393</v>
      </c>
      <c r="AB95">
        <f t="shared" si="0"/>
        <v>422985</v>
      </c>
      <c r="AC95">
        <f t="shared" si="0"/>
        <v>702806</v>
      </c>
      <c r="AD95">
        <f t="shared" si="0"/>
        <v>739680</v>
      </c>
      <c r="AE95">
        <f t="shared" si="0"/>
        <v>941006</v>
      </c>
      <c r="AF95">
        <f t="shared" si="0"/>
        <v>1182262</v>
      </c>
      <c r="AG95">
        <f t="shared" si="0"/>
        <v>1211412</v>
      </c>
      <c r="AH95" s="1">
        <f t="shared" si="0"/>
        <v>1063697157</v>
      </c>
      <c r="AI95">
        <f t="shared" si="0"/>
        <v>823347780</v>
      </c>
      <c r="AJ95">
        <f t="shared" si="0"/>
        <v>539360986</v>
      </c>
      <c r="AK95">
        <f t="shared" si="0"/>
        <v>328537835</v>
      </c>
      <c r="AL95">
        <f t="shared" si="0"/>
        <v>312643458</v>
      </c>
      <c r="AM95">
        <f t="shared" si="0"/>
        <v>344897</v>
      </c>
      <c r="AN95">
        <f t="shared" si="0"/>
        <v>402345</v>
      </c>
      <c r="AO95">
        <f t="shared" si="0"/>
        <v>432992</v>
      </c>
      <c r="AP95">
        <f t="shared" si="0"/>
        <v>0</v>
      </c>
      <c r="AQ95">
        <f>SUM(AQ4:AQ94)</f>
        <v>406677</v>
      </c>
      <c r="AR95">
        <f t="shared" si="0"/>
        <v>0</v>
      </c>
      <c r="AS95">
        <f t="shared" si="0"/>
        <v>0</v>
      </c>
      <c r="AT95">
        <f t="shared" si="0"/>
        <v>0</v>
      </c>
      <c r="AU95">
        <f t="shared" si="0"/>
        <v>0</v>
      </c>
      <c r="AV95">
        <f t="shared" si="0"/>
        <v>1147499</v>
      </c>
      <c r="AW95">
        <f t="shared" si="0"/>
        <v>808306</v>
      </c>
      <c r="AX95">
        <f t="shared" si="0"/>
        <v>2384</v>
      </c>
      <c r="AY95">
        <f t="shared" si="0"/>
        <v>0</v>
      </c>
      <c r="AZ95">
        <f t="shared" si="0"/>
        <v>0</v>
      </c>
      <c r="BA95">
        <f t="shared" si="0"/>
        <v>0</v>
      </c>
      <c r="BB95">
        <f t="shared" si="0"/>
        <v>3370760</v>
      </c>
      <c r="BC95">
        <f t="shared" si="0"/>
        <v>3692341</v>
      </c>
    </row>
    <row r="97" spans="25:55">
      <c r="Y97">
        <f>417317-Y95</f>
        <v>0</v>
      </c>
      <c r="Z97">
        <f>520676-Z95</f>
        <v>0</v>
      </c>
      <c r="AA97">
        <f>539393-AA95</f>
        <v>0</v>
      </c>
      <c r="AB97">
        <f>422985-AB95</f>
        <v>0</v>
      </c>
      <c r="AC97">
        <f>702806-AC95</f>
        <v>0</v>
      </c>
      <c r="AD97">
        <f>739680-AD95</f>
        <v>0</v>
      </c>
      <c r="AE97">
        <f>941006-AE95</f>
        <v>0</v>
      </c>
      <c r="AF97">
        <f>1182262-AF95</f>
        <v>0</v>
      </c>
      <c r="AG97">
        <f>1211411-AG95</f>
        <v>-1</v>
      </c>
      <c r="AH97" s="1">
        <f>1063697157-AH95</f>
        <v>0</v>
      </c>
      <c r="AI97">
        <f>823347780-AI95</f>
        <v>0</v>
      </c>
      <c r="AJ97">
        <f>539360986-AJ95</f>
        <v>0</v>
      </c>
      <c r="AK97">
        <f>328537835-AK95</f>
        <v>0</v>
      </c>
      <c r="AL97">
        <f>312643458-AL95</f>
        <v>0</v>
      </c>
      <c r="AM97">
        <f>344897-AM95</f>
        <v>0</v>
      </c>
      <c r="AN97">
        <f>402345-AN95</f>
        <v>0</v>
      </c>
      <c r="AO97">
        <f>432992-AO95</f>
        <v>0</v>
      </c>
      <c r="AQ97">
        <f>410607-AQ95</f>
        <v>3930</v>
      </c>
      <c r="AV97">
        <f>1147499-AV95</f>
        <v>0</v>
      </c>
      <c r="AW97">
        <f>808306-AW95</f>
        <v>0</v>
      </c>
      <c r="AX97">
        <f>2384-AX95</f>
        <v>0</v>
      </c>
      <c r="BB97">
        <f>3382474-BB95</f>
        <v>11714</v>
      </c>
      <c r="BC97">
        <f>3706390-BC95</f>
        <v>14049</v>
      </c>
    </row>
    <row r="99" spans="25:55">
      <c r="Y99" t="s">
        <v>22</v>
      </c>
      <c r="Z99" t="s">
        <v>22</v>
      </c>
      <c r="AA99" t="s">
        <v>22</v>
      </c>
      <c r="AB99" t="s">
        <v>22</v>
      </c>
      <c r="AC99" t="s">
        <v>22</v>
      </c>
      <c r="AD99" t="s">
        <v>22</v>
      </c>
      <c r="AE99" t="s">
        <v>22</v>
      </c>
      <c r="AF99" t="s">
        <v>22</v>
      </c>
      <c r="AG99" t="s">
        <v>22</v>
      </c>
      <c r="AH99" s="1" t="s">
        <v>22</v>
      </c>
      <c r="AI99" t="s">
        <v>22</v>
      </c>
      <c r="AJ99" t="s">
        <v>22</v>
      </c>
      <c r="AK99" t="s">
        <v>22</v>
      </c>
      <c r="AL99" t="s">
        <v>22</v>
      </c>
      <c r="AM99" t="s">
        <v>22</v>
      </c>
      <c r="AN99" t="s">
        <v>22</v>
      </c>
      <c r="AO99" t="s">
        <v>22</v>
      </c>
    </row>
    <row r="100" spans="25:55">
      <c r="BB100" t="s">
        <v>71</v>
      </c>
      <c r="BC100" t="s">
        <v>71</v>
      </c>
    </row>
    <row r="101" spans="25:55">
      <c r="Y101" t="s">
        <v>23</v>
      </c>
      <c r="Z101" t="s">
        <v>23</v>
      </c>
      <c r="AA101" t="s">
        <v>23</v>
      </c>
      <c r="AB101" t="s">
        <v>23</v>
      </c>
      <c r="AC101" t="s">
        <v>23</v>
      </c>
      <c r="AD101" t="s">
        <v>23</v>
      </c>
      <c r="AE101" t="s">
        <v>23</v>
      </c>
      <c r="AF101" t="s">
        <v>23</v>
      </c>
      <c r="AG101" t="s">
        <v>76</v>
      </c>
      <c r="AH101" t="s">
        <v>182</v>
      </c>
      <c r="AI101" t="s">
        <v>182</v>
      </c>
      <c r="AJ101" t="s">
        <v>182</v>
      </c>
      <c r="AK101" t="s">
        <v>182</v>
      </c>
      <c r="AL101" t="s">
        <v>182</v>
      </c>
      <c r="AM101" t="s">
        <v>23</v>
      </c>
      <c r="AN101" t="s">
        <v>23</v>
      </c>
      <c r="AO101" t="s">
        <v>23</v>
      </c>
      <c r="BB101" t="s">
        <v>72</v>
      </c>
    </row>
    <row r="103" spans="25:55">
      <c r="AQ103" t="s">
        <v>68</v>
      </c>
    </row>
    <row r="105" spans="25:55">
      <c r="AF105" t="s">
        <v>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imports_alt</vt:lpstr>
      <vt:lpstr>exports</vt:lpstr>
      <vt:lpstr>imports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2009-06-11T14:49:04Z</dcterms:created>
  <dcterms:modified xsi:type="dcterms:W3CDTF">2011-11-15T02:47:38Z</dcterms:modified>
</cp:coreProperties>
</file>