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5480" windowHeight="9120" activeTab="1"/>
  </bookViews>
  <sheets>
    <sheet name="imports" sheetId="1" r:id="rId1"/>
    <sheet name="exports" sheetId="2" r:id="rId2"/>
    <sheet name="exp2" sheetId="3" r:id="rId3"/>
  </sheets>
  <calcPr calcId="125725"/>
</workbook>
</file>

<file path=xl/calcChain.xml><?xml version="1.0" encoding="utf-8"?>
<calcChain xmlns="http://schemas.openxmlformats.org/spreadsheetml/2006/main">
  <c r="AQ203" i="3"/>
  <c r="AQ205" s="1"/>
  <c r="AP203"/>
  <c r="AP205" s="1"/>
  <c r="AO203"/>
  <c r="AO205" s="1"/>
  <c r="AN203"/>
  <c r="AN205" s="1"/>
  <c r="AM203"/>
  <c r="AM205" s="1"/>
  <c r="AL203"/>
  <c r="AL205" s="1"/>
  <c r="AK203"/>
  <c r="AK205" s="1"/>
  <c r="AJ203"/>
  <c r="AJ205" s="1"/>
  <c r="AI203"/>
  <c r="AI205" s="1"/>
  <c r="AH203"/>
  <c r="AG203"/>
  <c r="AF203"/>
  <c r="AE203"/>
  <c r="AD203"/>
  <c r="AC203"/>
  <c r="AB203"/>
  <c r="AA203"/>
  <c r="Z203"/>
  <c r="Y203"/>
  <c r="AQ189" i="1" l="1"/>
  <c r="AQ191" s="1"/>
  <c r="AP189"/>
  <c r="AP191" s="1"/>
  <c r="AO189"/>
  <c r="AO191" s="1"/>
  <c r="AN189" l="1"/>
  <c r="AN191" s="1"/>
  <c r="AI189"/>
  <c r="AI191" s="1"/>
  <c r="AJ189"/>
  <c r="AJ191" s="1"/>
  <c r="AK189"/>
  <c r="AK191" s="1"/>
  <c r="AL189"/>
  <c r="AL191" s="1"/>
  <c r="AM189"/>
  <c r="AM191" s="1"/>
  <c r="Y94" i="2"/>
  <c r="AH94"/>
  <c r="AH96" s="1"/>
  <c r="AI94"/>
  <c r="AB94"/>
  <c r="AC94"/>
  <c r="AD94"/>
  <c r="AE94"/>
  <c r="AF94"/>
  <c r="AG94"/>
  <c r="AG96" l="1"/>
  <c r="AF96"/>
  <c r="AE96"/>
  <c r="AH189" i="1"/>
  <c r="AH191" s="1"/>
  <c r="AG189"/>
  <c r="AG191" s="1"/>
  <c r="AE189" l="1"/>
  <c r="AE191" s="1"/>
  <c r="AF189"/>
  <c r="AF191" s="1"/>
  <c r="Z189"/>
  <c r="AA189"/>
  <c r="AB189"/>
  <c r="AB191" s="1"/>
  <c r="AC189"/>
  <c r="AD189"/>
  <c r="AD191" s="1"/>
  <c r="Y189"/>
  <c r="Y191" s="1"/>
  <c r="Y96" i="2"/>
  <c r="Z94"/>
  <c r="AD96"/>
  <c r="AC191" i="1"/>
  <c r="AC96" i="2"/>
  <c r="AB96"/>
  <c r="AA94"/>
  <c r="AA96" s="1"/>
  <c r="AA191" i="1"/>
</calcChain>
</file>

<file path=xl/sharedStrings.xml><?xml version="1.0" encoding="utf-8"?>
<sst xmlns="http://schemas.openxmlformats.org/spreadsheetml/2006/main" count="625" uniqueCount="269">
  <si>
    <t>Latvia</t>
  </si>
  <si>
    <t>Vacija</t>
  </si>
  <si>
    <t>Anglija</t>
  </si>
  <si>
    <t>Lietava</t>
  </si>
  <si>
    <t>Holande</t>
  </si>
  <si>
    <t>Polija</t>
  </si>
  <si>
    <t>Padomju Krievija</t>
  </si>
  <si>
    <t>Danijga</t>
  </si>
  <si>
    <t>Igaunija</t>
  </si>
  <si>
    <t>Zviedrija</t>
  </si>
  <si>
    <t>Belgija</t>
  </si>
  <si>
    <t>Danciga</t>
  </si>
  <si>
    <t>Danciga un Memele</t>
  </si>
  <si>
    <t>Francija</t>
  </si>
  <si>
    <t>Cekoslovakija</t>
  </si>
  <si>
    <t>Sveice</t>
  </si>
  <si>
    <t>Somija</t>
  </si>
  <si>
    <t>Norvegija</t>
  </si>
  <si>
    <t>Austrija</t>
  </si>
  <si>
    <t>Italija</t>
  </si>
  <si>
    <t>Spanija</t>
  </si>
  <si>
    <t>Bulgarija</t>
  </si>
  <si>
    <t>Portugale</t>
  </si>
  <si>
    <t>Ungarija</t>
  </si>
  <si>
    <t>Dienvidslavija</t>
  </si>
  <si>
    <t>Rumenija</t>
  </si>
  <si>
    <t>Turcija</t>
  </si>
  <si>
    <t>Z.-Amerikas Sav. Valstis</t>
  </si>
  <si>
    <t>Argentina</t>
  </si>
  <si>
    <t>Kanada</t>
  </si>
  <si>
    <t>Brazilija</t>
  </si>
  <si>
    <t>Indija</t>
  </si>
  <si>
    <t>Kina</t>
  </si>
  <si>
    <t>Palestina</t>
  </si>
  <si>
    <t>Japana</t>
  </si>
  <si>
    <t>Egipte</t>
  </si>
  <si>
    <t>Maroka</t>
  </si>
  <si>
    <t>par Afrikas dajas</t>
  </si>
  <si>
    <t>Australija</t>
  </si>
  <si>
    <t>Griekija</t>
  </si>
  <si>
    <t>Siama</t>
  </si>
  <si>
    <t>Luksemburga</t>
  </si>
  <si>
    <t>Meksika</t>
  </si>
  <si>
    <t>Persija</t>
  </si>
  <si>
    <t>Abisinija</t>
  </si>
  <si>
    <t>Urugvaja</t>
  </si>
  <si>
    <t>Cile</t>
  </si>
  <si>
    <t>Alzira</t>
  </si>
  <si>
    <t>rublos</t>
  </si>
  <si>
    <t>Parejas valstis</t>
  </si>
  <si>
    <t>Kina un Mandzurija</t>
  </si>
  <si>
    <t>Russia</t>
  </si>
  <si>
    <t>Malta</t>
  </si>
  <si>
    <t>Anglu kol Azija</t>
  </si>
  <si>
    <t>British colonies of Asia</t>
  </si>
  <si>
    <t>Indija, Holandes</t>
  </si>
  <si>
    <t>Francu kol Azija</t>
  </si>
  <si>
    <t>Parejas Azijas valstis</t>
  </si>
  <si>
    <t>Other Asian</t>
  </si>
  <si>
    <t>Dienvidafrika</t>
  </si>
  <si>
    <t>South Africa</t>
  </si>
  <si>
    <t>Jamaika</t>
  </si>
  <si>
    <t>Kolumbija</t>
  </si>
  <si>
    <t>Kuba</t>
  </si>
  <si>
    <t>Parejas Amerikas vaistis</t>
  </si>
  <si>
    <t>notes</t>
  </si>
  <si>
    <t>units</t>
  </si>
  <si>
    <t>Yugoslavia</t>
  </si>
  <si>
    <t>lats</t>
  </si>
  <si>
    <t>Bolivija</t>
  </si>
  <si>
    <t>Monako</t>
  </si>
  <si>
    <t>Peru</t>
  </si>
  <si>
    <t>Mandzurija</t>
  </si>
  <si>
    <t>Sirija</t>
  </si>
  <si>
    <t>Soviet total off by 100 in book</t>
  </si>
  <si>
    <t>Mesopotamija</t>
  </si>
  <si>
    <t>Arabija</t>
  </si>
  <si>
    <t>Total is off by 2000 in book</t>
  </si>
  <si>
    <t>Kostarika</t>
  </si>
  <si>
    <t>Panama</t>
  </si>
  <si>
    <t>Venecuela</t>
  </si>
  <si>
    <t>Ekvadora</t>
  </si>
  <si>
    <t>Paragvaja</t>
  </si>
  <si>
    <t>Holandes Indija</t>
  </si>
  <si>
    <t>Straits-Settlements</t>
  </si>
  <si>
    <t>Anglijas kol Kapkolonija un Natal</t>
  </si>
  <si>
    <t>Albanija</t>
  </si>
  <si>
    <t>Gibraltara</t>
  </si>
  <si>
    <t>Afghanistan</t>
  </si>
  <si>
    <t>Anglijas kol. Americas</t>
  </si>
  <si>
    <t>Filipinu salas</t>
  </si>
  <si>
    <t>Abesinija</t>
  </si>
  <si>
    <t>Tunisa</t>
  </si>
  <si>
    <t>Afrika, portugales kol</t>
  </si>
  <si>
    <t>Kanariju salas</t>
  </si>
  <si>
    <t>Kongo (Belgijas)</t>
  </si>
  <si>
    <t>Jaun-Zelande</t>
  </si>
  <si>
    <t>Nezinamas valstis</t>
  </si>
  <si>
    <t>Dominikanas republika</t>
  </si>
  <si>
    <t>Gvatemala</t>
  </si>
  <si>
    <t>Haiti</t>
  </si>
  <si>
    <t>Kiraso</t>
  </si>
  <si>
    <t>Trinidad</t>
  </si>
  <si>
    <t>Curacao</t>
  </si>
  <si>
    <t>Adena</t>
  </si>
  <si>
    <t>Indija, Francijas</t>
  </si>
  <si>
    <t>Malaja, Anglijas</t>
  </si>
  <si>
    <t>Parejas Francijas kol</t>
  </si>
  <si>
    <t>Afrika, Holandes kol</t>
  </si>
  <si>
    <t>Somali, Italijas kol</t>
  </si>
  <si>
    <t>Acores</t>
  </si>
  <si>
    <t>Azores</t>
  </si>
  <si>
    <t>Kanarijas Salas</t>
  </si>
  <si>
    <t>Canary Islands</t>
  </si>
  <si>
    <t>Anglijas kolon Afrika</t>
  </si>
  <si>
    <t>Salvadora</t>
  </si>
  <si>
    <t>Guiana, Holandes</t>
  </si>
  <si>
    <t>Jaunzelande</t>
  </si>
  <si>
    <t>New Zealand</t>
  </si>
  <si>
    <t>Samoa, US</t>
  </si>
  <si>
    <t>Latvijus Areja Tirdznieciba Un Tranzits (HF207.A4)</t>
  </si>
  <si>
    <t>Appears to be pays de provenance, but if data is unavailable, country of purchase</t>
  </si>
  <si>
    <t>Afrika, Belgijas kolonija</t>
  </si>
  <si>
    <t>Afrika, Italijas kolonija</t>
  </si>
  <si>
    <t>Afrika, Portugales kolonija</t>
  </si>
  <si>
    <t>Maroka, Spanijas</t>
  </si>
  <si>
    <t>Sudana, Francijas</t>
  </si>
  <si>
    <t>Guiana, Anglijas</t>
  </si>
  <si>
    <t>Honduras</t>
  </si>
  <si>
    <t>Barbados</t>
  </si>
  <si>
    <t>Guiana, Anglija</t>
  </si>
  <si>
    <t>Nufaundlendu salas</t>
  </si>
  <si>
    <t>Newfoundland</t>
  </si>
  <si>
    <t>Gvadelupe-Port Luis</t>
  </si>
  <si>
    <t>Latvijus Areja Tirdznieciba Un Kugu Kustiba (HF207.A3)</t>
  </si>
  <si>
    <t>Latvijus Areja Tirdznieciba (HF207.A4)</t>
  </si>
  <si>
    <t>roubles</t>
  </si>
  <si>
    <t>Angola</t>
  </si>
  <si>
    <t>Bahamas salas</t>
  </si>
  <si>
    <t>Belgija-Luksemburga</t>
  </si>
  <si>
    <t>Britanijas kol, nezin</t>
  </si>
  <si>
    <t>British colonies, incon.</t>
  </si>
  <si>
    <t>Ceilona</t>
  </si>
  <si>
    <t>under British India until 1933</t>
  </si>
  <si>
    <t>Dienvidrietumu Afrika</t>
  </si>
  <si>
    <t>South-East Africa</t>
  </si>
  <si>
    <t>Dominikana republika</t>
  </si>
  <si>
    <t>Dzilberta un Ellice salas</t>
  </si>
  <si>
    <t>Gilbert &amp; Ellice Islands</t>
  </si>
  <si>
    <t>Ekvatoriala Afrika</t>
  </si>
  <si>
    <t>Eritreja</t>
  </si>
  <si>
    <t>Eritrea</t>
  </si>
  <si>
    <t>Francijas kolon, nez</t>
  </si>
  <si>
    <t>Gineja, Franc kol</t>
  </si>
  <si>
    <t>Gineja, Span kol</t>
  </si>
  <si>
    <t>Grenada</t>
  </si>
  <si>
    <t>Grenlande</t>
  </si>
  <si>
    <t>French Guinea</t>
  </si>
  <si>
    <t>Spanish Guinea</t>
  </si>
  <si>
    <t>Havaju salas</t>
  </si>
  <si>
    <t>Hawaii</t>
  </si>
  <si>
    <t>Hongkonga</t>
  </si>
  <si>
    <t>Indokina</t>
  </si>
  <si>
    <t>Iraka</t>
  </si>
  <si>
    <t>Irijas Brivvalsts</t>
  </si>
  <si>
    <t>Ireland - included with Great Britain until 1934</t>
  </si>
  <si>
    <t>Islande</t>
  </si>
  <si>
    <t>Kameruna, Brit mand</t>
  </si>
  <si>
    <t>Kameruna, Franc mand</t>
  </si>
  <si>
    <t>Kanala salas</t>
  </si>
  <si>
    <t>Iles Anglo-Normandes</t>
  </si>
  <si>
    <t>Kenija un Uganda</t>
  </si>
  <si>
    <t>Kipra</t>
  </si>
  <si>
    <t>Kurasao</t>
  </si>
  <si>
    <t>Madagaskara</t>
  </si>
  <si>
    <t>Maroka, Franc prot</t>
  </si>
  <si>
    <t>Martinika</t>
  </si>
  <si>
    <t>Mozambique</t>
  </si>
  <si>
    <t>Nigera</t>
  </si>
  <si>
    <t>Niger francais</t>
  </si>
  <si>
    <t>Nigerija</t>
  </si>
  <si>
    <t>Nigeria</t>
  </si>
  <si>
    <t>Njufandlende</t>
  </si>
  <si>
    <t>Nasa</t>
  </si>
  <si>
    <t>Nyasaland</t>
  </si>
  <si>
    <t>Okeanijas salas, Britanijas kolon</t>
  </si>
  <si>
    <t>Okeanijas salas, Franc kolon</t>
  </si>
  <si>
    <t>British Oceania islands</t>
  </si>
  <si>
    <t>French Oceania Islands</t>
  </si>
  <si>
    <t>Polija-Danciga</t>
  </si>
  <si>
    <t>Reunion</t>
  </si>
  <si>
    <t>Samoa, Jaunzelandes mandat</t>
  </si>
  <si>
    <t>Samoa, New Zealand mandate</t>
  </si>
  <si>
    <t>Sansibara</t>
  </si>
  <si>
    <t>Senegale</t>
  </si>
  <si>
    <t>Zanzibar</t>
  </si>
  <si>
    <t>Siera-Leone</t>
  </si>
  <si>
    <t>Somalija, Franc kolon</t>
  </si>
  <si>
    <t>Spanijas kolon nez</t>
  </si>
  <si>
    <t>Sudana, anglu-egiptiesu</t>
  </si>
  <si>
    <t>St Thome un Principe sala</t>
  </si>
  <si>
    <t>Tanganjika</t>
  </si>
  <si>
    <t>Timor</t>
  </si>
  <si>
    <t>Togo, Francijas mandat</t>
  </si>
  <si>
    <t>Trinidade un Tabago</t>
  </si>
  <si>
    <t>Zelta Krasts</t>
  </si>
  <si>
    <t>Cote de l'Or</t>
  </si>
  <si>
    <t>Zemveja Salas</t>
  </si>
  <si>
    <t>Sous le Vent, Iles</t>
  </si>
  <si>
    <t>Ziemelborneo</t>
  </si>
  <si>
    <t>Zilonkaula krasts</t>
  </si>
  <si>
    <t>North Borneo</t>
  </si>
  <si>
    <t>Ivory Coast</t>
  </si>
  <si>
    <t>Holande kol, nez</t>
  </si>
  <si>
    <t>Honduras, Brit kol</t>
  </si>
  <si>
    <t>Folendu salas</t>
  </si>
  <si>
    <t>Afganistana</t>
  </si>
  <si>
    <t>Sv Helenas salas</t>
  </si>
  <si>
    <t>Portugales kol, nez</t>
  </si>
  <si>
    <t>Portoriko</t>
  </si>
  <si>
    <t>Gvadelupe</t>
  </si>
  <si>
    <t>Mauricija sala</t>
  </si>
  <si>
    <t>Maurice</t>
  </si>
  <si>
    <t>Sweden</t>
  </si>
  <si>
    <t>Anglijas kolonijas sev nem, Afrika</t>
  </si>
  <si>
    <t>Francijas kolonijas sev nem, Afrika</t>
  </si>
  <si>
    <t>Italijas kolonijas</t>
  </si>
  <si>
    <t>Holandes kolonijas sev nem, Amerika</t>
  </si>
  <si>
    <t>Jaun-Gvineja</t>
  </si>
  <si>
    <t>Jaun-Kaledonija</t>
  </si>
  <si>
    <t>Dienvidrodezija</t>
  </si>
  <si>
    <t>Rhodesie meridionale</t>
  </si>
  <si>
    <t>Nikaragva</t>
  </si>
  <si>
    <t>Saravaka</t>
  </si>
  <si>
    <t>Somalija, Brit prot</t>
  </si>
  <si>
    <t>Ziemelautrumu Rodezija</t>
  </si>
  <si>
    <t>Northeast Rhodesia</t>
  </si>
  <si>
    <t>Gineja, Port kol</t>
  </si>
  <si>
    <t>Rodezija</t>
  </si>
  <si>
    <t>St Vincenta sala</t>
  </si>
  <si>
    <t>Tonga</t>
  </si>
  <si>
    <t>Birma</t>
  </si>
  <si>
    <t>Kapverde salas</t>
  </si>
  <si>
    <t>Liberia</t>
  </si>
  <si>
    <t>Seselu salas</t>
  </si>
  <si>
    <t>Seychelles</t>
  </si>
  <si>
    <t>Jemena</t>
  </si>
  <si>
    <t>Portugales kol, Afrika</t>
  </si>
  <si>
    <t>Anglijas kolonijas sev nem, Amerika</t>
  </si>
  <si>
    <t>Francijas, antilu salas</t>
  </si>
  <si>
    <t>Guiana, Francijas</t>
  </si>
  <si>
    <t>Barbadosa Sala</t>
  </si>
  <si>
    <t>Barena Sala</t>
  </si>
  <si>
    <t>Bahrain</t>
  </si>
  <si>
    <t>Bermuda salas</t>
  </si>
  <si>
    <t>Indija, Portug</t>
  </si>
  <si>
    <t>Italijas salas Aigeja jura</t>
  </si>
  <si>
    <t>Italian islands in the Aegean Sea</t>
  </si>
  <si>
    <t>Maroka, Tanger</t>
  </si>
  <si>
    <t>Haiti republika</t>
  </si>
  <si>
    <t>Alaska</t>
  </si>
  <si>
    <t>Belgijas kol nezinamas</t>
  </si>
  <si>
    <t>Hedzasa un Nedzda</t>
  </si>
  <si>
    <t>Mauritanija</t>
  </si>
  <si>
    <t>Koreja</t>
  </si>
  <si>
    <t>Tripoli</t>
  </si>
  <si>
    <t>Uganda</t>
  </si>
  <si>
    <t>TOTAL</t>
  </si>
  <si>
    <t>unit</t>
  </si>
</sst>
</file>

<file path=xl/styles.xml><?xml version="1.0" encoding="utf-8"?>
<styleSheet xmlns="http://schemas.openxmlformats.org/spreadsheetml/2006/main">
  <numFmts count="1">
    <numFmt numFmtId="164" formatCode="###\ ###\ ###\ ###\ 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198"/>
  <sheetViews>
    <sheetView workbookViewId="0">
      <pane xSplit="3" ySplit="3" topLeftCell="X163" activePane="bottomRight" state="frozen"/>
      <selection pane="topRight" activeCell="D1" sqref="D1"/>
      <selection pane="bottomLeft" activeCell="A3" sqref="A3"/>
      <selection pane="bottomRight" activeCell="B189" sqref="B189"/>
    </sheetView>
  </sheetViews>
  <sheetFormatPr defaultRowHeight="15"/>
  <cols>
    <col min="25" max="25" width="12.140625" customWidth="1"/>
    <col min="27" max="27" width="10" bestFit="1" customWidth="1"/>
    <col min="28" max="28" width="11.85546875" customWidth="1"/>
    <col min="29" max="34" width="10" bestFit="1" customWidth="1"/>
    <col min="35" max="35" width="10" style="2" bestFit="1" customWidth="1"/>
    <col min="36" max="36" width="11.7109375" style="2" bestFit="1" customWidth="1"/>
    <col min="37" max="43" width="10.7109375" style="2" bestFit="1" customWidth="1"/>
  </cols>
  <sheetData>
    <row r="1" spans="1:54">
      <c r="C1" t="s">
        <v>65</v>
      </c>
      <c r="D1" t="s">
        <v>66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2">
        <v>1930</v>
      </c>
      <c r="AJ1" s="2">
        <v>1931</v>
      </c>
      <c r="AK1" s="2">
        <v>1932</v>
      </c>
      <c r="AL1" s="2">
        <v>1933</v>
      </c>
      <c r="AM1" s="2">
        <v>1934</v>
      </c>
      <c r="AN1" s="2">
        <v>1935</v>
      </c>
      <c r="AO1" s="2">
        <v>1936</v>
      </c>
      <c r="AP1" s="2">
        <v>1937</v>
      </c>
      <c r="AQ1" s="2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</row>
    <row r="3" spans="1:54">
      <c r="Y3" t="s">
        <v>48</v>
      </c>
      <c r="AA3" t="s">
        <v>68</v>
      </c>
      <c r="AB3" t="s">
        <v>68</v>
      </c>
      <c r="AC3" t="s">
        <v>68</v>
      </c>
      <c r="AD3" t="s">
        <v>68</v>
      </c>
      <c r="AE3" t="s">
        <v>68</v>
      </c>
      <c r="AF3" t="s">
        <v>68</v>
      </c>
      <c r="AG3" t="s">
        <v>68</v>
      </c>
      <c r="AH3" t="s">
        <v>68</v>
      </c>
      <c r="AI3" s="2" t="s">
        <v>68</v>
      </c>
      <c r="AJ3" s="2" t="s">
        <v>68</v>
      </c>
      <c r="AK3" t="s">
        <v>68</v>
      </c>
      <c r="AL3" t="s">
        <v>68</v>
      </c>
      <c r="AM3" t="s">
        <v>68</v>
      </c>
      <c r="AN3" s="2" t="s">
        <v>68</v>
      </c>
      <c r="AO3" s="2" t="s">
        <v>68</v>
      </c>
      <c r="AP3" s="2" t="s">
        <v>68</v>
      </c>
      <c r="AQ3" s="2" t="s">
        <v>68</v>
      </c>
    </row>
    <row r="4" spans="1:54">
      <c r="A4" t="s">
        <v>0</v>
      </c>
      <c r="B4" t="s">
        <v>44</v>
      </c>
      <c r="AC4">
        <v>1380</v>
      </c>
      <c r="AD4">
        <v>2337</v>
      </c>
      <c r="AH4">
        <v>1077</v>
      </c>
      <c r="AI4" s="2">
        <v>126</v>
      </c>
      <c r="AJ4" s="3">
        <v>1825</v>
      </c>
      <c r="AK4" s="3">
        <v>651</v>
      </c>
      <c r="AL4" s="3"/>
      <c r="AM4" s="3"/>
      <c r="AP4" s="2">
        <v>8977</v>
      </c>
    </row>
    <row r="5" spans="1:54">
      <c r="B5" t="s">
        <v>110</v>
      </c>
      <c r="C5" t="s">
        <v>111</v>
      </c>
      <c r="AG5">
        <v>146</v>
      </c>
      <c r="AH5">
        <v>202</v>
      </c>
      <c r="AJ5" s="3"/>
      <c r="AK5" s="3"/>
      <c r="AL5" s="3"/>
      <c r="AM5" s="3"/>
    </row>
    <row r="6" spans="1:54">
      <c r="B6" t="s">
        <v>104</v>
      </c>
      <c r="AG6">
        <v>16978</v>
      </c>
      <c r="AH6">
        <v>19761</v>
      </c>
      <c r="AI6" s="2">
        <v>20542</v>
      </c>
      <c r="AJ6" s="3">
        <v>28841</v>
      </c>
      <c r="AK6" s="3">
        <v>15960</v>
      </c>
      <c r="AL6" s="3">
        <v>9534</v>
      </c>
      <c r="AM6" s="3">
        <v>10771</v>
      </c>
      <c r="AN6" s="3">
        <v>4304</v>
      </c>
      <c r="AO6" s="3">
        <v>21984</v>
      </c>
      <c r="AP6" s="3">
        <v>18882</v>
      </c>
      <c r="AQ6" s="3">
        <v>43653</v>
      </c>
    </row>
    <row r="7" spans="1:54">
      <c r="B7" t="s">
        <v>216</v>
      </c>
      <c r="AJ7" s="3"/>
      <c r="AK7" s="3"/>
      <c r="AL7" s="3">
        <v>844</v>
      </c>
      <c r="AM7" s="3"/>
      <c r="AP7" s="2">
        <v>52421</v>
      </c>
      <c r="AQ7" s="2">
        <v>11094</v>
      </c>
    </row>
    <row r="8" spans="1:54">
      <c r="B8" t="s">
        <v>122</v>
      </c>
      <c r="AH8">
        <v>423</v>
      </c>
      <c r="AJ8" s="3"/>
      <c r="AK8" s="3"/>
      <c r="AL8" s="3"/>
      <c r="AM8" s="3"/>
    </row>
    <row r="9" spans="1:54">
      <c r="B9" t="s">
        <v>108</v>
      </c>
      <c r="AG9">
        <v>1869</v>
      </c>
      <c r="AJ9" s="3"/>
      <c r="AK9" s="3"/>
      <c r="AL9" s="3"/>
      <c r="AM9" s="3"/>
    </row>
    <row r="10" spans="1:54">
      <c r="B10" t="s">
        <v>123</v>
      </c>
      <c r="AH10">
        <v>1136</v>
      </c>
      <c r="AJ10" s="3"/>
      <c r="AK10" s="3"/>
      <c r="AL10" s="3"/>
      <c r="AM10" s="3"/>
    </row>
    <row r="11" spans="1:54">
      <c r="B11" t="s">
        <v>124</v>
      </c>
      <c r="AH11">
        <v>2398</v>
      </c>
      <c r="AJ11" s="3"/>
      <c r="AK11" s="3"/>
      <c r="AL11" s="3"/>
      <c r="AM11" s="3"/>
    </row>
    <row r="12" spans="1:54">
      <c r="B12" t="s">
        <v>86</v>
      </c>
      <c r="AI12" s="2">
        <v>375</v>
      </c>
      <c r="AJ12" s="3"/>
      <c r="AK12" s="3"/>
      <c r="AL12" s="3"/>
      <c r="AM12" s="3"/>
    </row>
    <row r="13" spans="1:54">
      <c r="B13" t="s">
        <v>47</v>
      </c>
      <c r="AD13">
        <v>19213</v>
      </c>
      <c r="AE13">
        <v>24995</v>
      </c>
      <c r="AF13">
        <v>296753</v>
      </c>
      <c r="AG13">
        <v>52894</v>
      </c>
      <c r="AH13">
        <v>95938</v>
      </c>
      <c r="AI13" s="2">
        <v>70937</v>
      </c>
      <c r="AJ13" s="3">
        <v>77656</v>
      </c>
      <c r="AK13" s="3">
        <v>169974</v>
      </c>
      <c r="AL13" s="3">
        <v>594497</v>
      </c>
      <c r="AM13" s="3">
        <v>564277</v>
      </c>
      <c r="AN13" s="3">
        <v>591492</v>
      </c>
      <c r="AO13" s="3">
        <v>481180</v>
      </c>
      <c r="AP13" s="3">
        <v>816577</v>
      </c>
      <c r="AQ13" s="3">
        <v>959644</v>
      </c>
    </row>
    <row r="14" spans="1:54">
      <c r="B14" t="s">
        <v>2</v>
      </c>
      <c r="Y14">
        <v>425888545</v>
      </c>
      <c r="AA14">
        <v>19914782</v>
      </c>
      <c r="AB14">
        <v>36080714</v>
      </c>
      <c r="AC14">
        <v>41479407</v>
      </c>
      <c r="AD14">
        <v>38702397</v>
      </c>
      <c r="AE14">
        <v>25681425</v>
      </c>
      <c r="AF14">
        <v>26492077</v>
      </c>
      <c r="AG14">
        <v>29177928</v>
      </c>
      <c r="AH14">
        <v>30360610</v>
      </c>
      <c r="AI14" s="2">
        <v>25137870</v>
      </c>
      <c r="AJ14" s="3">
        <v>15135527</v>
      </c>
      <c r="AK14" s="3">
        <v>11719254</v>
      </c>
      <c r="AL14" s="3">
        <v>19969968</v>
      </c>
      <c r="AM14" s="3">
        <v>21409102</v>
      </c>
      <c r="AN14" s="3">
        <v>20583338</v>
      </c>
      <c r="AO14" s="3">
        <v>26144349</v>
      </c>
      <c r="AP14" s="3">
        <v>47798367</v>
      </c>
      <c r="AQ14" s="3">
        <v>43895866</v>
      </c>
    </row>
    <row r="15" spans="1:54">
      <c r="B15" t="s">
        <v>114</v>
      </c>
      <c r="AG15">
        <v>250184</v>
      </c>
      <c r="AH15">
        <v>101651</v>
      </c>
      <c r="AI15" s="2">
        <v>98536</v>
      </c>
      <c r="AJ15" s="3"/>
      <c r="AK15" s="3"/>
      <c r="AL15" s="3"/>
      <c r="AM15" s="3"/>
    </row>
    <row r="16" spans="1:54">
      <c r="B16" t="s">
        <v>53</v>
      </c>
      <c r="C16" t="s">
        <v>54</v>
      </c>
      <c r="AH16">
        <v>94</v>
      </c>
      <c r="AI16" s="2">
        <v>9091</v>
      </c>
      <c r="AJ16" s="3"/>
      <c r="AK16" s="3"/>
      <c r="AL16" s="3"/>
      <c r="AM16" s="3"/>
    </row>
    <row r="17" spans="2:43">
      <c r="B17" t="s">
        <v>137</v>
      </c>
      <c r="AJ17" s="3">
        <v>8705</v>
      </c>
      <c r="AK17" s="3">
        <v>537</v>
      </c>
      <c r="AL17" s="3"/>
      <c r="AM17" s="3">
        <v>5465</v>
      </c>
      <c r="AN17" s="3">
        <v>1798</v>
      </c>
      <c r="AO17" s="3">
        <v>2587</v>
      </c>
      <c r="AP17" s="3">
        <v>1212</v>
      </c>
    </row>
    <row r="18" spans="2:43">
      <c r="B18" t="s">
        <v>76</v>
      </c>
      <c r="AF18">
        <v>576</v>
      </c>
      <c r="AH18">
        <v>4734</v>
      </c>
      <c r="AJ18" s="3"/>
      <c r="AK18" s="3"/>
      <c r="AL18" s="3"/>
      <c r="AM18" s="3"/>
    </row>
    <row r="19" spans="2:43">
      <c r="B19" t="s">
        <v>28</v>
      </c>
      <c r="AB19">
        <v>68095</v>
      </c>
      <c r="AC19">
        <v>68948</v>
      </c>
      <c r="AD19">
        <v>34869</v>
      </c>
      <c r="AF19">
        <v>11288</v>
      </c>
      <c r="AG19">
        <v>285117</v>
      </c>
      <c r="AH19">
        <v>152489</v>
      </c>
      <c r="AI19" s="2">
        <v>280128</v>
      </c>
      <c r="AJ19" s="3">
        <v>197499</v>
      </c>
      <c r="AK19" s="3">
        <v>395657</v>
      </c>
      <c r="AL19" s="3">
        <v>1260217</v>
      </c>
      <c r="AM19" s="3">
        <v>909504</v>
      </c>
      <c r="AN19" s="3">
        <v>812670</v>
      </c>
      <c r="AO19" s="3">
        <v>941387</v>
      </c>
      <c r="AP19" s="3">
        <v>7534230</v>
      </c>
      <c r="AQ19" s="3">
        <v>3646132</v>
      </c>
    </row>
    <row r="20" spans="2:43">
      <c r="B20" t="s">
        <v>38</v>
      </c>
      <c r="AA20">
        <v>8896</v>
      </c>
      <c r="AB20">
        <v>5255</v>
      </c>
      <c r="AC20">
        <v>1411</v>
      </c>
      <c r="AD20">
        <v>34</v>
      </c>
      <c r="AG20">
        <v>108172</v>
      </c>
      <c r="AH20">
        <v>273702</v>
      </c>
      <c r="AI20" s="2">
        <v>314964</v>
      </c>
      <c r="AJ20" s="3">
        <v>318688</v>
      </c>
      <c r="AK20" s="3">
        <v>256211</v>
      </c>
      <c r="AL20" s="3">
        <v>643542</v>
      </c>
      <c r="AM20" s="3">
        <v>435991</v>
      </c>
      <c r="AN20" s="3">
        <v>407276</v>
      </c>
      <c r="AO20" s="3">
        <v>177557</v>
      </c>
      <c r="AP20" s="3">
        <v>388994</v>
      </c>
      <c r="AQ20" s="3">
        <v>2160776</v>
      </c>
    </row>
    <row r="21" spans="2:43">
      <c r="B21" t="s">
        <v>18</v>
      </c>
      <c r="AA21">
        <v>198461</v>
      </c>
      <c r="AB21">
        <v>566219</v>
      </c>
      <c r="AC21">
        <v>1726126</v>
      </c>
      <c r="AD21">
        <v>2416140</v>
      </c>
      <c r="AE21">
        <v>2483278</v>
      </c>
      <c r="AF21">
        <v>1999031</v>
      </c>
      <c r="AG21">
        <v>1825456</v>
      </c>
      <c r="AH21">
        <v>2672135</v>
      </c>
      <c r="AI21" s="2">
        <v>2491257</v>
      </c>
      <c r="AJ21" s="3">
        <v>1601662</v>
      </c>
      <c r="AK21" s="3">
        <v>460032</v>
      </c>
      <c r="AL21" s="3">
        <v>346945</v>
      </c>
      <c r="AM21" s="3">
        <v>501019</v>
      </c>
      <c r="AN21" s="3">
        <v>460271</v>
      </c>
      <c r="AO21" s="3">
        <v>547105</v>
      </c>
      <c r="AP21" s="3">
        <v>1071224</v>
      </c>
      <c r="AQ21" s="3">
        <v>602932</v>
      </c>
    </row>
    <row r="22" spans="2:43">
      <c r="B22" t="s">
        <v>138</v>
      </c>
      <c r="AI22" s="2">
        <v>927</v>
      </c>
      <c r="AJ22" s="3">
        <v>3</v>
      </c>
      <c r="AK22" s="3">
        <v>5</v>
      </c>
      <c r="AL22" s="3">
        <v>305</v>
      </c>
      <c r="AM22" s="3">
        <v>180</v>
      </c>
      <c r="AO22" s="3">
        <v>626</v>
      </c>
      <c r="AP22" s="3">
        <v>284</v>
      </c>
      <c r="AQ22" s="3">
        <v>1155</v>
      </c>
    </row>
    <row r="23" spans="2:43">
      <c r="B23" t="s">
        <v>10</v>
      </c>
      <c r="Y23">
        <v>10090304</v>
      </c>
      <c r="AA23">
        <v>1076453</v>
      </c>
      <c r="AB23">
        <v>5045299</v>
      </c>
      <c r="AC23">
        <v>4169046</v>
      </c>
      <c r="AD23">
        <v>3859251</v>
      </c>
      <c r="AE23">
        <v>6192189</v>
      </c>
      <c r="AF23">
        <v>4620104</v>
      </c>
      <c r="AG23">
        <v>6003723</v>
      </c>
      <c r="AH23">
        <v>5587295</v>
      </c>
      <c r="AI23" s="2">
        <v>5465901</v>
      </c>
      <c r="AJ23" s="3">
        <v>5029071</v>
      </c>
      <c r="AK23" s="3"/>
      <c r="AL23" s="3"/>
      <c r="AM23" s="3"/>
    </row>
    <row r="24" spans="2:43">
      <c r="B24" t="s">
        <v>139</v>
      </c>
      <c r="AJ24" s="3"/>
      <c r="AK24" s="3">
        <v>3780084</v>
      </c>
      <c r="AL24" s="3">
        <v>5295270</v>
      </c>
      <c r="AM24" s="3">
        <v>5780156</v>
      </c>
      <c r="AN24" s="3">
        <v>3464096</v>
      </c>
      <c r="AO24" s="3">
        <v>3502978</v>
      </c>
      <c r="AP24" s="3">
        <v>20196482</v>
      </c>
      <c r="AQ24" s="3">
        <v>4145987</v>
      </c>
    </row>
    <row r="25" spans="2:43">
      <c r="B25" t="s">
        <v>241</v>
      </c>
      <c r="AJ25" s="3"/>
      <c r="AK25" s="3"/>
      <c r="AL25" s="3"/>
      <c r="AM25" s="3"/>
      <c r="AN25" s="3"/>
      <c r="AO25" s="3"/>
      <c r="AP25" s="3"/>
      <c r="AQ25" s="3">
        <v>100572</v>
      </c>
    </row>
    <row r="26" spans="2:43">
      <c r="B26" t="s">
        <v>69</v>
      </c>
      <c r="AE26">
        <v>50</v>
      </c>
      <c r="AF26">
        <v>20</v>
      </c>
      <c r="AH26">
        <v>20</v>
      </c>
      <c r="AI26" s="2">
        <v>10</v>
      </c>
      <c r="AJ26" s="3"/>
      <c r="AK26" s="3">
        <v>48</v>
      </c>
      <c r="AL26" s="3"/>
      <c r="AM26" s="3"/>
      <c r="AP26" s="3">
        <v>22515</v>
      </c>
      <c r="AQ26" s="3">
        <v>555</v>
      </c>
    </row>
    <row r="27" spans="2:43">
      <c r="B27" t="s">
        <v>30</v>
      </c>
      <c r="AB27">
        <v>6364</v>
      </c>
      <c r="AC27">
        <v>29294</v>
      </c>
      <c r="AD27">
        <v>22709</v>
      </c>
      <c r="AE27">
        <v>36159</v>
      </c>
      <c r="AF27">
        <v>3620</v>
      </c>
      <c r="AG27">
        <v>187055</v>
      </c>
      <c r="AH27">
        <v>40338</v>
      </c>
      <c r="AI27" s="2">
        <v>71449</v>
      </c>
      <c r="AJ27" s="3">
        <v>54983</v>
      </c>
      <c r="AK27" s="3">
        <v>138635</v>
      </c>
      <c r="AL27" s="3">
        <v>229734</v>
      </c>
      <c r="AM27" s="3">
        <v>265507</v>
      </c>
      <c r="AN27" s="3">
        <v>528312</v>
      </c>
      <c r="AO27" s="3">
        <v>469823</v>
      </c>
      <c r="AP27" s="3">
        <v>1031042</v>
      </c>
      <c r="AQ27" s="3">
        <v>1066358</v>
      </c>
    </row>
    <row r="28" spans="2:43">
      <c r="B28" t="s">
        <v>140</v>
      </c>
      <c r="C28" t="s">
        <v>141</v>
      </c>
      <c r="AJ28" s="3"/>
      <c r="AK28" s="3">
        <v>39233</v>
      </c>
      <c r="AL28" s="3">
        <v>31226</v>
      </c>
      <c r="AM28" s="3">
        <v>19632</v>
      </c>
      <c r="AN28" s="3">
        <v>12129</v>
      </c>
      <c r="AO28" s="3">
        <v>54980</v>
      </c>
      <c r="AP28" s="3">
        <v>73519</v>
      </c>
      <c r="AQ28" s="3">
        <v>14169</v>
      </c>
    </row>
    <row r="29" spans="2:43">
      <c r="B29" t="s">
        <v>21</v>
      </c>
      <c r="AB29">
        <v>10860</v>
      </c>
      <c r="AC29">
        <v>352280</v>
      </c>
      <c r="AD29">
        <v>20090</v>
      </c>
      <c r="AE29">
        <v>172330</v>
      </c>
      <c r="AF29">
        <v>239200</v>
      </c>
      <c r="AG29">
        <v>79773</v>
      </c>
      <c r="AH29">
        <v>72541</v>
      </c>
      <c r="AI29" s="2">
        <v>54341</v>
      </c>
      <c r="AJ29" s="3">
        <v>68174</v>
      </c>
      <c r="AK29" s="3">
        <v>7961</v>
      </c>
      <c r="AL29" s="3">
        <v>327994</v>
      </c>
      <c r="AM29" s="3">
        <v>794683</v>
      </c>
      <c r="AN29" s="3">
        <v>580933</v>
      </c>
      <c r="AO29" s="3">
        <v>736722</v>
      </c>
      <c r="AP29" s="3">
        <v>952999</v>
      </c>
      <c r="AQ29" s="3">
        <v>1078541</v>
      </c>
    </row>
    <row r="30" spans="2:43">
      <c r="B30" t="s">
        <v>142</v>
      </c>
      <c r="C30" t="s">
        <v>143</v>
      </c>
      <c r="AJ30" s="3"/>
      <c r="AK30" s="3"/>
      <c r="AL30" s="3">
        <v>127642</v>
      </c>
      <c r="AM30" s="3">
        <v>167130</v>
      </c>
      <c r="AN30" s="3">
        <v>123693</v>
      </c>
      <c r="AO30" s="3">
        <v>152021</v>
      </c>
      <c r="AP30" s="3">
        <v>156297</v>
      </c>
      <c r="AQ30" s="3">
        <v>78284</v>
      </c>
    </row>
    <row r="31" spans="2:43">
      <c r="B31" t="s">
        <v>14</v>
      </c>
      <c r="AA31">
        <v>1115567</v>
      </c>
      <c r="AB31">
        <v>2486368</v>
      </c>
      <c r="AC31">
        <v>7313780</v>
      </c>
      <c r="AD31">
        <v>8905408</v>
      </c>
      <c r="AE31">
        <v>11129755</v>
      </c>
      <c r="AF31">
        <v>6793559</v>
      </c>
      <c r="AG31">
        <v>11738594</v>
      </c>
      <c r="AH31">
        <v>11591815</v>
      </c>
      <c r="AI31" s="2">
        <v>10984245</v>
      </c>
      <c r="AJ31" s="3">
        <v>7002885</v>
      </c>
      <c r="AK31" s="3">
        <v>1359348</v>
      </c>
      <c r="AL31" s="3">
        <v>1309644</v>
      </c>
      <c r="AM31" s="3">
        <v>453438</v>
      </c>
      <c r="AN31" s="3">
        <v>286490</v>
      </c>
      <c r="AO31" s="3">
        <v>728954</v>
      </c>
      <c r="AP31" s="3">
        <v>2976973</v>
      </c>
      <c r="AQ31" s="3">
        <v>594096</v>
      </c>
    </row>
    <row r="32" spans="2:43">
      <c r="B32" t="s">
        <v>46</v>
      </c>
      <c r="AE32">
        <v>138</v>
      </c>
      <c r="AG32">
        <v>328</v>
      </c>
      <c r="AH32">
        <v>113003</v>
      </c>
      <c r="AI32" s="2">
        <v>135488</v>
      </c>
      <c r="AJ32" s="3">
        <v>360510</v>
      </c>
      <c r="AK32" s="3">
        <v>264502</v>
      </c>
      <c r="AL32" s="3">
        <v>931992</v>
      </c>
      <c r="AM32" s="3">
        <v>733048</v>
      </c>
      <c r="AN32" s="3">
        <v>652508</v>
      </c>
      <c r="AO32" s="3">
        <v>334652</v>
      </c>
      <c r="AP32" s="3">
        <v>786672</v>
      </c>
      <c r="AQ32" s="3">
        <v>2154160</v>
      </c>
    </row>
    <row r="33" spans="2:43">
      <c r="B33" t="s">
        <v>11</v>
      </c>
      <c r="AB33">
        <v>4547997</v>
      </c>
      <c r="AC33">
        <v>4729387</v>
      </c>
      <c r="AD33">
        <v>5675120</v>
      </c>
      <c r="AE33">
        <v>7025756</v>
      </c>
      <c r="AF33">
        <v>5601663</v>
      </c>
      <c r="AG33">
        <v>3961206</v>
      </c>
      <c r="AH33">
        <v>4918351</v>
      </c>
      <c r="AI33" s="2">
        <v>2581094</v>
      </c>
      <c r="AJ33" s="3">
        <v>1337267</v>
      </c>
    </row>
    <row r="34" spans="2:43">
      <c r="B34" t="s">
        <v>12</v>
      </c>
      <c r="Y34">
        <v>104338494</v>
      </c>
      <c r="AA34">
        <v>4938321</v>
      </c>
      <c r="AJ34" s="3"/>
      <c r="AK34" s="3"/>
      <c r="AL34" s="3"/>
      <c r="AM34" s="3"/>
    </row>
    <row r="35" spans="2:43">
      <c r="B35" t="s">
        <v>7</v>
      </c>
      <c r="Y35">
        <v>442168389</v>
      </c>
      <c r="AA35">
        <v>4956848</v>
      </c>
      <c r="AB35">
        <v>6572845</v>
      </c>
      <c r="AC35">
        <v>11608968</v>
      </c>
      <c r="AD35">
        <v>14922392</v>
      </c>
      <c r="AE35">
        <v>15465172</v>
      </c>
      <c r="AF35">
        <v>16708837</v>
      </c>
      <c r="AG35">
        <v>9966997</v>
      </c>
      <c r="AH35">
        <v>7909173</v>
      </c>
      <c r="AI35" s="2">
        <v>5631232</v>
      </c>
      <c r="AJ35" s="3">
        <v>2933307</v>
      </c>
      <c r="AK35" s="3">
        <v>1050168</v>
      </c>
      <c r="AL35" s="3">
        <v>799899</v>
      </c>
      <c r="AM35" s="3">
        <v>880575</v>
      </c>
      <c r="AN35" s="3">
        <v>1000929</v>
      </c>
      <c r="AO35" s="3">
        <v>1737852</v>
      </c>
      <c r="AP35" s="3">
        <v>5094564</v>
      </c>
      <c r="AQ35" s="3">
        <v>1604265</v>
      </c>
    </row>
    <row r="36" spans="2:43">
      <c r="B36" t="s">
        <v>59</v>
      </c>
      <c r="C36" t="s">
        <v>60</v>
      </c>
      <c r="AH36">
        <v>194027</v>
      </c>
      <c r="AI36" s="2">
        <v>215704</v>
      </c>
      <c r="AJ36" s="3">
        <v>65889</v>
      </c>
      <c r="AK36" s="3">
        <v>89166</v>
      </c>
      <c r="AL36" s="3">
        <v>302839</v>
      </c>
      <c r="AM36" s="3">
        <v>131298</v>
      </c>
      <c r="AN36" s="3">
        <v>152604</v>
      </c>
      <c r="AO36" s="3">
        <v>123202</v>
      </c>
      <c r="AP36" s="3">
        <v>211368</v>
      </c>
      <c r="AQ36" s="3">
        <v>411425</v>
      </c>
    </row>
    <row r="37" spans="2:43">
      <c r="B37" t="s">
        <v>144</v>
      </c>
      <c r="C37" t="s">
        <v>145</v>
      </c>
      <c r="AJ37" s="3"/>
      <c r="AK37" s="3"/>
      <c r="AL37" s="3"/>
      <c r="AM37" s="3"/>
      <c r="AO37" s="3">
        <v>351</v>
      </c>
      <c r="AP37" s="3">
        <v>43227</v>
      </c>
      <c r="AQ37" s="3">
        <v>174725</v>
      </c>
    </row>
    <row r="38" spans="2:43">
      <c r="B38" t="s">
        <v>230</v>
      </c>
      <c r="C38" t="s">
        <v>231</v>
      </c>
      <c r="AJ38" s="3"/>
      <c r="AK38" s="3"/>
      <c r="AL38" s="3"/>
      <c r="AM38" s="3"/>
      <c r="AN38" s="2">
        <v>11949</v>
      </c>
    </row>
    <row r="39" spans="2:43">
      <c r="B39" t="s">
        <v>24</v>
      </c>
      <c r="C39" t="s">
        <v>67</v>
      </c>
      <c r="AB39">
        <v>2460</v>
      </c>
      <c r="AC39">
        <v>5481</v>
      </c>
      <c r="AD39">
        <v>14501</v>
      </c>
      <c r="AE39">
        <v>34126</v>
      </c>
      <c r="AF39">
        <v>55917</v>
      </c>
      <c r="AG39">
        <v>10245</v>
      </c>
      <c r="AH39">
        <v>14870</v>
      </c>
      <c r="AI39" s="2">
        <v>163748</v>
      </c>
      <c r="AJ39" s="3">
        <v>34794</v>
      </c>
      <c r="AK39" s="3">
        <v>98170</v>
      </c>
      <c r="AL39" s="3">
        <v>156667</v>
      </c>
      <c r="AM39" s="3">
        <v>73845</v>
      </c>
      <c r="AN39" s="3">
        <v>125968</v>
      </c>
      <c r="AO39" s="3">
        <v>151855</v>
      </c>
      <c r="AP39" s="3">
        <v>338132</v>
      </c>
      <c r="AQ39" s="3">
        <v>428429</v>
      </c>
    </row>
    <row r="40" spans="2:43">
      <c r="B40" t="s">
        <v>146</v>
      </c>
      <c r="AJ40" s="3"/>
      <c r="AK40" s="3">
        <v>54</v>
      </c>
      <c r="AL40" s="3"/>
      <c r="AM40" s="3"/>
      <c r="AN40" s="3">
        <v>6780</v>
      </c>
      <c r="AO40" s="3">
        <v>1035</v>
      </c>
      <c r="AP40" s="3">
        <v>1895</v>
      </c>
      <c r="AQ40" s="3">
        <v>2248</v>
      </c>
    </row>
    <row r="41" spans="2:43">
      <c r="B41" t="s">
        <v>147</v>
      </c>
      <c r="C41" t="s">
        <v>148</v>
      </c>
      <c r="AJ41" s="3"/>
      <c r="AK41" s="3"/>
      <c r="AL41" s="3"/>
      <c r="AM41" s="3">
        <v>198278</v>
      </c>
    </row>
    <row r="42" spans="2:43">
      <c r="B42" t="s">
        <v>35</v>
      </c>
      <c r="AB42">
        <v>65</v>
      </c>
      <c r="AC42">
        <v>57</v>
      </c>
      <c r="AG42">
        <v>7703</v>
      </c>
      <c r="AH42">
        <v>71403</v>
      </c>
      <c r="AI42" s="2">
        <v>152914</v>
      </c>
      <c r="AJ42" s="3">
        <v>68472</v>
      </c>
      <c r="AK42" s="3">
        <v>104032</v>
      </c>
      <c r="AL42" s="3">
        <v>298176</v>
      </c>
      <c r="AM42" s="3">
        <v>423434</v>
      </c>
      <c r="AN42" s="3">
        <v>410242</v>
      </c>
      <c r="AO42" s="3">
        <v>482367</v>
      </c>
      <c r="AP42" s="3">
        <v>716850</v>
      </c>
      <c r="AQ42" s="3">
        <v>691399</v>
      </c>
    </row>
    <row r="43" spans="2:43">
      <c r="B43" t="s">
        <v>81</v>
      </c>
      <c r="AG43">
        <v>3129</v>
      </c>
      <c r="AI43" s="2">
        <v>329</v>
      </c>
      <c r="AJ43" s="3"/>
      <c r="AK43" s="3">
        <v>5357</v>
      </c>
      <c r="AL43" s="3">
        <v>48097</v>
      </c>
      <c r="AM43" s="3">
        <v>39050</v>
      </c>
      <c r="AN43" s="3">
        <v>21415</v>
      </c>
      <c r="AO43" s="3">
        <v>10894</v>
      </c>
      <c r="AP43" s="3">
        <v>40617</v>
      </c>
      <c r="AQ43" s="3">
        <v>87258</v>
      </c>
    </row>
    <row r="44" spans="2:43">
      <c r="B44" t="s">
        <v>149</v>
      </c>
      <c r="AJ44" s="3"/>
      <c r="AK44" s="3"/>
      <c r="AL44" s="3"/>
      <c r="AM44" s="3">
        <v>459</v>
      </c>
      <c r="AN44" s="3">
        <v>134</v>
      </c>
    </row>
    <row r="45" spans="2:43">
      <c r="B45" t="s">
        <v>150</v>
      </c>
      <c r="C45" t="s">
        <v>151</v>
      </c>
      <c r="AJ45" s="3"/>
      <c r="AK45" s="3"/>
      <c r="AL45" s="3"/>
      <c r="AM45" s="3">
        <v>528</v>
      </c>
    </row>
    <row r="46" spans="2:43">
      <c r="B46" t="s">
        <v>90</v>
      </c>
      <c r="AH46">
        <v>270</v>
      </c>
      <c r="AJ46" s="3">
        <v>161</v>
      </c>
      <c r="AK46" s="3">
        <v>2681</v>
      </c>
      <c r="AL46" s="3">
        <v>912</v>
      </c>
      <c r="AM46" s="3">
        <v>7384</v>
      </c>
      <c r="AN46" s="3">
        <v>6890</v>
      </c>
      <c r="AO46" s="3">
        <v>17492</v>
      </c>
      <c r="AP46" s="3">
        <v>16565</v>
      </c>
      <c r="AQ46" s="3">
        <v>9098</v>
      </c>
    </row>
    <row r="47" spans="2:43">
      <c r="B47" t="s">
        <v>215</v>
      </c>
      <c r="AJ47" s="3"/>
      <c r="AK47" s="3"/>
      <c r="AL47" s="3">
        <v>2378</v>
      </c>
      <c r="AM47" s="3"/>
    </row>
    <row r="48" spans="2:43">
      <c r="B48" t="s">
        <v>13</v>
      </c>
      <c r="Y48">
        <v>46490958</v>
      </c>
      <c r="AA48">
        <v>1793584</v>
      </c>
      <c r="AB48">
        <v>3092286</v>
      </c>
      <c r="AC48">
        <v>4537196</v>
      </c>
      <c r="AD48">
        <v>6178648</v>
      </c>
      <c r="AE48">
        <v>5951432</v>
      </c>
      <c r="AF48">
        <v>5663434</v>
      </c>
      <c r="AG48">
        <v>8324055</v>
      </c>
      <c r="AH48">
        <v>8917681</v>
      </c>
      <c r="AI48" s="2">
        <v>9479751</v>
      </c>
      <c r="AJ48" s="3">
        <v>6182770</v>
      </c>
      <c r="AK48" s="3">
        <v>3640410</v>
      </c>
      <c r="AL48" s="3">
        <v>5242226</v>
      </c>
      <c r="AM48" s="3">
        <v>5405746</v>
      </c>
      <c r="AN48" s="3">
        <v>2712867</v>
      </c>
      <c r="AO48" s="3">
        <v>2082652</v>
      </c>
      <c r="AP48" s="3">
        <v>3829039</v>
      </c>
      <c r="AQ48" s="3">
        <v>3667141</v>
      </c>
    </row>
    <row r="49" spans="2:43">
      <c r="B49" t="s">
        <v>56</v>
      </c>
      <c r="AH49">
        <v>260</v>
      </c>
      <c r="AJ49" s="3"/>
      <c r="AK49" s="3"/>
      <c r="AL49" s="3"/>
      <c r="AM49" s="3"/>
    </row>
    <row r="50" spans="2:43">
      <c r="B50" t="s">
        <v>152</v>
      </c>
      <c r="AJ50" s="3"/>
      <c r="AK50" s="3"/>
      <c r="AL50" s="3">
        <v>7797</v>
      </c>
      <c r="AM50" s="3">
        <v>2126</v>
      </c>
      <c r="AN50" s="2">
        <v>2491</v>
      </c>
      <c r="AO50" s="3">
        <v>2065</v>
      </c>
      <c r="AP50" s="3">
        <v>3619</v>
      </c>
      <c r="AQ50" s="3">
        <v>2676</v>
      </c>
    </row>
    <row r="51" spans="2:43">
      <c r="B51" t="s">
        <v>249</v>
      </c>
      <c r="AI51" s="2">
        <v>71</v>
      </c>
      <c r="AJ51" s="3"/>
      <c r="AK51" s="3"/>
      <c r="AL51" s="3"/>
      <c r="AM51" s="3"/>
      <c r="AO51" s="3"/>
      <c r="AP51" s="3"/>
      <c r="AQ51" s="3"/>
    </row>
    <row r="52" spans="2:43">
      <c r="B52" t="s">
        <v>87</v>
      </c>
      <c r="AJ52" s="3"/>
      <c r="AK52" s="3"/>
      <c r="AL52" s="3"/>
      <c r="AM52" s="3"/>
    </row>
    <row r="53" spans="2:43">
      <c r="B53" t="s">
        <v>153</v>
      </c>
      <c r="C53" t="s">
        <v>157</v>
      </c>
      <c r="AJ53" s="3"/>
      <c r="AK53" s="3">
        <v>536</v>
      </c>
      <c r="AL53" s="3"/>
      <c r="AM53" s="3">
        <v>140</v>
      </c>
    </row>
    <row r="54" spans="2:43">
      <c r="B54" t="s">
        <v>154</v>
      </c>
      <c r="C54" t="s">
        <v>158</v>
      </c>
      <c r="AJ54" s="3"/>
      <c r="AK54" s="3"/>
      <c r="AL54" s="3"/>
      <c r="AM54" s="3">
        <v>1288</v>
      </c>
      <c r="AP54" s="2">
        <v>17644</v>
      </c>
    </row>
    <row r="55" spans="2:43">
      <c r="B55" t="s">
        <v>237</v>
      </c>
      <c r="AJ55" s="3"/>
      <c r="AK55" s="3"/>
      <c r="AL55" s="3"/>
      <c r="AM55" s="3"/>
      <c r="AP55" s="2">
        <v>3919</v>
      </c>
    </row>
    <row r="56" spans="2:43">
      <c r="B56" t="s">
        <v>155</v>
      </c>
      <c r="AJ56" s="3"/>
      <c r="AK56" s="3"/>
      <c r="AL56" s="3"/>
      <c r="AM56" s="3">
        <v>1609</v>
      </c>
      <c r="AN56" s="2">
        <v>2719</v>
      </c>
      <c r="AO56" s="2">
        <v>1398</v>
      </c>
      <c r="AQ56" s="2">
        <v>890</v>
      </c>
    </row>
    <row r="57" spans="2:43">
      <c r="B57" t="s">
        <v>156</v>
      </c>
      <c r="AI57" s="2">
        <v>778</v>
      </c>
      <c r="AJ57" s="3"/>
      <c r="AK57" s="3">
        <v>2355</v>
      </c>
      <c r="AL57" s="3"/>
      <c r="AM57" s="3">
        <v>2634</v>
      </c>
      <c r="AP57" s="2">
        <v>240</v>
      </c>
    </row>
    <row r="58" spans="2:43">
      <c r="B58" t="s">
        <v>39</v>
      </c>
      <c r="AC58">
        <v>2140</v>
      </c>
      <c r="AD58">
        <v>1007</v>
      </c>
      <c r="AE58">
        <v>28823</v>
      </c>
      <c r="AF58">
        <v>55918</v>
      </c>
      <c r="AG58">
        <v>174052</v>
      </c>
      <c r="AH58">
        <v>209192</v>
      </c>
      <c r="AI58" s="2">
        <v>250614</v>
      </c>
      <c r="AJ58" s="3">
        <v>233662</v>
      </c>
      <c r="AK58" s="3">
        <v>132824</v>
      </c>
      <c r="AL58" s="3">
        <v>344620</v>
      </c>
      <c r="AM58" s="3">
        <v>509931</v>
      </c>
      <c r="AN58" s="3">
        <v>419233</v>
      </c>
      <c r="AO58" s="3">
        <v>400920</v>
      </c>
      <c r="AP58" s="3">
        <v>577630</v>
      </c>
      <c r="AQ58" s="3">
        <v>730902</v>
      </c>
    </row>
    <row r="59" spans="2:43">
      <c r="B59" t="s">
        <v>127</v>
      </c>
      <c r="AH59">
        <v>1270</v>
      </c>
      <c r="AI59" s="2">
        <v>843</v>
      </c>
      <c r="AJ59" s="3"/>
      <c r="AK59" s="3"/>
      <c r="AL59" s="3">
        <v>768</v>
      </c>
      <c r="AM59" s="3"/>
    </row>
    <row r="60" spans="2:43">
      <c r="B60" t="s">
        <v>250</v>
      </c>
      <c r="AJ60" s="3"/>
      <c r="AK60" s="3"/>
      <c r="AL60" s="3"/>
      <c r="AM60" s="3"/>
    </row>
    <row r="61" spans="2:43">
      <c r="B61" t="s">
        <v>116</v>
      </c>
      <c r="AG61">
        <v>79</v>
      </c>
      <c r="AI61" s="2">
        <v>3</v>
      </c>
      <c r="AJ61" s="3">
        <v>158</v>
      </c>
      <c r="AK61" s="3"/>
      <c r="AL61" s="3"/>
      <c r="AM61" s="3"/>
      <c r="AN61" s="2">
        <v>34</v>
      </c>
    </row>
    <row r="62" spans="2:43">
      <c r="B62" t="s">
        <v>220</v>
      </c>
      <c r="AJ62" s="3"/>
      <c r="AK62" s="3">
        <v>8</v>
      </c>
      <c r="AL62" s="3"/>
      <c r="AM62" s="3"/>
    </row>
    <row r="63" spans="2:43">
      <c r="B63" t="s">
        <v>99</v>
      </c>
      <c r="AG63">
        <v>3143</v>
      </c>
      <c r="AH63">
        <v>12984</v>
      </c>
      <c r="AI63" s="2">
        <v>3509</v>
      </c>
      <c r="AJ63" s="3"/>
      <c r="AK63" s="3">
        <v>1047</v>
      </c>
      <c r="AL63" s="3">
        <v>7582</v>
      </c>
      <c r="AM63" s="3"/>
      <c r="AP63" s="2">
        <v>5838</v>
      </c>
      <c r="AQ63" s="2">
        <v>3129</v>
      </c>
    </row>
    <row r="64" spans="2:43">
      <c r="B64" t="s">
        <v>159</v>
      </c>
      <c r="C64" t="s">
        <v>160</v>
      </c>
      <c r="AI64" s="2">
        <v>171</v>
      </c>
      <c r="AJ64" s="3">
        <v>681</v>
      </c>
      <c r="AK64" s="3">
        <v>1538</v>
      </c>
      <c r="AL64" s="3">
        <v>5651</v>
      </c>
      <c r="AM64" s="3">
        <v>20488</v>
      </c>
      <c r="AN64" s="3">
        <v>4925</v>
      </c>
      <c r="AP64" s="3">
        <v>29770</v>
      </c>
      <c r="AQ64" s="3">
        <v>4237</v>
      </c>
    </row>
    <row r="65" spans="2:43">
      <c r="B65" t="s">
        <v>4</v>
      </c>
      <c r="Y65">
        <v>95020564</v>
      </c>
      <c r="AA65">
        <v>4204398</v>
      </c>
      <c r="AB65">
        <v>10380895</v>
      </c>
      <c r="AC65">
        <v>10858027</v>
      </c>
      <c r="AD65">
        <v>10302403</v>
      </c>
      <c r="AE65">
        <v>8585599</v>
      </c>
      <c r="AF65">
        <v>7448300</v>
      </c>
      <c r="AG65">
        <v>7414178</v>
      </c>
      <c r="AH65">
        <v>8006397</v>
      </c>
      <c r="AI65" s="2">
        <v>5528912</v>
      </c>
      <c r="AJ65" s="3">
        <v>3483376</v>
      </c>
      <c r="AK65" s="3">
        <v>1574932</v>
      </c>
      <c r="AL65" s="3">
        <v>1985948</v>
      </c>
      <c r="AM65" s="3">
        <v>2259178</v>
      </c>
      <c r="AN65" s="3">
        <v>1766878</v>
      </c>
      <c r="AO65" s="3">
        <v>1574788</v>
      </c>
      <c r="AP65" s="3">
        <v>5940116</v>
      </c>
      <c r="AQ65" s="3">
        <v>3928253</v>
      </c>
    </row>
    <row r="66" spans="2:43">
      <c r="B66" t="s">
        <v>213</v>
      </c>
      <c r="AJ66" s="3"/>
      <c r="AK66" s="3"/>
      <c r="AL66" s="3"/>
      <c r="AM66" s="3">
        <v>4803</v>
      </c>
    </row>
    <row r="67" spans="2:43">
      <c r="B67" t="s">
        <v>128</v>
      </c>
      <c r="AH67">
        <v>268</v>
      </c>
      <c r="AJ67" s="3"/>
      <c r="AK67" s="3">
        <v>57</v>
      </c>
      <c r="AL67" s="3"/>
      <c r="AM67" s="3">
        <v>3731</v>
      </c>
      <c r="AN67" s="2">
        <v>2591</v>
      </c>
      <c r="AO67" s="3">
        <v>1136</v>
      </c>
      <c r="AP67" s="3">
        <v>113</v>
      </c>
      <c r="AQ67" s="3">
        <v>96</v>
      </c>
    </row>
    <row r="68" spans="2:43">
      <c r="B68" t="s">
        <v>214</v>
      </c>
      <c r="AJ68" s="3"/>
      <c r="AK68" s="3"/>
      <c r="AL68" s="3">
        <v>2224</v>
      </c>
      <c r="AM68" s="3"/>
      <c r="AQ68" s="3">
        <v>645</v>
      </c>
    </row>
    <row r="69" spans="2:43">
      <c r="B69" t="s">
        <v>161</v>
      </c>
      <c r="AJ69" s="3"/>
      <c r="AK69" s="3"/>
      <c r="AL69" s="3"/>
      <c r="AM69" s="3">
        <v>87</v>
      </c>
      <c r="AN69" s="2">
        <v>119</v>
      </c>
      <c r="AP69" s="2">
        <v>19824</v>
      </c>
      <c r="AQ69" s="3">
        <v>4965</v>
      </c>
    </row>
    <row r="70" spans="2:43">
      <c r="B70" t="s">
        <v>8</v>
      </c>
      <c r="Y70">
        <v>54556235</v>
      </c>
      <c r="AA70">
        <v>3545405</v>
      </c>
      <c r="AB70">
        <v>5087138</v>
      </c>
      <c r="AC70">
        <v>7602148</v>
      </c>
      <c r="AD70">
        <v>7532298</v>
      </c>
      <c r="AE70">
        <v>6930336</v>
      </c>
      <c r="AF70">
        <v>7152838</v>
      </c>
      <c r="AG70">
        <v>6993351</v>
      </c>
      <c r="AH70">
        <v>7322620</v>
      </c>
      <c r="AI70" s="2">
        <v>3970152</v>
      </c>
      <c r="AJ70" s="3">
        <v>2108403</v>
      </c>
      <c r="AK70" s="3">
        <v>880360</v>
      </c>
      <c r="AL70" s="3">
        <v>1473630</v>
      </c>
      <c r="AM70" s="3">
        <v>3161927</v>
      </c>
      <c r="AN70" s="3">
        <v>1586661</v>
      </c>
      <c r="AO70" s="3">
        <v>931308</v>
      </c>
      <c r="AP70" s="3">
        <v>1446544</v>
      </c>
      <c r="AQ70" s="3">
        <v>1844331</v>
      </c>
    </row>
    <row r="71" spans="2:43">
      <c r="B71" t="s">
        <v>31</v>
      </c>
      <c r="AA71">
        <v>73</v>
      </c>
      <c r="AB71">
        <v>13299</v>
      </c>
      <c r="AC71">
        <v>7979</v>
      </c>
      <c r="AD71">
        <v>57484</v>
      </c>
      <c r="AF71">
        <v>189</v>
      </c>
      <c r="AG71">
        <v>1775259</v>
      </c>
      <c r="AH71">
        <v>2747914</v>
      </c>
      <c r="AI71" s="2">
        <v>1026707</v>
      </c>
      <c r="AJ71" s="3">
        <v>672609</v>
      </c>
      <c r="AK71" s="3">
        <v>337552</v>
      </c>
      <c r="AL71" s="3">
        <v>599952</v>
      </c>
      <c r="AM71" s="3">
        <v>541867</v>
      </c>
      <c r="AN71" s="3">
        <v>563736</v>
      </c>
      <c r="AO71" s="3">
        <v>489769</v>
      </c>
      <c r="AP71" s="3">
        <v>1190740</v>
      </c>
      <c r="AQ71" s="3">
        <v>1424117</v>
      </c>
    </row>
    <row r="72" spans="2:43">
      <c r="B72" t="s">
        <v>105</v>
      </c>
      <c r="AG72">
        <v>14065</v>
      </c>
      <c r="AI72" s="2">
        <v>12</v>
      </c>
      <c r="AJ72" s="3"/>
      <c r="AK72" s="3"/>
      <c r="AL72" s="3">
        <v>5831</v>
      </c>
      <c r="AM72" s="3"/>
    </row>
    <row r="73" spans="2:43">
      <c r="B73" t="s">
        <v>55</v>
      </c>
      <c r="AG73">
        <v>592091</v>
      </c>
      <c r="AH73">
        <v>450240</v>
      </c>
      <c r="AI73" s="2">
        <v>359925</v>
      </c>
      <c r="AJ73" s="3">
        <v>210387</v>
      </c>
      <c r="AK73" s="3">
        <v>642008</v>
      </c>
      <c r="AL73" s="3">
        <v>704376</v>
      </c>
      <c r="AM73" s="3">
        <v>628916</v>
      </c>
      <c r="AN73" s="3">
        <v>602487</v>
      </c>
      <c r="AO73" s="3">
        <v>1341112</v>
      </c>
      <c r="AP73" s="3">
        <v>2572030</v>
      </c>
      <c r="AQ73" s="3">
        <v>1217259</v>
      </c>
    </row>
    <row r="74" spans="2:43">
      <c r="B74" t="s">
        <v>162</v>
      </c>
      <c r="AJ74" s="3"/>
      <c r="AK74" s="3">
        <v>5255</v>
      </c>
      <c r="AL74" s="3">
        <v>2122</v>
      </c>
      <c r="AM74" s="3">
        <v>345</v>
      </c>
      <c r="AQ74" s="3">
        <v>208</v>
      </c>
    </row>
    <row r="75" spans="2:43">
      <c r="B75" t="s">
        <v>163</v>
      </c>
      <c r="AI75" s="2">
        <v>2181</v>
      </c>
      <c r="AJ75" s="3">
        <v>163</v>
      </c>
      <c r="AK75" s="3">
        <v>213</v>
      </c>
      <c r="AL75" s="3">
        <v>5596</v>
      </c>
      <c r="AM75" s="3"/>
      <c r="AN75" s="3">
        <v>4057</v>
      </c>
      <c r="AO75" s="3">
        <v>44</v>
      </c>
      <c r="AQ75" s="3">
        <v>146</v>
      </c>
    </row>
    <row r="76" spans="2:43">
      <c r="B76" t="s">
        <v>164</v>
      </c>
      <c r="C76" t="s">
        <v>165</v>
      </c>
      <c r="AJ76" s="3"/>
      <c r="AK76" s="3"/>
      <c r="AL76" s="3"/>
      <c r="AM76" s="3">
        <v>2432</v>
      </c>
      <c r="AN76" s="2">
        <v>1017</v>
      </c>
      <c r="AP76" s="2">
        <v>341</v>
      </c>
      <c r="AQ76" s="3">
        <v>960</v>
      </c>
    </row>
    <row r="77" spans="2:43">
      <c r="B77" t="s">
        <v>166</v>
      </c>
      <c r="AJ77" s="3"/>
      <c r="AK77" s="3">
        <v>9718</v>
      </c>
      <c r="AL77" s="3">
        <v>5523</v>
      </c>
      <c r="AM77" s="3"/>
      <c r="AN77" s="3">
        <v>220</v>
      </c>
    </row>
    <row r="78" spans="2:43">
      <c r="B78" t="s">
        <v>19</v>
      </c>
      <c r="Y78">
        <v>6760326</v>
      </c>
      <c r="AA78">
        <v>244630</v>
      </c>
      <c r="AB78">
        <v>346019</v>
      </c>
      <c r="AC78">
        <v>684529</v>
      </c>
      <c r="AD78">
        <v>1002497</v>
      </c>
      <c r="AE78">
        <v>1228567</v>
      </c>
      <c r="AF78">
        <v>967599</v>
      </c>
      <c r="AG78">
        <v>1939043</v>
      </c>
      <c r="AH78">
        <v>2715106</v>
      </c>
      <c r="AI78" s="2">
        <v>3200051</v>
      </c>
      <c r="AJ78" s="3">
        <v>2253723</v>
      </c>
      <c r="AK78" s="3">
        <v>934273</v>
      </c>
      <c r="AL78" s="3">
        <v>762275</v>
      </c>
      <c r="AM78" s="3">
        <v>1046421</v>
      </c>
      <c r="AN78" s="3">
        <v>1487327</v>
      </c>
      <c r="AO78" s="3">
        <v>600598</v>
      </c>
      <c r="AP78" s="3">
        <v>1812583</v>
      </c>
      <c r="AQ78" s="3">
        <v>3571749</v>
      </c>
    </row>
    <row r="79" spans="2:43">
      <c r="B79" t="s">
        <v>61</v>
      </c>
      <c r="AG79">
        <v>47064</v>
      </c>
      <c r="AH79">
        <v>97676</v>
      </c>
      <c r="AI79" s="2">
        <v>215895</v>
      </c>
      <c r="AJ79" s="3">
        <v>150109</v>
      </c>
      <c r="AK79" s="3">
        <v>18454</v>
      </c>
      <c r="AL79" s="3">
        <v>12791</v>
      </c>
      <c r="AM79" s="3">
        <v>14271</v>
      </c>
      <c r="AN79" s="3">
        <v>34406</v>
      </c>
      <c r="AO79" s="3">
        <v>195279</v>
      </c>
      <c r="AP79" s="3">
        <v>237462</v>
      </c>
      <c r="AQ79" s="3">
        <v>259837</v>
      </c>
    </row>
    <row r="80" spans="2:43">
      <c r="B80" t="s">
        <v>34</v>
      </c>
      <c r="AA80">
        <v>838</v>
      </c>
      <c r="AB80">
        <v>75</v>
      </c>
      <c r="AC80">
        <v>400</v>
      </c>
      <c r="AD80">
        <v>4721</v>
      </c>
      <c r="AE80">
        <v>20607</v>
      </c>
      <c r="AF80">
        <v>20829</v>
      </c>
      <c r="AG80">
        <v>79579</v>
      </c>
      <c r="AH80">
        <v>214093</v>
      </c>
      <c r="AI80" s="2">
        <v>298299</v>
      </c>
      <c r="AJ80" s="3">
        <v>158446</v>
      </c>
      <c r="AK80" s="3">
        <v>85450</v>
      </c>
      <c r="AL80" s="3">
        <v>86291</v>
      </c>
      <c r="AM80" s="3">
        <v>108184</v>
      </c>
      <c r="AN80" s="3">
        <v>143769</v>
      </c>
      <c r="AO80" s="3">
        <v>413382</v>
      </c>
      <c r="AP80" s="3">
        <v>287484</v>
      </c>
      <c r="AQ80" s="3">
        <v>126052</v>
      </c>
    </row>
    <row r="81" spans="2:43">
      <c r="B81" t="s">
        <v>228</v>
      </c>
      <c r="AI81" s="2">
        <v>38</v>
      </c>
      <c r="AJ81" s="3">
        <v>17</v>
      </c>
      <c r="AK81" s="3"/>
      <c r="AL81" s="3"/>
      <c r="AM81" s="3"/>
      <c r="AN81" s="3">
        <v>90</v>
      </c>
      <c r="AO81" s="3">
        <v>62</v>
      </c>
      <c r="AP81" s="3">
        <v>1545</v>
      </c>
    </row>
    <row r="82" spans="2:43">
      <c r="B82" t="s">
        <v>117</v>
      </c>
      <c r="C82" t="s">
        <v>118</v>
      </c>
      <c r="AG82">
        <v>45518</v>
      </c>
      <c r="AH82">
        <v>20958</v>
      </c>
      <c r="AI82" s="2">
        <v>50787</v>
      </c>
      <c r="AJ82" s="3">
        <v>18140</v>
      </c>
      <c r="AK82" s="3">
        <v>74029</v>
      </c>
      <c r="AL82" s="3">
        <v>57747</v>
      </c>
      <c r="AM82" s="3">
        <v>7015</v>
      </c>
      <c r="AN82" s="3">
        <v>67516</v>
      </c>
      <c r="AO82" s="3">
        <v>85457</v>
      </c>
      <c r="AP82" s="3">
        <v>172475</v>
      </c>
      <c r="AQ82" s="3">
        <v>116537</v>
      </c>
    </row>
    <row r="83" spans="2:43">
      <c r="B83" t="s">
        <v>229</v>
      </c>
      <c r="AJ83" s="3">
        <v>1652</v>
      </c>
      <c r="AK83" s="3"/>
      <c r="AL83" s="3"/>
      <c r="AM83" s="3"/>
    </row>
    <row r="84" spans="2:43">
      <c r="B84" t="s">
        <v>246</v>
      </c>
      <c r="AJ84" s="3"/>
      <c r="AK84" s="3"/>
      <c r="AL84" s="3"/>
      <c r="AM84" s="3"/>
      <c r="AO84" s="2">
        <v>163</v>
      </c>
    </row>
    <row r="85" spans="2:43">
      <c r="B85" t="s">
        <v>167</v>
      </c>
      <c r="AJ85" s="3">
        <v>4372</v>
      </c>
      <c r="AK85" s="3">
        <v>477</v>
      </c>
      <c r="AL85" s="3"/>
      <c r="AM85" s="3">
        <v>410</v>
      </c>
      <c r="AN85" s="3">
        <v>12845</v>
      </c>
      <c r="AO85" s="3">
        <v>7128</v>
      </c>
      <c r="AP85" s="3">
        <v>5737</v>
      </c>
      <c r="AQ85" s="3">
        <v>1283</v>
      </c>
    </row>
    <row r="86" spans="2:43">
      <c r="B86" t="s">
        <v>168</v>
      </c>
      <c r="AJ86" s="3"/>
      <c r="AK86" s="3"/>
      <c r="AL86" s="3"/>
      <c r="AM86" s="3">
        <v>3190</v>
      </c>
      <c r="AN86" s="3">
        <v>2510</v>
      </c>
      <c r="AO86" s="3">
        <v>1442</v>
      </c>
      <c r="AP86" s="3">
        <v>331</v>
      </c>
      <c r="AQ86" s="3">
        <v>1575</v>
      </c>
    </row>
    <row r="87" spans="2:43">
      <c r="B87" t="s">
        <v>29</v>
      </c>
      <c r="AB87">
        <v>56480</v>
      </c>
      <c r="AC87">
        <v>48</v>
      </c>
      <c r="AD87">
        <v>123561</v>
      </c>
      <c r="AE87">
        <v>3024</v>
      </c>
      <c r="AF87">
        <v>1697</v>
      </c>
      <c r="AG87">
        <v>9725113</v>
      </c>
      <c r="AH87">
        <v>16138128</v>
      </c>
      <c r="AI87" s="2">
        <v>13149048</v>
      </c>
      <c r="AJ87" s="3">
        <v>3718175</v>
      </c>
      <c r="AK87" s="3">
        <v>1148211</v>
      </c>
      <c r="AL87" s="3">
        <v>62825</v>
      </c>
      <c r="AM87" s="3">
        <v>41870</v>
      </c>
      <c r="AN87" s="3">
        <v>106540</v>
      </c>
      <c r="AO87" s="3">
        <v>702907</v>
      </c>
      <c r="AP87" s="3">
        <v>672153</v>
      </c>
      <c r="AQ87" s="3">
        <v>1758429</v>
      </c>
    </row>
    <row r="88" spans="2:43">
      <c r="B88" t="s">
        <v>169</v>
      </c>
      <c r="C88" t="s">
        <v>170</v>
      </c>
      <c r="AJ88" s="3"/>
      <c r="AK88" s="3"/>
      <c r="AL88" s="3"/>
      <c r="AM88" s="3"/>
    </row>
    <row r="89" spans="2:43">
      <c r="B89" t="s">
        <v>112</v>
      </c>
      <c r="C89" t="s">
        <v>113</v>
      </c>
      <c r="AG89">
        <v>142</v>
      </c>
      <c r="AH89">
        <v>69</v>
      </c>
      <c r="AI89" s="2">
        <v>70</v>
      </c>
      <c r="AJ89" s="3">
        <v>494</v>
      </c>
      <c r="AK89" s="3">
        <v>3179</v>
      </c>
      <c r="AL89" s="3"/>
      <c r="AM89" s="3"/>
    </row>
    <row r="90" spans="2:43">
      <c r="B90" t="s">
        <v>242</v>
      </c>
      <c r="AJ90" s="3"/>
      <c r="AK90" s="3"/>
      <c r="AL90" s="3"/>
      <c r="AM90" s="3"/>
      <c r="AQ90" s="3">
        <v>50</v>
      </c>
    </row>
    <row r="91" spans="2:43">
      <c r="B91" t="s">
        <v>171</v>
      </c>
      <c r="AJ91" s="3"/>
      <c r="AK91" s="3">
        <v>1975</v>
      </c>
      <c r="AL91" s="3">
        <v>25571</v>
      </c>
      <c r="AM91" s="3">
        <v>93610</v>
      </c>
      <c r="AN91" s="3">
        <v>191181</v>
      </c>
      <c r="AO91" s="3">
        <v>258582</v>
      </c>
      <c r="AP91" s="3">
        <v>433489</v>
      </c>
      <c r="AQ91" s="3">
        <v>310020</v>
      </c>
    </row>
    <row r="92" spans="2:43">
      <c r="B92" t="s">
        <v>32</v>
      </c>
      <c r="AA92">
        <v>2892</v>
      </c>
      <c r="AB92">
        <v>2231</v>
      </c>
      <c r="AC92">
        <v>1061</v>
      </c>
      <c r="AD92">
        <v>7197</v>
      </c>
      <c r="AG92">
        <v>76917</v>
      </c>
      <c r="AH92">
        <v>64453</v>
      </c>
      <c r="AI92" s="2">
        <v>43219</v>
      </c>
      <c r="AJ92" s="3">
        <v>14124</v>
      </c>
      <c r="AK92" s="3">
        <v>178971</v>
      </c>
      <c r="AL92" s="3">
        <v>701385</v>
      </c>
      <c r="AM92" s="3">
        <v>524773</v>
      </c>
      <c r="AN92" s="3">
        <v>94642</v>
      </c>
      <c r="AO92" s="3">
        <v>59080</v>
      </c>
      <c r="AP92" s="3">
        <v>588583</v>
      </c>
      <c r="AQ92" s="3">
        <v>661692</v>
      </c>
    </row>
    <row r="93" spans="2:43">
      <c r="B93" t="s">
        <v>50</v>
      </c>
      <c r="AE93">
        <v>4841</v>
      </c>
      <c r="AF93">
        <v>3209</v>
      </c>
      <c r="AJ93" s="3"/>
      <c r="AK93" s="3"/>
      <c r="AL93" s="3"/>
      <c r="AM93" s="3"/>
    </row>
    <row r="94" spans="2:43">
      <c r="B94" t="s">
        <v>172</v>
      </c>
      <c r="AJ94" s="3"/>
      <c r="AK94" s="3"/>
      <c r="AL94" s="3"/>
      <c r="AM94" s="3">
        <v>2</v>
      </c>
      <c r="AN94" s="2">
        <v>518</v>
      </c>
      <c r="AO94" s="2">
        <v>62757</v>
      </c>
      <c r="AP94" s="3">
        <v>4258</v>
      </c>
      <c r="AQ94" s="3">
        <v>1884</v>
      </c>
    </row>
    <row r="95" spans="2:43">
      <c r="B95" t="s">
        <v>62</v>
      </c>
      <c r="AG95">
        <v>88726</v>
      </c>
      <c r="AI95" s="2">
        <v>73494</v>
      </c>
      <c r="AJ95" s="3">
        <v>41674</v>
      </c>
      <c r="AK95" s="3">
        <v>367587</v>
      </c>
      <c r="AL95" s="3">
        <v>748279</v>
      </c>
      <c r="AM95" s="3">
        <v>311964</v>
      </c>
      <c r="AN95" s="3">
        <v>670540</v>
      </c>
      <c r="AO95" s="3">
        <v>834575</v>
      </c>
      <c r="AP95" s="3">
        <v>1381393</v>
      </c>
      <c r="AQ95" s="3">
        <v>883577</v>
      </c>
    </row>
    <row r="96" spans="2:43">
      <c r="B96" t="s">
        <v>95</v>
      </c>
      <c r="AG96">
        <v>7161</v>
      </c>
      <c r="AH96">
        <v>628</v>
      </c>
      <c r="AI96" s="2">
        <v>46</v>
      </c>
      <c r="AJ96" s="3">
        <v>407</v>
      </c>
      <c r="AK96" s="3">
        <v>2048</v>
      </c>
      <c r="AL96" s="3">
        <v>699</v>
      </c>
      <c r="AM96" s="3">
        <v>2874</v>
      </c>
      <c r="AN96" s="3">
        <v>70575</v>
      </c>
      <c r="AO96" s="3">
        <v>34667</v>
      </c>
      <c r="AP96" s="3">
        <v>154512</v>
      </c>
      <c r="AQ96" s="3">
        <v>3745</v>
      </c>
    </row>
    <row r="97" spans="2:43">
      <c r="B97" t="s">
        <v>78</v>
      </c>
      <c r="AG97">
        <v>2811</v>
      </c>
      <c r="AH97">
        <v>6312</v>
      </c>
      <c r="AI97" s="2">
        <v>2371</v>
      </c>
      <c r="AJ97" s="3"/>
      <c r="AK97" s="3">
        <v>4615</v>
      </c>
      <c r="AL97" s="3">
        <v>619</v>
      </c>
      <c r="AM97" s="3"/>
      <c r="AP97" s="3">
        <v>3302</v>
      </c>
      <c r="AQ97" s="3">
        <v>6138</v>
      </c>
    </row>
    <row r="98" spans="2:43">
      <c r="B98" t="s">
        <v>63</v>
      </c>
      <c r="AG98">
        <v>102011</v>
      </c>
      <c r="AH98">
        <v>32</v>
      </c>
      <c r="AI98" s="2">
        <v>55762</v>
      </c>
      <c r="AJ98" s="3">
        <v>12073</v>
      </c>
      <c r="AK98" s="3">
        <v>16797</v>
      </c>
      <c r="AL98" s="3">
        <v>6017</v>
      </c>
      <c r="AM98" s="3">
        <v>5534</v>
      </c>
      <c r="AN98" s="3">
        <v>11976</v>
      </c>
      <c r="AO98" s="3">
        <v>3169</v>
      </c>
      <c r="AP98" s="3">
        <v>23784</v>
      </c>
      <c r="AQ98" s="3">
        <v>5465</v>
      </c>
    </row>
    <row r="99" spans="2:43">
      <c r="B99" t="s">
        <v>173</v>
      </c>
      <c r="AJ99" s="3"/>
      <c r="AK99" s="3">
        <v>282047</v>
      </c>
      <c r="AL99" s="3">
        <v>1056596</v>
      </c>
      <c r="AM99" s="3">
        <v>794688</v>
      </c>
      <c r="AN99" s="3">
        <v>786887</v>
      </c>
      <c r="AO99" s="3">
        <v>1752471</v>
      </c>
      <c r="AP99" s="3">
        <v>3788362</v>
      </c>
      <c r="AQ99" s="3">
        <v>2843045</v>
      </c>
    </row>
    <row r="100" spans="2:43">
      <c r="B100" t="s">
        <v>243</v>
      </c>
      <c r="AJ100" s="3"/>
      <c r="AK100" s="3"/>
      <c r="AL100" s="3"/>
      <c r="AM100" s="3"/>
      <c r="AN100" s="3"/>
      <c r="AO100" s="3"/>
      <c r="AP100" s="4"/>
      <c r="AQ100" s="3">
        <v>212</v>
      </c>
    </row>
    <row r="101" spans="2:43">
      <c r="B101" t="s">
        <v>3</v>
      </c>
      <c r="Y101">
        <v>5145318</v>
      </c>
      <c r="AA101">
        <v>4017916</v>
      </c>
      <c r="AB101">
        <v>11414761</v>
      </c>
      <c r="AC101">
        <v>12881875</v>
      </c>
      <c r="AD101">
        <v>11137735</v>
      </c>
      <c r="AE101">
        <v>8953111</v>
      </c>
      <c r="AF101">
        <v>7323756</v>
      </c>
      <c r="AG101">
        <v>5690945</v>
      </c>
      <c r="AH101">
        <v>9753860</v>
      </c>
      <c r="AI101" s="2">
        <v>9137933</v>
      </c>
      <c r="AJ101" s="3">
        <v>5656984</v>
      </c>
      <c r="AK101" s="3">
        <v>1815646</v>
      </c>
      <c r="AL101" s="3">
        <v>2404137</v>
      </c>
      <c r="AM101" s="3">
        <v>2266740</v>
      </c>
      <c r="AN101" s="3">
        <v>1888854</v>
      </c>
      <c r="AO101" s="3">
        <v>1939089</v>
      </c>
      <c r="AP101" s="3">
        <v>1732436</v>
      </c>
      <c r="AQ101" s="3">
        <v>2729565</v>
      </c>
    </row>
    <row r="102" spans="2:43">
      <c r="B102" t="s">
        <v>41</v>
      </c>
      <c r="AC102">
        <v>94678</v>
      </c>
      <c r="AD102">
        <v>206786</v>
      </c>
      <c r="AE102">
        <v>624370</v>
      </c>
      <c r="AF102">
        <v>686546</v>
      </c>
      <c r="AG102">
        <v>1303282</v>
      </c>
      <c r="AH102">
        <v>1766850</v>
      </c>
      <c r="AI102" s="2">
        <v>1756757</v>
      </c>
      <c r="AJ102" s="3">
        <v>761040</v>
      </c>
      <c r="AK102" s="3"/>
      <c r="AL102" s="3"/>
      <c r="AM102" s="3"/>
    </row>
    <row r="103" spans="2:43">
      <c r="B103" t="s">
        <v>174</v>
      </c>
      <c r="AJ103" s="3">
        <v>3669</v>
      </c>
      <c r="AK103" s="3">
        <v>20208</v>
      </c>
      <c r="AL103" s="3">
        <v>39266</v>
      </c>
      <c r="AM103" s="3">
        <v>25625</v>
      </c>
      <c r="AN103" s="3">
        <v>39715</v>
      </c>
      <c r="AO103" s="3">
        <v>30469</v>
      </c>
      <c r="AP103" s="3">
        <v>45775</v>
      </c>
      <c r="AQ103" s="3">
        <v>25010</v>
      </c>
    </row>
    <row r="104" spans="2:43">
      <c r="B104" t="s">
        <v>106</v>
      </c>
      <c r="AG104">
        <v>26867</v>
      </c>
      <c r="AH104">
        <v>39057</v>
      </c>
      <c r="AI104" s="2">
        <v>102915</v>
      </c>
      <c r="AJ104" s="3">
        <v>14489</v>
      </c>
      <c r="AK104" s="3">
        <v>225538</v>
      </c>
      <c r="AL104" s="3">
        <v>465626</v>
      </c>
      <c r="AM104" s="3">
        <v>385040</v>
      </c>
      <c r="AN104" s="3">
        <v>372111</v>
      </c>
      <c r="AO104" s="3">
        <v>476481</v>
      </c>
      <c r="AP104" s="3">
        <v>1010055</v>
      </c>
      <c r="AQ104" s="3">
        <v>1298282</v>
      </c>
    </row>
    <row r="105" spans="2:43">
      <c r="B105" t="s">
        <v>52</v>
      </c>
      <c r="AH105">
        <v>463</v>
      </c>
      <c r="AI105" s="2">
        <v>35</v>
      </c>
      <c r="AJ105" s="3"/>
      <c r="AK105" s="3"/>
      <c r="AL105" s="3"/>
      <c r="AM105" s="3"/>
    </row>
    <row r="106" spans="2:43">
      <c r="B106" t="s">
        <v>36</v>
      </c>
      <c r="AF106">
        <v>1938</v>
      </c>
      <c r="AG106">
        <v>268816</v>
      </c>
      <c r="AH106">
        <v>325324</v>
      </c>
      <c r="AJ106" s="3"/>
      <c r="AK106" s="3"/>
      <c r="AL106" s="3"/>
      <c r="AM106" s="3"/>
    </row>
    <row r="107" spans="2:43">
      <c r="B107" t="s">
        <v>175</v>
      </c>
      <c r="AI107" s="2">
        <v>245029</v>
      </c>
      <c r="AJ107" s="3">
        <v>258230</v>
      </c>
      <c r="AK107" s="3">
        <v>409961</v>
      </c>
      <c r="AL107" s="3">
        <v>215732</v>
      </c>
      <c r="AM107" s="3">
        <v>262776</v>
      </c>
      <c r="AN107" s="3">
        <v>355663</v>
      </c>
      <c r="AO107" s="3">
        <v>211149</v>
      </c>
      <c r="AP107" s="3">
        <v>166312</v>
      </c>
      <c r="AQ107" s="3">
        <v>76290</v>
      </c>
    </row>
    <row r="108" spans="2:43">
      <c r="B108" t="s">
        <v>125</v>
      </c>
      <c r="AH108">
        <v>47</v>
      </c>
      <c r="AJ108" s="3"/>
      <c r="AK108" s="3"/>
      <c r="AL108" s="3"/>
      <c r="AM108" s="3"/>
    </row>
    <row r="109" spans="2:43">
      <c r="B109" t="s">
        <v>176</v>
      </c>
      <c r="AJ109" s="3"/>
      <c r="AK109" s="3"/>
      <c r="AL109" s="3"/>
      <c r="AM109" s="3">
        <v>279</v>
      </c>
    </row>
    <row r="110" spans="2:43">
      <c r="B110" t="s">
        <v>221</v>
      </c>
      <c r="C110" t="s">
        <v>222</v>
      </c>
      <c r="AJ110" s="3"/>
      <c r="AK110" s="3">
        <v>555</v>
      </c>
      <c r="AL110" s="3"/>
      <c r="AM110" s="3"/>
    </row>
    <row r="111" spans="2:43">
      <c r="B111" t="s">
        <v>42</v>
      </c>
      <c r="AC111">
        <v>1575</v>
      </c>
      <c r="AF111">
        <v>104</v>
      </c>
      <c r="AG111">
        <v>2098</v>
      </c>
      <c r="AH111">
        <v>9066</v>
      </c>
      <c r="AI111" s="2">
        <v>105636</v>
      </c>
      <c r="AJ111" s="3">
        <v>1063</v>
      </c>
      <c r="AK111" s="3">
        <v>24843</v>
      </c>
      <c r="AL111" s="3">
        <v>34507</v>
      </c>
      <c r="AM111" s="3">
        <v>37764</v>
      </c>
      <c r="AN111" s="3">
        <v>262089</v>
      </c>
      <c r="AO111" s="3">
        <v>251967</v>
      </c>
      <c r="AP111" s="3">
        <v>840553</v>
      </c>
      <c r="AQ111" s="3">
        <v>386249</v>
      </c>
    </row>
    <row r="112" spans="2:43">
      <c r="B112" t="s">
        <v>75</v>
      </c>
      <c r="AF112">
        <v>22</v>
      </c>
      <c r="AG112">
        <v>119</v>
      </c>
      <c r="AH112">
        <v>1370</v>
      </c>
      <c r="AJ112" s="3"/>
      <c r="AK112" s="3"/>
      <c r="AL112" s="3"/>
      <c r="AM112" s="3"/>
    </row>
    <row r="113" spans="2:43">
      <c r="B113" t="s">
        <v>177</v>
      </c>
      <c r="AJ113" s="3">
        <v>1459</v>
      </c>
      <c r="AK113" s="3">
        <v>1823</v>
      </c>
      <c r="AL113" s="3">
        <v>753</v>
      </c>
      <c r="AM113" s="3"/>
      <c r="AO113" s="3">
        <v>3933</v>
      </c>
      <c r="AP113" s="3">
        <v>12811</v>
      </c>
      <c r="AQ113" s="3">
        <v>5563</v>
      </c>
    </row>
    <row r="114" spans="2:43">
      <c r="B114" t="s">
        <v>97</v>
      </c>
      <c r="AG114">
        <v>7953</v>
      </c>
      <c r="AH114">
        <v>5528</v>
      </c>
      <c r="AI114" s="2">
        <v>3445</v>
      </c>
      <c r="AJ114" s="3">
        <v>7659</v>
      </c>
      <c r="AK114" s="3">
        <v>766</v>
      </c>
      <c r="AL114" s="3">
        <v>13446</v>
      </c>
      <c r="AM114" s="3">
        <v>30103</v>
      </c>
      <c r="AN114" s="3">
        <v>10620</v>
      </c>
      <c r="AO114" s="3">
        <v>16643</v>
      </c>
      <c r="AP114" s="3">
        <v>32585</v>
      </c>
      <c r="AQ114" s="3">
        <v>19790</v>
      </c>
    </row>
    <row r="115" spans="2:43">
      <c r="B115" t="s">
        <v>178</v>
      </c>
      <c r="C115" t="s">
        <v>179</v>
      </c>
      <c r="AJ115" s="3"/>
      <c r="AK115" s="3"/>
      <c r="AL115" s="3"/>
      <c r="AM115" s="3"/>
    </row>
    <row r="116" spans="2:43">
      <c r="B116" t="s">
        <v>180</v>
      </c>
      <c r="C116" t="s">
        <v>181</v>
      </c>
      <c r="AJ116" s="3">
        <v>9524</v>
      </c>
      <c r="AK116" s="3">
        <v>10602</v>
      </c>
      <c r="AL116" s="3">
        <v>63680</v>
      </c>
      <c r="AM116" s="3">
        <v>32130</v>
      </c>
      <c r="AN116" s="3">
        <v>55312</v>
      </c>
      <c r="AO116" s="3">
        <v>82309</v>
      </c>
      <c r="AP116" s="3">
        <v>163375</v>
      </c>
      <c r="AQ116" s="3">
        <v>65932</v>
      </c>
    </row>
    <row r="117" spans="2:43">
      <c r="B117" t="s">
        <v>232</v>
      </c>
      <c r="AJ117" s="3"/>
      <c r="AK117" s="3"/>
      <c r="AL117" s="3"/>
      <c r="AM117" s="3"/>
      <c r="AN117" s="3">
        <v>570</v>
      </c>
    </row>
    <row r="118" spans="2:43">
      <c r="B118" t="s">
        <v>182</v>
      </c>
      <c r="C118" t="s">
        <v>132</v>
      </c>
      <c r="AJ118" s="3"/>
      <c r="AK118" s="3"/>
      <c r="AL118" s="3"/>
      <c r="AM118" s="3">
        <v>3682</v>
      </c>
      <c r="AN118" s="2">
        <v>76</v>
      </c>
      <c r="AO118" s="2">
        <v>16218</v>
      </c>
      <c r="AP118" s="3">
        <v>27353</v>
      </c>
      <c r="AQ118" s="3">
        <v>13731</v>
      </c>
    </row>
    <row r="119" spans="2:43">
      <c r="B119" t="s">
        <v>17</v>
      </c>
      <c r="Y119">
        <v>120329118</v>
      </c>
      <c r="AA119">
        <v>838846</v>
      </c>
      <c r="AB119">
        <v>735140</v>
      </c>
      <c r="AC119">
        <v>436787</v>
      </c>
      <c r="AD119">
        <v>512806</v>
      </c>
      <c r="AE119">
        <v>643368</v>
      </c>
      <c r="AF119">
        <v>333567</v>
      </c>
      <c r="AG119">
        <v>568685</v>
      </c>
      <c r="AH119">
        <v>575998</v>
      </c>
      <c r="AI119" s="2">
        <v>588498</v>
      </c>
      <c r="AJ119" s="3">
        <v>300296</v>
      </c>
      <c r="AK119" s="3">
        <v>429374</v>
      </c>
      <c r="AL119" s="3">
        <v>1507634</v>
      </c>
      <c r="AM119" s="3">
        <v>1139927</v>
      </c>
      <c r="AN119" s="3">
        <v>1163966</v>
      </c>
      <c r="AO119" s="3">
        <v>795731</v>
      </c>
      <c r="AP119" s="3">
        <v>1807109</v>
      </c>
      <c r="AQ119" s="3">
        <v>1412293</v>
      </c>
    </row>
    <row r="120" spans="2:43">
      <c r="B120" t="s">
        <v>183</v>
      </c>
      <c r="C120" t="s">
        <v>184</v>
      </c>
      <c r="AJ120" s="3"/>
      <c r="AK120" s="3">
        <v>852</v>
      </c>
      <c r="AL120" s="3"/>
      <c r="AM120" s="3">
        <v>346</v>
      </c>
      <c r="AQ120" s="2">
        <v>9734</v>
      </c>
    </row>
    <row r="121" spans="2:43">
      <c r="B121" t="s">
        <v>185</v>
      </c>
      <c r="C121" t="s">
        <v>187</v>
      </c>
      <c r="AJ121" s="3"/>
      <c r="AK121" s="3"/>
      <c r="AL121" s="3"/>
      <c r="AM121" s="3">
        <v>1773</v>
      </c>
      <c r="AO121" s="2">
        <v>325846</v>
      </c>
    </row>
    <row r="122" spans="2:43">
      <c r="B122" t="s">
        <v>186</v>
      </c>
      <c r="C122" t="s">
        <v>188</v>
      </c>
      <c r="AJ122" s="3"/>
      <c r="AK122" s="3"/>
      <c r="AL122" s="3"/>
      <c r="AM122" s="3">
        <v>386</v>
      </c>
      <c r="AN122" s="2">
        <v>609</v>
      </c>
      <c r="AO122" s="2">
        <v>2465</v>
      </c>
      <c r="AQ122" s="2">
        <v>7707</v>
      </c>
    </row>
    <row r="123" spans="2:43">
      <c r="B123" t="s">
        <v>6</v>
      </c>
      <c r="C123" t="s">
        <v>51</v>
      </c>
      <c r="AA123">
        <v>1611117</v>
      </c>
      <c r="AB123">
        <v>7567710</v>
      </c>
      <c r="AC123">
        <v>16417069</v>
      </c>
      <c r="AD123">
        <v>10644086</v>
      </c>
      <c r="AE123">
        <v>11703088</v>
      </c>
      <c r="AF123">
        <v>18318734</v>
      </c>
      <c r="AG123">
        <v>17587789</v>
      </c>
      <c r="AH123">
        <v>17021583</v>
      </c>
      <c r="AI123" s="2">
        <v>17601337</v>
      </c>
      <c r="AJ123" s="3">
        <v>16539359</v>
      </c>
      <c r="AK123" s="3">
        <v>8506199</v>
      </c>
      <c r="AL123" s="3">
        <v>3643354</v>
      </c>
      <c r="AM123" s="3">
        <v>2766943</v>
      </c>
      <c r="AN123" s="3">
        <v>3702349</v>
      </c>
      <c r="AO123" s="3">
        <v>3558185</v>
      </c>
      <c r="AP123" s="3">
        <v>8679312</v>
      </c>
      <c r="AQ123" s="3">
        <v>8382351</v>
      </c>
    </row>
    <row r="124" spans="2:43">
      <c r="B124" t="s">
        <v>33</v>
      </c>
      <c r="AB124">
        <v>965</v>
      </c>
      <c r="AC124">
        <v>772</v>
      </c>
      <c r="AD124">
        <v>1706</v>
      </c>
      <c r="AE124">
        <v>92618</v>
      </c>
      <c r="AF124">
        <v>197768</v>
      </c>
      <c r="AG124">
        <v>106887</v>
      </c>
      <c r="AH124">
        <v>46226</v>
      </c>
      <c r="AI124" s="2">
        <v>295633</v>
      </c>
      <c r="AJ124" s="3">
        <v>413506</v>
      </c>
      <c r="AK124" s="3">
        <v>165198</v>
      </c>
      <c r="AL124" s="3">
        <v>109607</v>
      </c>
      <c r="AM124" s="3">
        <v>76357</v>
      </c>
      <c r="AN124" s="3">
        <v>155322</v>
      </c>
      <c r="AO124" s="3">
        <v>750861</v>
      </c>
      <c r="AP124" s="3">
        <v>790891</v>
      </c>
      <c r="AQ124" s="3">
        <v>743662</v>
      </c>
    </row>
    <row r="125" spans="2:43">
      <c r="B125" t="s">
        <v>79</v>
      </c>
      <c r="AJ125" s="3"/>
      <c r="AK125" s="3"/>
      <c r="AL125" s="3">
        <v>4532</v>
      </c>
      <c r="AM125" s="3"/>
    </row>
    <row r="126" spans="2:43">
      <c r="B126" t="s">
        <v>37</v>
      </c>
      <c r="AA126">
        <v>1091</v>
      </c>
      <c r="AB126">
        <v>3774</v>
      </c>
      <c r="AC126">
        <v>10933</v>
      </c>
      <c r="AD126">
        <v>1802</v>
      </c>
      <c r="AE126">
        <v>5834</v>
      </c>
      <c r="AF126">
        <v>2654</v>
      </c>
      <c r="AG126">
        <v>273126</v>
      </c>
      <c r="AJ126" s="3"/>
      <c r="AK126" s="3"/>
      <c r="AL126" s="3"/>
      <c r="AM126" s="3"/>
    </row>
    <row r="127" spans="2:43">
      <c r="B127" t="s">
        <v>82</v>
      </c>
      <c r="AG127">
        <v>2064</v>
      </c>
      <c r="AH127">
        <v>7774</v>
      </c>
      <c r="AI127" s="2">
        <v>1854</v>
      </c>
      <c r="AJ127" s="3">
        <v>1557</v>
      </c>
      <c r="AK127" s="3">
        <v>10311</v>
      </c>
      <c r="AL127" s="3">
        <v>104193</v>
      </c>
      <c r="AM127" s="3">
        <v>62309</v>
      </c>
      <c r="AN127" s="3">
        <v>68503</v>
      </c>
      <c r="AO127" s="3">
        <v>78963</v>
      </c>
      <c r="AP127" s="3">
        <v>135094</v>
      </c>
      <c r="AQ127" s="3">
        <v>180808</v>
      </c>
    </row>
    <row r="128" spans="2:43">
      <c r="B128" t="s">
        <v>64</v>
      </c>
      <c r="AJ128" s="3"/>
      <c r="AK128" s="3"/>
      <c r="AL128" s="3"/>
      <c r="AM128" s="3"/>
    </row>
    <row r="129" spans="2:43">
      <c r="B129" t="s">
        <v>57</v>
      </c>
      <c r="C129" t="s">
        <v>58</v>
      </c>
      <c r="AJ129" s="3"/>
      <c r="AK129" s="3"/>
      <c r="AL129" s="3"/>
      <c r="AM129" s="3"/>
    </row>
    <row r="130" spans="2:43">
      <c r="B130" t="s">
        <v>107</v>
      </c>
      <c r="AG130">
        <v>7873</v>
      </c>
      <c r="AH130">
        <v>5274</v>
      </c>
      <c r="AJ130" s="3"/>
      <c r="AK130" s="3"/>
      <c r="AL130" s="3"/>
      <c r="AM130" s="3"/>
    </row>
    <row r="131" spans="2:43">
      <c r="B131" t="s">
        <v>49</v>
      </c>
      <c r="Y131">
        <v>10790671</v>
      </c>
      <c r="AF131">
        <v>2427</v>
      </c>
      <c r="AJ131" s="3"/>
      <c r="AK131" s="3"/>
      <c r="AL131" s="3"/>
      <c r="AM131" s="3"/>
    </row>
    <row r="132" spans="2:43">
      <c r="B132" t="s">
        <v>43</v>
      </c>
      <c r="AC132">
        <v>5000</v>
      </c>
      <c r="AG132">
        <v>1476</v>
      </c>
      <c r="AH132">
        <v>422</v>
      </c>
      <c r="AI132" s="2">
        <v>12597</v>
      </c>
      <c r="AJ132" s="3">
        <v>18681</v>
      </c>
      <c r="AK132" s="3">
        <v>22845</v>
      </c>
      <c r="AL132" s="3">
        <v>117507</v>
      </c>
      <c r="AM132" s="3">
        <v>35841</v>
      </c>
      <c r="AN132" s="3">
        <v>1464</v>
      </c>
      <c r="AO132" s="3">
        <v>8225</v>
      </c>
      <c r="AP132" s="3">
        <v>19241</v>
      </c>
      <c r="AQ132" s="3">
        <v>8052</v>
      </c>
    </row>
    <row r="133" spans="2:43">
      <c r="B133" t="s">
        <v>71</v>
      </c>
      <c r="AG133">
        <v>4746</v>
      </c>
      <c r="AI133" s="2">
        <v>10</v>
      </c>
      <c r="AJ133" s="3">
        <v>2171</v>
      </c>
      <c r="AK133" s="3">
        <v>290</v>
      </c>
      <c r="AL133" s="3">
        <v>9017</v>
      </c>
      <c r="AM133" s="3">
        <v>77972</v>
      </c>
      <c r="AN133" s="3">
        <v>221985</v>
      </c>
      <c r="AO133" s="3">
        <v>129702</v>
      </c>
      <c r="AP133" s="3">
        <v>493</v>
      </c>
      <c r="AQ133" s="3">
        <v>426</v>
      </c>
    </row>
    <row r="134" spans="2:43">
      <c r="B134" t="s">
        <v>5</v>
      </c>
      <c r="Y134">
        <v>5970994</v>
      </c>
      <c r="AA134">
        <v>2568885</v>
      </c>
      <c r="AB134">
        <v>8308910</v>
      </c>
      <c r="AC134">
        <v>8009464</v>
      </c>
      <c r="AD134">
        <v>10418314</v>
      </c>
      <c r="AE134">
        <v>16381123</v>
      </c>
      <c r="AF134">
        <v>14544734</v>
      </c>
      <c r="AG134">
        <v>20481131</v>
      </c>
      <c r="AH134">
        <v>33158491</v>
      </c>
      <c r="AI134" s="2">
        <v>31277197</v>
      </c>
      <c r="AJ134" s="3">
        <v>16403829</v>
      </c>
      <c r="AK134" s="3"/>
      <c r="AL134" s="3"/>
      <c r="AM134" s="3"/>
    </row>
    <row r="135" spans="2:43">
      <c r="B135" t="s">
        <v>189</v>
      </c>
      <c r="AJ135" s="3"/>
      <c r="AK135" s="3">
        <v>5063453</v>
      </c>
      <c r="AL135" s="3">
        <v>2119166</v>
      </c>
      <c r="AM135" s="3">
        <v>3802442</v>
      </c>
      <c r="AN135" s="3">
        <v>2453227</v>
      </c>
      <c r="AO135" s="3">
        <v>1928158</v>
      </c>
      <c r="AP135" s="3">
        <v>4558900</v>
      </c>
      <c r="AQ135" s="3">
        <v>3282175</v>
      </c>
    </row>
    <row r="136" spans="2:43">
      <c r="B136" t="s">
        <v>219</v>
      </c>
      <c r="AJ136" s="3"/>
      <c r="AK136" s="3"/>
      <c r="AL136" s="3">
        <v>331</v>
      </c>
      <c r="AM136" s="3"/>
    </row>
    <row r="137" spans="2:43">
      <c r="B137" t="s">
        <v>22</v>
      </c>
      <c r="AA137">
        <v>2843</v>
      </c>
      <c r="AB137">
        <v>7098</v>
      </c>
      <c r="AC137">
        <v>30008</v>
      </c>
      <c r="AD137">
        <v>19133</v>
      </c>
      <c r="AE137">
        <v>47326</v>
      </c>
      <c r="AF137">
        <v>238876</v>
      </c>
      <c r="AG137">
        <v>350497</v>
      </c>
      <c r="AH137">
        <v>1570744</v>
      </c>
      <c r="AI137" s="2">
        <v>254440</v>
      </c>
      <c r="AJ137" s="3">
        <v>191737</v>
      </c>
      <c r="AK137" s="3">
        <v>138229</v>
      </c>
      <c r="AL137" s="3">
        <v>276036</v>
      </c>
      <c r="AM137" s="3">
        <v>249050</v>
      </c>
      <c r="AN137" s="3">
        <v>234056</v>
      </c>
      <c r="AO137" s="3">
        <v>263175</v>
      </c>
      <c r="AP137" s="3">
        <v>452432</v>
      </c>
      <c r="AQ137" s="3">
        <v>458102</v>
      </c>
    </row>
    <row r="138" spans="2:43">
      <c r="B138" t="s">
        <v>218</v>
      </c>
      <c r="AJ138" s="3"/>
      <c r="AK138" s="3"/>
      <c r="AL138" s="3">
        <v>899</v>
      </c>
      <c r="AM138" s="3"/>
      <c r="AN138" s="2">
        <v>471</v>
      </c>
    </row>
    <row r="139" spans="2:43">
      <c r="B139" t="s">
        <v>247</v>
      </c>
      <c r="AI139" s="2">
        <v>805</v>
      </c>
      <c r="AJ139" s="3"/>
      <c r="AK139" s="3"/>
      <c r="AL139" s="3"/>
      <c r="AM139" s="3"/>
    </row>
    <row r="140" spans="2:43">
      <c r="B140" t="s">
        <v>190</v>
      </c>
      <c r="AJ140" s="3">
        <v>1616</v>
      </c>
      <c r="AK140" s="3">
        <v>2038</v>
      </c>
      <c r="AL140" s="3">
        <v>1119</v>
      </c>
      <c r="AM140" s="3">
        <v>6909</v>
      </c>
      <c r="AP140" s="3">
        <v>1386</v>
      </c>
    </row>
    <row r="141" spans="2:43">
      <c r="B141" t="s">
        <v>238</v>
      </c>
      <c r="AJ141" s="3"/>
      <c r="AK141" s="3"/>
      <c r="AL141" s="3"/>
      <c r="AM141" s="3"/>
      <c r="AO141" s="2">
        <v>77516</v>
      </c>
      <c r="AP141" s="3">
        <v>60037</v>
      </c>
      <c r="AQ141" s="2">
        <v>101278</v>
      </c>
    </row>
    <row r="142" spans="2:43">
      <c r="B142" t="s">
        <v>25</v>
      </c>
      <c r="AA142">
        <v>28</v>
      </c>
      <c r="AB142">
        <v>40</v>
      </c>
      <c r="AC142">
        <v>18560</v>
      </c>
      <c r="AD142">
        <v>39522</v>
      </c>
      <c r="AE142">
        <v>4089</v>
      </c>
      <c r="AF142">
        <v>13907</v>
      </c>
      <c r="AG142">
        <v>28181</v>
      </c>
      <c r="AH142">
        <v>3109</v>
      </c>
      <c r="AI142" s="2">
        <v>104128</v>
      </c>
      <c r="AJ142" s="3">
        <v>371282</v>
      </c>
      <c r="AK142" s="3">
        <v>243257</v>
      </c>
      <c r="AL142" s="3">
        <v>771967</v>
      </c>
      <c r="AM142" s="3">
        <v>790555</v>
      </c>
      <c r="AN142" s="3">
        <v>335982</v>
      </c>
      <c r="AO142" s="3">
        <v>13857</v>
      </c>
      <c r="AP142" s="3">
        <v>2040068</v>
      </c>
      <c r="AQ142" s="3">
        <v>1025363</v>
      </c>
    </row>
    <row r="143" spans="2:43">
      <c r="B143" t="s">
        <v>115</v>
      </c>
      <c r="AG143">
        <v>2768</v>
      </c>
      <c r="AH143">
        <v>1381</v>
      </c>
      <c r="AI143" s="2">
        <v>207</v>
      </c>
      <c r="AJ143" s="3">
        <v>12</v>
      </c>
      <c r="AK143" s="3">
        <v>29</v>
      </c>
      <c r="AL143" s="3"/>
      <c r="AM143" s="3">
        <v>22</v>
      </c>
      <c r="AN143" s="2">
        <v>222</v>
      </c>
      <c r="AO143" s="3">
        <v>524</v>
      </c>
      <c r="AP143" s="3">
        <v>79</v>
      </c>
      <c r="AQ143" s="3">
        <v>76</v>
      </c>
    </row>
    <row r="144" spans="2:43">
      <c r="B144" t="s">
        <v>119</v>
      </c>
      <c r="AG144">
        <v>1692</v>
      </c>
      <c r="AJ144" s="3"/>
      <c r="AK144" s="3"/>
      <c r="AL144" s="3"/>
      <c r="AM144" s="3"/>
    </row>
    <row r="145" spans="2:43">
      <c r="B145" t="s">
        <v>191</v>
      </c>
      <c r="C145" t="s">
        <v>192</v>
      </c>
      <c r="AJ145" s="3"/>
      <c r="AK145" s="3"/>
      <c r="AL145" s="3">
        <v>1358</v>
      </c>
      <c r="AM145" s="3">
        <v>1333</v>
      </c>
      <c r="AN145" s="2">
        <v>4132</v>
      </c>
      <c r="AO145" s="3">
        <v>743</v>
      </c>
      <c r="AP145" s="3">
        <v>692</v>
      </c>
    </row>
    <row r="146" spans="2:43">
      <c r="B146" t="s">
        <v>193</v>
      </c>
      <c r="C146" t="s">
        <v>195</v>
      </c>
      <c r="AJ146" s="3">
        <v>3732</v>
      </c>
      <c r="AK146" s="3">
        <v>3281</v>
      </c>
      <c r="AL146" s="3">
        <v>1126</v>
      </c>
      <c r="AM146" s="3">
        <v>3154</v>
      </c>
      <c r="AN146" s="3">
        <v>3825</v>
      </c>
      <c r="AO146" s="3">
        <v>7671</v>
      </c>
      <c r="AP146" s="3">
        <v>10347</v>
      </c>
      <c r="AQ146" s="3">
        <v>14048</v>
      </c>
    </row>
    <row r="147" spans="2:43">
      <c r="B147" t="s">
        <v>233</v>
      </c>
      <c r="AJ147" s="3"/>
      <c r="AK147" s="3"/>
      <c r="AL147" s="3"/>
      <c r="AM147" s="3"/>
      <c r="AN147" s="3"/>
      <c r="AO147" s="3">
        <v>4185</v>
      </c>
      <c r="AP147" s="3">
        <v>12485</v>
      </c>
      <c r="AQ147" s="2">
        <v>9131</v>
      </c>
    </row>
    <row r="148" spans="2:43">
      <c r="B148" t="s">
        <v>194</v>
      </c>
      <c r="AJ148" s="3"/>
      <c r="AK148" s="3"/>
      <c r="AL148" s="3"/>
      <c r="AM148" s="3">
        <v>684</v>
      </c>
      <c r="AN148" s="2">
        <v>851</v>
      </c>
      <c r="AO148" s="3">
        <v>241</v>
      </c>
      <c r="AP148" s="3">
        <v>355</v>
      </c>
    </row>
    <row r="149" spans="2:43">
      <c r="B149" t="s">
        <v>244</v>
      </c>
      <c r="C149" t="s">
        <v>245</v>
      </c>
      <c r="AJ149" s="3"/>
      <c r="AK149" s="3"/>
      <c r="AL149" s="3"/>
      <c r="AM149" s="3"/>
      <c r="AO149" s="3"/>
      <c r="AP149" s="3"/>
      <c r="AQ149" s="2">
        <v>7047</v>
      </c>
    </row>
    <row r="150" spans="2:43">
      <c r="B150" t="s">
        <v>40</v>
      </c>
      <c r="AD150">
        <v>20</v>
      </c>
      <c r="AJ150" s="3"/>
      <c r="AK150" s="3">
        <v>33</v>
      </c>
      <c r="AL150" s="3">
        <v>112</v>
      </c>
      <c r="AM150" s="3">
        <v>78</v>
      </c>
      <c r="AN150" s="3">
        <v>392</v>
      </c>
      <c r="AO150" s="3">
        <v>55</v>
      </c>
      <c r="AP150" s="3">
        <v>7707</v>
      </c>
      <c r="AQ150" s="3">
        <v>320</v>
      </c>
    </row>
    <row r="151" spans="2:43">
      <c r="B151" t="s">
        <v>196</v>
      </c>
      <c r="AJ151" s="3"/>
      <c r="AK151" s="3"/>
      <c r="AL151" s="3"/>
      <c r="AM151" s="3">
        <v>26053</v>
      </c>
      <c r="AN151" s="3">
        <v>31865</v>
      </c>
      <c r="AQ151" s="2">
        <v>216</v>
      </c>
    </row>
    <row r="152" spans="2:43">
      <c r="B152" t="s">
        <v>73</v>
      </c>
      <c r="AF152">
        <v>120</v>
      </c>
      <c r="AG152">
        <v>1175</v>
      </c>
      <c r="AH152">
        <v>12799</v>
      </c>
      <c r="AI152" s="2">
        <v>1139</v>
      </c>
      <c r="AJ152" s="3">
        <v>447</v>
      </c>
      <c r="AK152" s="3">
        <v>1218</v>
      </c>
      <c r="AL152" s="3">
        <v>5988</v>
      </c>
      <c r="AM152" s="3">
        <v>1125</v>
      </c>
      <c r="AN152" s="3">
        <v>1487</v>
      </c>
      <c r="AO152" s="3">
        <v>48515</v>
      </c>
      <c r="AP152" s="3">
        <v>1884</v>
      </c>
      <c r="AQ152" s="3">
        <v>1699</v>
      </c>
    </row>
    <row r="153" spans="2:43">
      <c r="B153" t="s">
        <v>109</v>
      </c>
      <c r="AG153">
        <v>259</v>
      </c>
      <c r="AJ153" s="3"/>
      <c r="AK153" s="3"/>
      <c r="AL153" s="3"/>
      <c r="AM153" s="3"/>
    </row>
    <row r="154" spans="2:43">
      <c r="B154" t="s">
        <v>234</v>
      </c>
      <c r="AJ154" s="3"/>
      <c r="AK154" s="3"/>
      <c r="AL154" s="3"/>
      <c r="AM154" s="3"/>
      <c r="AN154" s="3">
        <v>860</v>
      </c>
      <c r="AQ154" s="3">
        <v>47</v>
      </c>
    </row>
    <row r="155" spans="2:43">
      <c r="B155" t="s">
        <v>197</v>
      </c>
      <c r="AJ155" s="3">
        <v>4056</v>
      </c>
      <c r="AK155" s="3">
        <v>11018</v>
      </c>
      <c r="AL155" s="3">
        <v>19040</v>
      </c>
      <c r="AM155" s="3">
        <v>25169</v>
      </c>
      <c r="AN155" s="3">
        <v>1592</v>
      </c>
      <c r="AP155" s="3">
        <v>289</v>
      </c>
      <c r="AQ155" s="3">
        <v>1610</v>
      </c>
    </row>
    <row r="156" spans="2:43">
      <c r="B156" t="s">
        <v>16</v>
      </c>
      <c r="Y156">
        <v>74650823</v>
      </c>
      <c r="AA156">
        <v>983533</v>
      </c>
      <c r="AB156">
        <v>789231</v>
      </c>
      <c r="AC156">
        <v>2084050</v>
      </c>
      <c r="AD156">
        <v>3809517</v>
      </c>
      <c r="AE156">
        <v>2681005</v>
      </c>
      <c r="AF156">
        <v>1716220</v>
      </c>
      <c r="AG156">
        <v>1883186</v>
      </c>
      <c r="AH156">
        <v>1675987</v>
      </c>
      <c r="AI156" s="2">
        <v>2407542</v>
      </c>
      <c r="AJ156" s="3">
        <v>1762278</v>
      </c>
      <c r="AK156" s="3">
        <v>569631</v>
      </c>
      <c r="AL156" s="3">
        <v>415013</v>
      </c>
      <c r="AM156" s="3">
        <v>439198</v>
      </c>
      <c r="AN156" s="3">
        <v>328726</v>
      </c>
      <c r="AO156" s="3">
        <v>502640</v>
      </c>
      <c r="AP156" s="3">
        <v>1392390</v>
      </c>
      <c r="AQ156" s="3">
        <v>1663700</v>
      </c>
    </row>
    <row r="157" spans="2:43">
      <c r="B157" t="s">
        <v>20</v>
      </c>
      <c r="AB157">
        <v>18145</v>
      </c>
      <c r="AC157">
        <v>11920</v>
      </c>
      <c r="AD157">
        <v>59335</v>
      </c>
      <c r="AE157">
        <v>36293</v>
      </c>
      <c r="AF157">
        <v>188662</v>
      </c>
      <c r="AG157">
        <v>343817</v>
      </c>
      <c r="AH157">
        <v>675925</v>
      </c>
      <c r="AI157" s="2">
        <v>466022</v>
      </c>
      <c r="AJ157" s="3">
        <v>136593</v>
      </c>
      <c r="AK157" s="3">
        <v>130868</v>
      </c>
      <c r="AL157" s="3">
        <v>14118</v>
      </c>
      <c r="AM157" s="3">
        <v>75813</v>
      </c>
      <c r="AN157" s="3">
        <v>65391</v>
      </c>
      <c r="AO157" s="3">
        <v>42288</v>
      </c>
      <c r="AP157" s="3">
        <v>36987</v>
      </c>
      <c r="AQ157" s="3">
        <v>5577</v>
      </c>
    </row>
    <row r="158" spans="2:43">
      <c r="B158" t="s">
        <v>198</v>
      </c>
      <c r="AJ158" s="3"/>
      <c r="AK158" s="3"/>
      <c r="AL158" s="3"/>
      <c r="AM158" s="3">
        <v>1847</v>
      </c>
    </row>
    <row r="159" spans="2:43">
      <c r="B159" t="s">
        <v>199</v>
      </c>
      <c r="AJ159" s="3">
        <v>3332</v>
      </c>
      <c r="AK159" s="3">
        <v>8222</v>
      </c>
      <c r="AL159" s="3">
        <v>10119</v>
      </c>
      <c r="AM159" s="3">
        <v>33107</v>
      </c>
      <c r="AN159" s="3">
        <v>7367</v>
      </c>
      <c r="AO159" s="3">
        <v>40760</v>
      </c>
      <c r="AP159" s="3">
        <v>99667</v>
      </c>
      <c r="AQ159" s="3">
        <v>49244</v>
      </c>
    </row>
    <row r="160" spans="2:43">
      <c r="B160" t="s">
        <v>126</v>
      </c>
      <c r="AH160">
        <v>3371</v>
      </c>
      <c r="AJ160" s="3"/>
      <c r="AK160" s="3">
        <v>77</v>
      </c>
      <c r="AL160" s="3"/>
      <c r="AM160" s="3">
        <v>3168</v>
      </c>
      <c r="AN160" s="3">
        <v>317</v>
      </c>
    </row>
    <row r="161" spans="2:43">
      <c r="B161" t="s">
        <v>217</v>
      </c>
      <c r="AJ161" s="3"/>
      <c r="AK161" s="3"/>
      <c r="AL161" s="3">
        <v>282</v>
      </c>
      <c r="AM161" s="3"/>
    </row>
    <row r="162" spans="2:43">
      <c r="B162" t="s">
        <v>200</v>
      </c>
      <c r="AJ162" s="3"/>
      <c r="AK162" s="3">
        <v>8015</v>
      </c>
      <c r="AL162" s="3">
        <v>2470</v>
      </c>
      <c r="AM162" s="3">
        <v>2710</v>
      </c>
      <c r="AN162" s="3">
        <v>4437</v>
      </c>
      <c r="AO162" s="3">
        <v>9099</v>
      </c>
      <c r="AP162" s="3">
        <v>16339</v>
      </c>
      <c r="AQ162" s="3">
        <v>31820</v>
      </c>
    </row>
    <row r="163" spans="2:43">
      <c r="B163" t="s">
        <v>239</v>
      </c>
      <c r="AJ163" s="3"/>
      <c r="AK163" s="3"/>
      <c r="AL163" s="3"/>
      <c r="AM163" s="3"/>
      <c r="AN163" s="3"/>
      <c r="AO163" s="3"/>
      <c r="AP163" s="3">
        <v>193</v>
      </c>
      <c r="AQ163" s="2">
        <v>184</v>
      </c>
    </row>
    <row r="164" spans="2:43">
      <c r="B164" t="s">
        <v>15</v>
      </c>
      <c r="AA164">
        <v>374574</v>
      </c>
      <c r="AB164">
        <v>1633569</v>
      </c>
      <c r="AC164">
        <v>3671295</v>
      </c>
      <c r="AD164">
        <v>4140208</v>
      </c>
      <c r="AE164">
        <v>4016496</v>
      </c>
      <c r="AF164">
        <v>3184442</v>
      </c>
      <c r="AG164">
        <v>4347458</v>
      </c>
      <c r="AH164">
        <v>4695325</v>
      </c>
      <c r="AI164" s="2">
        <v>5423703</v>
      </c>
      <c r="AJ164" s="3">
        <v>3387424</v>
      </c>
      <c r="AK164" s="3">
        <v>1195961</v>
      </c>
      <c r="AL164" s="3">
        <v>1160712</v>
      </c>
      <c r="AM164" s="3">
        <v>704637</v>
      </c>
      <c r="AN164" s="3">
        <v>726635</v>
      </c>
      <c r="AO164" s="3">
        <v>1051060</v>
      </c>
      <c r="AP164" s="3">
        <v>2665010</v>
      </c>
      <c r="AQ164" s="3">
        <v>5232114</v>
      </c>
    </row>
    <row r="165" spans="2:43">
      <c r="B165" t="s">
        <v>201</v>
      </c>
      <c r="AJ165" s="3"/>
      <c r="AK165" s="3">
        <v>7211</v>
      </c>
      <c r="AL165" s="3">
        <v>53113</v>
      </c>
      <c r="AM165" s="3">
        <v>39452</v>
      </c>
      <c r="AN165" s="3">
        <v>62825</v>
      </c>
      <c r="AO165" s="3">
        <v>110746</v>
      </c>
      <c r="AP165" s="3">
        <v>100991</v>
      </c>
      <c r="AQ165" s="3">
        <v>206719</v>
      </c>
    </row>
    <row r="166" spans="2:43">
      <c r="B166" t="s">
        <v>202</v>
      </c>
      <c r="AJ166" s="3"/>
      <c r="AK166" s="3"/>
      <c r="AL166" s="3"/>
      <c r="AM166" s="3">
        <v>2905</v>
      </c>
    </row>
    <row r="167" spans="2:43">
      <c r="B167" t="s">
        <v>203</v>
      </c>
      <c r="AJ167" s="3"/>
      <c r="AK167" s="3"/>
      <c r="AL167" s="3"/>
      <c r="AM167" s="3">
        <v>10056</v>
      </c>
    </row>
    <row r="168" spans="2:43">
      <c r="B168" t="s">
        <v>240</v>
      </c>
      <c r="AJ168" s="3"/>
      <c r="AK168" s="3"/>
      <c r="AL168" s="3"/>
      <c r="AM168" s="3"/>
      <c r="AP168" s="3">
        <v>630</v>
      </c>
    </row>
    <row r="169" spans="2:43">
      <c r="B169" t="s">
        <v>204</v>
      </c>
      <c r="AI169" s="2">
        <v>4363</v>
      </c>
      <c r="AJ169" s="3">
        <v>1941</v>
      </c>
      <c r="AK169" s="3">
        <v>184</v>
      </c>
      <c r="AL169" s="3">
        <v>15327</v>
      </c>
      <c r="AM169" s="3">
        <v>19926</v>
      </c>
      <c r="AN169" s="3">
        <v>23661</v>
      </c>
      <c r="AO169" s="3">
        <v>46585</v>
      </c>
      <c r="AP169" s="3">
        <v>58822</v>
      </c>
      <c r="AQ169" s="3">
        <v>56988</v>
      </c>
    </row>
    <row r="170" spans="2:43">
      <c r="B170" t="s">
        <v>92</v>
      </c>
      <c r="AJ170" s="3">
        <v>17</v>
      </c>
      <c r="AK170" s="3">
        <v>10</v>
      </c>
      <c r="AL170" s="3">
        <v>35041</v>
      </c>
      <c r="AM170" s="3">
        <v>62472</v>
      </c>
      <c r="AN170" s="3">
        <v>83139</v>
      </c>
      <c r="AO170" s="3">
        <v>596</v>
      </c>
      <c r="AP170" s="3">
        <v>2498</v>
      </c>
      <c r="AQ170" s="3">
        <v>352</v>
      </c>
    </row>
    <row r="171" spans="2:43">
      <c r="B171" t="s">
        <v>26</v>
      </c>
      <c r="AA171">
        <v>1432</v>
      </c>
      <c r="AC171">
        <v>17592</v>
      </c>
      <c r="AD171">
        <v>45634</v>
      </c>
      <c r="AE171">
        <v>103336</v>
      </c>
      <c r="AF171">
        <v>45520</v>
      </c>
      <c r="AG171">
        <v>67090</v>
      </c>
      <c r="AH171">
        <v>33067</v>
      </c>
      <c r="AI171" s="2">
        <v>141512</v>
      </c>
      <c r="AJ171" s="3">
        <v>124926</v>
      </c>
      <c r="AK171" s="3">
        <v>46839</v>
      </c>
      <c r="AL171" s="3">
        <v>250466</v>
      </c>
      <c r="AM171" s="3">
        <v>431771</v>
      </c>
      <c r="AN171" s="3">
        <v>478764</v>
      </c>
      <c r="AO171" s="3">
        <v>653181</v>
      </c>
      <c r="AP171" s="3">
        <v>756570</v>
      </c>
      <c r="AQ171" s="3">
        <v>1034878</v>
      </c>
    </row>
    <row r="172" spans="2:43">
      <c r="B172" t="s">
        <v>23</v>
      </c>
      <c r="AA172">
        <v>370</v>
      </c>
      <c r="AB172">
        <v>2603</v>
      </c>
      <c r="AC172">
        <v>61243</v>
      </c>
      <c r="AD172">
        <v>49235</v>
      </c>
      <c r="AE172">
        <v>107115</v>
      </c>
      <c r="AF172">
        <v>159453</v>
      </c>
      <c r="AG172">
        <v>645833</v>
      </c>
      <c r="AH172">
        <v>861973</v>
      </c>
      <c r="AI172" s="2">
        <v>536623</v>
      </c>
      <c r="AJ172" s="3">
        <v>233465</v>
      </c>
      <c r="AK172" s="3">
        <v>52843</v>
      </c>
      <c r="AL172" s="3">
        <v>69098</v>
      </c>
      <c r="AM172" s="3">
        <v>23033</v>
      </c>
      <c r="AN172" s="3">
        <v>13309</v>
      </c>
      <c r="AO172" s="3">
        <v>17116</v>
      </c>
      <c r="AP172" s="3">
        <v>312303</v>
      </c>
      <c r="AQ172" s="3">
        <v>252559</v>
      </c>
    </row>
    <row r="173" spans="2:43">
      <c r="B173" t="s">
        <v>45</v>
      </c>
      <c r="AD173">
        <v>25</v>
      </c>
      <c r="AH173">
        <v>23776</v>
      </c>
      <c r="AJ173" s="3">
        <v>11281</v>
      </c>
      <c r="AK173" s="3">
        <v>54200</v>
      </c>
      <c r="AL173" s="3">
        <v>151192</v>
      </c>
      <c r="AM173" s="3">
        <v>36474</v>
      </c>
      <c r="AN173" s="3">
        <v>17639</v>
      </c>
      <c r="AO173" s="3">
        <v>119581</v>
      </c>
      <c r="AP173" s="3">
        <v>83555</v>
      </c>
      <c r="AQ173" s="3">
        <v>839684</v>
      </c>
    </row>
    <row r="174" spans="2:43">
      <c r="B174" t="s">
        <v>1</v>
      </c>
      <c r="Y174">
        <v>382372355</v>
      </c>
      <c r="AA174">
        <v>45362268</v>
      </c>
      <c r="AB174">
        <v>95849927</v>
      </c>
      <c r="AC174">
        <v>99715617</v>
      </c>
      <c r="AD174">
        <v>116354536</v>
      </c>
      <c r="AE174">
        <v>103958170</v>
      </c>
      <c r="AF174">
        <v>101512167</v>
      </c>
      <c r="AG174">
        <v>127082770</v>
      </c>
      <c r="AH174">
        <v>149177073</v>
      </c>
      <c r="AI174" s="2">
        <v>109931775</v>
      </c>
      <c r="AJ174" s="3">
        <v>65708939</v>
      </c>
      <c r="AK174" s="3">
        <v>30139718</v>
      </c>
      <c r="AL174" s="3">
        <v>22321110</v>
      </c>
      <c r="AM174" s="3">
        <v>23205996</v>
      </c>
      <c r="AN174" s="3">
        <v>37204902</v>
      </c>
      <c r="AO174" s="3">
        <v>46785399</v>
      </c>
      <c r="AP174" s="3">
        <v>62595230</v>
      </c>
      <c r="AQ174" s="3">
        <v>88658919</v>
      </c>
    </row>
    <row r="175" spans="2:43">
      <c r="B175" t="s">
        <v>80</v>
      </c>
      <c r="AG175">
        <v>2328</v>
      </c>
      <c r="AH175">
        <v>13800</v>
      </c>
      <c r="AI175" s="2">
        <v>14017</v>
      </c>
      <c r="AJ175" s="3">
        <v>4071</v>
      </c>
      <c r="AK175" s="3">
        <v>258</v>
      </c>
      <c r="AL175" s="3">
        <v>23106</v>
      </c>
      <c r="AM175" s="3">
        <v>15669</v>
      </c>
      <c r="AN175" s="3">
        <v>14277</v>
      </c>
      <c r="AO175" s="3">
        <v>23672</v>
      </c>
      <c r="AP175" s="3">
        <v>65925</v>
      </c>
      <c r="AQ175" s="3">
        <v>64110</v>
      </c>
    </row>
    <row r="176" spans="2:43">
      <c r="B176" t="s">
        <v>205</v>
      </c>
      <c r="C176" t="s">
        <v>206</v>
      </c>
      <c r="AJ176" s="3">
        <v>751</v>
      </c>
      <c r="AK176" s="3">
        <v>63159</v>
      </c>
      <c r="AL176" s="3">
        <v>133313</v>
      </c>
      <c r="AM176" s="3">
        <v>113575</v>
      </c>
      <c r="AN176" s="3">
        <v>131079</v>
      </c>
      <c r="AO176" s="3">
        <v>178558</v>
      </c>
      <c r="AP176" s="3">
        <v>342551</v>
      </c>
      <c r="AQ176" s="3">
        <v>304806</v>
      </c>
    </row>
    <row r="177" spans="2:43">
      <c r="B177" t="s">
        <v>207</v>
      </c>
      <c r="C177" t="s">
        <v>208</v>
      </c>
      <c r="AJ177" s="3"/>
      <c r="AK177" s="3"/>
      <c r="AL177" s="3"/>
      <c r="AM177" s="3">
        <v>6392</v>
      </c>
    </row>
    <row r="178" spans="2:43">
      <c r="B178" t="s">
        <v>27</v>
      </c>
      <c r="Y178">
        <v>37192230</v>
      </c>
      <c r="AA178">
        <v>7415921</v>
      </c>
      <c r="AB178">
        <v>6107166</v>
      </c>
      <c r="AC178">
        <v>10384227</v>
      </c>
      <c r="AD178">
        <v>14477638</v>
      </c>
      <c r="AE178">
        <v>10087982</v>
      </c>
      <c r="AF178">
        <v>6901668</v>
      </c>
      <c r="AG178">
        <v>17082020</v>
      </c>
      <c r="AH178">
        <v>19860121</v>
      </c>
      <c r="AI178" s="2">
        <v>15468489</v>
      </c>
      <c r="AJ178" s="3">
        <v>6293460</v>
      </c>
      <c r="AK178" s="3">
        <v>3163869</v>
      </c>
      <c r="AL178" s="3">
        <v>5763682</v>
      </c>
      <c r="AM178" s="3">
        <v>6698901</v>
      </c>
      <c r="AN178" s="3">
        <v>6746664</v>
      </c>
      <c r="AO178" s="3">
        <v>8569179</v>
      </c>
      <c r="AP178" s="3">
        <v>16093726</v>
      </c>
      <c r="AQ178" s="3">
        <v>14394098</v>
      </c>
    </row>
    <row r="179" spans="2:43">
      <c r="B179" t="s">
        <v>235</v>
      </c>
      <c r="C179" t="s">
        <v>236</v>
      </c>
      <c r="AJ179" s="3"/>
      <c r="AK179" s="3"/>
      <c r="AL179" s="3"/>
      <c r="AM179" s="3"/>
      <c r="AN179" s="3">
        <v>2471</v>
      </c>
    </row>
    <row r="180" spans="2:43">
      <c r="B180" t="s">
        <v>209</v>
      </c>
      <c r="C180" t="s">
        <v>211</v>
      </c>
      <c r="AJ180" s="3">
        <v>41</v>
      </c>
      <c r="AK180" s="3">
        <v>333</v>
      </c>
      <c r="AL180" s="3"/>
      <c r="AM180" s="3"/>
      <c r="AN180" s="3">
        <v>11917</v>
      </c>
      <c r="AO180" s="3">
        <v>5947</v>
      </c>
      <c r="AP180" s="3">
        <v>13512</v>
      </c>
      <c r="AQ180" s="3">
        <v>2317</v>
      </c>
    </row>
    <row r="181" spans="2:43">
      <c r="B181" t="s">
        <v>210</v>
      </c>
      <c r="C181" t="s">
        <v>212</v>
      </c>
      <c r="AJ181" s="3"/>
      <c r="AK181" s="3">
        <v>3211</v>
      </c>
      <c r="AL181" s="3">
        <v>16697</v>
      </c>
      <c r="AM181" s="3">
        <v>50369</v>
      </c>
      <c r="AN181" s="3">
        <v>3268</v>
      </c>
      <c r="AO181" s="3">
        <v>8325</v>
      </c>
      <c r="AP181" s="3">
        <v>3042</v>
      </c>
      <c r="AQ181" s="3">
        <v>8259</v>
      </c>
    </row>
    <row r="182" spans="2:43">
      <c r="B182" t="s">
        <v>9</v>
      </c>
      <c r="C182" t="s">
        <v>223</v>
      </c>
      <c r="Y182">
        <v>239365942</v>
      </c>
      <c r="AA182">
        <v>2190138</v>
      </c>
      <c r="AB182">
        <v>5047293</v>
      </c>
      <c r="AC182">
        <v>6872742</v>
      </c>
      <c r="AD182">
        <v>9273609</v>
      </c>
      <c r="AE182">
        <v>9870470</v>
      </c>
      <c r="AF182">
        <v>10477606</v>
      </c>
      <c r="AG182">
        <v>9553068</v>
      </c>
      <c r="AH182">
        <v>9695396</v>
      </c>
      <c r="AI182" s="2">
        <v>8820567</v>
      </c>
      <c r="AJ182" s="3">
        <v>4837887</v>
      </c>
      <c r="AK182" s="3">
        <v>1719416</v>
      </c>
      <c r="AL182" s="3">
        <v>2246939</v>
      </c>
      <c r="AM182" s="3">
        <v>1497867</v>
      </c>
      <c r="AN182" s="3">
        <v>2087215</v>
      </c>
      <c r="AO182" s="3">
        <v>4020256</v>
      </c>
      <c r="AP182" s="3">
        <v>8394088</v>
      </c>
      <c r="AQ182" s="3">
        <v>6918693</v>
      </c>
    </row>
    <row r="183" spans="2:43">
      <c r="B183" t="s">
        <v>224</v>
      </c>
      <c r="AJ183" s="3">
        <v>19062</v>
      </c>
      <c r="AK183" s="3"/>
      <c r="AL183" s="3"/>
      <c r="AM183" s="3"/>
    </row>
    <row r="184" spans="2:43">
      <c r="B184" t="s">
        <v>248</v>
      </c>
      <c r="AI184" s="2">
        <v>12740</v>
      </c>
      <c r="AJ184" s="3"/>
      <c r="AK184" s="3"/>
      <c r="AL184" s="3"/>
      <c r="AM184" s="3"/>
    </row>
    <row r="185" spans="2:43">
      <c r="B185" t="s">
        <v>225</v>
      </c>
      <c r="AI185" s="2">
        <v>16937</v>
      </c>
      <c r="AJ185" s="3">
        <v>25</v>
      </c>
      <c r="AK185" s="3"/>
      <c r="AL185" s="3"/>
      <c r="AM185" s="3"/>
    </row>
    <row r="186" spans="2:43">
      <c r="B186" t="s">
        <v>227</v>
      </c>
      <c r="AJ186" s="3">
        <v>62</v>
      </c>
      <c r="AK186" s="3"/>
      <c r="AL186" s="3"/>
      <c r="AM186" s="3"/>
    </row>
    <row r="187" spans="2:43">
      <c r="B187" t="s">
        <v>226</v>
      </c>
      <c r="AJ187" s="3">
        <v>13</v>
      </c>
      <c r="AK187" s="3"/>
      <c r="AL187" s="3"/>
      <c r="AM187" s="3"/>
    </row>
    <row r="188" spans="2:43">
      <c r="AJ188" s="3"/>
    </row>
    <row r="189" spans="2:43">
      <c r="B189" t="s">
        <v>267</v>
      </c>
      <c r="Y189">
        <f>SUM(Y4:Y188)</f>
        <v>2061131266</v>
      </c>
      <c r="Z189">
        <f t="shared" ref="Z189:AJ189" si="0">SUM(Z4:Z188)</f>
        <v>0</v>
      </c>
      <c r="AA189">
        <f t="shared" si="0"/>
        <v>107370110</v>
      </c>
      <c r="AB189">
        <f t="shared" si="0"/>
        <v>211857296</v>
      </c>
      <c r="AC189">
        <f t="shared" si="0"/>
        <v>255904500</v>
      </c>
      <c r="AD189">
        <f t="shared" si="0"/>
        <v>280995924</v>
      </c>
      <c r="AE189">
        <f t="shared" si="0"/>
        <v>260314396</v>
      </c>
      <c r="AF189">
        <f t="shared" si="0"/>
        <v>249987549</v>
      </c>
      <c r="AG189">
        <f t="shared" si="0"/>
        <v>308807854</v>
      </c>
      <c r="AH189">
        <f t="shared" si="0"/>
        <v>362146917</v>
      </c>
      <c r="AI189" s="2">
        <f t="shared" si="0"/>
        <v>296327802</v>
      </c>
      <c r="AJ189" s="3">
        <f t="shared" si="0"/>
        <v>177083500</v>
      </c>
      <c r="AK189" s="2">
        <f t="shared" ref="AK189:AQ189" si="1">SUM(AK4:AK188)</f>
        <v>84576238</v>
      </c>
      <c r="AL189" s="2">
        <f t="shared" si="1"/>
        <v>91215194</v>
      </c>
      <c r="AM189" s="2">
        <f t="shared" si="1"/>
        <v>94894713</v>
      </c>
      <c r="AN189" s="2">
        <f t="shared" si="1"/>
        <v>100979751</v>
      </c>
      <c r="AO189" s="2">
        <f t="shared" si="1"/>
        <v>121866728</v>
      </c>
      <c r="AP189" s="2">
        <f t="shared" si="1"/>
        <v>231199830</v>
      </c>
      <c r="AQ189" s="2">
        <f t="shared" si="1"/>
        <v>227335644</v>
      </c>
    </row>
    <row r="191" spans="2:43">
      <c r="Y191">
        <f>2061131266-Y189</f>
        <v>0</v>
      </c>
      <c r="AA191">
        <f>107370110-AA189</f>
        <v>0</v>
      </c>
      <c r="AB191">
        <f>211857296-AB189</f>
        <v>0</v>
      </c>
      <c r="AC191">
        <f>255904500-AC189</f>
        <v>0</v>
      </c>
      <c r="AD191">
        <f>280995924-AD189</f>
        <v>0</v>
      </c>
      <c r="AE191">
        <f>260314396-AE189</f>
        <v>0</v>
      </c>
      <c r="AF191">
        <f>249987549-AF189</f>
        <v>0</v>
      </c>
      <c r="AG191">
        <f>308807854-AG189</f>
        <v>0</v>
      </c>
      <c r="AH191">
        <f>362146917-AH189</f>
        <v>0</v>
      </c>
      <c r="AI191" s="2">
        <f>296327802-AI189</f>
        <v>0</v>
      </c>
      <c r="AJ191" s="2">
        <f>177083500-AJ189</f>
        <v>0</v>
      </c>
      <c r="AK191" s="2">
        <f>84576238-AK189</f>
        <v>0</v>
      </c>
      <c r="AL191" s="2">
        <f>91215194-AL189</f>
        <v>0</v>
      </c>
      <c r="AM191" s="2">
        <f>94894713-AM189</f>
        <v>0</v>
      </c>
      <c r="AN191" s="2">
        <f>100979751-AN189</f>
        <v>0</v>
      </c>
      <c r="AO191" s="2">
        <f>121866728-AO189</f>
        <v>0</v>
      </c>
      <c r="AP191" s="2">
        <f>231199830-AP189</f>
        <v>0</v>
      </c>
      <c r="AQ191" s="2">
        <f>227335644-AQ189</f>
        <v>0</v>
      </c>
    </row>
    <row r="194" spans="25:34">
      <c r="Y194" t="s">
        <v>135</v>
      </c>
      <c r="AB194" t="s">
        <v>134</v>
      </c>
      <c r="AC194" t="s">
        <v>134</v>
      </c>
      <c r="AD194" t="s">
        <v>134</v>
      </c>
      <c r="AE194" t="s">
        <v>120</v>
      </c>
      <c r="AF194" t="s">
        <v>120</v>
      </c>
      <c r="AG194" t="s">
        <v>120</v>
      </c>
      <c r="AH194" t="s">
        <v>120</v>
      </c>
    </row>
    <row r="196" spans="25:34">
      <c r="AE196" t="s">
        <v>121</v>
      </c>
      <c r="AF196" t="s">
        <v>121</v>
      </c>
      <c r="AG196" t="s">
        <v>121</v>
      </c>
      <c r="AH196" t="s">
        <v>121</v>
      </c>
    </row>
    <row r="198" spans="25:34">
      <c r="AF198" t="s">
        <v>77</v>
      </c>
    </row>
  </sheetData>
  <sortState ref="B3:BB95">
    <sortCondition ref="B3:B95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1"/>
  <sheetViews>
    <sheetView tabSelected="1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1" sqref="D1"/>
    </sheetView>
  </sheetViews>
  <sheetFormatPr defaultRowHeight="15"/>
  <cols>
    <col min="24" max="24" width="10" bestFit="1" customWidth="1"/>
    <col min="25" max="25" width="11" bestFit="1" customWidth="1"/>
    <col min="27" max="27" width="10" bestFit="1" customWidth="1"/>
    <col min="28" max="28" width="11.85546875" customWidth="1"/>
    <col min="29" max="29" width="10.28515625" customWidth="1"/>
    <col min="30" max="35" width="10" bestFit="1" customWidth="1"/>
  </cols>
  <sheetData>
    <row r="1" spans="1:54">
      <c r="C1" t="s">
        <v>65</v>
      </c>
      <c r="D1" t="s">
        <v>268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>
        <v>1930</v>
      </c>
      <c r="AJ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54">
      <c r="Y3" t="s">
        <v>136</v>
      </c>
      <c r="AB3" t="s">
        <v>68</v>
      </c>
      <c r="AC3" t="s">
        <v>68</v>
      </c>
      <c r="AD3" t="s">
        <v>68</v>
      </c>
      <c r="AE3" t="s">
        <v>68</v>
      </c>
      <c r="AF3" t="s">
        <v>68</v>
      </c>
      <c r="AG3" t="s">
        <v>68</v>
      </c>
      <c r="AH3" t="s">
        <v>68</v>
      </c>
    </row>
    <row r="4" spans="1:54">
      <c r="A4" t="s">
        <v>0</v>
      </c>
      <c r="B4" t="s">
        <v>1</v>
      </c>
      <c r="Y4">
        <v>13426171</v>
      </c>
      <c r="AA4">
        <v>13174450</v>
      </c>
      <c r="AB4">
        <v>12306123</v>
      </c>
      <c r="AC4">
        <v>27751954</v>
      </c>
      <c r="AD4">
        <v>40613261</v>
      </c>
      <c r="AE4">
        <v>45836553</v>
      </c>
      <c r="AF4">
        <v>58459818</v>
      </c>
      <c r="AG4">
        <v>69001056</v>
      </c>
      <c r="AH4">
        <v>72442130</v>
      </c>
      <c r="AI4" s="2"/>
    </row>
    <row r="5" spans="1:54">
      <c r="B5" t="s">
        <v>2</v>
      </c>
      <c r="Y5">
        <v>725985017</v>
      </c>
      <c r="AA5">
        <v>40746149</v>
      </c>
      <c r="AB5">
        <v>74967116</v>
      </c>
      <c r="AC5">
        <v>70351121</v>
      </c>
      <c r="AD5">
        <v>62197075</v>
      </c>
      <c r="AE5">
        <v>64168872</v>
      </c>
      <c r="AF5">
        <v>75309958</v>
      </c>
      <c r="AG5">
        <v>70561582</v>
      </c>
      <c r="AH5">
        <v>75011051</v>
      </c>
      <c r="AI5" s="2"/>
    </row>
    <row r="6" spans="1:54">
      <c r="B6" t="s">
        <v>3</v>
      </c>
      <c r="Y6">
        <v>5939674</v>
      </c>
      <c r="AA6">
        <v>1251817</v>
      </c>
      <c r="AB6">
        <v>2838989</v>
      </c>
      <c r="AC6">
        <v>3345156</v>
      </c>
      <c r="AD6">
        <v>7132729</v>
      </c>
      <c r="AE6">
        <v>5040891</v>
      </c>
      <c r="AF6">
        <v>5697802</v>
      </c>
      <c r="AG6">
        <v>5871956</v>
      </c>
      <c r="AH6">
        <v>6486554</v>
      </c>
      <c r="AI6" s="2"/>
    </row>
    <row r="7" spans="1:54">
      <c r="B7" t="s">
        <v>4</v>
      </c>
      <c r="Y7">
        <v>105623090</v>
      </c>
      <c r="AA7">
        <v>3268653</v>
      </c>
      <c r="AB7">
        <v>4599606</v>
      </c>
      <c r="AC7">
        <v>5405611</v>
      </c>
      <c r="AD7">
        <v>5935364</v>
      </c>
      <c r="AE7">
        <v>4500763</v>
      </c>
      <c r="AF7">
        <v>13095292</v>
      </c>
      <c r="AG7">
        <v>18689902</v>
      </c>
      <c r="AH7">
        <v>17251188</v>
      </c>
      <c r="AI7" s="2"/>
    </row>
    <row r="8" spans="1:54">
      <c r="B8" t="s">
        <v>5</v>
      </c>
      <c r="Y8">
        <v>1186846</v>
      </c>
      <c r="AA8">
        <v>185525</v>
      </c>
      <c r="AB8">
        <v>1194208</v>
      </c>
      <c r="AC8">
        <v>4849519</v>
      </c>
      <c r="AD8">
        <v>3996742</v>
      </c>
      <c r="AE8">
        <v>3366678</v>
      </c>
      <c r="AF8">
        <v>8294110</v>
      </c>
      <c r="AG8">
        <v>8216767</v>
      </c>
      <c r="AH8">
        <v>3770559</v>
      </c>
      <c r="AI8" s="2"/>
    </row>
    <row r="9" spans="1:54">
      <c r="B9" t="s">
        <v>6</v>
      </c>
      <c r="AA9">
        <v>6780626</v>
      </c>
      <c r="AB9">
        <v>5957032</v>
      </c>
      <c r="AC9">
        <v>4338180</v>
      </c>
      <c r="AD9">
        <v>7493220</v>
      </c>
      <c r="AE9">
        <v>10240274</v>
      </c>
      <c r="AF9">
        <v>3752605</v>
      </c>
      <c r="AG9">
        <v>23504556</v>
      </c>
      <c r="AH9">
        <v>40079061</v>
      </c>
      <c r="AI9" s="2"/>
    </row>
    <row r="10" spans="1:54">
      <c r="B10" t="s">
        <v>7</v>
      </c>
      <c r="Y10">
        <v>31061850</v>
      </c>
      <c r="AA10">
        <v>2135011</v>
      </c>
      <c r="AB10">
        <v>5233402</v>
      </c>
      <c r="AC10">
        <v>3782287</v>
      </c>
      <c r="AD10">
        <v>3812047</v>
      </c>
      <c r="AE10">
        <v>3520286</v>
      </c>
      <c r="AF10">
        <v>4277085</v>
      </c>
      <c r="AG10">
        <v>2245429</v>
      </c>
      <c r="AH10">
        <v>3135097</v>
      </c>
      <c r="AI10" s="2"/>
    </row>
    <row r="11" spans="1:54">
      <c r="B11" t="s">
        <v>8</v>
      </c>
      <c r="Y11">
        <v>4460487</v>
      </c>
      <c r="AA11">
        <v>1962058</v>
      </c>
      <c r="AB11">
        <v>2207065</v>
      </c>
      <c r="AC11">
        <v>2176007</v>
      </c>
      <c r="AD11">
        <v>3432700</v>
      </c>
      <c r="AE11">
        <v>3975016</v>
      </c>
      <c r="AF11">
        <v>3520110</v>
      </c>
      <c r="AG11">
        <v>4483514</v>
      </c>
      <c r="AH11">
        <v>4058859</v>
      </c>
      <c r="AI11" s="2"/>
    </row>
    <row r="12" spans="1:54">
      <c r="B12" t="s">
        <v>9</v>
      </c>
      <c r="Y12">
        <v>28805211</v>
      </c>
      <c r="AA12">
        <v>2361446</v>
      </c>
      <c r="AB12">
        <v>2235187</v>
      </c>
      <c r="AC12">
        <v>1905390</v>
      </c>
      <c r="AD12">
        <v>1570027</v>
      </c>
      <c r="AE12">
        <v>1616034</v>
      </c>
      <c r="AF12">
        <v>3060616</v>
      </c>
      <c r="AG12">
        <v>3627116</v>
      </c>
      <c r="AH12">
        <v>2738542</v>
      </c>
      <c r="AI12" s="2"/>
    </row>
    <row r="13" spans="1:54">
      <c r="B13" t="s">
        <v>10</v>
      </c>
      <c r="Y13">
        <v>74138896</v>
      </c>
      <c r="AA13">
        <v>21562840</v>
      </c>
      <c r="AB13">
        <v>31960709</v>
      </c>
      <c r="AC13">
        <v>31521757</v>
      </c>
      <c r="AD13">
        <v>29639691</v>
      </c>
      <c r="AE13">
        <v>26855334</v>
      </c>
      <c r="AF13">
        <v>23974203</v>
      </c>
      <c r="AG13">
        <v>28250282</v>
      </c>
      <c r="AH13">
        <v>23079462</v>
      </c>
      <c r="AI13" s="2"/>
    </row>
    <row r="14" spans="1:54">
      <c r="B14" t="s">
        <v>11</v>
      </c>
      <c r="AB14">
        <v>285726</v>
      </c>
      <c r="AC14">
        <v>146497</v>
      </c>
      <c r="AD14">
        <v>498380</v>
      </c>
      <c r="AE14">
        <v>184667</v>
      </c>
      <c r="AF14">
        <v>423550</v>
      </c>
      <c r="AG14">
        <v>192602</v>
      </c>
      <c r="AH14">
        <v>186433</v>
      </c>
      <c r="AI14" s="2"/>
    </row>
    <row r="15" spans="1:54">
      <c r="B15" t="s">
        <v>12</v>
      </c>
      <c r="Y15">
        <v>1967059</v>
      </c>
      <c r="AA15">
        <v>523110</v>
      </c>
      <c r="AI15" s="1"/>
    </row>
    <row r="16" spans="1:54">
      <c r="B16" t="s">
        <v>13</v>
      </c>
      <c r="Y16">
        <v>68551208</v>
      </c>
      <c r="AA16">
        <v>5232108</v>
      </c>
      <c r="AB16">
        <v>10719358</v>
      </c>
      <c r="AC16">
        <v>5442466</v>
      </c>
      <c r="AD16">
        <v>3302218</v>
      </c>
      <c r="AE16">
        <v>4079697</v>
      </c>
      <c r="AF16">
        <v>4914676</v>
      </c>
      <c r="AG16">
        <v>9035530</v>
      </c>
      <c r="AH16">
        <v>9163715</v>
      </c>
      <c r="AI16" s="2"/>
    </row>
    <row r="17" spans="2:35">
      <c r="B17" t="s">
        <v>14</v>
      </c>
      <c r="AA17">
        <v>10581</v>
      </c>
      <c r="AB17">
        <v>805275</v>
      </c>
      <c r="AC17">
        <v>2107040</v>
      </c>
      <c r="AD17">
        <v>676320</v>
      </c>
      <c r="AE17">
        <v>248866</v>
      </c>
      <c r="AF17">
        <v>518909</v>
      </c>
      <c r="AG17">
        <v>711930</v>
      </c>
      <c r="AH17">
        <v>1277889</v>
      </c>
      <c r="AI17" s="2"/>
    </row>
    <row r="18" spans="2:35">
      <c r="B18" t="s">
        <v>15</v>
      </c>
      <c r="AA18">
        <v>4429</v>
      </c>
      <c r="AB18">
        <v>79637</v>
      </c>
      <c r="AC18">
        <v>76069</v>
      </c>
      <c r="AD18">
        <v>97549</v>
      </c>
      <c r="AE18">
        <v>137966</v>
      </c>
      <c r="AF18">
        <v>285791</v>
      </c>
      <c r="AG18">
        <v>496902</v>
      </c>
      <c r="AH18">
        <v>756318</v>
      </c>
      <c r="AI18" s="1"/>
    </row>
    <row r="19" spans="2:35">
      <c r="B19" t="s">
        <v>16</v>
      </c>
      <c r="Y19">
        <v>9518692</v>
      </c>
      <c r="AA19">
        <v>744255</v>
      </c>
      <c r="AB19">
        <v>515618</v>
      </c>
      <c r="AC19">
        <v>1378173</v>
      </c>
      <c r="AD19">
        <v>1533492</v>
      </c>
      <c r="AE19">
        <v>1289598</v>
      </c>
      <c r="AF19">
        <v>2646313</v>
      </c>
      <c r="AG19">
        <v>2662696</v>
      </c>
      <c r="AH19">
        <v>2036797</v>
      </c>
      <c r="AI19" s="2"/>
    </row>
    <row r="20" spans="2:35">
      <c r="B20" t="s">
        <v>17</v>
      </c>
      <c r="Y20">
        <v>206051</v>
      </c>
      <c r="AA20">
        <v>364353</v>
      </c>
      <c r="AB20">
        <v>841579</v>
      </c>
      <c r="AC20">
        <v>371973</v>
      </c>
      <c r="AD20">
        <v>620887</v>
      </c>
      <c r="AE20">
        <v>762820</v>
      </c>
      <c r="AF20">
        <v>977472</v>
      </c>
      <c r="AG20">
        <v>1354242</v>
      </c>
      <c r="AH20">
        <v>1826860</v>
      </c>
      <c r="AI20" s="2"/>
    </row>
    <row r="21" spans="2:35">
      <c r="B21" t="s">
        <v>18</v>
      </c>
      <c r="AA21">
        <v>76</v>
      </c>
      <c r="AB21">
        <v>13660</v>
      </c>
      <c r="AC21">
        <v>39097</v>
      </c>
      <c r="AD21">
        <v>386438</v>
      </c>
      <c r="AE21">
        <v>3440325</v>
      </c>
      <c r="AF21">
        <v>1160567</v>
      </c>
      <c r="AG21">
        <v>1257086</v>
      </c>
      <c r="AH21">
        <v>444653</v>
      </c>
      <c r="AI21" s="2"/>
    </row>
    <row r="22" spans="2:35">
      <c r="B22" t="s">
        <v>19</v>
      </c>
      <c r="Y22">
        <v>512243</v>
      </c>
      <c r="AA22">
        <v>15211</v>
      </c>
      <c r="AB22">
        <v>10046</v>
      </c>
      <c r="AC22">
        <v>29134</v>
      </c>
      <c r="AD22">
        <v>147295</v>
      </c>
      <c r="AE22">
        <v>242906</v>
      </c>
      <c r="AF22">
        <v>200509</v>
      </c>
      <c r="AG22">
        <v>282164</v>
      </c>
      <c r="AH22">
        <v>452260</v>
      </c>
      <c r="AI22" s="1"/>
    </row>
    <row r="23" spans="2:35">
      <c r="B23" t="s">
        <v>41</v>
      </c>
      <c r="AF23">
        <v>32</v>
      </c>
      <c r="AG23">
        <v>24</v>
      </c>
      <c r="AH23">
        <v>1048</v>
      </c>
      <c r="AI23" s="1"/>
    </row>
    <row r="24" spans="2:35">
      <c r="B24" t="s">
        <v>20</v>
      </c>
      <c r="AA24">
        <v>5008</v>
      </c>
      <c r="AD24">
        <v>4718</v>
      </c>
      <c r="AE24">
        <v>486</v>
      </c>
      <c r="AF24">
        <v>143639</v>
      </c>
      <c r="AG24">
        <v>128788</v>
      </c>
      <c r="AH24">
        <v>17318</v>
      </c>
      <c r="AI24" s="1"/>
    </row>
    <row r="25" spans="2:35">
      <c r="B25" t="s">
        <v>21</v>
      </c>
      <c r="AB25">
        <v>287</v>
      </c>
      <c r="AC25">
        <v>3162</v>
      </c>
      <c r="AD25">
        <v>126348</v>
      </c>
      <c r="AE25">
        <v>10069</v>
      </c>
      <c r="AF25">
        <v>25656</v>
      </c>
      <c r="AG25">
        <v>127242</v>
      </c>
      <c r="AH25">
        <v>189603</v>
      </c>
      <c r="AI25" s="1"/>
    </row>
    <row r="26" spans="2:35">
      <c r="B26" t="s">
        <v>22</v>
      </c>
      <c r="AA26">
        <v>82</v>
      </c>
      <c r="AB26">
        <v>2514</v>
      </c>
      <c r="AC26">
        <v>233</v>
      </c>
      <c r="AD26">
        <v>401</v>
      </c>
      <c r="AE26">
        <v>602</v>
      </c>
      <c r="AF26">
        <v>79240</v>
      </c>
      <c r="AG26">
        <v>67922</v>
      </c>
      <c r="AH26">
        <v>112453</v>
      </c>
      <c r="AI26" s="1"/>
    </row>
    <row r="27" spans="2:35">
      <c r="B27" t="s">
        <v>23</v>
      </c>
      <c r="AC27">
        <v>55602</v>
      </c>
      <c r="AD27">
        <v>9540</v>
      </c>
      <c r="AE27">
        <v>25186</v>
      </c>
      <c r="AF27">
        <v>20826</v>
      </c>
      <c r="AG27">
        <v>223261</v>
      </c>
      <c r="AH27">
        <v>247707</v>
      </c>
      <c r="AI27" s="1"/>
    </row>
    <row r="28" spans="2:35">
      <c r="B28" t="s">
        <v>24</v>
      </c>
      <c r="C28" t="s">
        <v>67</v>
      </c>
      <c r="AB28">
        <v>8</v>
      </c>
      <c r="AC28">
        <v>26400</v>
      </c>
      <c r="AD28">
        <v>12823</v>
      </c>
      <c r="AE28">
        <v>5846</v>
      </c>
      <c r="AF28">
        <v>78062</v>
      </c>
      <c r="AG28">
        <v>97632</v>
      </c>
      <c r="AH28">
        <v>155922</v>
      </c>
      <c r="AI28" s="1"/>
    </row>
    <row r="29" spans="2:35">
      <c r="B29" t="s">
        <v>25</v>
      </c>
      <c r="AA29">
        <v>300</v>
      </c>
      <c r="AB29">
        <v>42719</v>
      </c>
      <c r="AC29">
        <v>219970</v>
      </c>
      <c r="AD29">
        <v>753793</v>
      </c>
      <c r="AE29">
        <v>305393</v>
      </c>
      <c r="AF29">
        <v>1103741</v>
      </c>
      <c r="AG29">
        <v>1860989</v>
      </c>
      <c r="AH29">
        <v>889224</v>
      </c>
      <c r="AI29" s="2"/>
    </row>
    <row r="30" spans="2:35">
      <c r="B30" t="s">
        <v>26</v>
      </c>
      <c r="AB30">
        <v>70788</v>
      </c>
      <c r="AC30">
        <v>165651</v>
      </c>
      <c r="AD30">
        <v>425484</v>
      </c>
      <c r="AE30">
        <v>105353</v>
      </c>
      <c r="AF30">
        <v>279430</v>
      </c>
      <c r="AG30">
        <v>141965</v>
      </c>
      <c r="AH30">
        <v>320220</v>
      </c>
    </row>
    <row r="31" spans="2:35">
      <c r="B31" t="s">
        <v>39</v>
      </c>
      <c r="AC31">
        <v>12861</v>
      </c>
      <c r="AD31">
        <v>12579</v>
      </c>
      <c r="AE31">
        <v>20746</v>
      </c>
      <c r="AF31">
        <v>26614</v>
      </c>
      <c r="AG31">
        <v>39465</v>
      </c>
      <c r="AH31">
        <v>34786</v>
      </c>
    </row>
    <row r="32" spans="2:35">
      <c r="B32" t="s">
        <v>70</v>
      </c>
      <c r="AE32">
        <v>30</v>
      </c>
      <c r="AF32">
        <v>21</v>
      </c>
      <c r="AG32">
        <v>17</v>
      </c>
      <c r="AH32">
        <v>50</v>
      </c>
    </row>
    <row r="33" spans="2:34">
      <c r="B33" t="s">
        <v>86</v>
      </c>
      <c r="AG33">
        <v>81</v>
      </c>
      <c r="AH33">
        <v>121</v>
      </c>
    </row>
    <row r="34" spans="2:34">
      <c r="B34" t="s">
        <v>87</v>
      </c>
      <c r="AG34">
        <v>574</v>
      </c>
    </row>
    <row r="35" spans="2:34">
      <c r="B35" t="s">
        <v>52</v>
      </c>
      <c r="AG35">
        <v>1769</v>
      </c>
    </row>
    <row r="36" spans="2:34">
      <c r="B36" t="s">
        <v>27</v>
      </c>
      <c r="Y36">
        <v>1854400</v>
      </c>
      <c r="AA36">
        <v>1414600</v>
      </c>
      <c r="AB36">
        <v>3928210</v>
      </c>
      <c r="AC36">
        <v>3825891</v>
      </c>
      <c r="AD36">
        <v>4232982</v>
      </c>
      <c r="AE36">
        <v>5589634</v>
      </c>
      <c r="AF36">
        <v>5480488</v>
      </c>
      <c r="AG36">
        <v>4705474</v>
      </c>
      <c r="AH36">
        <v>4043118</v>
      </c>
    </row>
    <row r="37" spans="2:34">
      <c r="B37" t="s">
        <v>28</v>
      </c>
      <c r="AC37">
        <v>62</v>
      </c>
      <c r="AD37">
        <v>42108</v>
      </c>
      <c r="AE37">
        <v>310262</v>
      </c>
      <c r="AF37">
        <v>308220</v>
      </c>
      <c r="AG37">
        <v>106204</v>
      </c>
      <c r="AH37">
        <v>178346</v>
      </c>
    </row>
    <row r="38" spans="2:34">
      <c r="B38" t="s">
        <v>29</v>
      </c>
      <c r="AC38">
        <v>4120</v>
      </c>
      <c r="AD38">
        <v>88</v>
      </c>
      <c r="AE38">
        <v>1034</v>
      </c>
      <c r="AF38">
        <v>58599</v>
      </c>
      <c r="AG38">
        <v>193125</v>
      </c>
      <c r="AH38">
        <v>25248</v>
      </c>
    </row>
    <row r="39" spans="2:34">
      <c r="B39" t="s">
        <v>42</v>
      </c>
      <c r="AD39">
        <v>227</v>
      </c>
      <c r="AE39">
        <v>1224</v>
      </c>
      <c r="AF39">
        <v>90784</v>
      </c>
      <c r="AG39">
        <v>27244</v>
      </c>
      <c r="AH39">
        <v>273633</v>
      </c>
    </row>
    <row r="40" spans="2:34">
      <c r="B40" t="s">
        <v>69</v>
      </c>
      <c r="AF40">
        <v>6300</v>
      </c>
      <c r="AG40">
        <v>1189</v>
      </c>
      <c r="AH40">
        <v>4002</v>
      </c>
    </row>
    <row r="41" spans="2:34">
      <c r="B41" t="s">
        <v>30</v>
      </c>
      <c r="AA41">
        <v>4180</v>
      </c>
      <c r="AC41">
        <v>2580</v>
      </c>
      <c r="AD41">
        <v>24125</v>
      </c>
      <c r="AE41">
        <v>36016</v>
      </c>
      <c r="AF41">
        <v>23591</v>
      </c>
      <c r="AG41">
        <v>25886</v>
      </c>
      <c r="AH41">
        <v>45715</v>
      </c>
    </row>
    <row r="42" spans="2:34">
      <c r="B42" t="s">
        <v>46</v>
      </c>
      <c r="AD42">
        <v>3290</v>
      </c>
      <c r="AE42">
        <v>65</v>
      </c>
      <c r="AF42">
        <v>60597</v>
      </c>
      <c r="AG42">
        <v>25078</v>
      </c>
      <c r="AH42">
        <v>18945</v>
      </c>
    </row>
    <row r="43" spans="2:34">
      <c r="B43" t="s">
        <v>98</v>
      </c>
      <c r="AG43">
        <v>3689</v>
      </c>
    </row>
    <row r="44" spans="2:34">
      <c r="B44" t="s">
        <v>81</v>
      </c>
      <c r="AF44">
        <v>3715</v>
      </c>
      <c r="AG44">
        <v>1406</v>
      </c>
    </row>
    <row r="45" spans="2:34">
      <c r="B45" t="s">
        <v>99</v>
      </c>
      <c r="AG45">
        <v>763</v>
      </c>
      <c r="AH45">
        <v>397</v>
      </c>
    </row>
    <row r="46" spans="2:34">
      <c r="B46" t="s">
        <v>100</v>
      </c>
      <c r="AG46">
        <v>5306</v>
      </c>
      <c r="AH46">
        <v>1603</v>
      </c>
    </row>
    <row r="47" spans="2:34">
      <c r="B47" t="s">
        <v>128</v>
      </c>
      <c r="AH47">
        <v>5912</v>
      </c>
    </row>
    <row r="48" spans="2:34">
      <c r="B48" t="s">
        <v>78</v>
      </c>
      <c r="AF48">
        <v>2660</v>
      </c>
      <c r="AG48">
        <v>9639</v>
      </c>
      <c r="AH48">
        <v>76124</v>
      </c>
    </row>
    <row r="49" spans="2:34">
      <c r="B49" t="s">
        <v>62</v>
      </c>
      <c r="AE49">
        <v>63</v>
      </c>
      <c r="AF49">
        <v>78280</v>
      </c>
      <c r="AG49">
        <v>39521</v>
      </c>
      <c r="AH49">
        <v>158916</v>
      </c>
    </row>
    <row r="50" spans="2:34">
      <c r="B50" t="s">
        <v>63</v>
      </c>
      <c r="AE50">
        <v>45</v>
      </c>
      <c r="AF50">
        <v>22781</v>
      </c>
      <c r="AG50">
        <v>28071</v>
      </c>
      <c r="AH50">
        <v>97776</v>
      </c>
    </row>
    <row r="51" spans="2:34">
      <c r="B51" t="s">
        <v>79</v>
      </c>
      <c r="AF51">
        <v>14424</v>
      </c>
      <c r="AG51">
        <v>43704</v>
      </c>
      <c r="AH51">
        <v>41548</v>
      </c>
    </row>
    <row r="52" spans="2:34">
      <c r="B52" t="s">
        <v>82</v>
      </c>
      <c r="AF52">
        <v>900</v>
      </c>
      <c r="AG52">
        <v>184</v>
      </c>
    </row>
    <row r="53" spans="2:34">
      <c r="B53" t="s">
        <v>71</v>
      </c>
      <c r="AE53">
        <v>3173</v>
      </c>
      <c r="AF53">
        <v>52569</v>
      </c>
      <c r="AG53">
        <v>41644</v>
      </c>
      <c r="AH53">
        <v>15821</v>
      </c>
    </row>
    <row r="54" spans="2:34">
      <c r="B54" t="s">
        <v>45</v>
      </c>
      <c r="AE54">
        <v>14144</v>
      </c>
      <c r="AF54">
        <v>5006</v>
      </c>
      <c r="AG54">
        <v>15227</v>
      </c>
      <c r="AH54">
        <v>10720</v>
      </c>
    </row>
    <row r="55" spans="2:34">
      <c r="B55" t="s">
        <v>80</v>
      </c>
      <c r="AF55">
        <v>13211</v>
      </c>
      <c r="AG55">
        <v>19011</v>
      </c>
      <c r="AH55">
        <v>2599</v>
      </c>
    </row>
    <row r="56" spans="2:34">
      <c r="B56" t="s">
        <v>61</v>
      </c>
      <c r="AG56">
        <v>3786</v>
      </c>
      <c r="AH56">
        <v>414</v>
      </c>
    </row>
    <row r="57" spans="2:34">
      <c r="B57" t="s">
        <v>101</v>
      </c>
      <c r="C57" t="s">
        <v>103</v>
      </c>
      <c r="AG57">
        <v>1166</v>
      </c>
    </row>
    <row r="58" spans="2:34">
      <c r="B58" t="s">
        <v>102</v>
      </c>
      <c r="AG58">
        <v>23979</v>
      </c>
      <c r="AH58">
        <v>8319</v>
      </c>
    </row>
    <row r="59" spans="2:34">
      <c r="B59" t="s">
        <v>129</v>
      </c>
      <c r="AH59">
        <v>2305</v>
      </c>
    </row>
    <row r="60" spans="2:34">
      <c r="B60" t="s">
        <v>130</v>
      </c>
      <c r="AH60">
        <v>495</v>
      </c>
    </row>
    <row r="61" spans="2:34">
      <c r="B61" t="s">
        <v>131</v>
      </c>
      <c r="C61" t="s">
        <v>132</v>
      </c>
      <c r="AH61">
        <v>619</v>
      </c>
    </row>
    <row r="62" spans="2:34">
      <c r="B62" t="s">
        <v>133</v>
      </c>
      <c r="AH62">
        <v>523</v>
      </c>
    </row>
    <row r="63" spans="2:34">
      <c r="B63" t="s">
        <v>89</v>
      </c>
      <c r="AF63">
        <v>5787</v>
      </c>
    </row>
    <row r="64" spans="2:34">
      <c r="B64" t="s">
        <v>88</v>
      </c>
      <c r="AG64">
        <v>8220</v>
      </c>
      <c r="AH64">
        <v>107</v>
      </c>
    </row>
    <row r="65" spans="2:34">
      <c r="B65" t="s">
        <v>90</v>
      </c>
      <c r="AG65">
        <v>843</v>
      </c>
      <c r="AH65">
        <v>4379</v>
      </c>
    </row>
    <row r="66" spans="2:34">
      <c r="B66" t="s">
        <v>31</v>
      </c>
      <c r="AB66">
        <v>3560</v>
      </c>
      <c r="AC66">
        <v>58038</v>
      </c>
      <c r="AD66">
        <v>487000</v>
      </c>
      <c r="AE66">
        <v>790366</v>
      </c>
      <c r="AF66">
        <v>604136</v>
      </c>
      <c r="AG66">
        <v>929399</v>
      </c>
      <c r="AH66">
        <v>636634</v>
      </c>
    </row>
    <row r="67" spans="2:34">
      <c r="B67" t="s">
        <v>83</v>
      </c>
      <c r="AF67">
        <v>36853</v>
      </c>
      <c r="AG67">
        <v>13096</v>
      </c>
      <c r="AH67">
        <v>122587</v>
      </c>
    </row>
    <row r="68" spans="2:34">
      <c r="B68" t="s">
        <v>50</v>
      </c>
      <c r="AF68">
        <v>572072</v>
      </c>
      <c r="AG68">
        <v>629824</v>
      </c>
      <c r="AH68">
        <v>495607</v>
      </c>
    </row>
    <row r="69" spans="2:34">
      <c r="B69" t="s">
        <v>32</v>
      </c>
      <c r="AB69">
        <v>8334</v>
      </c>
      <c r="AC69">
        <v>12059</v>
      </c>
      <c r="AD69">
        <v>62625</v>
      </c>
      <c r="AE69">
        <v>74756</v>
      </c>
    </row>
    <row r="70" spans="2:34">
      <c r="B70" t="s">
        <v>72</v>
      </c>
      <c r="AE70">
        <v>37442</v>
      </c>
    </row>
    <row r="71" spans="2:34">
      <c r="B71" t="s">
        <v>40</v>
      </c>
      <c r="AC71">
        <v>227</v>
      </c>
      <c r="AG71">
        <v>1955</v>
      </c>
      <c r="AH71">
        <v>9768</v>
      </c>
    </row>
    <row r="72" spans="2:34">
      <c r="B72" t="s">
        <v>75</v>
      </c>
      <c r="AF72">
        <v>400</v>
      </c>
    </row>
    <row r="73" spans="2:34">
      <c r="B73" t="s">
        <v>43</v>
      </c>
      <c r="AD73">
        <v>20</v>
      </c>
      <c r="AE73">
        <v>412</v>
      </c>
      <c r="AF73">
        <v>5022</v>
      </c>
      <c r="AG73">
        <v>4762</v>
      </c>
      <c r="AH73">
        <v>1992</v>
      </c>
    </row>
    <row r="74" spans="2:34">
      <c r="B74" t="s">
        <v>33</v>
      </c>
      <c r="AA74">
        <v>45598</v>
      </c>
      <c r="AB74">
        <v>8552</v>
      </c>
      <c r="AC74">
        <v>8619</v>
      </c>
      <c r="AD74">
        <v>67533</v>
      </c>
      <c r="AE74">
        <v>74284</v>
      </c>
      <c r="AF74">
        <v>73909</v>
      </c>
      <c r="AG74">
        <v>59237</v>
      </c>
      <c r="AH74">
        <v>65677</v>
      </c>
    </row>
    <row r="75" spans="2:34">
      <c r="B75" t="s">
        <v>34</v>
      </c>
      <c r="AB75">
        <v>19014</v>
      </c>
      <c r="AD75">
        <v>38943</v>
      </c>
      <c r="AE75">
        <v>313925</v>
      </c>
      <c r="AF75">
        <v>144907</v>
      </c>
      <c r="AG75">
        <v>371039</v>
      </c>
      <c r="AH75">
        <v>169289</v>
      </c>
    </row>
    <row r="76" spans="2:34">
      <c r="B76" t="s">
        <v>84</v>
      </c>
      <c r="AF76">
        <v>1832</v>
      </c>
      <c r="AG76">
        <v>1316</v>
      </c>
      <c r="AH76">
        <v>16204</v>
      </c>
    </row>
    <row r="77" spans="2:34">
      <c r="B77" t="s">
        <v>53</v>
      </c>
      <c r="AH77">
        <v>11451</v>
      </c>
    </row>
    <row r="78" spans="2:34">
      <c r="B78" t="s">
        <v>35</v>
      </c>
      <c r="AB78">
        <v>10680</v>
      </c>
      <c r="AC78">
        <v>16554</v>
      </c>
      <c r="AD78">
        <v>562</v>
      </c>
      <c r="AE78">
        <v>46255</v>
      </c>
      <c r="AF78">
        <v>61523</v>
      </c>
      <c r="AG78">
        <v>130895</v>
      </c>
      <c r="AH78">
        <v>69826</v>
      </c>
    </row>
    <row r="79" spans="2:34">
      <c r="B79" t="s">
        <v>73</v>
      </c>
      <c r="AE79">
        <v>31</v>
      </c>
      <c r="AF79">
        <v>5818</v>
      </c>
      <c r="AG79">
        <v>16678</v>
      </c>
      <c r="AH79">
        <v>42403</v>
      </c>
    </row>
    <row r="80" spans="2:34">
      <c r="B80" t="s">
        <v>47</v>
      </c>
      <c r="AD80">
        <v>12574</v>
      </c>
      <c r="AF80">
        <v>69747</v>
      </c>
      <c r="AG80">
        <v>360</v>
      </c>
      <c r="AH80">
        <v>3669</v>
      </c>
    </row>
    <row r="81" spans="2:35">
      <c r="B81" t="s">
        <v>36</v>
      </c>
      <c r="AB81">
        <v>203143</v>
      </c>
      <c r="AC81">
        <v>25321</v>
      </c>
      <c r="AD81">
        <v>32865</v>
      </c>
      <c r="AE81">
        <v>48852</v>
      </c>
      <c r="AF81">
        <v>70</v>
      </c>
      <c r="AG81">
        <v>28</v>
      </c>
      <c r="AH81">
        <v>6312</v>
      </c>
    </row>
    <row r="82" spans="2:35">
      <c r="B82" t="s">
        <v>91</v>
      </c>
      <c r="AG82">
        <v>491</v>
      </c>
      <c r="AH82">
        <v>1004</v>
      </c>
    </row>
    <row r="83" spans="2:35">
      <c r="B83" t="s">
        <v>92</v>
      </c>
      <c r="AG83">
        <v>1182</v>
      </c>
      <c r="AH83">
        <v>755</v>
      </c>
    </row>
    <row r="84" spans="2:35">
      <c r="B84" t="s">
        <v>85</v>
      </c>
      <c r="AF84">
        <v>757336</v>
      </c>
      <c r="AG84">
        <v>556621</v>
      </c>
      <c r="AH84">
        <v>702210</v>
      </c>
    </row>
    <row r="85" spans="2:35">
      <c r="B85" t="s">
        <v>93</v>
      </c>
      <c r="AG85">
        <v>1586</v>
      </c>
      <c r="AH85">
        <v>4136</v>
      </c>
    </row>
    <row r="86" spans="2:35">
      <c r="B86" t="s">
        <v>94</v>
      </c>
      <c r="AG86">
        <v>33922</v>
      </c>
      <c r="AH86">
        <v>41481</v>
      </c>
    </row>
    <row r="87" spans="2:35">
      <c r="B87" t="s">
        <v>95</v>
      </c>
      <c r="AG87">
        <v>53</v>
      </c>
      <c r="AH87">
        <v>73</v>
      </c>
    </row>
    <row r="88" spans="2:35">
      <c r="B88" t="s">
        <v>37</v>
      </c>
      <c r="AA88">
        <v>199468</v>
      </c>
      <c r="AB88">
        <v>748801</v>
      </c>
      <c r="AC88">
        <v>170344</v>
      </c>
      <c r="AD88">
        <v>99538</v>
      </c>
      <c r="AE88">
        <v>863580</v>
      </c>
      <c r="AF88">
        <v>291809</v>
      </c>
    </row>
    <row r="89" spans="2:35">
      <c r="B89" t="s">
        <v>38</v>
      </c>
      <c r="AA89">
        <v>72</v>
      </c>
      <c r="AB89">
        <v>161410</v>
      </c>
      <c r="AC89">
        <v>21991</v>
      </c>
      <c r="AD89">
        <v>43296</v>
      </c>
      <c r="AE89">
        <v>316717</v>
      </c>
      <c r="AF89">
        <v>65689</v>
      </c>
      <c r="AG89">
        <v>106254</v>
      </c>
      <c r="AH89">
        <v>239413</v>
      </c>
    </row>
    <row r="90" spans="2:35">
      <c r="B90" t="s">
        <v>96</v>
      </c>
      <c r="AG90">
        <v>27862</v>
      </c>
      <c r="AH90">
        <v>50</v>
      </c>
    </row>
    <row r="91" spans="2:35">
      <c r="B91" t="s">
        <v>49</v>
      </c>
    </row>
    <row r="92" spans="2:35">
      <c r="B92" t="s">
        <v>97</v>
      </c>
      <c r="Y92">
        <v>2243653</v>
      </c>
      <c r="AG92">
        <v>7499</v>
      </c>
      <c r="AH92">
        <v>43643</v>
      </c>
    </row>
    <row r="94" spans="2:35">
      <c r="B94" t="s">
        <v>267</v>
      </c>
      <c r="Y94">
        <f>SUM(Y4:Y93)</f>
        <v>1075480548</v>
      </c>
      <c r="Z94">
        <f>SUM(Z4:Z89)</f>
        <v>0</v>
      </c>
      <c r="AA94">
        <f>SUM(AA4:AA89)</f>
        <v>101992006</v>
      </c>
      <c r="AB94">
        <f t="shared" ref="AB94:AF94" si="0">SUM(AB4:AB93)</f>
        <v>161978356</v>
      </c>
      <c r="AC94">
        <f t="shared" si="0"/>
        <v>169647116</v>
      </c>
      <c r="AD94">
        <f t="shared" si="0"/>
        <v>179578897</v>
      </c>
      <c r="AE94">
        <f t="shared" si="0"/>
        <v>188503537</v>
      </c>
      <c r="AF94">
        <f t="shared" si="0"/>
        <v>221245682</v>
      </c>
      <c r="AG94">
        <f>SUM(AG4:AG93)</f>
        <v>261359459</v>
      </c>
      <c r="AH94">
        <f t="shared" ref="AH94:AI94" si="1">SUM(AH4:AH93)</f>
        <v>273867648</v>
      </c>
      <c r="AI94">
        <f t="shared" si="1"/>
        <v>0</v>
      </c>
    </row>
    <row r="96" spans="2:35">
      <c r="Y96">
        <f>1075480548-Y94</f>
        <v>0</v>
      </c>
      <c r="AA96">
        <f>101992006-AA94</f>
        <v>0</v>
      </c>
      <c r="AB96">
        <f>161978356-AB94</f>
        <v>0</v>
      </c>
      <c r="AC96">
        <f>169647116-AC94</f>
        <v>0</v>
      </c>
      <c r="AD96">
        <f>179578897-AD94</f>
        <v>0</v>
      </c>
      <c r="AE96">
        <f>188503537-AE94</f>
        <v>0</v>
      </c>
      <c r="AF96">
        <f>221245682-AF94</f>
        <v>0</v>
      </c>
      <c r="AG96">
        <f>261359459-AG94</f>
        <v>0</v>
      </c>
      <c r="AH96">
        <f>273867648-AH94</f>
        <v>0</v>
      </c>
    </row>
    <row r="99" spans="25:34">
      <c r="Y99" t="s">
        <v>135</v>
      </c>
      <c r="AB99" t="s">
        <v>134</v>
      </c>
      <c r="AC99" t="s">
        <v>134</v>
      </c>
      <c r="AD99" t="s">
        <v>134</v>
      </c>
      <c r="AE99" t="s">
        <v>120</v>
      </c>
      <c r="AF99" t="s">
        <v>120</v>
      </c>
      <c r="AG99" t="s">
        <v>120</v>
      </c>
      <c r="AH99" t="s">
        <v>120</v>
      </c>
    </row>
    <row r="101" spans="25:34">
      <c r="AE101" t="s">
        <v>74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205"/>
  <sheetViews>
    <sheetView workbookViewId="0">
      <pane xSplit="3" ySplit="2" topLeftCell="AF3" activePane="bottomRight" state="frozen"/>
      <selection pane="topRight" activeCell="D1" sqref="D1"/>
      <selection pane="bottomLeft" activeCell="A3" sqref="A3"/>
      <selection pane="bottomRight" activeCell="AJ208" sqref="AJ208"/>
    </sheetView>
  </sheetViews>
  <sheetFormatPr defaultRowHeight="15"/>
  <cols>
    <col min="25" max="25" width="12.140625" customWidth="1"/>
    <col min="27" max="27" width="10" bestFit="1" customWidth="1"/>
    <col min="28" max="28" width="11.85546875" customWidth="1"/>
    <col min="29" max="34" width="10" bestFit="1" customWidth="1"/>
    <col min="35" max="35" width="10" style="2" bestFit="1" customWidth="1"/>
    <col min="36" max="36" width="11.7109375" style="2" bestFit="1" customWidth="1"/>
    <col min="37" max="41" width="10.7109375" style="2" bestFit="1" customWidth="1"/>
    <col min="42" max="42" width="11.7109375" style="2" bestFit="1" customWidth="1"/>
    <col min="43" max="43" width="10.7109375" style="2" bestFit="1" customWidth="1"/>
  </cols>
  <sheetData>
    <row r="1" spans="1:54">
      <c r="C1" t="s">
        <v>65</v>
      </c>
      <c r="D1" t="s">
        <v>66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2">
        <v>1930</v>
      </c>
      <c r="AJ1" s="2">
        <v>1931</v>
      </c>
      <c r="AK1" s="2">
        <v>1932</v>
      </c>
      <c r="AL1" s="2">
        <v>1933</v>
      </c>
      <c r="AM1" s="2">
        <v>1934</v>
      </c>
      <c r="AN1" s="2">
        <v>1935</v>
      </c>
      <c r="AO1" s="2">
        <v>1936</v>
      </c>
      <c r="AP1" s="2">
        <v>1937</v>
      </c>
      <c r="AQ1" s="2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</row>
    <row r="2" spans="1:54">
      <c r="Y2" t="s">
        <v>48</v>
      </c>
      <c r="AA2" t="s">
        <v>68</v>
      </c>
      <c r="AB2" t="s">
        <v>68</v>
      </c>
      <c r="AC2" t="s">
        <v>68</v>
      </c>
      <c r="AD2" t="s">
        <v>68</v>
      </c>
      <c r="AE2" t="s">
        <v>68</v>
      </c>
      <c r="AF2" t="s">
        <v>68</v>
      </c>
      <c r="AG2" t="s">
        <v>68</v>
      </c>
      <c r="AH2" t="s">
        <v>68</v>
      </c>
      <c r="AI2" s="2" t="s">
        <v>68</v>
      </c>
      <c r="AJ2" s="2" t="s">
        <v>68</v>
      </c>
      <c r="AK2" t="s">
        <v>68</v>
      </c>
      <c r="AL2" t="s">
        <v>68</v>
      </c>
      <c r="AM2" s="2" t="s">
        <v>68</v>
      </c>
      <c r="AN2" s="2" t="s">
        <v>68</v>
      </c>
      <c r="AO2" s="2" t="s">
        <v>68</v>
      </c>
      <c r="AP2" s="2" t="s">
        <v>68</v>
      </c>
      <c r="AQ2" s="2" t="s">
        <v>68</v>
      </c>
    </row>
    <row r="3" spans="1:54">
      <c r="A3" t="s">
        <v>0</v>
      </c>
      <c r="B3" t="s">
        <v>44</v>
      </c>
      <c r="AJ3" s="3">
        <v>405</v>
      </c>
      <c r="AK3" s="3"/>
      <c r="AL3" s="3"/>
      <c r="AM3" s="3"/>
      <c r="AN3" s="2">
        <v>4500</v>
      </c>
    </row>
    <row r="4" spans="1:54">
      <c r="B4" t="s">
        <v>110</v>
      </c>
      <c r="C4" t="s">
        <v>111</v>
      </c>
      <c r="AJ4" s="3"/>
      <c r="AK4" s="3"/>
      <c r="AL4" s="3"/>
      <c r="AM4" s="3"/>
    </row>
    <row r="5" spans="1:54">
      <c r="B5" t="s">
        <v>104</v>
      </c>
      <c r="AJ5" s="3">
        <v>944</v>
      </c>
      <c r="AK5" s="3">
        <v>310</v>
      </c>
      <c r="AL5" s="3"/>
      <c r="AM5" s="3"/>
      <c r="AN5" s="3"/>
      <c r="AO5" s="3"/>
      <c r="AP5" s="3">
        <v>3791</v>
      </c>
      <c r="AQ5" s="3">
        <v>442</v>
      </c>
    </row>
    <row r="6" spans="1:54">
      <c r="B6" t="s">
        <v>216</v>
      </c>
      <c r="AJ6" s="3"/>
      <c r="AK6" s="3"/>
      <c r="AL6" s="3"/>
      <c r="AM6" s="3"/>
    </row>
    <row r="7" spans="1:54">
      <c r="B7" t="s">
        <v>122</v>
      </c>
      <c r="AJ7" s="3"/>
      <c r="AK7" s="3"/>
      <c r="AL7" s="3"/>
      <c r="AM7" s="3"/>
    </row>
    <row r="8" spans="1:54">
      <c r="B8" t="s">
        <v>108</v>
      </c>
      <c r="AJ8" s="3"/>
      <c r="AK8" s="3"/>
      <c r="AL8" s="3"/>
      <c r="AM8" s="3"/>
    </row>
    <row r="9" spans="1:54">
      <c r="B9" t="s">
        <v>123</v>
      </c>
      <c r="AJ9" s="3"/>
      <c r="AK9" s="3"/>
      <c r="AL9" s="3"/>
      <c r="AM9" s="3"/>
    </row>
    <row r="10" spans="1:54">
      <c r="B10" t="s">
        <v>124</v>
      </c>
      <c r="AJ10" s="3"/>
      <c r="AK10" s="3"/>
      <c r="AL10" s="3"/>
      <c r="AM10" s="3"/>
    </row>
    <row r="11" spans="1:54">
      <c r="B11" t="s">
        <v>260</v>
      </c>
      <c r="AJ11" s="3"/>
      <c r="AK11" s="3"/>
      <c r="AL11" s="3"/>
      <c r="AM11" s="3"/>
      <c r="AN11" s="2">
        <v>80</v>
      </c>
    </row>
    <row r="12" spans="1:54">
      <c r="B12" t="s">
        <v>86</v>
      </c>
      <c r="AJ12" s="3"/>
      <c r="AK12" s="3">
        <v>827</v>
      </c>
      <c r="AL12" s="3"/>
      <c r="AM12" s="3">
        <v>5972</v>
      </c>
      <c r="AN12" s="2">
        <v>3092</v>
      </c>
      <c r="AO12" s="2">
        <v>1920</v>
      </c>
      <c r="AP12" s="2">
        <v>1006</v>
      </c>
      <c r="AQ12" s="2">
        <v>574</v>
      </c>
    </row>
    <row r="13" spans="1:54">
      <c r="B13" t="s">
        <v>47</v>
      </c>
      <c r="AI13" s="2">
        <v>1413</v>
      </c>
      <c r="AJ13" s="3">
        <v>3109</v>
      </c>
      <c r="AK13" s="3">
        <v>139</v>
      </c>
      <c r="AL13" s="3">
        <v>45</v>
      </c>
      <c r="AM13" s="3"/>
      <c r="AN13" s="3">
        <v>268</v>
      </c>
      <c r="AO13" s="3">
        <v>1899</v>
      </c>
      <c r="AP13" s="3">
        <v>138</v>
      </c>
      <c r="AQ13" s="3">
        <v>5533</v>
      </c>
    </row>
    <row r="14" spans="1:54">
      <c r="B14" t="s">
        <v>2</v>
      </c>
      <c r="AI14" s="2">
        <v>70355009</v>
      </c>
      <c r="AJ14" s="3">
        <v>41599896</v>
      </c>
      <c r="AK14" s="3">
        <v>29723052</v>
      </c>
      <c r="AL14" s="3">
        <v>34646014</v>
      </c>
      <c r="AM14" s="3">
        <v>30528631</v>
      </c>
      <c r="AN14" s="3">
        <v>29784912</v>
      </c>
      <c r="AO14" s="3">
        <v>48308927</v>
      </c>
      <c r="AP14" s="3">
        <v>100081786</v>
      </c>
      <c r="AQ14" s="3">
        <v>95104200</v>
      </c>
    </row>
    <row r="15" spans="1:54">
      <c r="B15" t="s">
        <v>114</v>
      </c>
      <c r="AJ15" s="3"/>
      <c r="AK15" s="3"/>
      <c r="AL15" s="3"/>
      <c r="AM15" s="3"/>
    </row>
    <row r="16" spans="1:54">
      <c r="B16" t="s">
        <v>53</v>
      </c>
      <c r="C16" t="s">
        <v>54</v>
      </c>
      <c r="AJ16" s="3"/>
      <c r="AK16" s="3"/>
      <c r="AL16" s="3"/>
      <c r="AM16" s="3"/>
    </row>
    <row r="17" spans="2:43">
      <c r="B17" t="s">
        <v>137</v>
      </c>
      <c r="AJ17" s="3"/>
      <c r="AK17" s="3"/>
      <c r="AL17" s="3"/>
      <c r="AM17" s="3"/>
      <c r="AN17" s="3">
        <v>4375</v>
      </c>
      <c r="AO17" s="3">
        <v>1446</v>
      </c>
      <c r="AP17" s="3">
        <v>8089</v>
      </c>
      <c r="AQ17" s="2">
        <v>6874</v>
      </c>
    </row>
    <row r="18" spans="2:43">
      <c r="B18" t="s">
        <v>76</v>
      </c>
      <c r="AJ18" s="3"/>
      <c r="AK18" s="3"/>
      <c r="AL18" s="3"/>
      <c r="AM18" s="3"/>
    </row>
    <row r="19" spans="2:43">
      <c r="B19" t="s">
        <v>28</v>
      </c>
      <c r="AI19" s="2">
        <v>415822</v>
      </c>
      <c r="AJ19" s="3">
        <v>72706</v>
      </c>
      <c r="AK19" s="3">
        <v>49426</v>
      </c>
      <c r="AL19" s="3">
        <v>75361</v>
      </c>
      <c r="AM19" s="3">
        <v>87804</v>
      </c>
      <c r="AN19" s="3">
        <v>918395</v>
      </c>
      <c r="AO19" s="3">
        <v>495860</v>
      </c>
      <c r="AP19" s="3">
        <v>954191</v>
      </c>
      <c r="AQ19" s="3">
        <v>1069385</v>
      </c>
    </row>
    <row r="20" spans="2:43">
      <c r="B20" t="s">
        <v>38</v>
      </c>
      <c r="AI20" s="2">
        <v>397465</v>
      </c>
      <c r="AJ20" s="3">
        <v>226194</v>
      </c>
      <c r="AK20" s="3">
        <v>332838</v>
      </c>
      <c r="AL20" s="3">
        <v>285869</v>
      </c>
      <c r="AM20" s="3">
        <v>310480</v>
      </c>
      <c r="AN20" s="3">
        <v>449647</v>
      </c>
      <c r="AO20" s="3">
        <v>600810</v>
      </c>
      <c r="AP20" s="3">
        <v>515569</v>
      </c>
      <c r="AQ20" s="3">
        <v>267312</v>
      </c>
    </row>
    <row r="21" spans="2:43">
      <c r="B21" t="s">
        <v>18</v>
      </c>
      <c r="AI21" s="2">
        <v>352909</v>
      </c>
      <c r="AJ21" s="3">
        <v>91405</v>
      </c>
      <c r="AK21" s="3">
        <v>87889</v>
      </c>
      <c r="AL21" s="3">
        <v>84551</v>
      </c>
      <c r="AM21" s="3">
        <v>247418</v>
      </c>
      <c r="AN21" s="3">
        <v>341372</v>
      </c>
      <c r="AO21" s="3">
        <v>496497</v>
      </c>
      <c r="AP21" s="3">
        <v>461220</v>
      </c>
      <c r="AQ21" s="3">
        <v>486674</v>
      </c>
    </row>
    <row r="22" spans="2:43">
      <c r="B22" t="s">
        <v>138</v>
      </c>
      <c r="AJ22" s="3"/>
      <c r="AK22" s="3"/>
      <c r="AL22" s="3"/>
      <c r="AM22" s="3"/>
      <c r="AO22" s="3"/>
      <c r="AP22" s="3">
        <v>288</v>
      </c>
      <c r="AQ22" s="3">
        <v>721</v>
      </c>
    </row>
    <row r="23" spans="2:43">
      <c r="B23" t="s">
        <v>251</v>
      </c>
      <c r="C23" t="s">
        <v>129</v>
      </c>
      <c r="AJ23" s="3"/>
      <c r="AK23" s="3">
        <v>315</v>
      </c>
      <c r="AL23" s="3">
        <v>801</v>
      </c>
      <c r="AM23" s="3">
        <v>279</v>
      </c>
      <c r="AN23" s="3">
        <v>980</v>
      </c>
      <c r="AO23" s="3">
        <v>290</v>
      </c>
      <c r="AP23" s="3">
        <v>1972</v>
      </c>
      <c r="AQ23" s="3">
        <v>907</v>
      </c>
    </row>
    <row r="24" spans="2:43">
      <c r="B24" t="s">
        <v>252</v>
      </c>
      <c r="C24" t="s">
        <v>253</v>
      </c>
      <c r="AJ24" s="3"/>
      <c r="AK24" s="3"/>
      <c r="AL24" s="3"/>
      <c r="AM24" s="3"/>
      <c r="AO24" s="3">
        <v>310</v>
      </c>
      <c r="AP24" s="3"/>
      <c r="AQ24" s="3">
        <v>330</v>
      </c>
    </row>
    <row r="25" spans="2:43">
      <c r="B25" t="s">
        <v>10</v>
      </c>
      <c r="AI25" s="2">
        <v>15960184</v>
      </c>
      <c r="AJ25" s="3">
        <v>12240434</v>
      </c>
      <c r="AK25" s="3">
        <v>5747584</v>
      </c>
      <c r="AL25" s="3"/>
      <c r="AM25" s="3"/>
    </row>
    <row r="26" spans="2:43">
      <c r="B26" t="s">
        <v>139</v>
      </c>
      <c r="AJ26" s="3"/>
      <c r="AK26" s="3"/>
      <c r="AL26" s="3">
        <v>4718895</v>
      </c>
      <c r="AM26" s="3">
        <v>3495210</v>
      </c>
      <c r="AN26" s="3">
        <v>7749473</v>
      </c>
      <c r="AO26" s="3">
        <v>7988033</v>
      </c>
      <c r="AP26" s="3">
        <v>13541101</v>
      </c>
      <c r="AQ26" s="3">
        <v>5122391</v>
      </c>
    </row>
    <row r="27" spans="2:43">
      <c r="B27" t="s">
        <v>261</v>
      </c>
      <c r="AJ27" s="3"/>
      <c r="AK27" s="3"/>
      <c r="AL27" s="3"/>
      <c r="AM27" s="3"/>
      <c r="AN27" s="3">
        <v>1769</v>
      </c>
      <c r="AO27" s="3"/>
      <c r="AP27" s="3"/>
      <c r="AQ27" s="3"/>
    </row>
    <row r="28" spans="2:43">
      <c r="B28" t="s">
        <v>254</v>
      </c>
      <c r="AJ28" s="3"/>
      <c r="AK28" s="3"/>
      <c r="AL28" s="3"/>
      <c r="AM28" s="3"/>
      <c r="AN28" s="3">
        <v>360</v>
      </c>
      <c r="AO28" s="3"/>
      <c r="AP28" s="3"/>
      <c r="AQ28" s="3">
        <v>673</v>
      </c>
    </row>
    <row r="29" spans="2:43">
      <c r="B29" t="s">
        <v>241</v>
      </c>
      <c r="AJ29" s="3"/>
      <c r="AK29" s="3"/>
      <c r="AL29" s="3"/>
      <c r="AM29" s="3"/>
      <c r="AN29" s="3"/>
      <c r="AP29" s="3"/>
      <c r="AQ29" s="3"/>
    </row>
    <row r="30" spans="2:43">
      <c r="B30" t="s">
        <v>69</v>
      </c>
      <c r="AI30" s="2">
        <v>967</v>
      </c>
      <c r="AJ30" s="3">
        <v>40</v>
      </c>
      <c r="AK30" s="3"/>
      <c r="AL30" s="3">
        <v>147</v>
      </c>
      <c r="AM30" s="3">
        <v>199</v>
      </c>
      <c r="AN30" s="3">
        <v>3975</v>
      </c>
      <c r="AO30" s="2">
        <v>6420</v>
      </c>
      <c r="AP30" s="3">
        <v>12148</v>
      </c>
      <c r="AQ30" s="3">
        <v>2034</v>
      </c>
    </row>
    <row r="31" spans="2:43">
      <c r="B31" t="s">
        <v>30</v>
      </c>
      <c r="AI31" s="2">
        <v>4639</v>
      </c>
      <c r="AJ31" s="3">
        <v>1691</v>
      </c>
      <c r="AK31" s="3">
        <v>2730</v>
      </c>
      <c r="AL31" s="3">
        <v>5639</v>
      </c>
      <c r="AM31" s="3">
        <v>40330</v>
      </c>
      <c r="AN31" s="3">
        <v>16439</v>
      </c>
      <c r="AO31" s="3">
        <v>34809</v>
      </c>
      <c r="AP31" s="3">
        <v>23803</v>
      </c>
      <c r="AQ31" s="3">
        <v>24837</v>
      </c>
    </row>
    <row r="32" spans="2:43">
      <c r="B32" t="s">
        <v>140</v>
      </c>
      <c r="C32" t="s">
        <v>141</v>
      </c>
      <c r="AJ32" s="3"/>
      <c r="AK32" s="3"/>
      <c r="AL32" s="3">
        <v>821</v>
      </c>
      <c r="AM32" s="3">
        <v>3973</v>
      </c>
      <c r="AN32" s="3"/>
      <c r="AO32" s="3"/>
      <c r="AP32" s="3">
        <v>21927</v>
      </c>
      <c r="AQ32" s="3">
        <v>371205</v>
      </c>
    </row>
    <row r="33" spans="2:43">
      <c r="B33" t="s">
        <v>21</v>
      </c>
      <c r="AI33" s="2">
        <v>156141</v>
      </c>
      <c r="AJ33" s="3">
        <v>41493</v>
      </c>
      <c r="AK33" s="3">
        <v>82015</v>
      </c>
      <c r="AL33" s="3">
        <v>4810</v>
      </c>
      <c r="AM33" s="3">
        <v>3680</v>
      </c>
      <c r="AN33" s="3">
        <v>20</v>
      </c>
      <c r="AO33" s="3">
        <v>50</v>
      </c>
      <c r="AP33" s="3">
        <v>5515</v>
      </c>
      <c r="AQ33" s="3">
        <v>96654</v>
      </c>
    </row>
    <row r="34" spans="2:43">
      <c r="B34" t="s">
        <v>142</v>
      </c>
      <c r="C34" t="s">
        <v>143</v>
      </c>
      <c r="AJ34" s="3"/>
      <c r="AK34" s="3"/>
      <c r="AL34" s="3">
        <v>61441</v>
      </c>
      <c r="AM34" s="3">
        <v>43764</v>
      </c>
      <c r="AN34" s="3">
        <v>87042</v>
      </c>
      <c r="AO34" s="3">
        <v>178342</v>
      </c>
      <c r="AP34" s="3">
        <v>165547</v>
      </c>
      <c r="AQ34" s="3">
        <v>173155</v>
      </c>
    </row>
    <row r="35" spans="2:43">
      <c r="B35" t="s">
        <v>14</v>
      </c>
      <c r="AI35" s="2">
        <v>858961</v>
      </c>
      <c r="AJ35" s="3">
        <v>902531</v>
      </c>
      <c r="AK35" s="3">
        <v>366482</v>
      </c>
      <c r="AL35" s="3">
        <v>543371</v>
      </c>
      <c r="AM35" s="3">
        <v>694104</v>
      </c>
      <c r="AN35" s="3">
        <v>878531</v>
      </c>
      <c r="AO35" s="3">
        <v>561768</v>
      </c>
      <c r="AP35" s="3">
        <v>461592</v>
      </c>
      <c r="AQ35" s="3">
        <v>710838</v>
      </c>
    </row>
    <row r="36" spans="2:43">
      <c r="B36" t="s">
        <v>46</v>
      </c>
      <c r="AI36" s="2">
        <v>2873</v>
      </c>
      <c r="AJ36" s="3">
        <v>7969</v>
      </c>
      <c r="AK36" s="3">
        <v>225</v>
      </c>
      <c r="AL36" s="3">
        <v>4</v>
      </c>
      <c r="AM36" s="3"/>
      <c r="AN36" s="3">
        <v>375</v>
      </c>
      <c r="AO36" s="3">
        <v>41082</v>
      </c>
      <c r="AP36" s="3">
        <v>3802</v>
      </c>
      <c r="AQ36" s="3">
        <v>987</v>
      </c>
    </row>
    <row r="37" spans="2:43">
      <c r="B37" t="s">
        <v>11</v>
      </c>
      <c r="AI37" s="2">
        <v>305964</v>
      </c>
      <c r="AJ37" s="3">
        <v>184696</v>
      </c>
    </row>
    <row r="38" spans="2:43">
      <c r="B38" t="s">
        <v>12</v>
      </c>
      <c r="AJ38" s="3"/>
      <c r="AK38" s="3"/>
      <c r="AL38" s="3"/>
      <c r="AM38" s="3"/>
    </row>
    <row r="39" spans="2:43">
      <c r="B39" t="s">
        <v>7</v>
      </c>
      <c r="AI39" s="2">
        <v>4144352</v>
      </c>
      <c r="AJ39" s="3">
        <v>2297273</v>
      </c>
      <c r="AK39" s="3">
        <v>1143583</v>
      </c>
      <c r="AL39" s="3">
        <v>794566</v>
      </c>
      <c r="AM39" s="3">
        <v>1822952</v>
      </c>
      <c r="AN39" s="3">
        <v>1925893</v>
      </c>
      <c r="AO39" s="3">
        <v>815349</v>
      </c>
      <c r="AP39" s="3">
        <v>1321262</v>
      </c>
      <c r="AQ39" s="3">
        <v>950285</v>
      </c>
    </row>
    <row r="40" spans="2:43">
      <c r="B40" t="s">
        <v>59</v>
      </c>
      <c r="C40" t="s">
        <v>60</v>
      </c>
      <c r="AI40" s="2">
        <v>497986</v>
      </c>
      <c r="AJ40" s="3">
        <v>180691</v>
      </c>
      <c r="AK40" s="3">
        <v>185919</v>
      </c>
      <c r="AL40" s="3">
        <v>101047</v>
      </c>
      <c r="AM40" s="3">
        <v>191411</v>
      </c>
      <c r="AN40" s="3">
        <v>230882</v>
      </c>
      <c r="AO40" s="3">
        <v>597696</v>
      </c>
      <c r="AP40" s="3">
        <v>480238</v>
      </c>
      <c r="AQ40" s="3">
        <v>492711</v>
      </c>
    </row>
    <row r="41" spans="2:43">
      <c r="B41" t="s">
        <v>144</v>
      </c>
      <c r="C41" t="s">
        <v>145</v>
      </c>
      <c r="AJ41" s="3"/>
      <c r="AK41" s="3"/>
      <c r="AL41" s="3"/>
      <c r="AM41" s="3">
        <v>398</v>
      </c>
      <c r="AO41" s="3">
        <v>2298</v>
      </c>
      <c r="AP41" s="3">
        <v>4329</v>
      </c>
      <c r="AQ41" s="3">
        <v>3013</v>
      </c>
    </row>
    <row r="42" spans="2:43">
      <c r="B42" t="s">
        <v>230</v>
      </c>
      <c r="C42" t="s">
        <v>231</v>
      </c>
      <c r="AJ42" s="3"/>
      <c r="AK42" s="3"/>
      <c r="AL42" s="3"/>
      <c r="AM42" s="3">
        <v>1070</v>
      </c>
      <c r="AN42" s="2">
        <v>380</v>
      </c>
    </row>
    <row r="43" spans="2:43">
      <c r="B43" t="s">
        <v>24</v>
      </c>
      <c r="C43" t="s">
        <v>67</v>
      </c>
      <c r="AI43" s="2">
        <v>187442</v>
      </c>
      <c r="AJ43" s="3">
        <v>17325</v>
      </c>
      <c r="AK43" s="3">
        <v>31894</v>
      </c>
      <c r="AL43" s="3">
        <v>65995</v>
      </c>
      <c r="AM43" s="3">
        <v>104229</v>
      </c>
      <c r="AN43" s="3">
        <v>21387</v>
      </c>
      <c r="AO43" s="3">
        <v>22005</v>
      </c>
      <c r="AP43" s="3">
        <v>2315</v>
      </c>
      <c r="AQ43" s="3">
        <v>23661</v>
      </c>
    </row>
    <row r="44" spans="2:43">
      <c r="B44" t="s">
        <v>146</v>
      </c>
      <c r="AJ44" s="3"/>
      <c r="AK44" s="3">
        <v>489</v>
      </c>
      <c r="AL44" s="3"/>
      <c r="AM44" s="3">
        <v>7009</v>
      </c>
      <c r="AN44" s="3">
        <v>1827</v>
      </c>
      <c r="AO44" s="3">
        <v>3717</v>
      </c>
      <c r="AP44" s="3"/>
      <c r="AQ44" s="3"/>
    </row>
    <row r="45" spans="2:43">
      <c r="B45" t="s">
        <v>147</v>
      </c>
      <c r="C45" t="s">
        <v>148</v>
      </c>
      <c r="AJ45" s="3"/>
      <c r="AK45" s="3"/>
      <c r="AL45" s="3"/>
      <c r="AM45" s="3"/>
    </row>
    <row r="46" spans="2:43">
      <c r="B46" t="s">
        <v>35</v>
      </c>
      <c r="AI46" s="2">
        <v>17109</v>
      </c>
      <c r="AJ46" s="3">
        <v>34052</v>
      </c>
      <c r="AK46" s="3">
        <v>22737</v>
      </c>
      <c r="AL46" s="3">
        <v>49735</v>
      </c>
      <c r="AM46" s="3">
        <v>332926</v>
      </c>
      <c r="AN46" s="3">
        <v>201108</v>
      </c>
      <c r="AO46" s="3">
        <v>274311</v>
      </c>
      <c r="AP46" s="3">
        <v>532717</v>
      </c>
      <c r="AQ46" s="3">
        <v>266268</v>
      </c>
    </row>
    <row r="47" spans="2:43">
      <c r="B47" t="s">
        <v>81</v>
      </c>
      <c r="AI47" s="2">
        <v>17820</v>
      </c>
      <c r="AJ47" s="3">
        <v>179</v>
      </c>
      <c r="AK47" s="3">
        <v>2796</v>
      </c>
      <c r="AL47" s="3">
        <v>1724</v>
      </c>
      <c r="AM47" s="3">
        <v>3741</v>
      </c>
      <c r="AN47" s="3">
        <v>10347</v>
      </c>
      <c r="AO47" s="3">
        <v>49647</v>
      </c>
      <c r="AP47" s="3">
        <v>13601</v>
      </c>
      <c r="AQ47" s="3">
        <v>351</v>
      </c>
    </row>
    <row r="48" spans="2:43">
      <c r="B48" t="s">
        <v>149</v>
      </c>
      <c r="AJ48" s="3"/>
      <c r="AK48" s="3"/>
      <c r="AL48" s="3"/>
      <c r="AM48" s="3"/>
      <c r="AN48" s="3">
        <v>246</v>
      </c>
      <c r="AO48" s="3">
        <v>312</v>
      </c>
      <c r="AQ48" s="3">
        <v>329</v>
      </c>
    </row>
    <row r="49" spans="2:43">
      <c r="B49" t="s">
        <v>150</v>
      </c>
      <c r="C49" t="s">
        <v>151</v>
      </c>
      <c r="AJ49" s="3"/>
      <c r="AK49" s="3"/>
      <c r="AL49" s="3"/>
      <c r="AM49" s="3"/>
    </row>
    <row r="50" spans="2:43">
      <c r="B50" t="s">
        <v>90</v>
      </c>
      <c r="AI50" s="2">
        <v>2305</v>
      </c>
      <c r="AJ50" s="3">
        <v>4870</v>
      </c>
      <c r="AK50" s="3">
        <v>2142</v>
      </c>
      <c r="AL50" s="3">
        <v>8209</v>
      </c>
      <c r="AM50" s="3">
        <v>5308</v>
      </c>
      <c r="AN50" s="3">
        <v>5953</v>
      </c>
      <c r="AO50" s="3">
        <v>12883</v>
      </c>
      <c r="AP50" s="3"/>
      <c r="AQ50" s="3"/>
    </row>
    <row r="51" spans="2:43">
      <c r="B51" t="s">
        <v>215</v>
      </c>
      <c r="AJ51" s="3"/>
      <c r="AK51" s="3"/>
      <c r="AL51" s="3"/>
      <c r="AM51" s="3"/>
    </row>
    <row r="52" spans="2:43">
      <c r="B52" t="s">
        <v>13</v>
      </c>
      <c r="AI52" s="2">
        <v>12929898</v>
      </c>
      <c r="AJ52" s="3">
        <v>7793010</v>
      </c>
      <c r="AK52" s="3">
        <v>5351301</v>
      </c>
      <c r="AL52" s="3">
        <v>4373198</v>
      </c>
      <c r="AM52" s="3">
        <v>2622901</v>
      </c>
      <c r="AN52" s="3">
        <v>1730643</v>
      </c>
      <c r="AO52" s="3">
        <v>3066760</v>
      </c>
      <c r="AP52" s="3">
        <v>4672351</v>
      </c>
      <c r="AQ52" s="3">
        <v>5085193</v>
      </c>
    </row>
    <row r="53" spans="2:43">
      <c r="B53" t="s">
        <v>56</v>
      </c>
      <c r="AJ53" s="3"/>
      <c r="AK53" s="3"/>
      <c r="AL53" s="3"/>
      <c r="AM53" s="3"/>
    </row>
    <row r="54" spans="2:43">
      <c r="B54" t="s">
        <v>152</v>
      </c>
      <c r="AJ54" s="3"/>
      <c r="AK54" s="3"/>
      <c r="AL54" s="3"/>
      <c r="AM54" s="3"/>
      <c r="AO54" s="3"/>
      <c r="AP54" s="3"/>
      <c r="AQ54" s="3"/>
    </row>
    <row r="55" spans="2:43">
      <c r="B55" t="s">
        <v>249</v>
      </c>
      <c r="AJ55" s="3"/>
      <c r="AK55" s="3"/>
      <c r="AL55" s="3"/>
      <c r="AM55" s="3"/>
      <c r="AO55" s="3"/>
      <c r="AP55" s="3"/>
      <c r="AQ55" s="3"/>
    </row>
    <row r="56" spans="2:43">
      <c r="B56" t="s">
        <v>87</v>
      </c>
      <c r="AI56" s="2">
        <v>426</v>
      </c>
      <c r="AJ56" s="3">
        <v>568</v>
      </c>
      <c r="AK56" s="3">
        <v>305</v>
      </c>
      <c r="AL56" s="3">
        <v>305</v>
      </c>
      <c r="AM56" s="3">
        <v>1213</v>
      </c>
      <c r="AN56" s="2">
        <v>973</v>
      </c>
      <c r="AO56" s="2">
        <v>1070</v>
      </c>
      <c r="AP56" s="2">
        <v>13926</v>
      </c>
      <c r="AQ56" s="2">
        <v>2950</v>
      </c>
    </row>
    <row r="57" spans="2:43">
      <c r="B57" t="s">
        <v>153</v>
      </c>
      <c r="C57" t="s">
        <v>157</v>
      </c>
      <c r="AJ57" s="3"/>
      <c r="AK57" s="3"/>
      <c r="AL57" s="3"/>
      <c r="AM57" s="3"/>
    </row>
    <row r="58" spans="2:43">
      <c r="B58" t="s">
        <v>154</v>
      </c>
      <c r="C58" t="s">
        <v>158</v>
      </c>
      <c r="AJ58" s="3"/>
      <c r="AK58" s="3"/>
      <c r="AL58" s="3"/>
      <c r="AM58" s="3"/>
    </row>
    <row r="59" spans="2:43">
      <c r="B59" t="s">
        <v>237</v>
      </c>
      <c r="AJ59" s="3"/>
      <c r="AK59" s="3"/>
      <c r="AL59" s="3"/>
      <c r="AM59" s="3"/>
    </row>
    <row r="60" spans="2:43">
      <c r="B60" t="s">
        <v>155</v>
      </c>
      <c r="AJ60" s="3"/>
      <c r="AK60" s="3"/>
      <c r="AL60" s="3"/>
      <c r="AM60" s="3"/>
    </row>
    <row r="61" spans="2:43">
      <c r="B61" t="s">
        <v>156</v>
      </c>
      <c r="AJ61" s="3"/>
      <c r="AK61" s="3"/>
      <c r="AL61" s="3"/>
      <c r="AM61" s="3"/>
    </row>
    <row r="62" spans="2:43">
      <c r="B62" t="s">
        <v>39</v>
      </c>
      <c r="AI62" s="2">
        <v>12091</v>
      </c>
      <c r="AJ62" s="3">
        <v>5166</v>
      </c>
      <c r="AK62" s="3">
        <v>210</v>
      </c>
      <c r="AL62" s="3">
        <v>22291</v>
      </c>
      <c r="AM62" s="3">
        <v>24942</v>
      </c>
      <c r="AN62" s="3">
        <v>4598</v>
      </c>
      <c r="AO62" s="3">
        <v>2960</v>
      </c>
      <c r="AP62" s="3">
        <v>1028</v>
      </c>
      <c r="AQ62" s="3">
        <v>161327</v>
      </c>
    </row>
    <row r="63" spans="2:43">
      <c r="B63" t="s">
        <v>127</v>
      </c>
      <c r="AI63" s="2">
        <v>1447</v>
      </c>
      <c r="AJ63" s="3"/>
      <c r="AK63" s="3"/>
      <c r="AL63" s="3"/>
      <c r="AN63" s="2">
        <v>4044</v>
      </c>
      <c r="AO63" s="2">
        <v>1722</v>
      </c>
      <c r="AP63" s="2">
        <v>773</v>
      </c>
      <c r="AQ63" s="2">
        <v>2178</v>
      </c>
    </row>
    <row r="64" spans="2:43">
      <c r="B64" t="s">
        <v>250</v>
      </c>
      <c r="AJ64" s="3"/>
      <c r="AK64" s="3"/>
      <c r="AL64" s="3"/>
      <c r="AM64" s="3"/>
    </row>
    <row r="65" spans="2:43">
      <c r="B65" t="s">
        <v>116</v>
      </c>
      <c r="AJ65" s="3"/>
      <c r="AK65" s="3">
        <v>714</v>
      </c>
      <c r="AL65" s="3"/>
      <c r="AM65" s="3">
        <v>1227</v>
      </c>
      <c r="AN65" s="2">
        <v>2252</v>
      </c>
      <c r="AO65" s="2">
        <v>1627</v>
      </c>
      <c r="AP65" s="2">
        <v>2385</v>
      </c>
      <c r="AQ65" s="2">
        <v>7579</v>
      </c>
    </row>
    <row r="66" spans="2:43">
      <c r="B66" t="s">
        <v>220</v>
      </c>
      <c r="AJ66" s="3"/>
      <c r="AK66" s="3"/>
      <c r="AL66" s="3"/>
      <c r="AM66" s="3"/>
    </row>
    <row r="67" spans="2:43">
      <c r="B67" t="s">
        <v>99</v>
      </c>
      <c r="AJ67" s="3">
        <v>559</v>
      </c>
      <c r="AK67" s="3">
        <v>316</v>
      </c>
      <c r="AL67" s="3">
        <v>2681</v>
      </c>
      <c r="AM67" s="3">
        <v>1769</v>
      </c>
      <c r="AN67" s="2">
        <v>657</v>
      </c>
      <c r="AO67" s="2">
        <v>462</v>
      </c>
      <c r="AQ67" s="2">
        <v>5746</v>
      </c>
    </row>
    <row r="68" spans="2:43">
      <c r="B68" t="s">
        <v>259</v>
      </c>
      <c r="AJ68" s="3"/>
      <c r="AK68" s="3">
        <v>292</v>
      </c>
      <c r="AL68" s="3"/>
      <c r="AM68" s="3">
        <v>1281</v>
      </c>
      <c r="AN68" s="2">
        <v>5484</v>
      </c>
      <c r="AO68" s="2">
        <v>1844</v>
      </c>
    </row>
    <row r="69" spans="2:43">
      <c r="B69" t="s">
        <v>159</v>
      </c>
      <c r="C69" t="s">
        <v>160</v>
      </c>
      <c r="AJ69" s="3"/>
      <c r="AK69" s="3"/>
      <c r="AL69" s="3"/>
      <c r="AM69" s="3"/>
      <c r="AN69" s="3"/>
      <c r="AP69" s="3"/>
      <c r="AQ69" s="3"/>
    </row>
    <row r="70" spans="2:43">
      <c r="B70" t="s">
        <v>262</v>
      </c>
      <c r="AJ70" s="3"/>
      <c r="AK70" s="3"/>
      <c r="AL70" s="3"/>
      <c r="AM70" s="3"/>
      <c r="AN70" s="3">
        <v>1097</v>
      </c>
      <c r="AP70" s="3"/>
      <c r="AQ70" s="3"/>
    </row>
    <row r="71" spans="2:43">
      <c r="B71" t="s">
        <v>4</v>
      </c>
      <c r="AI71" s="2">
        <v>14831595</v>
      </c>
      <c r="AJ71" s="3">
        <v>4230712</v>
      </c>
      <c r="AK71" s="3">
        <v>1702697</v>
      </c>
      <c r="AL71" s="3">
        <v>2574020</v>
      </c>
      <c r="AM71" s="3">
        <v>3587593</v>
      </c>
      <c r="AN71" s="3">
        <v>1652903</v>
      </c>
      <c r="AO71" s="3">
        <v>4392379</v>
      </c>
      <c r="AP71" s="3">
        <v>9805636</v>
      </c>
      <c r="AQ71" s="3">
        <v>8703194</v>
      </c>
    </row>
    <row r="72" spans="2:43">
      <c r="B72" t="s">
        <v>213</v>
      </c>
      <c r="AJ72" s="3"/>
      <c r="AK72" s="3"/>
      <c r="AL72" s="3"/>
      <c r="AM72" s="3">
        <v>878</v>
      </c>
    </row>
    <row r="73" spans="2:43">
      <c r="B73" t="s">
        <v>128</v>
      </c>
      <c r="AJ73" s="3"/>
      <c r="AK73" s="3"/>
      <c r="AL73" s="3"/>
      <c r="AM73" s="3"/>
      <c r="AN73" s="3">
        <v>1375</v>
      </c>
      <c r="AO73" s="3">
        <v>6085</v>
      </c>
      <c r="AP73" s="3">
        <v>7618</v>
      </c>
      <c r="AQ73" s="3">
        <v>9219</v>
      </c>
    </row>
    <row r="74" spans="2:43">
      <c r="B74" t="s">
        <v>214</v>
      </c>
      <c r="AJ74" s="3"/>
      <c r="AK74" s="3"/>
      <c r="AL74" s="3"/>
      <c r="AM74" s="3"/>
      <c r="AP74" s="2">
        <v>5958</v>
      </c>
      <c r="AQ74" s="3"/>
    </row>
    <row r="75" spans="2:43">
      <c r="B75" t="s">
        <v>161</v>
      </c>
      <c r="AJ75" s="3">
        <v>12869</v>
      </c>
      <c r="AK75" s="3">
        <v>29899</v>
      </c>
      <c r="AL75" s="3">
        <v>3517</v>
      </c>
      <c r="AM75" s="3">
        <v>3590</v>
      </c>
      <c r="AN75" s="3">
        <v>1032</v>
      </c>
      <c r="AO75" s="2">
        <v>403</v>
      </c>
      <c r="AP75" s="3">
        <v>1850</v>
      </c>
      <c r="AQ75" s="3">
        <v>990</v>
      </c>
    </row>
    <row r="76" spans="2:43">
      <c r="B76" t="s">
        <v>8</v>
      </c>
      <c r="AI76" s="2">
        <v>3470010</v>
      </c>
      <c r="AJ76" s="3">
        <v>2752807</v>
      </c>
      <c r="AK76" s="3">
        <v>1408670</v>
      </c>
      <c r="AL76" s="3">
        <v>1522406</v>
      </c>
      <c r="AM76" s="3">
        <v>2090084</v>
      </c>
      <c r="AN76" s="3">
        <v>1677451</v>
      </c>
      <c r="AO76" s="3">
        <v>2305363</v>
      </c>
      <c r="AP76" s="3">
        <v>2116038</v>
      </c>
      <c r="AQ76" s="3">
        <v>1424833</v>
      </c>
    </row>
    <row r="77" spans="2:43">
      <c r="B77" t="s">
        <v>31</v>
      </c>
      <c r="AI77" s="2">
        <v>730466</v>
      </c>
      <c r="AJ77" s="3">
        <v>390166</v>
      </c>
      <c r="AK77" s="3">
        <v>325975</v>
      </c>
      <c r="AL77" s="3">
        <v>257393</v>
      </c>
      <c r="AM77" s="3">
        <v>284289</v>
      </c>
      <c r="AN77" s="3">
        <v>371498</v>
      </c>
      <c r="AO77" s="3">
        <v>306387</v>
      </c>
      <c r="AP77" s="3">
        <v>786768</v>
      </c>
      <c r="AQ77" s="3">
        <v>1309499</v>
      </c>
    </row>
    <row r="78" spans="2:43">
      <c r="B78" t="s">
        <v>105</v>
      </c>
      <c r="AJ78" s="3"/>
      <c r="AK78" s="3"/>
      <c r="AL78" s="3"/>
      <c r="AM78" s="3"/>
    </row>
    <row r="79" spans="2:43">
      <c r="B79" t="s">
        <v>55</v>
      </c>
      <c r="AI79" s="2">
        <v>505091</v>
      </c>
      <c r="AJ79" s="3">
        <v>565710</v>
      </c>
      <c r="AK79" s="3">
        <v>119566</v>
      </c>
      <c r="AL79" s="3">
        <v>59099</v>
      </c>
      <c r="AM79" s="3">
        <v>74084</v>
      </c>
      <c r="AN79" s="3">
        <v>135056</v>
      </c>
      <c r="AO79" s="3">
        <v>116409</v>
      </c>
      <c r="AP79" s="3">
        <v>348706</v>
      </c>
      <c r="AQ79" s="3">
        <v>505048</v>
      </c>
    </row>
    <row r="80" spans="2:43">
      <c r="B80" t="s">
        <v>255</v>
      </c>
      <c r="AJ80" s="3"/>
      <c r="AK80" s="3"/>
      <c r="AL80" s="3"/>
      <c r="AM80" s="3"/>
      <c r="AN80" s="3"/>
      <c r="AO80" s="3"/>
      <c r="AP80" s="3">
        <v>517</v>
      </c>
      <c r="AQ80" s="3">
        <v>399</v>
      </c>
    </row>
    <row r="81" spans="2:43">
      <c r="B81" t="s">
        <v>162</v>
      </c>
      <c r="AJ81" s="3">
        <v>19631</v>
      </c>
      <c r="AK81" s="3">
        <v>1466</v>
      </c>
      <c r="AL81" s="3"/>
      <c r="AM81" s="3">
        <v>6541</v>
      </c>
      <c r="AN81" s="3">
        <v>4228</v>
      </c>
      <c r="AP81" s="3">
        <v>51081</v>
      </c>
      <c r="AQ81" s="5">
        <v>12449</v>
      </c>
    </row>
    <row r="82" spans="2:43">
      <c r="B82" t="s">
        <v>163</v>
      </c>
      <c r="AJ82" s="3">
        <v>1533</v>
      </c>
      <c r="AK82" s="3">
        <v>2604</v>
      </c>
      <c r="AL82" s="3">
        <v>4706</v>
      </c>
      <c r="AM82" s="3">
        <v>3615</v>
      </c>
      <c r="AN82" s="3">
        <v>36510</v>
      </c>
      <c r="AO82" s="3">
        <v>143787</v>
      </c>
      <c r="AP82" s="3">
        <v>64896</v>
      </c>
      <c r="AQ82" s="3">
        <v>17806</v>
      </c>
    </row>
    <row r="83" spans="2:43">
      <c r="B83" t="s">
        <v>164</v>
      </c>
      <c r="C83" t="s">
        <v>165</v>
      </c>
      <c r="AJ83" s="3"/>
      <c r="AK83" s="3"/>
      <c r="AL83" s="3"/>
      <c r="AM83" s="3">
        <v>1576781</v>
      </c>
      <c r="AN83" s="3">
        <v>1112376</v>
      </c>
      <c r="AO83" s="2">
        <v>794823</v>
      </c>
      <c r="AP83" s="3">
        <v>1926500</v>
      </c>
      <c r="AQ83" s="3">
        <v>2584325</v>
      </c>
    </row>
    <row r="84" spans="2:43">
      <c r="B84" t="s">
        <v>166</v>
      </c>
      <c r="AJ84" s="3">
        <v>4638</v>
      </c>
      <c r="AK84" s="3">
        <v>2073</v>
      </c>
      <c r="AL84" s="3">
        <v>5588</v>
      </c>
      <c r="AM84" s="3">
        <v>3648</v>
      </c>
      <c r="AN84" s="3">
        <v>1155</v>
      </c>
      <c r="AO84" s="3">
        <v>305</v>
      </c>
      <c r="AP84" s="3">
        <v>371</v>
      </c>
      <c r="AQ84" s="3">
        <v>3938</v>
      </c>
    </row>
    <row r="85" spans="2:43">
      <c r="B85" t="s">
        <v>19</v>
      </c>
      <c r="AI85" s="2">
        <v>413948</v>
      </c>
      <c r="AJ85" s="3">
        <v>307821</v>
      </c>
      <c r="AK85" s="3">
        <v>283439</v>
      </c>
      <c r="AL85" s="3">
        <v>764060</v>
      </c>
      <c r="AM85" s="3">
        <v>500883</v>
      </c>
      <c r="AN85" s="3">
        <v>519242</v>
      </c>
      <c r="AO85" s="3">
        <v>144026</v>
      </c>
      <c r="AP85" s="3">
        <v>1855442</v>
      </c>
      <c r="AQ85" s="3">
        <v>794990</v>
      </c>
    </row>
    <row r="86" spans="2:43">
      <c r="B86" t="s">
        <v>256</v>
      </c>
      <c r="C86" t="s">
        <v>257</v>
      </c>
      <c r="AJ86" s="3"/>
      <c r="AK86" s="3"/>
      <c r="AL86" s="3"/>
      <c r="AM86" s="3"/>
      <c r="AN86" s="3"/>
      <c r="AO86" s="3"/>
      <c r="AP86" s="3"/>
      <c r="AQ86" s="3">
        <v>2866</v>
      </c>
    </row>
    <row r="87" spans="2:43">
      <c r="B87" t="s">
        <v>61</v>
      </c>
      <c r="AI87" s="2">
        <v>2103</v>
      </c>
      <c r="AJ87" s="3"/>
      <c r="AK87" s="3"/>
      <c r="AL87" s="3">
        <v>602</v>
      </c>
      <c r="AM87" s="3"/>
      <c r="AN87" s="3">
        <v>891</v>
      </c>
      <c r="AO87" s="3">
        <v>943</v>
      </c>
      <c r="AP87" s="3"/>
      <c r="AQ87" s="3"/>
    </row>
    <row r="88" spans="2:43">
      <c r="B88" t="s">
        <v>34</v>
      </c>
      <c r="AI88" s="2">
        <v>86639</v>
      </c>
      <c r="AJ88" s="3">
        <v>12357</v>
      </c>
      <c r="AK88" s="3">
        <v>11005</v>
      </c>
      <c r="AL88" s="3">
        <v>32908</v>
      </c>
      <c r="AM88" s="3">
        <v>5206</v>
      </c>
      <c r="AN88" s="3">
        <v>3299</v>
      </c>
      <c r="AO88" s="3">
        <v>664</v>
      </c>
      <c r="AP88" s="3">
        <v>33657</v>
      </c>
      <c r="AQ88" s="3">
        <v>25</v>
      </c>
    </row>
    <row r="89" spans="2:43">
      <c r="B89" t="s">
        <v>228</v>
      </c>
      <c r="AJ89" s="3"/>
      <c r="AK89" s="3"/>
      <c r="AL89" s="3"/>
      <c r="AM89" s="3"/>
      <c r="AN89" s="3"/>
      <c r="AO89" s="3"/>
      <c r="AP89" s="3"/>
    </row>
    <row r="90" spans="2:43">
      <c r="B90" t="s">
        <v>117</v>
      </c>
      <c r="C90" t="s">
        <v>118</v>
      </c>
      <c r="AI90" s="2">
        <v>4108</v>
      </c>
      <c r="AJ90" s="3">
        <v>23070</v>
      </c>
      <c r="AK90" s="3">
        <v>6308</v>
      </c>
      <c r="AL90" s="3">
        <v>19685</v>
      </c>
      <c r="AM90" s="3">
        <v>19520</v>
      </c>
      <c r="AN90" s="3">
        <v>32928</v>
      </c>
      <c r="AO90" s="3">
        <v>24050</v>
      </c>
      <c r="AP90" s="3">
        <v>122224</v>
      </c>
      <c r="AQ90" s="3">
        <v>52965</v>
      </c>
    </row>
    <row r="91" spans="2:43">
      <c r="B91" t="s">
        <v>229</v>
      </c>
      <c r="AJ91" s="3"/>
      <c r="AK91" s="3"/>
      <c r="AL91" s="3"/>
      <c r="AM91" s="3"/>
    </row>
    <row r="92" spans="2:43">
      <c r="B92" t="s">
        <v>246</v>
      </c>
      <c r="AJ92" s="3"/>
      <c r="AK92" s="3"/>
      <c r="AL92" s="3"/>
      <c r="AM92" s="3"/>
    </row>
    <row r="93" spans="2:43">
      <c r="B93" t="s">
        <v>167</v>
      </c>
      <c r="AJ93" s="3"/>
      <c r="AK93" s="3"/>
      <c r="AL93" s="3"/>
      <c r="AM93" s="3"/>
      <c r="AN93" s="3"/>
      <c r="AO93" s="3"/>
      <c r="AP93" s="3">
        <v>305</v>
      </c>
      <c r="AQ93" s="3">
        <v>76</v>
      </c>
    </row>
    <row r="94" spans="2:43">
      <c r="B94" t="s">
        <v>168</v>
      </c>
      <c r="AJ94" s="3"/>
      <c r="AK94" s="3"/>
      <c r="AL94" s="3"/>
      <c r="AM94" s="3"/>
      <c r="AN94" s="3"/>
      <c r="AO94" s="3"/>
      <c r="AP94" s="3"/>
      <c r="AQ94" s="3"/>
    </row>
    <row r="95" spans="2:43">
      <c r="B95" t="s">
        <v>29</v>
      </c>
      <c r="AI95" s="2">
        <v>9373</v>
      </c>
      <c r="AJ95" s="3">
        <v>6321</v>
      </c>
      <c r="AK95" s="3">
        <v>5405</v>
      </c>
      <c r="AL95" s="3">
        <v>23245</v>
      </c>
      <c r="AM95" s="3">
        <v>1214</v>
      </c>
      <c r="AN95" s="3">
        <v>40866</v>
      </c>
      <c r="AO95" s="3">
        <v>38717</v>
      </c>
      <c r="AP95" s="3">
        <v>146360</v>
      </c>
      <c r="AQ95" s="3">
        <v>74957</v>
      </c>
    </row>
    <row r="96" spans="2:43">
      <c r="B96" t="s">
        <v>169</v>
      </c>
      <c r="C96" t="s">
        <v>170</v>
      </c>
      <c r="AJ96" s="3"/>
      <c r="AK96" s="3"/>
      <c r="AL96" s="3">
        <v>3413</v>
      </c>
      <c r="AM96" s="3">
        <v>50012</v>
      </c>
      <c r="AQ96" s="2">
        <v>104652</v>
      </c>
    </row>
    <row r="97" spans="2:43">
      <c r="B97" t="s">
        <v>112</v>
      </c>
      <c r="C97" t="s">
        <v>113</v>
      </c>
      <c r="AI97" s="2">
        <v>10109</v>
      </c>
      <c r="AJ97" s="3">
        <v>202</v>
      </c>
      <c r="AK97" s="3">
        <v>12380</v>
      </c>
      <c r="AL97" s="3">
        <v>6891</v>
      </c>
      <c r="AM97" s="3">
        <v>191</v>
      </c>
      <c r="AN97" s="2">
        <v>18249</v>
      </c>
      <c r="AO97" s="2">
        <v>5549</v>
      </c>
      <c r="AP97" s="2">
        <v>19653</v>
      </c>
      <c r="AQ97" s="3">
        <v>4750</v>
      </c>
    </row>
    <row r="98" spans="2:43">
      <c r="B98" t="s">
        <v>242</v>
      </c>
      <c r="AJ98" s="3"/>
      <c r="AK98" s="3"/>
      <c r="AL98" s="3"/>
      <c r="AM98" s="3"/>
      <c r="AQ98" s="3"/>
    </row>
    <row r="99" spans="2:43">
      <c r="B99" t="s">
        <v>171</v>
      </c>
      <c r="AJ99" s="3"/>
      <c r="AK99" s="3">
        <v>2050</v>
      </c>
      <c r="AL99" s="3">
        <v>1029</v>
      </c>
      <c r="AM99" s="3">
        <v>2775</v>
      </c>
      <c r="AN99" s="3">
        <v>12267</v>
      </c>
      <c r="AO99" s="3">
        <v>18443</v>
      </c>
      <c r="AP99" s="3">
        <v>68261</v>
      </c>
      <c r="AQ99" s="3">
        <v>20874</v>
      </c>
    </row>
    <row r="100" spans="2:43">
      <c r="B100" t="s">
        <v>32</v>
      </c>
      <c r="AI100" s="2">
        <v>227177</v>
      </c>
      <c r="AJ100" s="3">
        <v>222859</v>
      </c>
      <c r="AK100" s="3">
        <v>163411</v>
      </c>
      <c r="AL100" s="3">
        <v>55305</v>
      </c>
      <c r="AM100" s="3">
        <v>110009</v>
      </c>
      <c r="AN100" s="3">
        <v>456888</v>
      </c>
      <c r="AO100" s="3">
        <v>162595</v>
      </c>
      <c r="AP100" s="3">
        <v>482490</v>
      </c>
      <c r="AQ100" s="3">
        <v>56854</v>
      </c>
    </row>
    <row r="101" spans="2:43">
      <c r="B101" t="s">
        <v>50</v>
      </c>
      <c r="AJ101" s="3"/>
      <c r="AK101" s="3"/>
      <c r="AL101" s="3"/>
      <c r="AM101" s="3"/>
    </row>
    <row r="102" spans="2:43">
      <c r="B102" t="s">
        <v>172</v>
      </c>
      <c r="AI102" s="2">
        <v>1015</v>
      </c>
      <c r="AJ102" s="3"/>
      <c r="AK102" s="3"/>
      <c r="AL102" s="3"/>
      <c r="AM102" s="3">
        <v>174</v>
      </c>
      <c r="AN102" s="2">
        <v>2802</v>
      </c>
      <c r="AO102" s="2">
        <v>9723</v>
      </c>
      <c r="AP102" s="3">
        <v>3228</v>
      </c>
      <c r="AQ102" s="3">
        <v>127</v>
      </c>
    </row>
    <row r="103" spans="2:43">
      <c r="B103" t="s">
        <v>62</v>
      </c>
      <c r="AI103" s="2">
        <v>102600</v>
      </c>
      <c r="AJ103" s="3">
        <v>41384</v>
      </c>
      <c r="AK103" s="3">
        <v>71885</v>
      </c>
      <c r="AL103" s="3">
        <v>16970</v>
      </c>
      <c r="AM103" s="3">
        <v>21001</v>
      </c>
      <c r="AN103" s="3">
        <v>38363</v>
      </c>
      <c r="AO103" s="3">
        <v>18516</v>
      </c>
      <c r="AP103" s="3">
        <v>38181</v>
      </c>
      <c r="AQ103" s="3">
        <v>132006</v>
      </c>
    </row>
    <row r="104" spans="2:43">
      <c r="B104" t="s">
        <v>95</v>
      </c>
      <c r="AI104" s="2">
        <v>268</v>
      </c>
      <c r="AJ104" s="3"/>
      <c r="AK104" s="3">
        <v>793</v>
      </c>
      <c r="AL104" s="3"/>
      <c r="AM104" s="3"/>
      <c r="AN104" s="3">
        <v>8010</v>
      </c>
      <c r="AO104" s="3">
        <v>1460</v>
      </c>
      <c r="AP104" s="3">
        <v>6428</v>
      </c>
      <c r="AQ104" s="3">
        <v>4944</v>
      </c>
    </row>
    <row r="105" spans="2:43">
      <c r="B105" t="s">
        <v>264</v>
      </c>
      <c r="AJ105" s="3"/>
      <c r="AK105" s="3">
        <v>2566</v>
      </c>
      <c r="AL105" s="3"/>
      <c r="AM105" s="3"/>
      <c r="AN105" s="3"/>
      <c r="AO105" s="3"/>
      <c r="AP105" s="3"/>
      <c r="AQ105" s="3"/>
    </row>
    <row r="106" spans="2:43">
      <c r="B106" t="s">
        <v>78</v>
      </c>
      <c r="AI106" s="2">
        <v>983</v>
      </c>
      <c r="AJ106" s="3">
        <v>3854</v>
      </c>
      <c r="AK106" s="3">
        <v>1406</v>
      </c>
      <c r="AL106" s="3">
        <v>667</v>
      </c>
      <c r="AM106" s="3">
        <v>3287</v>
      </c>
      <c r="AN106" s="3">
        <v>3100</v>
      </c>
      <c r="AO106" s="3">
        <v>201</v>
      </c>
      <c r="AP106" s="3">
        <v>1211</v>
      </c>
      <c r="AQ106" s="3">
        <v>10924</v>
      </c>
    </row>
    <row r="107" spans="2:43">
      <c r="B107" t="s">
        <v>63</v>
      </c>
      <c r="AI107" s="2">
        <v>2239</v>
      </c>
      <c r="AJ107" s="3">
        <v>8375</v>
      </c>
      <c r="AK107" s="3">
        <v>2908</v>
      </c>
      <c r="AL107" s="3">
        <v>13887</v>
      </c>
      <c r="AM107" s="3">
        <v>11567</v>
      </c>
      <c r="AN107" s="3">
        <v>1155</v>
      </c>
      <c r="AO107" s="3">
        <v>244</v>
      </c>
      <c r="AP107" s="3"/>
      <c r="AQ107" s="3">
        <v>2344</v>
      </c>
    </row>
    <row r="108" spans="2:43">
      <c r="B108" t="s">
        <v>173</v>
      </c>
      <c r="AI108" s="2">
        <v>1007</v>
      </c>
      <c r="AJ108" s="3"/>
      <c r="AK108" s="3">
        <v>922</v>
      </c>
      <c r="AL108" s="3">
        <v>3218</v>
      </c>
      <c r="AM108" s="3"/>
      <c r="AN108" s="3">
        <v>1290</v>
      </c>
      <c r="AO108" s="3">
        <v>1096</v>
      </c>
      <c r="AP108" s="3"/>
      <c r="AQ108" s="3">
        <v>1376</v>
      </c>
    </row>
    <row r="109" spans="2:43">
      <c r="B109" t="s">
        <v>243</v>
      </c>
      <c r="AJ109" s="3"/>
      <c r="AK109" s="3"/>
      <c r="AL109" s="3"/>
      <c r="AM109" s="3"/>
      <c r="AN109" s="3"/>
      <c r="AO109" s="3"/>
      <c r="AP109" s="3"/>
      <c r="AQ109" s="3"/>
    </row>
    <row r="110" spans="2:43">
      <c r="B110" t="s">
        <v>3</v>
      </c>
      <c r="AI110" s="2">
        <v>6635243</v>
      </c>
      <c r="AJ110" s="3">
        <v>6326019</v>
      </c>
      <c r="AK110" s="3">
        <v>4053213</v>
      </c>
      <c r="AL110" s="3">
        <v>2776484</v>
      </c>
      <c r="AM110" s="3">
        <v>1430112</v>
      </c>
      <c r="AN110" s="3">
        <v>951106</v>
      </c>
      <c r="AO110" s="3">
        <v>1363517</v>
      </c>
      <c r="AP110" s="3">
        <v>1963757</v>
      </c>
      <c r="AQ110" s="3">
        <v>2283654</v>
      </c>
    </row>
    <row r="111" spans="2:43">
      <c r="B111" t="s">
        <v>41</v>
      </c>
      <c r="AI111" s="2">
        <v>3230</v>
      </c>
      <c r="AJ111" s="3">
        <v>4750</v>
      </c>
      <c r="AK111" s="3">
        <v>628</v>
      </c>
      <c r="AL111" s="3"/>
      <c r="AM111" s="3"/>
    </row>
    <row r="112" spans="2:43">
      <c r="B112" t="s">
        <v>174</v>
      </c>
      <c r="AJ112" s="3"/>
      <c r="AK112" s="3"/>
      <c r="AL112" s="3"/>
      <c r="AM112" s="3"/>
      <c r="AN112" s="3"/>
      <c r="AO112" s="3"/>
      <c r="AP112" s="3"/>
      <c r="AQ112" s="3"/>
    </row>
    <row r="113" spans="2:43">
      <c r="B113" t="s">
        <v>106</v>
      </c>
      <c r="AI113" s="2">
        <v>127434</v>
      </c>
      <c r="AJ113" s="3">
        <v>32824</v>
      </c>
      <c r="AK113" s="3">
        <v>1608</v>
      </c>
      <c r="AL113" s="3">
        <v>67254</v>
      </c>
      <c r="AM113" s="3">
        <v>101158</v>
      </c>
      <c r="AN113" s="3">
        <v>162019</v>
      </c>
      <c r="AO113" s="3">
        <v>150374</v>
      </c>
      <c r="AP113" s="3">
        <v>303833</v>
      </c>
      <c r="AQ113" s="3">
        <v>448870</v>
      </c>
    </row>
    <row r="114" spans="2:43">
      <c r="B114" t="s">
        <v>52</v>
      </c>
      <c r="AI114" s="2">
        <v>1278</v>
      </c>
      <c r="AJ114" s="3">
        <v>890</v>
      </c>
      <c r="AK114" s="3">
        <v>872</v>
      </c>
      <c r="AL114" s="3">
        <v>804</v>
      </c>
      <c r="AM114" s="3"/>
      <c r="AN114" s="2">
        <v>1675</v>
      </c>
      <c r="AO114" s="2">
        <v>1085</v>
      </c>
      <c r="AP114" s="2">
        <v>1645</v>
      </c>
      <c r="AQ114" s="2">
        <v>8806</v>
      </c>
    </row>
    <row r="115" spans="2:43">
      <c r="B115" t="s">
        <v>36</v>
      </c>
      <c r="AJ115" s="3"/>
      <c r="AK115" s="3"/>
      <c r="AL115" s="3"/>
      <c r="AM115" s="3"/>
    </row>
    <row r="116" spans="2:43">
      <c r="B116" t="s">
        <v>175</v>
      </c>
      <c r="AI116" s="2">
        <v>16230</v>
      </c>
      <c r="AJ116" s="3">
        <v>1475</v>
      </c>
      <c r="AK116" s="3">
        <v>24494</v>
      </c>
      <c r="AL116" s="3">
        <v>55253</v>
      </c>
      <c r="AM116" s="3">
        <v>23110</v>
      </c>
      <c r="AN116" s="3">
        <v>48946</v>
      </c>
      <c r="AO116" s="3">
        <v>57517</v>
      </c>
      <c r="AP116" s="3">
        <v>160723</v>
      </c>
      <c r="AQ116" s="3">
        <v>62013</v>
      </c>
    </row>
    <row r="117" spans="2:43">
      <c r="B117" t="s">
        <v>125</v>
      </c>
      <c r="AJ117" s="3"/>
      <c r="AK117" s="3"/>
      <c r="AL117" s="3"/>
      <c r="AM117" s="3"/>
      <c r="AN117" s="3">
        <v>26415</v>
      </c>
      <c r="AO117" s="3">
        <v>16452</v>
      </c>
    </row>
    <row r="118" spans="2:43">
      <c r="B118" t="s">
        <v>258</v>
      </c>
      <c r="AJ118" s="3"/>
      <c r="AK118" s="3"/>
      <c r="AL118" s="3"/>
      <c r="AM118" s="3"/>
      <c r="AN118" s="3">
        <v>2996</v>
      </c>
      <c r="AO118" s="3">
        <v>926</v>
      </c>
      <c r="AP118" s="2">
        <v>608</v>
      </c>
      <c r="AQ118" s="2">
        <v>102</v>
      </c>
    </row>
    <row r="119" spans="2:43">
      <c r="B119" t="s">
        <v>176</v>
      </c>
      <c r="AJ119" s="3"/>
      <c r="AK119" s="3"/>
      <c r="AL119" s="3"/>
      <c r="AM119" s="3"/>
    </row>
    <row r="120" spans="2:43">
      <c r="B120" t="s">
        <v>221</v>
      </c>
      <c r="C120" t="s">
        <v>222</v>
      </c>
      <c r="AJ120" s="3"/>
      <c r="AK120" s="3"/>
      <c r="AL120" s="3"/>
      <c r="AM120" s="3"/>
      <c r="AQ120" s="2">
        <v>1490</v>
      </c>
    </row>
    <row r="121" spans="2:43">
      <c r="B121" t="s">
        <v>263</v>
      </c>
      <c r="AJ121" s="3">
        <v>7</v>
      </c>
      <c r="AK121" s="3"/>
      <c r="AL121" s="3"/>
      <c r="AM121" s="3"/>
      <c r="AN121" s="2">
        <v>314</v>
      </c>
    </row>
    <row r="122" spans="2:43">
      <c r="B122" t="s">
        <v>42</v>
      </c>
      <c r="AI122" s="2">
        <v>321012</v>
      </c>
      <c r="AJ122" s="3">
        <v>37830</v>
      </c>
      <c r="AK122" s="3">
        <v>11827</v>
      </c>
      <c r="AL122" s="3">
        <v>9608</v>
      </c>
      <c r="AM122" s="3">
        <v>481</v>
      </c>
      <c r="AN122" s="3">
        <v>25058</v>
      </c>
      <c r="AO122" s="3">
        <v>67414</v>
      </c>
      <c r="AP122" s="3">
        <v>96900</v>
      </c>
      <c r="AQ122" s="3">
        <v>103598</v>
      </c>
    </row>
    <row r="123" spans="2:43">
      <c r="B123" t="s">
        <v>75</v>
      </c>
      <c r="AJ123" s="3"/>
      <c r="AK123" s="3"/>
      <c r="AL123" s="3"/>
      <c r="AM123" s="3"/>
    </row>
    <row r="124" spans="2:43">
      <c r="B124" t="s">
        <v>70</v>
      </c>
      <c r="AI124" s="2">
        <v>36</v>
      </c>
      <c r="AJ124" s="3"/>
      <c r="AK124" s="3"/>
      <c r="AL124" s="3"/>
      <c r="AM124" s="3"/>
    </row>
    <row r="125" spans="2:43">
      <c r="B125" t="s">
        <v>177</v>
      </c>
      <c r="AI125" s="2">
        <v>169</v>
      </c>
      <c r="AJ125" s="3">
        <v>6431</v>
      </c>
      <c r="AK125" s="3">
        <v>1974</v>
      </c>
      <c r="AL125" s="3">
        <v>5706</v>
      </c>
      <c r="AM125" s="3">
        <v>71635</v>
      </c>
      <c r="AN125" s="2">
        <v>16995</v>
      </c>
      <c r="AO125" s="3">
        <v>52502</v>
      </c>
      <c r="AP125" s="3">
        <v>151848</v>
      </c>
      <c r="AQ125" s="3">
        <v>29247</v>
      </c>
    </row>
    <row r="126" spans="2:43">
      <c r="B126" t="s">
        <v>97</v>
      </c>
      <c r="AI126" s="2">
        <v>4235</v>
      </c>
      <c r="AJ126" s="3">
        <v>1219</v>
      </c>
      <c r="AK126" s="3">
        <v>394</v>
      </c>
      <c r="AL126" s="3">
        <v>584</v>
      </c>
      <c r="AM126" s="3">
        <v>3597</v>
      </c>
      <c r="AN126" s="3">
        <v>17993</v>
      </c>
      <c r="AO126" s="3">
        <v>45537</v>
      </c>
      <c r="AP126" s="3">
        <v>59306</v>
      </c>
      <c r="AQ126" s="3">
        <v>492109</v>
      </c>
    </row>
    <row r="127" spans="2:43">
      <c r="B127" t="s">
        <v>178</v>
      </c>
      <c r="C127" t="s">
        <v>179</v>
      </c>
      <c r="AJ127" s="3"/>
      <c r="AK127" s="3"/>
      <c r="AL127" s="3"/>
      <c r="AM127" s="3">
        <v>6</v>
      </c>
    </row>
    <row r="128" spans="2:43">
      <c r="B128" t="s">
        <v>180</v>
      </c>
      <c r="C128" t="s">
        <v>181</v>
      </c>
      <c r="AJ128" s="3">
        <v>860</v>
      </c>
      <c r="AK128" s="3"/>
      <c r="AL128" s="3"/>
      <c r="AM128" s="3"/>
      <c r="AN128" s="3">
        <v>730</v>
      </c>
      <c r="AO128" s="3">
        <v>7649</v>
      </c>
      <c r="AP128" s="3">
        <v>8614</v>
      </c>
      <c r="AQ128" s="3">
        <v>8449</v>
      </c>
    </row>
    <row r="129" spans="2:43">
      <c r="B129" t="s">
        <v>232</v>
      </c>
      <c r="AI129" s="2">
        <v>11</v>
      </c>
      <c r="AJ129" s="3">
        <v>112</v>
      </c>
      <c r="AK129" s="3"/>
      <c r="AL129" s="3"/>
      <c r="AM129" s="3"/>
      <c r="AN129" s="3"/>
      <c r="AP129" s="2">
        <v>628</v>
      </c>
    </row>
    <row r="130" spans="2:43">
      <c r="B130" t="s">
        <v>182</v>
      </c>
      <c r="C130" t="s">
        <v>132</v>
      </c>
      <c r="AJ130" s="3"/>
      <c r="AK130" s="3"/>
      <c r="AL130" s="3"/>
      <c r="AM130" s="3"/>
      <c r="AP130" s="3"/>
      <c r="AQ130" s="3"/>
    </row>
    <row r="131" spans="2:43">
      <c r="B131" t="s">
        <v>17</v>
      </c>
      <c r="AI131" s="2">
        <v>566346</v>
      </c>
      <c r="AJ131" s="3">
        <v>274637</v>
      </c>
      <c r="AK131" s="3">
        <v>150807</v>
      </c>
      <c r="AL131" s="3">
        <v>140671</v>
      </c>
      <c r="AM131" s="3">
        <v>663358</v>
      </c>
      <c r="AN131" s="3">
        <v>296337</v>
      </c>
      <c r="AO131" s="3">
        <v>267259</v>
      </c>
      <c r="AP131" s="3">
        <v>4089221</v>
      </c>
      <c r="AQ131" s="3">
        <v>726208</v>
      </c>
    </row>
    <row r="132" spans="2:43">
      <c r="B132" t="s">
        <v>183</v>
      </c>
      <c r="C132" t="s">
        <v>184</v>
      </c>
      <c r="AJ132" s="3"/>
      <c r="AK132" s="3"/>
      <c r="AL132" s="3"/>
      <c r="AM132" s="3"/>
      <c r="AO132" s="2">
        <v>113</v>
      </c>
    </row>
    <row r="133" spans="2:43">
      <c r="B133" t="s">
        <v>185</v>
      </c>
      <c r="C133" t="s">
        <v>187</v>
      </c>
      <c r="AJ133" s="3"/>
      <c r="AK133" s="3"/>
      <c r="AL133" s="3"/>
      <c r="AM133" s="3"/>
    </row>
    <row r="134" spans="2:43">
      <c r="B134" t="s">
        <v>186</v>
      </c>
      <c r="C134" t="s">
        <v>188</v>
      </c>
      <c r="AJ134" s="3"/>
      <c r="AK134" s="3"/>
      <c r="AL134" s="3"/>
      <c r="AM134" s="3"/>
    </row>
    <row r="135" spans="2:43">
      <c r="B135" t="s">
        <v>6</v>
      </c>
      <c r="C135" t="s">
        <v>51</v>
      </c>
      <c r="AI135" s="2">
        <v>35118289</v>
      </c>
      <c r="AJ135" s="3">
        <v>33101271</v>
      </c>
      <c r="AK135" s="3">
        <v>14221955</v>
      </c>
      <c r="AL135" s="3">
        <v>1180565</v>
      </c>
      <c r="AM135" s="3">
        <v>1912870</v>
      </c>
      <c r="AN135" s="3">
        <v>2737946</v>
      </c>
      <c r="AO135" s="3">
        <v>4139759</v>
      </c>
      <c r="AP135" s="3">
        <v>6644963</v>
      </c>
      <c r="AQ135" s="3">
        <v>7634084</v>
      </c>
    </row>
    <row r="136" spans="2:43">
      <c r="B136" t="s">
        <v>33</v>
      </c>
      <c r="AI136" s="2">
        <v>74866</v>
      </c>
      <c r="AJ136" s="3">
        <v>22294</v>
      </c>
      <c r="AK136" s="3">
        <v>196176</v>
      </c>
      <c r="AL136" s="3">
        <v>388058</v>
      </c>
      <c r="AM136" s="3">
        <v>513800</v>
      </c>
      <c r="AN136" s="3">
        <v>969212</v>
      </c>
      <c r="AO136" s="3">
        <v>1161488</v>
      </c>
      <c r="AP136" s="3">
        <v>1532835</v>
      </c>
      <c r="AQ136" s="3">
        <v>740000</v>
      </c>
    </row>
    <row r="137" spans="2:43">
      <c r="B137" t="s">
        <v>79</v>
      </c>
      <c r="AI137" s="2">
        <v>8676</v>
      </c>
      <c r="AJ137" s="3">
        <v>12914</v>
      </c>
      <c r="AK137" s="3">
        <v>8483</v>
      </c>
      <c r="AL137" s="3">
        <v>586</v>
      </c>
      <c r="AM137" s="3">
        <v>1336</v>
      </c>
      <c r="AN137" s="2">
        <v>499</v>
      </c>
      <c r="AO137" s="2">
        <v>353</v>
      </c>
      <c r="AP137" s="2">
        <v>131</v>
      </c>
      <c r="AQ137" s="2">
        <v>3393</v>
      </c>
    </row>
    <row r="138" spans="2:43">
      <c r="B138" t="s">
        <v>37</v>
      </c>
      <c r="AJ138" s="3"/>
      <c r="AK138" s="3"/>
      <c r="AL138" s="3"/>
      <c r="AM138" s="3"/>
    </row>
    <row r="139" spans="2:43">
      <c r="B139" t="s">
        <v>82</v>
      </c>
      <c r="AI139" s="2">
        <v>117</v>
      </c>
      <c r="AJ139" s="3">
        <v>2425</v>
      </c>
      <c r="AK139" s="3">
        <v>4083</v>
      </c>
      <c r="AL139" s="3">
        <v>389</v>
      </c>
      <c r="AM139" s="3"/>
      <c r="AN139" s="3">
        <v>1003</v>
      </c>
      <c r="AO139" s="3"/>
      <c r="AP139" s="3">
        <v>9225</v>
      </c>
      <c r="AQ139" s="3">
        <v>27886</v>
      </c>
    </row>
    <row r="140" spans="2:43">
      <c r="B140" t="s">
        <v>64</v>
      </c>
      <c r="AJ140" s="3"/>
      <c r="AK140" s="3"/>
      <c r="AL140" s="3"/>
      <c r="AM140" s="3"/>
    </row>
    <row r="141" spans="2:43">
      <c r="B141" t="s">
        <v>57</v>
      </c>
      <c r="C141" t="s">
        <v>58</v>
      </c>
      <c r="AJ141" s="3"/>
      <c r="AK141" s="3"/>
      <c r="AL141" s="3"/>
      <c r="AM141" s="3"/>
    </row>
    <row r="142" spans="2:43">
      <c r="B142" t="s">
        <v>107</v>
      </c>
      <c r="AJ142" s="3"/>
      <c r="AK142" s="3"/>
      <c r="AL142" s="3"/>
      <c r="AM142" s="3"/>
    </row>
    <row r="143" spans="2:43">
      <c r="B143" t="s">
        <v>49</v>
      </c>
      <c r="AJ143" s="3"/>
      <c r="AK143" s="3"/>
      <c r="AL143" s="3"/>
      <c r="AM143" s="3"/>
    </row>
    <row r="144" spans="2:43">
      <c r="B144" t="s">
        <v>43</v>
      </c>
      <c r="AI144" s="2">
        <v>5307</v>
      </c>
      <c r="AJ144" s="3">
        <v>10463</v>
      </c>
      <c r="AK144" s="3">
        <v>63045</v>
      </c>
      <c r="AL144" s="3">
        <v>5322</v>
      </c>
      <c r="AM144" s="3">
        <v>8802</v>
      </c>
      <c r="AN144" s="3">
        <v>17562</v>
      </c>
      <c r="AO144" s="3">
        <v>10390</v>
      </c>
      <c r="AP144" s="3">
        <v>421</v>
      </c>
      <c r="AQ144" s="3">
        <v>1044</v>
      </c>
    </row>
    <row r="145" spans="2:43">
      <c r="B145" t="s">
        <v>71</v>
      </c>
      <c r="AI145" s="2">
        <v>4593</v>
      </c>
      <c r="AJ145" s="3">
        <v>6538</v>
      </c>
      <c r="AK145" s="3">
        <v>5008</v>
      </c>
      <c r="AL145" s="3">
        <v>7446</v>
      </c>
      <c r="AM145" s="3">
        <v>12133</v>
      </c>
      <c r="AN145" s="3">
        <v>7215</v>
      </c>
      <c r="AO145" s="3">
        <v>12648</v>
      </c>
      <c r="AP145" s="3">
        <v>71873</v>
      </c>
      <c r="AQ145" s="3">
        <v>9510</v>
      </c>
    </row>
    <row r="146" spans="2:43">
      <c r="B146" t="s">
        <v>5</v>
      </c>
      <c r="AI146" s="2">
        <v>2688819</v>
      </c>
      <c r="AJ146" s="3">
        <v>1208779</v>
      </c>
      <c r="AK146" s="3"/>
      <c r="AL146" s="3"/>
      <c r="AM146" s="3"/>
    </row>
    <row r="147" spans="2:43">
      <c r="B147" t="s">
        <v>189</v>
      </c>
      <c r="AJ147" s="3"/>
      <c r="AK147" s="3">
        <v>1173803</v>
      </c>
      <c r="AL147" s="3">
        <v>845377</v>
      </c>
      <c r="AM147" s="3">
        <v>346729</v>
      </c>
      <c r="AN147" s="3">
        <v>534767</v>
      </c>
      <c r="AO147" s="3">
        <v>686093</v>
      </c>
      <c r="AP147" s="3">
        <v>799558</v>
      </c>
      <c r="AQ147" s="3">
        <v>608798</v>
      </c>
    </row>
    <row r="148" spans="2:43">
      <c r="B148" t="s">
        <v>219</v>
      </c>
      <c r="AJ148" s="3"/>
      <c r="AK148" s="3"/>
      <c r="AL148" s="3"/>
      <c r="AM148" s="3"/>
    </row>
    <row r="149" spans="2:43">
      <c r="B149" t="s">
        <v>22</v>
      </c>
      <c r="AI149" s="2">
        <v>80354</v>
      </c>
      <c r="AJ149" s="3">
        <v>109561</v>
      </c>
      <c r="AK149" s="3">
        <v>20645</v>
      </c>
      <c r="AL149" s="3">
        <v>104528</v>
      </c>
      <c r="AM149" s="3">
        <v>41568</v>
      </c>
      <c r="AN149" s="3">
        <v>86577</v>
      </c>
      <c r="AO149" s="3">
        <v>35524</v>
      </c>
      <c r="AP149" s="3">
        <v>71066</v>
      </c>
      <c r="AQ149" s="3">
        <v>99971</v>
      </c>
    </row>
    <row r="150" spans="2:43">
      <c r="B150" t="s">
        <v>218</v>
      </c>
      <c r="AJ150" s="3"/>
      <c r="AK150" s="3"/>
      <c r="AL150" s="3"/>
      <c r="AM150" s="3"/>
    </row>
    <row r="151" spans="2:43">
      <c r="B151" t="s">
        <v>247</v>
      </c>
      <c r="AI151" s="2">
        <v>16322</v>
      </c>
      <c r="AJ151" s="3">
        <v>713</v>
      </c>
      <c r="AK151" s="3"/>
      <c r="AL151" s="3"/>
      <c r="AM151" s="3"/>
    </row>
    <row r="152" spans="2:43">
      <c r="B152" t="s">
        <v>190</v>
      </c>
      <c r="AJ152" s="3"/>
      <c r="AK152" s="3"/>
      <c r="AL152" s="3"/>
      <c r="AM152" s="3"/>
      <c r="AP152" s="3"/>
    </row>
    <row r="153" spans="2:43">
      <c r="B153" t="s">
        <v>238</v>
      </c>
      <c r="AJ153" s="3"/>
      <c r="AK153" s="3">
        <v>200</v>
      </c>
      <c r="AL153" s="3"/>
      <c r="AM153" s="3"/>
      <c r="AO153" s="2">
        <v>9327</v>
      </c>
      <c r="AP153" s="3">
        <v>19829</v>
      </c>
      <c r="AQ153" s="2">
        <v>5825</v>
      </c>
    </row>
    <row r="154" spans="2:43">
      <c r="B154" t="s">
        <v>25</v>
      </c>
      <c r="AI154" s="2">
        <v>1174518</v>
      </c>
      <c r="AJ154" s="3">
        <v>205355</v>
      </c>
      <c r="AK154" s="3">
        <v>1286068</v>
      </c>
      <c r="AL154" s="3">
        <v>789827</v>
      </c>
      <c r="AM154" s="3">
        <v>628252</v>
      </c>
      <c r="AN154" s="3">
        <v>141032</v>
      </c>
      <c r="AO154" s="3">
        <v>2183</v>
      </c>
      <c r="AP154" s="3">
        <v>32636</v>
      </c>
      <c r="AQ154" s="3">
        <v>70253</v>
      </c>
    </row>
    <row r="155" spans="2:43">
      <c r="B155" t="s">
        <v>115</v>
      </c>
      <c r="AJ155" s="3">
        <v>512</v>
      </c>
      <c r="AK155" s="3">
        <v>800</v>
      </c>
      <c r="AL155" s="3">
        <v>657</v>
      </c>
      <c r="AM155" s="3"/>
      <c r="AN155" s="2">
        <v>266</v>
      </c>
      <c r="AO155" s="3"/>
      <c r="AP155" s="3"/>
      <c r="AQ155" s="3"/>
    </row>
    <row r="156" spans="2:43">
      <c r="B156" t="s">
        <v>119</v>
      </c>
      <c r="AJ156" s="3"/>
      <c r="AK156" s="3"/>
      <c r="AL156" s="3"/>
      <c r="AM156" s="3"/>
    </row>
    <row r="157" spans="2:43">
      <c r="B157" t="s">
        <v>191</v>
      </c>
      <c r="C157" t="s">
        <v>192</v>
      </c>
      <c r="AJ157" s="3"/>
      <c r="AK157" s="3"/>
      <c r="AL157" s="3"/>
      <c r="AM157" s="3"/>
      <c r="AO157" s="3"/>
      <c r="AP157" s="3"/>
    </row>
    <row r="158" spans="2:43">
      <c r="B158" t="s">
        <v>193</v>
      </c>
      <c r="C158" t="s">
        <v>195</v>
      </c>
      <c r="AJ158" s="3"/>
      <c r="AK158" s="3"/>
      <c r="AL158" s="3"/>
      <c r="AM158" s="3"/>
      <c r="AN158" s="3"/>
      <c r="AO158" s="3"/>
      <c r="AP158" s="3"/>
      <c r="AQ158" s="3"/>
    </row>
    <row r="159" spans="2:43">
      <c r="B159" t="s">
        <v>233</v>
      </c>
      <c r="AJ159" s="3"/>
      <c r="AK159" s="3"/>
      <c r="AL159" s="3"/>
      <c r="AM159" s="3"/>
      <c r="AN159" s="3">
        <v>649</v>
      </c>
      <c r="AO159" s="3">
        <v>2484</v>
      </c>
      <c r="AP159" s="3">
        <v>957</v>
      </c>
    </row>
    <row r="160" spans="2:43">
      <c r="B160" t="s">
        <v>194</v>
      </c>
      <c r="AJ160" s="3"/>
      <c r="AK160" s="3"/>
      <c r="AL160" s="3"/>
      <c r="AM160" s="3"/>
      <c r="AN160" s="2">
        <v>2306</v>
      </c>
      <c r="AO160" s="3">
        <v>844</v>
      </c>
      <c r="AP160" s="3">
        <v>1269</v>
      </c>
      <c r="AQ160" s="2">
        <v>671</v>
      </c>
    </row>
    <row r="161" spans="2:43">
      <c r="B161" t="s">
        <v>244</v>
      </c>
      <c r="C161" t="s">
        <v>245</v>
      </c>
      <c r="AJ161" s="3"/>
      <c r="AK161" s="3"/>
      <c r="AL161" s="3"/>
      <c r="AM161" s="3"/>
      <c r="AO161" s="3"/>
      <c r="AP161" s="3"/>
    </row>
    <row r="162" spans="2:43">
      <c r="B162" t="s">
        <v>40</v>
      </c>
      <c r="AI162" s="2">
        <v>5012</v>
      </c>
      <c r="AJ162" s="3">
        <v>294</v>
      </c>
      <c r="AK162" s="3">
        <v>1951</v>
      </c>
      <c r="AL162" s="3">
        <v>570</v>
      </c>
      <c r="AM162" s="3">
        <v>2149</v>
      </c>
      <c r="AN162" s="3">
        <v>761</v>
      </c>
      <c r="AO162" s="3">
        <v>5702</v>
      </c>
      <c r="AP162" s="3">
        <v>5616</v>
      </c>
      <c r="AQ162" s="3">
        <v>17533</v>
      </c>
    </row>
    <row r="163" spans="2:43">
      <c r="B163" t="s">
        <v>196</v>
      </c>
      <c r="AJ163" s="3"/>
      <c r="AK163" s="3"/>
      <c r="AL163" s="3"/>
      <c r="AM163" s="3"/>
      <c r="AN163" s="3"/>
    </row>
    <row r="164" spans="2:43">
      <c r="B164" t="s">
        <v>73</v>
      </c>
      <c r="AI164" s="2">
        <v>4371</v>
      </c>
      <c r="AJ164" s="3">
        <v>5062</v>
      </c>
      <c r="AK164" s="3">
        <v>14942</v>
      </c>
      <c r="AL164" s="3">
        <v>57398</v>
      </c>
      <c r="AM164" s="3">
        <v>91763</v>
      </c>
      <c r="AN164" s="3">
        <v>99416</v>
      </c>
      <c r="AO164" s="3">
        <v>60710</v>
      </c>
      <c r="AP164" s="3">
        <v>62047</v>
      </c>
      <c r="AQ164" s="3">
        <v>78252</v>
      </c>
    </row>
    <row r="165" spans="2:43">
      <c r="B165" t="s">
        <v>109</v>
      </c>
      <c r="AJ165" s="3"/>
      <c r="AK165" s="3"/>
      <c r="AL165" s="3"/>
      <c r="AM165" s="3"/>
    </row>
    <row r="166" spans="2:43">
      <c r="B166" t="s">
        <v>234</v>
      </c>
      <c r="AJ166" s="3"/>
      <c r="AK166" s="3"/>
      <c r="AL166" s="3"/>
      <c r="AM166" s="3"/>
      <c r="AN166" s="3"/>
      <c r="AQ166" s="3"/>
    </row>
    <row r="167" spans="2:43">
      <c r="B167" t="s">
        <v>197</v>
      </c>
      <c r="AJ167" s="3"/>
      <c r="AK167" s="3"/>
      <c r="AL167" s="3"/>
      <c r="AM167" s="3"/>
      <c r="AN167" s="3">
        <v>208</v>
      </c>
      <c r="AP167" s="3"/>
      <c r="AQ167" s="3"/>
    </row>
    <row r="168" spans="2:43">
      <c r="B168" t="s">
        <v>16</v>
      </c>
      <c r="AI168" s="2">
        <v>1695595</v>
      </c>
      <c r="AJ168" s="3">
        <v>728003</v>
      </c>
      <c r="AK168" s="3">
        <v>363290</v>
      </c>
      <c r="AL168" s="3">
        <v>282248</v>
      </c>
      <c r="AM168" s="3">
        <v>386893</v>
      </c>
      <c r="AN168" s="3">
        <v>1566093</v>
      </c>
      <c r="AO168" s="3">
        <v>4371080</v>
      </c>
      <c r="AP168" s="3">
        <v>1995486</v>
      </c>
      <c r="AQ168" s="3">
        <v>2066886</v>
      </c>
    </row>
    <row r="169" spans="2:43">
      <c r="B169" t="s">
        <v>20</v>
      </c>
      <c r="AI169" s="2">
        <v>2129</v>
      </c>
      <c r="AJ169" s="3">
        <v>400</v>
      </c>
      <c r="AK169" s="3">
        <v>1270</v>
      </c>
      <c r="AL169" s="3">
        <v>3956</v>
      </c>
      <c r="AM169" s="3">
        <v>6776</v>
      </c>
      <c r="AN169" s="3">
        <v>32547</v>
      </c>
      <c r="AO169" s="3">
        <v>19895</v>
      </c>
      <c r="AP169" s="3">
        <v>10796</v>
      </c>
      <c r="AQ169" s="3">
        <v>25537</v>
      </c>
    </row>
    <row r="170" spans="2:43">
      <c r="B170" t="s">
        <v>198</v>
      </c>
      <c r="AJ170" s="3"/>
      <c r="AK170" s="3"/>
      <c r="AL170" s="3"/>
      <c r="AM170" s="3"/>
    </row>
    <row r="171" spans="2:43">
      <c r="B171" t="s">
        <v>199</v>
      </c>
      <c r="AJ171" s="3"/>
      <c r="AK171" s="3"/>
      <c r="AL171" s="3"/>
      <c r="AM171" s="3">
        <v>49763</v>
      </c>
      <c r="AN171" s="3"/>
      <c r="AO171" s="3">
        <v>3299</v>
      </c>
      <c r="AP171" s="3">
        <v>12608</v>
      </c>
      <c r="AQ171" s="3">
        <v>839</v>
      </c>
    </row>
    <row r="172" spans="2:43">
      <c r="B172" t="s">
        <v>126</v>
      </c>
      <c r="AJ172" s="3"/>
      <c r="AK172" s="3"/>
      <c r="AL172" s="3"/>
      <c r="AM172" s="3"/>
      <c r="AN172" s="3"/>
    </row>
    <row r="173" spans="2:43">
      <c r="B173" t="s">
        <v>217</v>
      </c>
      <c r="AJ173" s="3"/>
      <c r="AK173" s="3"/>
      <c r="AL173" s="3"/>
      <c r="AM173" s="3"/>
    </row>
    <row r="174" spans="2:43">
      <c r="B174" t="s">
        <v>200</v>
      </c>
      <c r="AJ174" s="3"/>
      <c r="AK174" s="3"/>
      <c r="AL174" s="3"/>
      <c r="AM174" s="3"/>
      <c r="AN174" s="3"/>
      <c r="AO174" s="3"/>
      <c r="AP174" s="3"/>
      <c r="AQ174" s="3"/>
    </row>
    <row r="175" spans="2:43">
      <c r="B175" t="s">
        <v>239</v>
      </c>
      <c r="AJ175" s="3"/>
      <c r="AK175" s="3"/>
      <c r="AL175" s="3"/>
      <c r="AM175" s="3"/>
      <c r="AN175" s="3"/>
      <c r="AO175" s="3"/>
      <c r="AP175" s="3"/>
    </row>
    <row r="176" spans="2:43">
      <c r="B176" t="s">
        <v>15</v>
      </c>
      <c r="AI176" s="2">
        <v>494099</v>
      </c>
      <c r="AJ176" s="3">
        <v>180150</v>
      </c>
      <c r="AK176" s="3">
        <v>328394</v>
      </c>
      <c r="AL176" s="3">
        <v>305538</v>
      </c>
      <c r="AM176" s="3">
        <v>793218</v>
      </c>
      <c r="AN176" s="3">
        <v>1096895</v>
      </c>
      <c r="AO176" s="3">
        <v>999365</v>
      </c>
      <c r="AP176" s="3">
        <v>2599833</v>
      </c>
      <c r="AQ176" s="3">
        <v>592575</v>
      </c>
    </row>
    <row r="177" spans="2:43">
      <c r="B177" t="s">
        <v>201</v>
      </c>
      <c r="AJ177" s="3"/>
      <c r="AK177" s="3"/>
      <c r="AL177" s="3">
        <v>8</v>
      </c>
      <c r="AM177" s="3">
        <v>2411</v>
      </c>
      <c r="AN177" s="3">
        <v>3307</v>
      </c>
      <c r="AO177" s="3">
        <v>5727</v>
      </c>
      <c r="AP177" s="3">
        <v>9633</v>
      </c>
      <c r="AQ177" s="3">
        <v>6846</v>
      </c>
    </row>
    <row r="178" spans="2:43">
      <c r="B178" t="s">
        <v>202</v>
      </c>
      <c r="AJ178" s="3"/>
      <c r="AK178" s="3"/>
      <c r="AL178" s="3"/>
      <c r="AM178" s="3"/>
    </row>
    <row r="179" spans="2:43">
      <c r="B179" t="s">
        <v>203</v>
      </c>
      <c r="AJ179" s="3"/>
      <c r="AK179" s="3"/>
      <c r="AL179" s="3"/>
      <c r="AM179" s="3"/>
    </row>
    <row r="180" spans="2:43">
      <c r="B180" t="s">
        <v>240</v>
      </c>
      <c r="AJ180" s="3"/>
      <c r="AK180" s="3"/>
      <c r="AL180" s="3"/>
      <c r="AM180" s="3"/>
      <c r="AP180" s="3"/>
    </row>
    <row r="181" spans="2:43">
      <c r="B181" t="s">
        <v>204</v>
      </c>
      <c r="AJ181" s="3"/>
      <c r="AK181" s="3">
        <v>12202</v>
      </c>
      <c r="AL181" s="3">
        <v>15555</v>
      </c>
      <c r="AM181" s="3">
        <v>588</v>
      </c>
      <c r="AN181" s="3">
        <v>5784</v>
      </c>
      <c r="AO181" s="3"/>
      <c r="AP181" s="3">
        <v>1576</v>
      </c>
      <c r="AQ181" s="3">
        <v>22707</v>
      </c>
    </row>
    <row r="182" spans="2:43">
      <c r="B182" t="s">
        <v>265</v>
      </c>
      <c r="AJ182" s="3">
        <v>771</v>
      </c>
      <c r="AK182" s="3">
        <v>1290</v>
      </c>
      <c r="AL182" s="3"/>
      <c r="AM182" s="3"/>
      <c r="AN182" s="3"/>
      <c r="AO182" s="3"/>
      <c r="AP182" s="3"/>
      <c r="AQ182" s="3"/>
    </row>
    <row r="183" spans="2:43">
      <c r="B183" t="s">
        <v>92</v>
      </c>
      <c r="AI183" s="2">
        <v>3060</v>
      </c>
      <c r="AJ183" s="3">
        <v>420252</v>
      </c>
      <c r="AK183" s="3">
        <v>201465</v>
      </c>
      <c r="AL183" s="3">
        <v>2943</v>
      </c>
      <c r="AM183" s="3">
        <v>47563</v>
      </c>
      <c r="AN183" s="3">
        <v>25892</v>
      </c>
      <c r="AO183" s="3">
        <v>1588</v>
      </c>
      <c r="AP183" s="3">
        <v>15763</v>
      </c>
      <c r="AQ183" s="3">
        <v>1472</v>
      </c>
    </row>
    <row r="184" spans="2:43">
      <c r="B184" t="s">
        <v>26</v>
      </c>
      <c r="AI184" s="2">
        <v>141430</v>
      </c>
      <c r="AJ184" s="3">
        <v>28471</v>
      </c>
      <c r="AK184" s="3">
        <v>38682</v>
      </c>
      <c r="AL184" s="3">
        <v>48998</v>
      </c>
      <c r="AM184" s="3">
        <v>139539</v>
      </c>
      <c r="AN184" s="3">
        <v>230080</v>
      </c>
      <c r="AO184" s="3">
        <v>255722</v>
      </c>
      <c r="AP184" s="3">
        <v>257123</v>
      </c>
      <c r="AQ184" s="3">
        <v>722935</v>
      </c>
    </row>
    <row r="185" spans="2:43">
      <c r="B185" t="s">
        <v>266</v>
      </c>
      <c r="AI185" s="2">
        <v>1562</v>
      </c>
      <c r="AJ185" s="3"/>
      <c r="AK185" s="3"/>
      <c r="AL185" s="3"/>
      <c r="AM185" s="3"/>
      <c r="AN185" s="3"/>
      <c r="AO185" s="3"/>
      <c r="AP185" s="3"/>
      <c r="AQ185" s="3"/>
    </row>
    <row r="186" spans="2:43">
      <c r="B186" t="s">
        <v>23</v>
      </c>
      <c r="AI186" s="2">
        <v>253639</v>
      </c>
      <c r="AJ186" s="3">
        <v>11263</v>
      </c>
      <c r="AK186" s="3">
        <v>37865</v>
      </c>
      <c r="AL186" s="3">
        <v>5671</v>
      </c>
      <c r="AM186" s="3">
        <v>1892</v>
      </c>
      <c r="AN186" s="3">
        <v>18560</v>
      </c>
      <c r="AO186" s="3">
        <v>102343</v>
      </c>
      <c r="AP186" s="3">
        <v>54770</v>
      </c>
      <c r="AQ186" s="3">
        <v>244358</v>
      </c>
    </row>
    <row r="187" spans="2:43">
      <c r="B187" t="s">
        <v>45</v>
      </c>
      <c r="AI187" s="2">
        <v>23154</v>
      </c>
      <c r="AJ187" s="3">
        <v>15785</v>
      </c>
      <c r="AK187" s="3">
        <v>2619</v>
      </c>
      <c r="AL187" s="3">
        <v>2138</v>
      </c>
      <c r="AM187" s="3">
        <v>10531</v>
      </c>
      <c r="AN187" s="3">
        <v>164039</v>
      </c>
      <c r="AO187" s="3">
        <v>136141</v>
      </c>
      <c r="AP187" s="3">
        <v>87049</v>
      </c>
      <c r="AQ187" s="3">
        <v>24148</v>
      </c>
    </row>
    <row r="188" spans="2:43">
      <c r="B188" t="s">
        <v>1</v>
      </c>
      <c r="AI188" s="2">
        <v>65964169</v>
      </c>
      <c r="AJ188" s="3">
        <v>44157697</v>
      </c>
      <c r="AK188" s="3">
        <v>25286806</v>
      </c>
      <c r="AL188" s="3">
        <v>21132863</v>
      </c>
      <c r="AM188" s="3">
        <v>25185436</v>
      </c>
      <c r="AN188" s="3">
        <v>33088463</v>
      </c>
      <c r="AO188" s="3">
        <v>42665184</v>
      </c>
      <c r="AP188" s="3">
        <v>92373858</v>
      </c>
      <c r="AQ188" s="3">
        <v>76001333</v>
      </c>
    </row>
    <row r="189" spans="2:43">
      <c r="B189" t="s">
        <v>80</v>
      </c>
      <c r="AI189" s="2">
        <v>3928</v>
      </c>
      <c r="AJ189" s="3">
        <v>215</v>
      </c>
      <c r="AK189" s="3">
        <v>2221</v>
      </c>
      <c r="AL189" s="3">
        <v>169</v>
      </c>
      <c r="AM189" s="3">
        <v>1706</v>
      </c>
      <c r="AN189" s="3">
        <v>28916</v>
      </c>
      <c r="AO189" s="3">
        <v>9409</v>
      </c>
      <c r="AP189" s="3">
        <v>15662</v>
      </c>
      <c r="AQ189" s="3">
        <v>4844</v>
      </c>
    </row>
    <row r="190" spans="2:43">
      <c r="B190" t="s">
        <v>205</v>
      </c>
      <c r="C190" t="s">
        <v>206</v>
      </c>
      <c r="AJ190" s="3"/>
      <c r="AK190" s="3"/>
      <c r="AL190" s="3"/>
      <c r="AM190" s="3"/>
      <c r="AN190" s="3"/>
      <c r="AO190" s="3">
        <v>50</v>
      </c>
      <c r="AP190" s="3">
        <v>1335</v>
      </c>
      <c r="AQ190" s="3">
        <v>621</v>
      </c>
    </row>
    <row r="191" spans="2:43">
      <c r="B191" t="s">
        <v>207</v>
      </c>
      <c r="C191" t="s">
        <v>208</v>
      </c>
      <c r="AJ191" s="3"/>
      <c r="AK191" s="3"/>
      <c r="AL191" s="3"/>
      <c r="AM191" s="3"/>
      <c r="AQ191" s="3">
        <v>360</v>
      </c>
    </row>
    <row r="192" spans="2:43">
      <c r="B192" t="s">
        <v>27</v>
      </c>
      <c r="AI192" s="2">
        <v>2393054</v>
      </c>
      <c r="AJ192" s="3">
        <v>1298770</v>
      </c>
      <c r="AK192" s="3">
        <v>861414</v>
      </c>
      <c r="AL192" s="3">
        <v>1295156</v>
      </c>
      <c r="AM192" s="3">
        <v>2485175</v>
      </c>
      <c r="AN192" s="3">
        <v>4190475</v>
      </c>
      <c r="AO192" s="3">
        <v>6520722</v>
      </c>
      <c r="AP192" s="3">
        <v>2905724</v>
      </c>
      <c r="AQ192" s="3">
        <v>3215485</v>
      </c>
    </row>
    <row r="193" spans="2:43">
      <c r="B193" t="s">
        <v>235</v>
      </c>
      <c r="C193" t="s">
        <v>236</v>
      </c>
      <c r="AJ193" s="3"/>
      <c r="AK193" s="3"/>
      <c r="AL193" s="3"/>
      <c r="AM193" s="3"/>
      <c r="AN193" s="3"/>
    </row>
    <row r="194" spans="2:43">
      <c r="B194" t="s">
        <v>209</v>
      </c>
      <c r="C194" t="s">
        <v>211</v>
      </c>
      <c r="AJ194" s="3">
        <v>1549</v>
      </c>
      <c r="AK194" s="3"/>
      <c r="AL194" s="3">
        <v>713</v>
      </c>
      <c r="AM194" s="3">
        <v>98</v>
      </c>
      <c r="AN194" s="3"/>
      <c r="AO194" s="3"/>
      <c r="AP194" s="3">
        <v>7227</v>
      </c>
      <c r="AQ194" s="3">
        <v>12227</v>
      </c>
    </row>
    <row r="195" spans="2:43">
      <c r="B195" t="s">
        <v>210</v>
      </c>
      <c r="C195" t="s">
        <v>212</v>
      </c>
      <c r="AJ195" s="3"/>
      <c r="AK195" s="3"/>
      <c r="AL195" s="3"/>
      <c r="AM195" s="3"/>
      <c r="AN195" s="3"/>
      <c r="AO195" s="3">
        <v>97</v>
      </c>
      <c r="AP195" s="3"/>
      <c r="AQ195" s="3"/>
    </row>
    <row r="196" spans="2:43">
      <c r="B196" t="s">
        <v>9</v>
      </c>
      <c r="C196" t="s">
        <v>223</v>
      </c>
      <c r="AI196" s="2">
        <v>2753498</v>
      </c>
      <c r="AJ196" s="3">
        <v>1218712</v>
      </c>
      <c r="AK196" s="3">
        <v>852201</v>
      </c>
      <c r="AL196" s="3">
        <v>776343</v>
      </c>
      <c r="AM196" s="3">
        <v>1361489</v>
      </c>
      <c r="AN196" s="3">
        <v>1619518</v>
      </c>
      <c r="AO196" s="3">
        <v>3033693</v>
      </c>
      <c r="AP196" s="3">
        <v>3095104</v>
      </c>
      <c r="AQ196" s="3">
        <v>4515011</v>
      </c>
    </row>
    <row r="197" spans="2:43">
      <c r="B197" t="s">
        <v>224</v>
      </c>
      <c r="AI197" s="2">
        <v>268922</v>
      </c>
      <c r="AJ197" s="3">
        <v>10667</v>
      </c>
      <c r="AK197" s="3">
        <v>1458</v>
      </c>
      <c r="AL197" s="3"/>
      <c r="AM197" s="3"/>
    </row>
    <row r="198" spans="2:43">
      <c r="B198" t="s">
        <v>248</v>
      </c>
      <c r="AJ198" s="3"/>
      <c r="AK198" s="3"/>
      <c r="AL198" s="3"/>
      <c r="AM198" s="3"/>
    </row>
    <row r="199" spans="2:43">
      <c r="B199" t="s">
        <v>225</v>
      </c>
      <c r="AI199" s="2">
        <v>65</v>
      </c>
      <c r="AJ199" s="3"/>
      <c r="AK199" s="3"/>
      <c r="AL199" s="3"/>
      <c r="AM199" s="3"/>
    </row>
    <row r="200" spans="2:43">
      <c r="B200" t="s">
        <v>227</v>
      </c>
      <c r="AJ200" s="3"/>
      <c r="AK200" s="3"/>
      <c r="AL200" s="3"/>
      <c r="AM200" s="3"/>
    </row>
    <row r="201" spans="2:43">
      <c r="B201" t="s">
        <v>226</v>
      </c>
      <c r="AJ201" s="3"/>
      <c r="AK201" s="3"/>
      <c r="AL201" s="3"/>
      <c r="AM201" s="3"/>
    </row>
    <row r="202" spans="2:43">
      <c r="AJ202" s="3"/>
    </row>
    <row r="203" spans="2:43">
      <c r="Y203">
        <f>SUM(Y3:Y202)</f>
        <v>0</v>
      </c>
      <c r="Z203">
        <f t="shared" ref="Z203:AJ203" si="0">SUM(Z3:Z202)</f>
        <v>0</v>
      </c>
      <c r="AA203">
        <f t="shared" si="0"/>
        <v>0</v>
      </c>
      <c r="AB203">
        <f t="shared" si="0"/>
        <v>0</v>
      </c>
      <c r="AC203">
        <f t="shared" si="0"/>
        <v>0</v>
      </c>
      <c r="AD203">
        <f t="shared" si="0"/>
        <v>0</v>
      </c>
      <c r="AE203">
        <f t="shared" si="0"/>
        <v>0</v>
      </c>
      <c r="AF203">
        <f t="shared" si="0"/>
        <v>0</v>
      </c>
      <c r="AG203">
        <f t="shared" si="0"/>
        <v>0</v>
      </c>
      <c r="AH203">
        <f t="shared" si="0"/>
        <v>0</v>
      </c>
      <c r="AI203" s="2">
        <f t="shared" si="0"/>
        <v>247876726</v>
      </c>
      <c r="AJ203" s="3">
        <f t="shared" si="0"/>
        <v>163757455</v>
      </c>
      <c r="AK203" s="2">
        <f t="shared" ref="AK203:AQ203" si="1">SUM(AK3:AK202)</f>
        <v>96528111</v>
      </c>
      <c r="AL203" s="2">
        <f t="shared" si="1"/>
        <v>81525515</v>
      </c>
      <c r="AM203" s="2">
        <f t="shared" si="1"/>
        <v>85267100</v>
      </c>
      <c r="AN203" s="2">
        <f t="shared" si="1"/>
        <v>98746882</v>
      </c>
      <c r="AO203" s="2">
        <f t="shared" si="1"/>
        <v>138347459</v>
      </c>
      <c r="AP203" s="2">
        <f t="shared" si="1"/>
        <v>260734845</v>
      </c>
      <c r="AQ203" s="2">
        <f t="shared" si="1"/>
        <v>227203697</v>
      </c>
    </row>
    <row r="205" spans="2:43">
      <c r="AI205" s="2">
        <f>247876726-AI203</f>
        <v>0</v>
      </c>
      <c r="AJ205" s="3">
        <f>163757470-AJ203</f>
        <v>15</v>
      </c>
      <c r="AK205" s="2">
        <f>96528111-AK203</f>
        <v>0</v>
      </c>
      <c r="AL205" s="2">
        <f>81525515-AL203</f>
        <v>0</v>
      </c>
      <c r="AM205" s="2">
        <f>85267100-AM203</f>
        <v>0</v>
      </c>
      <c r="AN205" s="2">
        <f>98746882-AN203</f>
        <v>0</v>
      </c>
      <c r="AO205" s="2">
        <f>138347459-AO203</f>
        <v>0</v>
      </c>
      <c r="AP205" s="2">
        <f>260734845-AP203</f>
        <v>0</v>
      </c>
      <c r="AQ205" s="2">
        <f>227203697-AQ203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imports</vt:lpstr>
      <vt:lpstr>exports</vt:lpstr>
      <vt:lpstr>exp2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arpie71</dc:creator>
  <cp:lastModifiedBy>rhicks</cp:lastModifiedBy>
  <dcterms:created xsi:type="dcterms:W3CDTF">2009-03-06T23:47:46Z</dcterms:created>
  <dcterms:modified xsi:type="dcterms:W3CDTF">2011-10-25T13:27:13Z</dcterms:modified>
</cp:coreProperties>
</file>