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6215" windowHeight="11220" activeTab="2"/>
  </bookViews>
  <sheets>
    <sheet name="imports" sheetId="1" r:id="rId1"/>
    <sheet name="exports" sheetId="2" r:id="rId2"/>
    <sheet name="domexp" sheetId="3" r:id="rId3"/>
    <sheet name="reexp" sheetId="4" r:id="rId4"/>
  </sheets>
  <calcPr calcId="125725"/>
</workbook>
</file>

<file path=xl/calcChain.xml><?xml version="1.0" encoding="utf-8"?>
<calcChain xmlns="http://schemas.openxmlformats.org/spreadsheetml/2006/main">
  <c r="AQ98" i="3"/>
  <c r="AZ96" i="4"/>
  <c r="AZ98" s="1"/>
  <c r="AY96"/>
  <c r="AY98" s="1"/>
  <c r="AW96"/>
  <c r="AV96"/>
  <c r="AU96"/>
  <c r="AT96"/>
  <c r="AS96"/>
  <c r="AR96"/>
  <c r="AQ96"/>
  <c r="AQ98" s="1"/>
  <c r="AP96"/>
  <c r="AP98" s="1"/>
  <c r="AO96"/>
  <c r="AN96"/>
  <c r="AX96"/>
  <c r="AX98" s="1"/>
  <c r="AZ96" i="3"/>
  <c r="AZ98" s="1"/>
  <c r="AY96"/>
  <c r="AY98" s="1"/>
  <c r="AX96"/>
  <c r="AX98" s="1"/>
  <c r="AW96"/>
  <c r="AV96"/>
  <c r="AU96"/>
  <c r="AT96"/>
  <c r="AS96"/>
  <c r="AR96"/>
  <c r="AQ96"/>
  <c r="AP96"/>
  <c r="AP98" s="1"/>
  <c r="AO96"/>
  <c r="AN96"/>
  <c r="AX66" i="2"/>
  <c r="AZ95"/>
  <c r="AZ97" s="1"/>
  <c r="AY95"/>
  <c r="AY97" s="1"/>
  <c r="AX95"/>
  <c r="AX97" s="1"/>
  <c r="AW95"/>
  <c r="AV95"/>
  <c r="AU95"/>
  <c r="AT95"/>
  <c r="AS95"/>
  <c r="AR95"/>
  <c r="AQ95"/>
  <c r="AP95"/>
  <c r="AO95"/>
  <c r="AO97" s="1"/>
  <c r="AN95"/>
  <c r="AN97" s="1"/>
  <c r="AN93" i="1"/>
  <c r="AN95" s="1"/>
  <c r="AO93"/>
  <c r="AO95" s="1"/>
  <c r="AP93"/>
  <c r="AP95" s="1"/>
  <c r="AQ93"/>
  <c r="AQ95" s="1"/>
  <c r="AR93"/>
  <c r="AS93"/>
  <c r="AT93"/>
  <c r="AU93"/>
  <c r="AV93"/>
  <c r="AW93"/>
  <c r="AX93"/>
  <c r="AX95" s="1"/>
  <c r="AZ93"/>
  <c r="AZ95" s="1"/>
  <c r="AY93"/>
  <c r="AY95" s="1"/>
</calcChain>
</file>

<file path=xl/sharedStrings.xml><?xml version="1.0" encoding="utf-8"?>
<sst xmlns="http://schemas.openxmlformats.org/spreadsheetml/2006/main" count="476" uniqueCount="117">
  <si>
    <t>notes</t>
  </si>
  <si>
    <t>unit</t>
  </si>
  <si>
    <t>Mauritius</t>
  </si>
  <si>
    <t>Aden</t>
  </si>
  <si>
    <t>United Kingdom</t>
  </si>
  <si>
    <t>Australia and New Zealand</t>
  </si>
  <si>
    <t>Bahrein</t>
  </si>
  <si>
    <t>British West Africa</t>
  </si>
  <si>
    <t>British West Indies</t>
  </si>
  <si>
    <t>Burma</t>
  </si>
  <si>
    <t>Canada</t>
  </si>
  <si>
    <t>Ceylon</t>
  </si>
  <si>
    <t>Cyprus</t>
  </si>
  <si>
    <t>Hong Kong</t>
  </si>
  <si>
    <t>India</t>
  </si>
  <si>
    <t>Irish Free State</t>
  </si>
  <si>
    <t>Palestine</t>
  </si>
  <si>
    <t>Newfoundland and Coast of Labrador</t>
  </si>
  <si>
    <t>Seychelles and Dependencies</t>
  </si>
  <si>
    <t>Straits Settlements</t>
  </si>
  <si>
    <t>Includes Labuan and Federated Malay States</t>
  </si>
  <si>
    <t>Anglo-Egyptian Sudan</t>
  </si>
  <si>
    <t>Union of South Africa</t>
  </si>
  <si>
    <t>Rhodesia</t>
  </si>
  <si>
    <t>Zanzibar and Pemba and Kenya Colony</t>
  </si>
  <si>
    <t>Includes Uganda</t>
  </si>
  <si>
    <t>Trinidad</t>
  </si>
  <si>
    <t>Other British countries</t>
  </si>
  <si>
    <t>Algeria</t>
  </si>
  <si>
    <t>Arabia</t>
  </si>
  <si>
    <t>Argentina</t>
  </si>
  <si>
    <t>Austria</t>
  </si>
  <si>
    <t>Belgium</t>
  </si>
  <si>
    <t>Brazil</t>
  </si>
  <si>
    <t>Bulgaria</t>
  </si>
  <si>
    <t>Chili</t>
  </si>
  <si>
    <t>China</t>
  </si>
  <si>
    <t>Excludes Hong Kong and Macao</t>
  </si>
  <si>
    <t>Curacao</t>
  </si>
  <si>
    <t>Czecho Slovakia</t>
  </si>
  <si>
    <t>Denmark</t>
  </si>
  <si>
    <t>Egypt</t>
  </si>
  <si>
    <t>Finland</t>
  </si>
  <si>
    <t>France</t>
  </si>
  <si>
    <t>French Possessions</t>
  </si>
  <si>
    <t>Germany</t>
  </si>
  <si>
    <t>Greece</t>
  </si>
  <si>
    <t>Holland</t>
  </si>
  <si>
    <t>Hungary</t>
  </si>
  <si>
    <t>Indo-China</t>
  </si>
  <si>
    <t>Irak</t>
  </si>
  <si>
    <t>Italy</t>
  </si>
  <si>
    <t>Includes Sicily</t>
  </si>
  <si>
    <t>Japan</t>
  </si>
  <si>
    <t>Includes Formosa</t>
  </si>
  <si>
    <t>Java, Sumatra and other parts of Dutch East Indies</t>
  </si>
  <si>
    <t>Latvia</t>
  </si>
  <si>
    <t>Luxembourg</t>
  </si>
  <si>
    <t>Macao</t>
  </si>
  <si>
    <t>Madagascar</t>
  </si>
  <si>
    <t>Madeira</t>
  </si>
  <si>
    <t>San Salvador</t>
  </si>
  <si>
    <t>Morocco</t>
  </si>
  <si>
    <t>Norway</t>
  </si>
  <si>
    <t>Iran</t>
  </si>
  <si>
    <t>Paraguay</t>
  </si>
  <si>
    <t>Poland</t>
  </si>
  <si>
    <t>Portugal</t>
  </si>
  <si>
    <t>Portuguese East Africa</t>
  </si>
  <si>
    <t>Philippine Islands</t>
  </si>
  <si>
    <t>Reunion</t>
  </si>
  <si>
    <t>(Bourbon Island)</t>
  </si>
  <si>
    <t>Persia</t>
  </si>
  <si>
    <t>Peru</t>
  </si>
  <si>
    <t>Roumania</t>
  </si>
  <si>
    <t>Russia</t>
  </si>
  <si>
    <t>Siam</t>
  </si>
  <si>
    <t>Siberia</t>
  </si>
  <si>
    <t>Spain</t>
  </si>
  <si>
    <t>Sweden</t>
  </si>
  <si>
    <t>Switzerland</t>
  </si>
  <si>
    <t>Turkey</t>
  </si>
  <si>
    <t>US</t>
  </si>
  <si>
    <t>Includes Alaska</t>
  </si>
  <si>
    <t>Uruguay</t>
  </si>
  <si>
    <t>Venezuela</t>
  </si>
  <si>
    <t>Yugoslavia</t>
  </si>
  <si>
    <t>Manchukuo</t>
  </si>
  <si>
    <t>Syria</t>
  </si>
  <si>
    <t>Esthonia</t>
  </si>
  <si>
    <t>Smyrna</t>
  </si>
  <si>
    <t>Other countries</t>
  </si>
  <si>
    <t>TOTAL</t>
  </si>
  <si>
    <t>Rupees</t>
  </si>
  <si>
    <t>Countries of origin</t>
  </si>
  <si>
    <t>Tanganyika</t>
  </si>
  <si>
    <t>Cuba</t>
  </si>
  <si>
    <t>French Possessions in India</t>
  </si>
  <si>
    <t>Lithuania</t>
  </si>
  <si>
    <t>Mexico</t>
  </si>
  <si>
    <t>Country of final destination</t>
  </si>
  <si>
    <t>Australia</t>
  </si>
  <si>
    <t>Transjordania</t>
  </si>
  <si>
    <t>Countries of final destination</t>
  </si>
  <si>
    <t>Dutch East Indies</t>
  </si>
  <si>
    <t>Domestic exports and re-exports</t>
  </si>
  <si>
    <t>Mauritius Blue Book</t>
  </si>
  <si>
    <t>Includes bullion and specie: 121333 UK</t>
  </si>
  <si>
    <t>Includes bullion and specie: 129630 UK, 43159 India, 2000 Seychelles</t>
  </si>
  <si>
    <t>Includes bullion and specie: 97930 UK, 1600 India</t>
  </si>
  <si>
    <t>Pondichery</t>
  </si>
  <si>
    <t>Includes bullion and specie: 167120 UK</t>
  </si>
  <si>
    <t>Includes bullion: 35000 South Africa</t>
  </si>
  <si>
    <t>Includes bullion: 0</t>
  </si>
  <si>
    <t>Includes bullion: 24350 South Africa, 504887 UK</t>
  </si>
  <si>
    <t>Includes bullion: 3442 India</t>
  </si>
  <si>
    <t>Includes bullion: 19995 South Africa, 163609UK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</si>
</sst>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B101"/>
  <sheetViews>
    <sheetView workbookViewId="0">
      <pane xSplit="3" ySplit="3" topLeftCell="AO79" activePane="bottomRight" state="frozen"/>
      <selection pane="topRight" activeCell="D1" sqref="D1"/>
      <selection pane="bottomLeft" activeCell="A3" sqref="A3"/>
      <selection pane="bottomRight" activeCell="AZ23" sqref="AZ23"/>
    </sheetView>
  </sheetViews>
  <sheetFormatPr defaultRowHeight="15"/>
  <cols>
    <col min="52" max="52" width="10" bestFit="1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AA2" s="1"/>
      <c r="AC2" s="1"/>
      <c r="AE2" s="1"/>
      <c r="AN2">
        <v>1</v>
      </c>
      <c r="AO2">
        <v>1</v>
      </c>
      <c r="AP2">
        <v>1</v>
      </c>
      <c r="AQ2">
        <v>1</v>
      </c>
      <c r="AX2">
        <v>1</v>
      </c>
      <c r="AY2">
        <v>1</v>
      </c>
      <c r="AZ2">
        <v>1</v>
      </c>
    </row>
    <row r="3" spans="1:54">
      <c r="AN3" t="s">
        <v>93</v>
      </c>
      <c r="AO3" t="s">
        <v>93</v>
      </c>
      <c r="AP3" t="s">
        <v>93</v>
      </c>
      <c r="AQ3" t="s">
        <v>93</v>
      </c>
      <c r="AX3" t="s">
        <v>93</v>
      </c>
      <c r="AY3" t="s">
        <v>93</v>
      </c>
      <c r="AZ3" t="s">
        <v>93</v>
      </c>
    </row>
    <row r="4" spans="1:54">
      <c r="A4" t="s">
        <v>2</v>
      </c>
      <c r="B4" t="s">
        <v>4</v>
      </c>
      <c r="AN4">
        <v>9072249</v>
      </c>
      <c r="AO4">
        <v>9565005</v>
      </c>
      <c r="AP4">
        <v>9689345</v>
      </c>
      <c r="AQ4">
        <v>10921423</v>
      </c>
      <c r="AX4">
        <v>18395369</v>
      </c>
      <c r="AY4">
        <v>21155850</v>
      </c>
      <c r="AZ4">
        <v>28221448</v>
      </c>
    </row>
    <row r="5" spans="1:54">
      <c r="B5" t="s">
        <v>3</v>
      </c>
      <c r="AN5">
        <v>8413</v>
      </c>
      <c r="AO5">
        <v>2345</v>
      </c>
      <c r="AQ5">
        <v>1979</v>
      </c>
      <c r="AX5">
        <v>12837</v>
      </c>
      <c r="AZ5">
        <v>38920</v>
      </c>
    </row>
    <row r="6" spans="1:54">
      <c r="B6" t="s">
        <v>5</v>
      </c>
      <c r="AN6">
        <v>1505345</v>
      </c>
      <c r="AO6">
        <v>1294238</v>
      </c>
      <c r="AP6">
        <v>1940863</v>
      </c>
      <c r="AQ6">
        <v>1444769</v>
      </c>
      <c r="AX6">
        <v>4665454</v>
      </c>
      <c r="AY6">
        <v>7282028</v>
      </c>
      <c r="AZ6">
        <v>24049055</v>
      </c>
    </row>
    <row r="7" spans="1:54">
      <c r="B7" t="s">
        <v>6</v>
      </c>
      <c r="AQ7">
        <v>94954</v>
      </c>
      <c r="AX7">
        <v>165925</v>
      </c>
      <c r="AY7">
        <v>613654</v>
      </c>
      <c r="AZ7">
        <v>689910</v>
      </c>
    </row>
    <row r="8" spans="1:54">
      <c r="B8" t="s">
        <v>7</v>
      </c>
      <c r="AN8">
        <v>1444</v>
      </c>
      <c r="AO8">
        <v>4325</v>
      </c>
      <c r="AP8">
        <v>2857</v>
      </c>
      <c r="AQ8">
        <v>5</v>
      </c>
    </row>
    <row r="9" spans="1:54">
      <c r="B9" t="s">
        <v>8</v>
      </c>
      <c r="AN9">
        <v>559</v>
      </c>
      <c r="AO9">
        <v>69</v>
      </c>
      <c r="AP9">
        <v>66</v>
      </c>
    </row>
    <row r="10" spans="1:54">
      <c r="B10" t="s">
        <v>9</v>
      </c>
      <c r="AQ10">
        <v>615208</v>
      </c>
      <c r="AX10">
        <v>1750</v>
      </c>
      <c r="AZ10">
        <v>117576</v>
      </c>
    </row>
    <row r="11" spans="1:54">
      <c r="B11" t="s">
        <v>10</v>
      </c>
      <c r="AN11">
        <v>255685</v>
      </c>
      <c r="AO11">
        <v>226765</v>
      </c>
      <c r="AP11">
        <v>271502</v>
      </c>
      <c r="AQ11">
        <v>269013</v>
      </c>
      <c r="AX11">
        <v>5059234</v>
      </c>
      <c r="AY11">
        <v>605421</v>
      </c>
      <c r="AZ11">
        <v>1831316</v>
      </c>
    </row>
    <row r="12" spans="1:54">
      <c r="B12" t="s">
        <v>11</v>
      </c>
      <c r="AN12">
        <v>298637</v>
      </c>
      <c r="AO12">
        <v>211386</v>
      </c>
      <c r="AP12">
        <v>299859</v>
      </c>
      <c r="AQ12">
        <v>256927</v>
      </c>
      <c r="AX12">
        <v>110803</v>
      </c>
      <c r="AY12">
        <v>273711</v>
      </c>
      <c r="AZ12">
        <v>389316</v>
      </c>
    </row>
    <row r="13" spans="1:54">
      <c r="B13" t="s">
        <v>12</v>
      </c>
      <c r="AN13">
        <v>11013</v>
      </c>
      <c r="AO13">
        <v>17354</v>
      </c>
      <c r="AP13">
        <v>14246</v>
      </c>
      <c r="AQ13">
        <v>21766</v>
      </c>
      <c r="AX13">
        <v>1903</v>
      </c>
      <c r="AZ13">
        <v>12769</v>
      </c>
    </row>
    <row r="14" spans="1:54">
      <c r="B14" t="s">
        <v>13</v>
      </c>
      <c r="AN14">
        <v>231486</v>
      </c>
      <c r="AO14">
        <v>347666</v>
      </c>
      <c r="AP14">
        <v>526591</v>
      </c>
      <c r="AQ14">
        <v>524243</v>
      </c>
      <c r="AY14">
        <v>103283</v>
      </c>
      <c r="AZ14">
        <v>335521</v>
      </c>
    </row>
    <row r="15" spans="1:54">
      <c r="B15" t="s">
        <v>14</v>
      </c>
      <c r="AN15">
        <v>11000763</v>
      </c>
      <c r="AO15">
        <v>9985380</v>
      </c>
      <c r="AP15">
        <v>11574409</v>
      </c>
      <c r="AQ15">
        <v>9046644</v>
      </c>
      <c r="AX15">
        <v>5922525</v>
      </c>
      <c r="AY15">
        <v>4990539</v>
      </c>
      <c r="AZ15">
        <v>14390957</v>
      </c>
    </row>
    <row r="16" spans="1:54">
      <c r="B16" t="s">
        <v>15</v>
      </c>
      <c r="AN16">
        <v>1597</v>
      </c>
      <c r="AO16">
        <v>1947</v>
      </c>
      <c r="AP16">
        <v>2614</v>
      </c>
      <c r="AQ16">
        <v>1585</v>
      </c>
      <c r="AX16">
        <v>207</v>
      </c>
      <c r="AZ16">
        <v>24162</v>
      </c>
    </row>
    <row r="17" spans="2:52">
      <c r="B17" t="s">
        <v>16</v>
      </c>
      <c r="AN17">
        <v>1601</v>
      </c>
      <c r="AO17">
        <v>442</v>
      </c>
      <c r="AP17">
        <v>2502</v>
      </c>
      <c r="AQ17">
        <v>553</v>
      </c>
      <c r="AX17">
        <v>12438</v>
      </c>
      <c r="AZ17">
        <v>1064456</v>
      </c>
    </row>
    <row r="18" spans="2:52">
      <c r="B18" t="s">
        <v>17</v>
      </c>
      <c r="AN18">
        <v>1127</v>
      </c>
      <c r="AO18">
        <v>275</v>
      </c>
      <c r="AP18">
        <v>1918</v>
      </c>
      <c r="AQ18">
        <v>5252</v>
      </c>
    </row>
    <row r="19" spans="2:52">
      <c r="B19" t="s">
        <v>18</v>
      </c>
      <c r="AN19">
        <v>60016</v>
      </c>
      <c r="AO19">
        <v>72466</v>
      </c>
      <c r="AP19">
        <v>78194</v>
      </c>
      <c r="AQ19">
        <v>30782</v>
      </c>
      <c r="AX19">
        <v>154156</v>
      </c>
      <c r="AY19">
        <v>221037</v>
      </c>
      <c r="AZ19">
        <v>261834</v>
      </c>
    </row>
    <row r="20" spans="2:52">
      <c r="B20" t="s">
        <v>19</v>
      </c>
      <c r="C20" t="s">
        <v>20</v>
      </c>
      <c r="AN20">
        <v>185571</v>
      </c>
      <c r="AO20">
        <v>283213</v>
      </c>
      <c r="AP20">
        <v>245086</v>
      </c>
      <c r="AQ20">
        <v>193869</v>
      </c>
      <c r="AY20">
        <v>604500</v>
      </c>
      <c r="AZ20">
        <v>382819</v>
      </c>
    </row>
    <row r="21" spans="2:52">
      <c r="B21" t="s">
        <v>21</v>
      </c>
      <c r="AN21">
        <v>11</v>
      </c>
      <c r="AO21">
        <v>9</v>
      </c>
      <c r="AP21">
        <v>72</v>
      </c>
      <c r="AQ21">
        <v>30</v>
      </c>
      <c r="AX21">
        <v>131</v>
      </c>
      <c r="AY21">
        <v>62</v>
      </c>
      <c r="AZ21">
        <v>1121</v>
      </c>
    </row>
    <row r="22" spans="2:52">
      <c r="B22" t="s">
        <v>22</v>
      </c>
      <c r="AN22">
        <v>754702</v>
      </c>
      <c r="AO22">
        <v>726741</v>
      </c>
      <c r="AP22">
        <v>603221</v>
      </c>
      <c r="AQ22">
        <v>754671</v>
      </c>
      <c r="AX22">
        <v>5027124</v>
      </c>
      <c r="AY22">
        <v>4192130</v>
      </c>
      <c r="AZ22">
        <v>6502833</v>
      </c>
    </row>
    <row r="23" spans="2:52">
      <c r="B23" t="s">
        <v>23</v>
      </c>
      <c r="AN23">
        <v>1655</v>
      </c>
      <c r="AO23">
        <v>2637</v>
      </c>
      <c r="AP23">
        <v>5456</v>
      </c>
      <c r="AQ23">
        <v>4717</v>
      </c>
      <c r="AX23">
        <v>1601704</v>
      </c>
      <c r="AY23">
        <v>1348697</v>
      </c>
      <c r="AZ23">
        <v>404262</v>
      </c>
    </row>
    <row r="24" spans="2:52">
      <c r="B24" t="s">
        <v>95</v>
      </c>
      <c r="AN24">
        <v>211</v>
      </c>
    </row>
    <row r="25" spans="2:52">
      <c r="B25" t="s">
        <v>24</v>
      </c>
      <c r="C25" t="s">
        <v>25</v>
      </c>
      <c r="AN25">
        <v>67417</v>
      </c>
      <c r="AO25">
        <v>57171</v>
      </c>
      <c r="AP25">
        <v>28404</v>
      </c>
      <c r="AQ25">
        <v>115121</v>
      </c>
      <c r="AX25">
        <v>1217161</v>
      </c>
      <c r="AY25">
        <v>1358897</v>
      </c>
      <c r="AZ25">
        <v>1851761</v>
      </c>
    </row>
    <row r="26" spans="2:52">
      <c r="B26" t="s">
        <v>26</v>
      </c>
      <c r="AO26">
        <v>347</v>
      </c>
      <c r="AP26">
        <v>298</v>
      </c>
      <c r="AQ26">
        <v>451</v>
      </c>
      <c r="AY26">
        <v>1499</v>
      </c>
    </row>
    <row r="27" spans="2:52">
      <c r="B27" t="s">
        <v>27</v>
      </c>
      <c r="AN27">
        <v>593</v>
      </c>
      <c r="AO27">
        <v>2747</v>
      </c>
      <c r="AP27">
        <v>3390</v>
      </c>
      <c r="AQ27">
        <v>5692</v>
      </c>
      <c r="AX27">
        <v>116171</v>
      </c>
      <c r="AY27">
        <v>189289</v>
      </c>
      <c r="AZ27">
        <v>96818</v>
      </c>
    </row>
    <row r="29" spans="2:52">
      <c r="B29" t="s">
        <v>28</v>
      </c>
      <c r="AN29">
        <v>1464</v>
      </c>
      <c r="AO29">
        <v>1249</v>
      </c>
      <c r="AP29">
        <v>1025</v>
      </c>
      <c r="AQ29">
        <v>1097</v>
      </c>
      <c r="AY29">
        <v>626</v>
      </c>
      <c r="AZ29">
        <v>61128</v>
      </c>
    </row>
    <row r="30" spans="2:52">
      <c r="B30" t="s">
        <v>29</v>
      </c>
      <c r="AN30">
        <v>1435</v>
      </c>
      <c r="AO30">
        <v>3413</v>
      </c>
      <c r="AP30">
        <v>8931</v>
      </c>
      <c r="AQ30">
        <v>7316</v>
      </c>
      <c r="AZ30">
        <v>75307</v>
      </c>
    </row>
    <row r="31" spans="2:52">
      <c r="B31" t="s">
        <v>30</v>
      </c>
      <c r="AN31">
        <v>19861</v>
      </c>
      <c r="AO31">
        <v>19848</v>
      </c>
      <c r="AP31">
        <v>33927</v>
      </c>
      <c r="AQ31">
        <v>33137</v>
      </c>
      <c r="AX31">
        <v>1376193</v>
      </c>
      <c r="AY31">
        <v>1574903</v>
      </c>
      <c r="AZ31">
        <v>433143</v>
      </c>
    </row>
    <row r="32" spans="2:52">
      <c r="B32" t="s">
        <v>31</v>
      </c>
      <c r="AN32">
        <v>12382</v>
      </c>
      <c r="AO32">
        <v>9710</v>
      </c>
      <c r="AP32">
        <v>15632</v>
      </c>
      <c r="AQ32">
        <v>7905</v>
      </c>
    </row>
    <row r="33" spans="2:52">
      <c r="B33" t="s">
        <v>32</v>
      </c>
      <c r="AN33">
        <v>319947</v>
      </c>
      <c r="AO33">
        <v>502068</v>
      </c>
      <c r="AP33">
        <v>485176</v>
      </c>
      <c r="AQ33">
        <v>546175</v>
      </c>
      <c r="AY33">
        <v>197995</v>
      </c>
      <c r="AZ33">
        <v>684105</v>
      </c>
    </row>
    <row r="34" spans="2:52">
      <c r="B34" t="s">
        <v>33</v>
      </c>
      <c r="AN34">
        <v>1415</v>
      </c>
      <c r="AO34">
        <v>271</v>
      </c>
      <c r="AP34">
        <v>4365</v>
      </c>
      <c r="AQ34">
        <v>316</v>
      </c>
      <c r="AX34">
        <v>48</v>
      </c>
      <c r="AY34">
        <v>664762</v>
      </c>
      <c r="AZ34">
        <v>1813737</v>
      </c>
    </row>
    <row r="35" spans="2:52">
      <c r="B35" t="s">
        <v>34</v>
      </c>
      <c r="AN35">
        <v>30</v>
      </c>
      <c r="AO35">
        <v>72</v>
      </c>
      <c r="AQ35">
        <v>19</v>
      </c>
    </row>
    <row r="36" spans="2:52">
      <c r="B36" t="s">
        <v>35</v>
      </c>
      <c r="AO36">
        <v>43735</v>
      </c>
      <c r="AP36">
        <v>165331</v>
      </c>
      <c r="AQ36">
        <v>115772</v>
      </c>
      <c r="AX36">
        <v>1332286</v>
      </c>
      <c r="AY36">
        <v>694536</v>
      </c>
      <c r="AZ36">
        <v>2125529</v>
      </c>
    </row>
    <row r="37" spans="2:52">
      <c r="B37" t="s">
        <v>36</v>
      </c>
      <c r="C37" t="s">
        <v>37</v>
      </c>
      <c r="AN37">
        <v>277439</v>
      </c>
      <c r="AO37">
        <v>366790</v>
      </c>
      <c r="AP37">
        <v>328216</v>
      </c>
      <c r="AQ37">
        <v>200846</v>
      </c>
      <c r="AX37">
        <v>40113</v>
      </c>
      <c r="AY37">
        <v>214432</v>
      </c>
      <c r="AZ37">
        <v>483917</v>
      </c>
    </row>
    <row r="38" spans="2:52">
      <c r="B38" t="s">
        <v>96</v>
      </c>
      <c r="AN38">
        <v>330</v>
      </c>
    </row>
    <row r="39" spans="2:52">
      <c r="B39" t="s">
        <v>38</v>
      </c>
    </row>
    <row r="40" spans="2:52">
      <c r="B40" t="s">
        <v>39</v>
      </c>
      <c r="AN40">
        <v>93329</v>
      </c>
      <c r="AO40">
        <v>128791</v>
      </c>
      <c r="AP40">
        <v>135603</v>
      </c>
      <c r="AQ40">
        <v>161228</v>
      </c>
      <c r="AY40">
        <v>2025</v>
      </c>
      <c r="AZ40">
        <v>48937</v>
      </c>
    </row>
    <row r="41" spans="2:52">
      <c r="B41" t="s">
        <v>40</v>
      </c>
      <c r="AN41">
        <v>12103</v>
      </c>
      <c r="AO41">
        <v>14377</v>
      </c>
      <c r="AP41">
        <v>20243</v>
      </c>
      <c r="AQ41">
        <v>23415</v>
      </c>
      <c r="AZ41">
        <v>40926</v>
      </c>
    </row>
    <row r="42" spans="2:52">
      <c r="B42" t="s">
        <v>41</v>
      </c>
      <c r="AN42">
        <v>42392</v>
      </c>
      <c r="AO42">
        <v>30099</v>
      </c>
      <c r="AP42">
        <v>30266</v>
      </c>
      <c r="AQ42">
        <v>14718</v>
      </c>
      <c r="AX42">
        <v>2164307</v>
      </c>
      <c r="AY42">
        <v>7553427</v>
      </c>
      <c r="AZ42">
        <v>9368202</v>
      </c>
    </row>
    <row r="43" spans="2:52">
      <c r="B43" t="s">
        <v>42</v>
      </c>
      <c r="AN43">
        <v>2910</v>
      </c>
      <c r="AO43">
        <v>2036</v>
      </c>
      <c r="AP43">
        <v>226</v>
      </c>
      <c r="AQ43">
        <v>1606</v>
      </c>
      <c r="AY43">
        <v>929</v>
      </c>
      <c r="AZ43">
        <v>400</v>
      </c>
    </row>
    <row r="44" spans="2:52">
      <c r="B44" t="s">
        <v>43</v>
      </c>
      <c r="AN44">
        <v>1104196</v>
      </c>
      <c r="AO44">
        <v>1094057</v>
      </c>
      <c r="AP44">
        <v>1133521</v>
      </c>
      <c r="AQ44">
        <v>1264606</v>
      </c>
      <c r="AX44">
        <v>20605</v>
      </c>
      <c r="AY44">
        <v>585416</v>
      </c>
      <c r="AZ44">
        <v>3263116</v>
      </c>
    </row>
    <row r="45" spans="2:52">
      <c r="B45" t="s">
        <v>97</v>
      </c>
      <c r="AN45">
        <v>2669</v>
      </c>
    </row>
    <row r="46" spans="2:52">
      <c r="B46" t="s">
        <v>44</v>
      </c>
      <c r="AO46">
        <v>5966</v>
      </c>
      <c r="AP46">
        <v>12138</v>
      </c>
      <c r="AQ46">
        <v>23187</v>
      </c>
      <c r="AX46">
        <v>46192</v>
      </c>
      <c r="AY46">
        <v>17376</v>
      </c>
      <c r="AZ46">
        <v>21848</v>
      </c>
    </row>
    <row r="47" spans="2:52">
      <c r="B47" t="s">
        <v>45</v>
      </c>
      <c r="AN47">
        <v>523624</v>
      </c>
      <c r="AO47">
        <v>508129</v>
      </c>
      <c r="AP47">
        <v>471287</v>
      </c>
      <c r="AQ47">
        <v>555186</v>
      </c>
      <c r="AX47">
        <v>220</v>
      </c>
      <c r="AY47">
        <v>210</v>
      </c>
      <c r="AZ47">
        <v>1792</v>
      </c>
    </row>
    <row r="48" spans="2:52">
      <c r="B48" t="s">
        <v>46</v>
      </c>
      <c r="AN48">
        <v>2472</v>
      </c>
      <c r="AO48">
        <v>2863</v>
      </c>
      <c r="AP48">
        <v>4201</v>
      </c>
      <c r="AQ48">
        <v>5343</v>
      </c>
    </row>
    <row r="49" spans="2:52">
      <c r="B49" t="s">
        <v>47</v>
      </c>
      <c r="AN49">
        <v>183009</v>
      </c>
      <c r="AO49">
        <v>186710</v>
      </c>
      <c r="AP49">
        <v>286860</v>
      </c>
      <c r="AQ49">
        <v>262497</v>
      </c>
      <c r="AY49">
        <v>35560</v>
      </c>
      <c r="AZ49">
        <v>284589</v>
      </c>
    </row>
    <row r="50" spans="2:52">
      <c r="B50" t="s">
        <v>48</v>
      </c>
      <c r="AN50">
        <v>6504</v>
      </c>
      <c r="AO50">
        <v>10837</v>
      </c>
      <c r="AP50">
        <v>4562</v>
      </c>
      <c r="AQ50">
        <v>8287</v>
      </c>
    </row>
    <row r="51" spans="2:52">
      <c r="B51" t="s">
        <v>49</v>
      </c>
      <c r="AN51">
        <v>4865</v>
      </c>
      <c r="AO51">
        <v>7151</v>
      </c>
      <c r="AY51">
        <v>30</v>
      </c>
      <c r="AZ51">
        <v>478800</v>
      </c>
    </row>
    <row r="52" spans="2:52">
      <c r="B52" t="s">
        <v>50</v>
      </c>
      <c r="AN52">
        <v>578</v>
      </c>
      <c r="AO52">
        <v>46</v>
      </c>
      <c r="AP52">
        <v>3099</v>
      </c>
      <c r="AQ52">
        <v>3595</v>
      </c>
      <c r="AZ52">
        <v>4670</v>
      </c>
    </row>
    <row r="53" spans="2:52">
      <c r="B53" t="s">
        <v>51</v>
      </c>
      <c r="C53" t="s">
        <v>52</v>
      </c>
      <c r="AN53">
        <v>101514</v>
      </c>
      <c r="AO53">
        <v>14143</v>
      </c>
      <c r="AP53">
        <v>79570</v>
      </c>
      <c r="AQ53">
        <v>125247</v>
      </c>
      <c r="AX53">
        <v>400</v>
      </c>
      <c r="AY53">
        <v>27493</v>
      </c>
      <c r="AZ53">
        <v>439878</v>
      </c>
    </row>
    <row r="54" spans="2:52">
      <c r="B54" t="s">
        <v>53</v>
      </c>
      <c r="C54" t="s">
        <v>54</v>
      </c>
      <c r="AN54">
        <v>1010817</v>
      </c>
      <c r="AO54">
        <v>1186014</v>
      </c>
      <c r="AP54">
        <v>1260523</v>
      </c>
      <c r="AQ54">
        <v>1129442</v>
      </c>
      <c r="AY54">
        <v>3993</v>
      </c>
      <c r="AZ54">
        <v>6607</v>
      </c>
    </row>
    <row r="55" spans="2:52">
      <c r="B55" t="s">
        <v>55</v>
      </c>
      <c r="AN55">
        <v>837649</v>
      </c>
      <c r="AO55">
        <v>961960</v>
      </c>
      <c r="AP55">
        <v>750786</v>
      </c>
      <c r="AQ55">
        <v>757382</v>
      </c>
      <c r="AX55">
        <v>28</v>
      </c>
      <c r="AY55">
        <v>69167</v>
      </c>
      <c r="AZ55">
        <v>7057</v>
      </c>
    </row>
    <row r="56" spans="2:52">
      <c r="B56" t="s">
        <v>56</v>
      </c>
      <c r="AQ56">
        <v>344</v>
      </c>
    </row>
    <row r="57" spans="2:52">
      <c r="B57" t="s">
        <v>98</v>
      </c>
      <c r="AN57">
        <v>117</v>
      </c>
      <c r="AO57">
        <v>1260</v>
      </c>
      <c r="AP57">
        <v>1260</v>
      </c>
    </row>
    <row r="58" spans="2:52">
      <c r="B58" t="s">
        <v>57</v>
      </c>
      <c r="AN58">
        <v>32282</v>
      </c>
      <c r="AO58">
        <v>80806</v>
      </c>
      <c r="AP58">
        <v>62414</v>
      </c>
      <c r="AQ58">
        <v>67701</v>
      </c>
      <c r="AZ58">
        <v>21596</v>
      </c>
    </row>
    <row r="59" spans="2:52">
      <c r="B59" t="s">
        <v>58</v>
      </c>
      <c r="AQ59">
        <v>1004</v>
      </c>
    </row>
    <row r="60" spans="2:52">
      <c r="B60" t="s">
        <v>59</v>
      </c>
      <c r="AN60">
        <v>402626</v>
      </c>
      <c r="AO60">
        <v>498655</v>
      </c>
      <c r="AP60">
        <v>484787</v>
      </c>
      <c r="AQ60">
        <v>382707</v>
      </c>
      <c r="AX60">
        <v>1797541</v>
      </c>
      <c r="AY60">
        <v>3328632</v>
      </c>
      <c r="AZ60">
        <v>2021550</v>
      </c>
    </row>
    <row r="61" spans="2:52">
      <c r="B61" t="s">
        <v>60</v>
      </c>
      <c r="AQ61">
        <v>134</v>
      </c>
      <c r="AZ61">
        <v>1261</v>
      </c>
    </row>
    <row r="62" spans="2:52">
      <c r="B62" t="s">
        <v>61</v>
      </c>
      <c r="AO62">
        <v>31</v>
      </c>
      <c r="AP62">
        <v>20</v>
      </c>
      <c r="AQ62">
        <v>71</v>
      </c>
      <c r="AX62">
        <v>188</v>
      </c>
      <c r="AY62">
        <v>103</v>
      </c>
      <c r="AZ62">
        <v>183</v>
      </c>
    </row>
    <row r="63" spans="2:52">
      <c r="B63" t="s">
        <v>62</v>
      </c>
      <c r="AN63">
        <v>639</v>
      </c>
      <c r="AO63">
        <v>227</v>
      </c>
      <c r="AP63">
        <v>1563</v>
      </c>
      <c r="AQ63">
        <v>763</v>
      </c>
    </row>
    <row r="64" spans="2:52">
      <c r="B64" t="s">
        <v>63</v>
      </c>
      <c r="AN64">
        <v>6909</v>
      </c>
      <c r="AO64">
        <v>12876</v>
      </c>
      <c r="AP64">
        <v>10601</v>
      </c>
      <c r="AQ64">
        <v>8581</v>
      </c>
      <c r="AY64">
        <v>3977</v>
      </c>
      <c r="AZ64">
        <v>8133</v>
      </c>
    </row>
    <row r="65" spans="2:52">
      <c r="B65" t="s">
        <v>64</v>
      </c>
      <c r="AP65">
        <v>122419</v>
      </c>
      <c r="AQ65">
        <v>16224</v>
      </c>
      <c r="AX65">
        <v>1025168</v>
      </c>
      <c r="AY65">
        <v>2505151</v>
      </c>
      <c r="AZ65">
        <v>2670315</v>
      </c>
    </row>
    <row r="66" spans="2:52">
      <c r="B66" t="s">
        <v>65</v>
      </c>
      <c r="AQ66">
        <v>335</v>
      </c>
      <c r="AY66">
        <v>238</v>
      </c>
    </row>
    <row r="67" spans="2:52">
      <c r="B67" t="s">
        <v>66</v>
      </c>
      <c r="AN67">
        <v>11083</v>
      </c>
      <c r="AO67">
        <v>19975</v>
      </c>
      <c r="AP67">
        <v>13933</v>
      </c>
      <c r="AQ67">
        <v>13535</v>
      </c>
    </row>
    <row r="68" spans="2:52">
      <c r="B68" t="s">
        <v>67</v>
      </c>
      <c r="AN68">
        <v>85782</v>
      </c>
      <c r="AO68">
        <v>68853</v>
      </c>
      <c r="AP68">
        <v>86717</v>
      </c>
      <c r="AQ68">
        <v>197118</v>
      </c>
      <c r="AX68">
        <v>42906</v>
      </c>
      <c r="AY68">
        <v>372534</v>
      </c>
      <c r="AZ68">
        <v>133083</v>
      </c>
    </row>
    <row r="69" spans="2:52">
      <c r="B69" t="s">
        <v>68</v>
      </c>
      <c r="AN69">
        <v>37</v>
      </c>
      <c r="AO69">
        <v>60</v>
      </c>
      <c r="AQ69">
        <v>292</v>
      </c>
      <c r="AY69">
        <v>9952</v>
      </c>
    </row>
    <row r="70" spans="2:52">
      <c r="B70" t="s">
        <v>69</v>
      </c>
      <c r="AN70">
        <v>24</v>
      </c>
      <c r="AQ70">
        <v>2113</v>
      </c>
      <c r="AZ70">
        <v>964597</v>
      </c>
    </row>
    <row r="71" spans="2:52">
      <c r="B71" t="s">
        <v>70</v>
      </c>
      <c r="C71" t="s">
        <v>71</v>
      </c>
      <c r="AN71">
        <v>9568</v>
      </c>
      <c r="AO71">
        <v>451</v>
      </c>
      <c r="AP71">
        <v>1370</v>
      </c>
      <c r="AQ71">
        <v>18378</v>
      </c>
      <c r="AX71">
        <v>70924</v>
      </c>
      <c r="AY71">
        <v>12662</v>
      </c>
      <c r="AZ71">
        <v>23676</v>
      </c>
    </row>
    <row r="72" spans="2:52">
      <c r="B72" t="s">
        <v>72</v>
      </c>
      <c r="AN72">
        <v>205</v>
      </c>
      <c r="AO72">
        <v>18</v>
      </c>
      <c r="AQ72">
        <v>248</v>
      </c>
    </row>
    <row r="73" spans="2:52">
      <c r="B73" t="s">
        <v>73</v>
      </c>
      <c r="AO73">
        <v>37</v>
      </c>
      <c r="AP73">
        <v>3</v>
      </c>
      <c r="AQ73">
        <v>7</v>
      </c>
    </row>
    <row r="74" spans="2:52">
      <c r="B74" t="s">
        <v>74</v>
      </c>
      <c r="AN74">
        <v>3701</v>
      </c>
      <c r="AQ74">
        <v>73</v>
      </c>
    </row>
    <row r="75" spans="2:52">
      <c r="B75" t="s">
        <v>75</v>
      </c>
      <c r="AN75">
        <v>2007</v>
      </c>
      <c r="AO75">
        <v>1448</v>
      </c>
      <c r="AP75">
        <v>2410</v>
      </c>
      <c r="AQ75">
        <v>7147</v>
      </c>
      <c r="AX75">
        <v>39</v>
      </c>
      <c r="AZ75">
        <v>13</v>
      </c>
    </row>
    <row r="76" spans="2:52">
      <c r="B76" t="s">
        <v>76</v>
      </c>
      <c r="AN76">
        <v>57900</v>
      </c>
      <c r="AO76">
        <v>156936</v>
      </c>
      <c r="AP76">
        <v>259222</v>
      </c>
      <c r="AQ76">
        <v>298095</v>
      </c>
      <c r="AZ76">
        <v>271089</v>
      </c>
    </row>
    <row r="77" spans="2:52">
      <c r="B77" t="s">
        <v>77</v>
      </c>
      <c r="AO77">
        <v>1252</v>
      </c>
      <c r="AP77">
        <v>256</v>
      </c>
      <c r="AQ77">
        <v>140</v>
      </c>
    </row>
    <row r="78" spans="2:52">
      <c r="B78" t="s">
        <v>78</v>
      </c>
      <c r="AN78">
        <v>64296</v>
      </c>
      <c r="AO78">
        <v>38515</v>
      </c>
      <c r="AP78">
        <v>31367</v>
      </c>
      <c r="AQ78">
        <v>27932</v>
      </c>
      <c r="AX78">
        <v>31</v>
      </c>
      <c r="AY78">
        <v>2929</v>
      </c>
      <c r="AZ78">
        <v>23094</v>
      </c>
    </row>
    <row r="79" spans="2:52">
      <c r="B79" t="s">
        <v>79</v>
      </c>
      <c r="AN79">
        <v>40475</v>
      </c>
      <c r="AO79">
        <v>72657</v>
      </c>
      <c r="AP79">
        <v>45504</v>
      </c>
      <c r="AQ79">
        <v>60103</v>
      </c>
      <c r="AY79">
        <v>92121</v>
      </c>
      <c r="AZ79">
        <v>615096</v>
      </c>
    </row>
    <row r="80" spans="2:52">
      <c r="B80" t="s">
        <v>80</v>
      </c>
      <c r="AN80">
        <v>44452</v>
      </c>
      <c r="AO80">
        <v>10407</v>
      </c>
      <c r="AP80">
        <v>15753</v>
      </c>
      <c r="AQ80">
        <v>16517</v>
      </c>
      <c r="AX80">
        <v>73</v>
      </c>
      <c r="AY80">
        <v>22460</v>
      </c>
      <c r="AZ80">
        <v>115923</v>
      </c>
    </row>
    <row r="81" spans="2:52">
      <c r="B81" t="s">
        <v>81</v>
      </c>
      <c r="AN81">
        <v>1153</v>
      </c>
      <c r="AO81">
        <v>1828</v>
      </c>
      <c r="AP81">
        <v>703</v>
      </c>
      <c r="AQ81">
        <v>799</v>
      </c>
    </row>
    <row r="82" spans="2:52">
      <c r="B82" t="s">
        <v>82</v>
      </c>
      <c r="C82" t="s">
        <v>83</v>
      </c>
      <c r="AN82">
        <v>963459</v>
      </c>
      <c r="AO82">
        <v>1112205</v>
      </c>
      <c r="AP82">
        <v>1124683</v>
      </c>
      <c r="AQ82">
        <v>1391283</v>
      </c>
      <c r="AX82">
        <v>3766416</v>
      </c>
      <c r="AY82">
        <v>3231018</v>
      </c>
      <c r="AZ82">
        <v>3463889</v>
      </c>
    </row>
    <row r="83" spans="2:52">
      <c r="B83" t="s">
        <v>84</v>
      </c>
      <c r="AN83">
        <v>6844</v>
      </c>
      <c r="AO83">
        <v>787</v>
      </c>
      <c r="AQ83">
        <v>1341</v>
      </c>
    </row>
    <row r="84" spans="2:52">
      <c r="B84" t="s">
        <v>85</v>
      </c>
      <c r="AN84">
        <v>1350</v>
      </c>
      <c r="AO84">
        <v>2528</v>
      </c>
      <c r="AP84">
        <v>2918</v>
      </c>
      <c r="AQ84">
        <v>13</v>
      </c>
      <c r="AX84">
        <v>30</v>
      </c>
      <c r="AY84">
        <v>223</v>
      </c>
      <c r="AZ84">
        <v>326</v>
      </c>
    </row>
    <row r="85" spans="2:52">
      <c r="B85" t="s">
        <v>86</v>
      </c>
      <c r="AN85">
        <v>6806</v>
      </c>
      <c r="AO85">
        <v>1706</v>
      </c>
      <c r="AP85">
        <v>9716</v>
      </c>
      <c r="AQ85">
        <v>6610</v>
      </c>
      <c r="AZ85">
        <v>42</v>
      </c>
    </row>
    <row r="86" spans="2:52">
      <c r="B86" t="s">
        <v>87</v>
      </c>
      <c r="AN86">
        <v>18404</v>
      </c>
      <c r="AO86">
        <v>44621</v>
      </c>
      <c r="AP86">
        <v>153698</v>
      </c>
      <c r="AQ86">
        <v>77077</v>
      </c>
    </row>
    <row r="87" spans="2:52">
      <c r="B87" t="s">
        <v>88</v>
      </c>
      <c r="AN87">
        <v>6265</v>
      </c>
      <c r="AO87">
        <v>10095</v>
      </c>
      <c r="AP87">
        <v>3434</v>
      </c>
      <c r="AQ87">
        <v>11900</v>
      </c>
      <c r="AX87">
        <v>30</v>
      </c>
      <c r="AY87">
        <v>65</v>
      </c>
    </row>
    <row r="88" spans="2:52">
      <c r="B88" t="s">
        <v>89</v>
      </c>
      <c r="AN88">
        <v>1461</v>
      </c>
      <c r="AO88">
        <v>346</v>
      </c>
      <c r="AP88">
        <v>803</v>
      </c>
      <c r="AQ88">
        <v>1808</v>
      </c>
    </row>
    <row r="89" spans="2:52">
      <c r="B89" t="s">
        <v>99</v>
      </c>
      <c r="AN89">
        <v>24992</v>
      </c>
    </row>
    <row r="90" spans="2:52">
      <c r="B90" t="s">
        <v>90</v>
      </c>
      <c r="AO90">
        <v>91</v>
      </c>
      <c r="AP90">
        <v>23</v>
      </c>
      <c r="AQ90">
        <v>29</v>
      </c>
    </row>
    <row r="91" spans="2:52">
      <c r="B91" t="s">
        <v>91</v>
      </c>
      <c r="AN91">
        <v>2238</v>
      </c>
      <c r="AO91">
        <v>136441</v>
      </c>
      <c r="AP91">
        <v>125085</v>
      </c>
      <c r="AQ91">
        <v>148058</v>
      </c>
      <c r="AX91">
        <v>207961</v>
      </c>
      <c r="AY91">
        <v>23415</v>
      </c>
      <c r="AZ91">
        <v>194864</v>
      </c>
    </row>
    <row r="93" spans="2:52">
      <c r="B93" t="s">
        <v>92</v>
      </c>
      <c r="AN93">
        <f t="shared" ref="AN93:AX93" si="0">SUM(AN4:AN92)</f>
        <v>29818104</v>
      </c>
      <c r="AO93">
        <f t="shared" si="0"/>
        <v>30177975</v>
      </c>
      <c r="AP93">
        <f t="shared" si="0"/>
        <v>33087043</v>
      </c>
      <c r="AQ93">
        <f t="shared" si="0"/>
        <v>32316456</v>
      </c>
      <c r="AR93">
        <f t="shared" si="0"/>
        <v>0</v>
      </c>
      <c r="AS93">
        <f t="shared" si="0"/>
        <v>0</v>
      </c>
      <c r="AT93">
        <f t="shared" si="0"/>
        <v>0</v>
      </c>
      <c r="AU93">
        <f t="shared" si="0"/>
        <v>0</v>
      </c>
      <c r="AV93">
        <f t="shared" si="0"/>
        <v>0</v>
      </c>
      <c r="AW93">
        <f t="shared" si="0"/>
        <v>0</v>
      </c>
      <c r="AX93">
        <f t="shared" si="0"/>
        <v>54356591</v>
      </c>
      <c r="AY93">
        <f>SUM(AY4:AY92)</f>
        <v>64188957</v>
      </c>
      <c r="AZ93">
        <f>SUM(AZ4:AZ92)</f>
        <v>110839272</v>
      </c>
    </row>
    <row r="95" spans="2:52">
      <c r="AN95">
        <f>29891160-AN93-73056</f>
        <v>0</v>
      </c>
      <c r="AO95">
        <f>30218589-AO93-30237-10377</f>
        <v>0</v>
      </c>
      <c r="AP95">
        <f>33121926-AP93-34883</f>
        <v>0</v>
      </c>
      <c r="AQ95">
        <f>32348426-AQ93-31970</f>
        <v>0</v>
      </c>
      <c r="AX95">
        <f>54386128-AX93-29537</f>
        <v>0</v>
      </c>
      <c r="AY95">
        <f>64257164-AY93-68207</f>
        <v>0</v>
      </c>
      <c r="AZ95">
        <f>110944004-AZ93-104732</f>
        <v>0</v>
      </c>
    </row>
    <row r="97" spans="40:52">
      <c r="AP97" t="s">
        <v>107</v>
      </c>
      <c r="AQ97" t="s">
        <v>111</v>
      </c>
      <c r="AX97" t="s">
        <v>112</v>
      </c>
      <c r="AY97" t="s">
        <v>114</v>
      </c>
      <c r="AZ97" t="s">
        <v>116</v>
      </c>
    </row>
    <row r="98" spans="40:52">
      <c r="AX98" t="s">
        <v>94</v>
      </c>
      <c r="AY98" t="s">
        <v>94</v>
      </c>
      <c r="AZ98" t="s">
        <v>94</v>
      </c>
    </row>
    <row r="99" spans="40:52">
      <c r="AN99" t="s">
        <v>94</v>
      </c>
      <c r="AO99" t="s">
        <v>94</v>
      </c>
      <c r="AP99" t="s">
        <v>94</v>
      </c>
      <c r="AQ99" t="s">
        <v>94</v>
      </c>
    </row>
    <row r="101" spans="40:52">
      <c r="AP101" t="s">
        <v>106</v>
      </c>
      <c r="AQ101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2"/>
  <sheetViews>
    <sheetView workbookViewId="0">
      <pane xSplit="3" ySplit="2" topLeftCell="AG3" activePane="bottomRight" state="frozen"/>
      <selection pane="topRight" activeCell="D1" sqref="D1"/>
      <selection pane="bottomLeft" activeCell="A3" sqref="A3"/>
      <selection pane="bottomRight" sqref="A1:XFD1048576"/>
    </sheetView>
  </sheetViews>
  <sheetFormatPr defaultRowHeight="15"/>
  <cols>
    <col min="52" max="52" width="10" bestFit="1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AN2" t="s">
        <v>93</v>
      </c>
      <c r="AO2" t="s">
        <v>93</v>
      </c>
      <c r="AX2" t="s">
        <v>93</v>
      </c>
      <c r="AY2" t="s">
        <v>93</v>
      </c>
      <c r="AZ2" t="s">
        <v>93</v>
      </c>
    </row>
    <row r="3" spans="1:54">
      <c r="A3" t="s">
        <v>2</v>
      </c>
      <c r="B3" t="s">
        <v>4</v>
      </c>
      <c r="AN3">
        <v>24377013</v>
      </c>
      <c r="AO3">
        <v>29831283</v>
      </c>
      <c r="AX3">
        <v>134475</v>
      </c>
      <c r="AY3">
        <v>2793090</v>
      </c>
      <c r="AZ3">
        <v>16490014</v>
      </c>
    </row>
    <row r="4" spans="1:54">
      <c r="B4" t="s">
        <v>3</v>
      </c>
      <c r="AN4">
        <v>516</v>
      </c>
      <c r="AX4">
        <v>3744542</v>
      </c>
      <c r="AZ4">
        <v>729544</v>
      </c>
    </row>
    <row r="5" spans="1:54">
      <c r="B5" t="s">
        <v>5</v>
      </c>
    </row>
    <row r="6" spans="1:54">
      <c r="B6" t="s">
        <v>101</v>
      </c>
      <c r="AN6">
        <v>566</v>
      </c>
      <c r="AO6">
        <v>6000</v>
      </c>
      <c r="AY6">
        <v>15</v>
      </c>
    </row>
    <row r="7" spans="1:54">
      <c r="B7" t="s">
        <v>6</v>
      </c>
    </row>
    <row r="8" spans="1:54">
      <c r="B8" t="s">
        <v>7</v>
      </c>
    </row>
    <row r="9" spans="1:54">
      <c r="B9" t="s">
        <v>8</v>
      </c>
    </row>
    <row r="10" spans="1:54">
      <c r="B10" t="s">
        <v>9</v>
      </c>
      <c r="AX10">
        <v>893923</v>
      </c>
      <c r="AY10">
        <v>4030891</v>
      </c>
      <c r="AZ10">
        <v>921975</v>
      </c>
    </row>
    <row r="11" spans="1:54">
      <c r="B11" t="s">
        <v>10</v>
      </c>
      <c r="AN11">
        <v>3445358</v>
      </c>
      <c r="AO11">
        <v>1675640</v>
      </c>
    </row>
    <row r="12" spans="1:54">
      <c r="B12" t="s">
        <v>11</v>
      </c>
      <c r="AX12">
        <v>10336657</v>
      </c>
      <c r="AY12">
        <v>20054841</v>
      </c>
      <c r="AZ12">
        <v>15096891</v>
      </c>
    </row>
    <row r="13" spans="1:54">
      <c r="B13" t="s">
        <v>12</v>
      </c>
    </row>
    <row r="14" spans="1:54">
      <c r="B14" t="s">
        <v>13</v>
      </c>
      <c r="AN14">
        <v>15272</v>
      </c>
      <c r="AO14">
        <v>29217</v>
      </c>
      <c r="AY14">
        <v>2566990</v>
      </c>
      <c r="AZ14">
        <v>3633909</v>
      </c>
    </row>
    <row r="15" spans="1:54">
      <c r="B15" t="s">
        <v>14</v>
      </c>
      <c r="AN15">
        <v>58930</v>
      </c>
      <c r="AO15">
        <v>37163</v>
      </c>
      <c r="AX15">
        <v>31025</v>
      </c>
      <c r="AY15">
        <v>3199</v>
      </c>
      <c r="AZ15">
        <v>47757</v>
      </c>
    </row>
    <row r="16" spans="1:54">
      <c r="B16" t="s">
        <v>15</v>
      </c>
    </row>
    <row r="17" spans="2:52">
      <c r="B17" t="s">
        <v>16</v>
      </c>
      <c r="AY17">
        <v>3142700</v>
      </c>
      <c r="AZ17">
        <v>2358572</v>
      </c>
    </row>
    <row r="18" spans="2:52">
      <c r="B18" t="s">
        <v>17</v>
      </c>
    </row>
    <row r="19" spans="2:52">
      <c r="B19" t="s">
        <v>18</v>
      </c>
      <c r="AN19">
        <v>5918</v>
      </c>
      <c r="AO19">
        <v>10306</v>
      </c>
      <c r="AX19">
        <v>9134</v>
      </c>
      <c r="AY19">
        <v>188580</v>
      </c>
      <c r="AZ19">
        <v>368295</v>
      </c>
    </row>
    <row r="20" spans="2:52">
      <c r="B20" t="s">
        <v>19</v>
      </c>
      <c r="C20" t="s">
        <v>20</v>
      </c>
      <c r="AN20">
        <v>2891</v>
      </c>
      <c r="AO20">
        <v>6112</v>
      </c>
      <c r="AY20">
        <v>9027057</v>
      </c>
      <c r="AZ20">
        <v>23592894</v>
      </c>
    </row>
    <row r="21" spans="2:52">
      <c r="B21" t="s">
        <v>21</v>
      </c>
      <c r="AY21">
        <v>3520418</v>
      </c>
      <c r="AZ21">
        <v>556491</v>
      </c>
    </row>
    <row r="22" spans="2:52">
      <c r="B22" t="s">
        <v>22</v>
      </c>
      <c r="AN22">
        <v>178674</v>
      </c>
      <c r="AO22">
        <v>149262</v>
      </c>
      <c r="AX22">
        <v>241654</v>
      </c>
      <c r="AY22">
        <v>374319</v>
      </c>
      <c r="AZ22">
        <v>175637</v>
      </c>
    </row>
    <row r="23" spans="2:52">
      <c r="B23" t="s">
        <v>23</v>
      </c>
    </row>
    <row r="24" spans="2:52">
      <c r="B24" t="s">
        <v>95</v>
      </c>
      <c r="AN24">
        <v>170</v>
      </c>
    </row>
    <row r="25" spans="2:52">
      <c r="B25" t="s">
        <v>24</v>
      </c>
      <c r="C25" t="s">
        <v>25</v>
      </c>
      <c r="AN25">
        <v>26787</v>
      </c>
      <c r="AO25">
        <v>37387</v>
      </c>
      <c r="AY25">
        <v>22856</v>
      </c>
      <c r="AZ25">
        <v>106721</v>
      </c>
    </row>
    <row r="26" spans="2:52">
      <c r="B26" t="s">
        <v>26</v>
      </c>
    </row>
    <row r="27" spans="2:52">
      <c r="B27" t="s">
        <v>27</v>
      </c>
      <c r="AN27">
        <v>1002</v>
      </c>
      <c r="AO27">
        <v>8320</v>
      </c>
      <c r="AX27">
        <v>144533</v>
      </c>
      <c r="AY27">
        <v>97782</v>
      </c>
      <c r="AZ27">
        <v>5962777</v>
      </c>
    </row>
    <row r="29" spans="2:52">
      <c r="B29" t="s">
        <v>28</v>
      </c>
    </row>
    <row r="30" spans="2:52">
      <c r="B30" t="s">
        <v>29</v>
      </c>
    </row>
    <row r="31" spans="2:52">
      <c r="B31" t="s">
        <v>30</v>
      </c>
    </row>
    <row r="32" spans="2:52">
      <c r="B32" t="s">
        <v>31</v>
      </c>
    </row>
    <row r="33" spans="2:52">
      <c r="B33" t="s">
        <v>32</v>
      </c>
      <c r="AN33">
        <v>36655</v>
      </c>
      <c r="AO33">
        <v>95491</v>
      </c>
      <c r="AY33">
        <v>4050</v>
      </c>
      <c r="AZ33">
        <v>44109</v>
      </c>
    </row>
    <row r="34" spans="2:52">
      <c r="B34" t="s">
        <v>33</v>
      </c>
    </row>
    <row r="35" spans="2:52">
      <c r="B35" t="s">
        <v>34</v>
      </c>
    </row>
    <row r="36" spans="2:52">
      <c r="B36" t="s">
        <v>35</v>
      </c>
    </row>
    <row r="37" spans="2:52">
      <c r="B37" t="s">
        <v>36</v>
      </c>
      <c r="C37" t="s">
        <v>37</v>
      </c>
      <c r="AZ37">
        <v>1336</v>
      </c>
    </row>
    <row r="38" spans="2:52">
      <c r="B38" t="s">
        <v>96</v>
      </c>
    </row>
    <row r="39" spans="2:52">
      <c r="B39" t="s">
        <v>38</v>
      </c>
    </row>
    <row r="40" spans="2:52">
      <c r="B40" t="s">
        <v>39</v>
      </c>
    </row>
    <row r="41" spans="2:52">
      <c r="B41" t="s">
        <v>40</v>
      </c>
    </row>
    <row r="42" spans="2:52">
      <c r="B42" t="s">
        <v>104</v>
      </c>
      <c r="AN42">
        <v>11843</v>
      </c>
      <c r="AO42">
        <v>2237</v>
      </c>
    </row>
    <row r="43" spans="2:52">
      <c r="B43" t="s">
        <v>41</v>
      </c>
      <c r="AN43">
        <v>252</v>
      </c>
      <c r="AO43">
        <v>1375</v>
      </c>
      <c r="AX43">
        <v>1151917</v>
      </c>
      <c r="AY43">
        <v>8677917</v>
      </c>
      <c r="AZ43">
        <v>13168336</v>
      </c>
    </row>
    <row r="44" spans="2:52">
      <c r="B44" t="s">
        <v>42</v>
      </c>
    </row>
    <row r="45" spans="2:52">
      <c r="B45" t="s">
        <v>43</v>
      </c>
      <c r="AN45">
        <v>57842</v>
      </c>
      <c r="AO45">
        <v>102326</v>
      </c>
      <c r="AY45">
        <v>6748</v>
      </c>
      <c r="AZ45">
        <v>11825</v>
      </c>
    </row>
    <row r="46" spans="2:52">
      <c r="B46" t="s">
        <v>97</v>
      </c>
    </row>
    <row r="47" spans="2:52">
      <c r="B47" t="s">
        <v>44</v>
      </c>
      <c r="AX47">
        <v>230</v>
      </c>
    </row>
    <row r="48" spans="2:52">
      <c r="B48" t="s">
        <v>45</v>
      </c>
      <c r="AN48">
        <v>4593</v>
      </c>
      <c r="AO48">
        <v>2861</v>
      </c>
    </row>
    <row r="49" spans="2:52">
      <c r="B49" t="s">
        <v>46</v>
      </c>
    </row>
    <row r="50" spans="2:52">
      <c r="B50" t="s">
        <v>47</v>
      </c>
      <c r="AN50">
        <v>1705</v>
      </c>
      <c r="AO50">
        <v>41541</v>
      </c>
    </row>
    <row r="51" spans="2:52">
      <c r="B51" t="s">
        <v>48</v>
      </c>
    </row>
    <row r="52" spans="2:52">
      <c r="B52" t="s">
        <v>49</v>
      </c>
    </row>
    <row r="53" spans="2:52">
      <c r="B53" t="s">
        <v>50</v>
      </c>
      <c r="AX53">
        <v>475488</v>
      </c>
      <c r="AY53">
        <v>4884235</v>
      </c>
      <c r="AZ53">
        <v>2879871</v>
      </c>
    </row>
    <row r="54" spans="2:52">
      <c r="B54" t="s">
        <v>51</v>
      </c>
      <c r="C54" t="s">
        <v>52</v>
      </c>
    </row>
    <row r="55" spans="2:52">
      <c r="B55" t="s">
        <v>53</v>
      </c>
      <c r="C55" t="s">
        <v>54</v>
      </c>
      <c r="AN55">
        <v>11870</v>
      </c>
      <c r="AO55">
        <v>105717</v>
      </c>
    </row>
    <row r="56" spans="2:52">
      <c r="B56" t="s">
        <v>55</v>
      </c>
    </row>
    <row r="57" spans="2:52">
      <c r="B57" t="s">
        <v>56</v>
      </c>
    </row>
    <row r="58" spans="2:52">
      <c r="B58" t="s">
        <v>98</v>
      </c>
    </row>
    <row r="59" spans="2:52">
      <c r="B59" t="s">
        <v>57</v>
      </c>
    </row>
    <row r="60" spans="2:52">
      <c r="B60" t="s">
        <v>58</v>
      </c>
    </row>
    <row r="61" spans="2:52">
      <c r="B61" t="s">
        <v>59</v>
      </c>
      <c r="AN61">
        <v>115516</v>
      </c>
      <c r="AO61">
        <v>194932</v>
      </c>
      <c r="AX61">
        <v>676478</v>
      </c>
      <c r="AY61">
        <v>539876</v>
      </c>
      <c r="AZ61">
        <v>228694</v>
      </c>
    </row>
    <row r="62" spans="2:52">
      <c r="B62" t="s">
        <v>60</v>
      </c>
    </row>
    <row r="63" spans="2:52">
      <c r="B63" t="s">
        <v>61</v>
      </c>
    </row>
    <row r="64" spans="2:52">
      <c r="B64" t="s">
        <v>62</v>
      </c>
    </row>
    <row r="65" spans="2:52">
      <c r="B65" t="s">
        <v>63</v>
      </c>
    </row>
    <row r="66" spans="2:52">
      <c r="B66" t="s">
        <v>64</v>
      </c>
      <c r="AX66">
        <f>5599138+773504</f>
        <v>6372642</v>
      </c>
      <c r="AY66">
        <v>5250359</v>
      </c>
      <c r="AZ66">
        <v>3427571</v>
      </c>
    </row>
    <row r="67" spans="2:52">
      <c r="B67" t="s">
        <v>65</v>
      </c>
    </row>
    <row r="68" spans="2:52">
      <c r="B68" t="s">
        <v>66</v>
      </c>
    </row>
    <row r="69" spans="2:52">
      <c r="B69" t="s">
        <v>67</v>
      </c>
    </row>
    <row r="70" spans="2:52">
      <c r="B70" t="s">
        <v>68</v>
      </c>
      <c r="AN70">
        <v>679</v>
      </c>
      <c r="AZ70">
        <v>3226287</v>
      </c>
    </row>
    <row r="71" spans="2:52">
      <c r="B71" t="s">
        <v>69</v>
      </c>
    </row>
    <row r="72" spans="2:52">
      <c r="B72" t="s">
        <v>70</v>
      </c>
      <c r="C72" t="s">
        <v>71</v>
      </c>
      <c r="AN72">
        <v>260497</v>
      </c>
      <c r="AO72">
        <v>397150</v>
      </c>
      <c r="AX72">
        <v>462306</v>
      </c>
      <c r="AY72">
        <v>240881</v>
      </c>
      <c r="AZ72">
        <v>1072122</v>
      </c>
    </row>
    <row r="73" spans="2:52">
      <c r="B73" t="s">
        <v>72</v>
      </c>
    </row>
    <row r="74" spans="2:52">
      <c r="B74" t="s">
        <v>73</v>
      </c>
    </row>
    <row r="75" spans="2:52">
      <c r="B75" t="s">
        <v>74</v>
      </c>
    </row>
    <row r="76" spans="2:52">
      <c r="B76" t="s">
        <v>75</v>
      </c>
    </row>
    <row r="77" spans="2:52">
      <c r="B77" t="s">
        <v>76</v>
      </c>
      <c r="AN77">
        <v>50</v>
      </c>
    </row>
    <row r="78" spans="2:52">
      <c r="B78" t="s">
        <v>77</v>
      </c>
    </row>
    <row r="79" spans="2:52">
      <c r="B79" t="s">
        <v>78</v>
      </c>
      <c r="AN79">
        <v>2115</v>
      </c>
    </row>
    <row r="80" spans="2:52">
      <c r="B80" t="s">
        <v>79</v>
      </c>
    </row>
    <row r="81" spans="2:52">
      <c r="B81" t="s">
        <v>80</v>
      </c>
    </row>
    <row r="82" spans="2:52">
      <c r="B82" t="s">
        <v>102</v>
      </c>
      <c r="AY82">
        <v>2706749</v>
      </c>
    </row>
    <row r="83" spans="2:52">
      <c r="B83" t="s">
        <v>81</v>
      </c>
    </row>
    <row r="84" spans="2:52">
      <c r="B84" t="s">
        <v>82</v>
      </c>
      <c r="C84" t="s">
        <v>83</v>
      </c>
      <c r="AN84">
        <v>27250</v>
      </c>
      <c r="AO84">
        <v>56075</v>
      </c>
      <c r="AZ84">
        <v>7308</v>
      </c>
    </row>
    <row r="85" spans="2:52">
      <c r="B85" t="s">
        <v>84</v>
      </c>
      <c r="AY85">
        <v>2871</v>
      </c>
    </row>
    <row r="86" spans="2:52">
      <c r="B86" t="s">
        <v>85</v>
      </c>
    </row>
    <row r="87" spans="2:52">
      <c r="B87" t="s">
        <v>86</v>
      </c>
    </row>
    <row r="88" spans="2:52">
      <c r="B88" t="s">
        <v>87</v>
      </c>
    </row>
    <row r="89" spans="2:52">
      <c r="B89" t="s">
        <v>88</v>
      </c>
      <c r="AX89">
        <v>2180986</v>
      </c>
      <c r="AY89">
        <v>4177909</v>
      </c>
      <c r="AZ89">
        <v>2095331</v>
      </c>
    </row>
    <row r="90" spans="2:52">
      <c r="B90" t="s">
        <v>89</v>
      </c>
    </row>
    <row r="91" spans="2:52">
      <c r="B91" t="s">
        <v>99</v>
      </c>
    </row>
    <row r="92" spans="2:52">
      <c r="B92" t="s">
        <v>90</v>
      </c>
    </row>
    <row r="93" spans="2:52">
      <c r="B93" t="s">
        <v>91</v>
      </c>
      <c r="AN93">
        <v>5291</v>
      </c>
      <c r="AO93">
        <v>411</v>
      </c>
      <c r="AX93">
        <v>3992</v>
      </c>
      <c r="AY93">
        <v>3408</v>
      </c>
      <c r="AZ93">
        <v>14841</v>
      </c>
    </row>
    <row r="95" spans="2:52">
      <c r="B95" t="s">
        <v>92</v>
      </c>
      <c r="AN95">
        <f t="shared" ref="AN95:AX95" si="0">SUM(AN3:AN94)</f>
        <v>28649255</v>
      </c>
      <c r="AO95">
        <f t="shared" si="0"/>
        <v>32790806</v>
      </c>
      <c r="AP95">
        <f t="shared" si="0"/>
        <v>0</v>
      </c>
      <c r="AQ95">
        <f t="shared" si="0"/>
        <v>0</v>
      </c>
      <c r="AR95">
        <f t="shared" si="0"/>
        <v>0</v>
      </c>
      <c r="AS95">
        <f t="shared" si="0"/>
        <v>0</v>
      </c>
      <c r="AT95">
        <f t="shared" si="0"/>
        <v>0</v>
      </c>
      <c r="AU95">
        <f t="shared" si="0"/>
        <v>0</v>
      </c>
      <c r="AV95">
        <f t="shared" si="0"/>
        <v>0</v>
      </c>
      <c r="AW95">
        <f t="shared" si="0"/>
        <v>0</v>
      </c>
      <c r="AX95">
        <f t="shared" si="0"/>
        <v>26859982</v>
      </c>
      <c r="AY95">
        <f>SUM(AY3:AY94)</f>
        <v>72317741</v>
      </c>
      <c r="AZ95">
        <f>SUM(AZ3:AZ94)</f>
        <v>96219108</v>
      </c>
    </row>
    <row r="97" spans="40:52">
      <c r="AN97">
        <f>28649255-AN95</f>
        <v>0</v>
      </c>
      <c r="AO97">
        <f>32790806-AO95</f>
        <v>0</v>
      </c>
      <c r="AX97">
        <f>26859982-AX95</f>
        <v>0</v>
      </c>
      <c r="AY97">
        <f>72317741-AY95</f>
        <v>0</v>
      </c>
      <c r="AZ97">
        <f>96219108-AZ95</f>
        <v>0</v>
      </c>
    </row>
    <row r="100" spans="40:52">
      <c r="AN100" t="s">
        <v>103</v>
      </c>
      <c r="AO100" t="s">
        <v>103</v>
      </c>
      <c r="AX100" t="s">
        <v>100</v>
      </c>
      <c r="AY100" t="s">
        <v>100</v>
      </c>
      <c r="AZ100" t="s">
        <v>100</v>
      </c>
    </row>
    <row r="102" spans="40:52">
      <c r="AN102" t="s">
        <v>105</v>
      </c>
      <c r="AO102" t="s">
        <v>105</v>
      </c>
      <c r="AX102" t="s">
        <v>105</v>
      </c>
      <c r="AY102" t="s">
        <v>105</v>
      </c>
      <c r="AZ102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103"/>
  <sheetViews>
    <sheetView tabSelected="1" workbookViewId="0">
      <pane xSplit="3" ySplit="2" topLeftCell="AN77" activePane="bottomRight" state="frozen"/>
      <selection activeCell="A75" sqref="A75:XFD75"/>
      <selection pane="topRight" activeCell="A75" sqref="A75:XFD75"/>
      <selection pane="bottomLeft" activeCell="A75" sqref="A75:XFD75"/>
      <selection pane="bottomRight" activeCell="AZ100" sqref="AZ100"/>
    </sheetView>
  </sheetViews>
  <sheetFormatPr defaultRowHeight="15"/>
  <cols>
    <col min="52" max="52" width="10" bestFit="1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AN2" t="s">
        <v>93</v>
      </c>
      <c r="AO2" t="s">
        <v>93</v>
      </c>
      <c r="AX2" t="s">
        <v>93</v>
      </c>
      <c r="AY2" t="s">
        <v>93</v>
      </c>
      <c r="AZ2" t="s">
        <v>93</v>
      </c>
    </row>
    <row r="3" spans="1:54">
      <c r="A3" t="s">
        <v>2</v>
      </c>
      <c r="B3" t="s">
        <v>4</v>
      </c>
      <c r="AP3">
        <v>33092597</v>
      </c>
      <c r="AQ3">
        <v>32898583</v>
      </c>
      <c r="AX3">
        <v>43581</v>
      </c>
      <c r="AY3">
        <v>2673218</v>
      </c>
      <c r="AZ3">
        <v>16133417</v>
      </c>
    </row>
    <row r="4" spans="1:54">
      <c r="B4" t="s">
        <v>3</v>
      </c>
      <c r="AX4">
        <v>3744542</v>
      </c>
      <c r="AZ4">
        <v>729544</v>
      </c>
    </row>
    <row r="5" spans="1:54">
      <c r="B5" t="s">
        <v>5</v>
      </c>
    </row>
    <row r="6" spans="1:54">
      <c r="B6" t="s">
        <v>101</v>
      </c>
      <c r="AQ6">
        <v>4708</v>
      </c>
      <c r="AY6">
        <v>15</v>
      </c>
    </row>
    <row r="7" spans="1:54">
      <c r="B7" t="s">
        <v>6</v>
      </c>
    </row>
    <row r="8" spans="1:54">
      <c r="B8" t="s">
        <v>7</v>
      </c>
    </row>
    <row r="9" spans="1:54">
      <c r="B9" t="s">
        <v>8</v>
      </c>
    </row>
    <row r="10" spans="1:54">
      <c r="B10" t="s">
        <v>9</v>
      </c>
      <c r="AX10">
        <v>893923</v>
      </c>
      <c r="AY10">
        <v>4030891</v>
      </c>
      <c r="AZ10">
        <v>921975</v>
      </c>
    </row>
    <row r="11" spans="1:54">
      <c r="B11" t="s">
        <v>10</v>
      </c>
      <c r="AP11">
        <v>2570551</v>
      </c>
      <c r="AQ11">
        <v>10272</v>
      </c>
    </row>
    <row r="12" spans="1:54">
      <c r="B12" t="s">
        <v>11</v>
      </c>
      <c r="AX12">
        <v>10336657</v>
      </c>
      <c r="AY12">
        <v>20051620</v>
      </c>
      <c r="AZ12">
        <v>15096891</v>
      </c>
    </row>
    <row r="13" spans="1:54">
      <c r="B13" t="s">
        <v>12</v>
      </c>
    </row>
    <row r="14" spans="1:54">
      <c r="B14" t="s">
        <v>13</v>
      </c>
      <c r="AP14">
        <v>82045</v>
      </c>
      <c r="AQ14">
        <v>189255</v>
      </c>
      <c r="AY14">
        <v>2566990</v>
      </c>
      <c r="AZ14">
        <v>3625409</v>
      </c>
    </row>
    <row r="15" spans="1:54">
      <c r="B15" t="s">
        <v>14</v>
      </c>
      <c r="AP15">
        <v>4244</v>
      </c>
      <c r="AQ15">
        <v>1652</v>
      </c>
      <c r="AX15">
        <v>459</v>
      </c>
      <c r="AY15">
        <v>2767</v>
      </c>
      <c r="AZ15">
        <v>8997</v>
      </c>
    </row>
    <row r="16" spans="1:54">
      <c r="B16" t="s">
        <v>15</v>
      </c>
    </row>
    <row r="17" spans="2:52">
      <c r="B17" t="s">
        <v>16</v>
      </c>
      <c r="AY17">
        <v>3142700</v>
      </c>
      <c r="AZ17">
        <v>2356577</v>
      </c>
    </row>
    <row r="18" spans="2:52">
      <c r="B18" t="s">
        <v>17</v>
      </c>
    </row>
    <row r="19" spans="2:52">
      <c r="B19" t="s">
        <v>18</v>
      </c>
      <c r="AP19">
        <v>6288</v>
      </c>
      <c r="AQ19">
        <v>5688</v>
      </c>
      <c r="AX19">
        <v>6917</v>
      </c>
      <c r="AY19">
        <v>188565</v>
      </c>
      <c r="AZ19">
        <v>248478</v>
      </c>
    </row>
    <row r="20" spans="2:52">
      <c r="B20" t="s">
        <v>19</v>
      </c>
      <c r="C20" t="s">
        <v>20</v>
      </c>
      <c r="AY20">
        <v>9026881</v>
      </c>
      <c r="AZ20">
        <v>23473518</v>
      </c>
    </row>
    <row r="21" spans="2:52">
      <c r="B21" t="s">
        <v>21</v>
      </c>
      <c r="AY21">
        <v>3520418</v>
      </c>
      <c r="AZ21">
        <v>556491</v>
      </c>
    </row>
    <row r="22" spans="2:52">
      <c r="B22" t="s">
        <v>22</v>
      </c>
      <c r="AP22">
        <v>22875</v>
      </c>
      <c r="AQ22">
        <v>20249</v>
      </c>
      <c r="AX22">
        <v>33689</v>
      </c>
      <c r="AY22">
        <v>57042</v>
      </c>
      <c r="AZ22">
        <v>35186</v>
      </c>
    </row>
    <row r="23" spans="2:52">
      <c r="B23" t="s">
        <v>23</v>
      </c>
    </row>
    <row r="24" spans="2:52">
      <c r="B24" t="s">
        <v>95</v>
      </c>
    </row>
    <row r="25" spans="2:52">
      <c r="B25" t="s">
        <v>24</v>
      </c>
      <c r="C25" t="s">
        <v>25</v>
      </c>
      <c r="AQ25">
        <v>349</v>
      </c>
      <c r="AY25">
        <v>340</v>
      </c>
      <c r="AZ25">
        <v>23810</v>
      </c>
    </row>
    <row r="26" spans="2:52">
      <c r="B26" t="s">
        <v>26</v>
      </c>
    </row>
    <row r="27" spans="2:52">
      <c r="B27" t="s">
        <v>27</v>
      </c>
      <c r="AP27">
        <v>1345</v>
      </c>
      <c r="AQ27">
        <v>1034</v>
      </c>
      <c r="AX27">
        <v>128985</v>
      </c>
      <c r="AY27">
        <v>92936</v>
      </c>
      <c r="AZ27">
        <v>5953040</v>
      </c>
    </row>
    <row r="29" spans="2:52">
      <c r="B29" t="s">
        <v>28</v>
      </c>
    </row>
    <row r="30" spans="2:52">
      <c r="B30" t="s">
        <v>29</v>
      </c>
    </row>
    <row r="31" spans="2:52">
      <c r="B31" t="s">
        <v>30</v>
      </c>
    </row>
    <row r="32" spans="2:52">
      <c r="B32" t="s">
        <v>31</v>
      </c>
    </row>
    <row r="33" spans="2:52">
      <c r="B33" t="s">
        <v>32</v>
      </c>
      <c r="AP33">
        <v>146662</v>
      </c>
      <c r="AQ33">
        <v>16833</v>
      </c>
      <c r="AY33">
        <v>4050</v>
      </c>
      <c r="AZ33">
        <v>44109</v>
      </c>
    </row>
    <row r="34" spans="2:52">
      <c r="B34" t="s">
        <v>33</v>
      </c>
    </row>
    <row r="35" spans="2:52">
      <c r="B35" t="s">
        <v>34</v>
      </c>
    </row>
    <row r="36" spans="2:52">
      <c r="B36" t="s">
        <v>35</v>
      </c>
    </row>
    <row r="37" spans="2:52">
      <c r="B37" t="s">
        <v>36</v>
      </c>
      <c r="C37" t="s">
        <v>37</v>
      </c>
    </row>
    <row r="38" spans="2:52">
      <c r="B38" t="s">
        <v>96</v>
      </c>
    </row>
    <row r="39" spans="2:52">
      <c r="B39" t="s">
        <v>38</v>
      </c>
    </row>
    <row r="40" spans="2:52">
      <c r="B40" t="s">
        <v>39</v>
      </c>
    </row>
    <row r="41" spans="2:52">
      <c r="B41" t="s">
        <v>40</v>
      </c>
    </row>
    <row r="42" spans="2:52">
      <c r="B42" t="s">
        <v>104</v>
      </c>
      <c r="AP42">
        <v>3</v>
      </c>
    </row>
    <row r="43" spans="2:52">
      <c r="B43" t="s">
        <v>41</v>
      </c>
      <c r="AX43">
        <v>1150584</v>
      </c>
      <c r="AY43">
        <v>8677917</v>
      </c>
      <c r="AZ43">
        <v>13130190</v>
      </c>
    </row>
    <row r="44" spans="2:52">
      <c r="B44" t="s">
        <v>42</v>
      </c>
    </row>
    <row r="45" spans="2:52">
      <c r="B45" t="s">
        <v>43</v>
      </c>
      <c r="AP45">
        <v>25782</v>
      </c>
      <c r="AQ45">
        <v>27495</v>
      </c>
      <c r="AY45">
        <v>4748</v>
      </c>
      <c r="AZ45">
        <v>7436</v>
      </c>
    </row>
    <row r="46" spans="2:52">
      <c r="B46" t="s">
        <v>97</v>
      </c>
    </row>
    <row r="47" spans="2:52">
      <c r="B47" t="s">
        <v>44</v>
      </c>
    </row>
    <row r="48" spans="2:52">
      <c r="B48" t="s">
        <v>45</v>
      </c>
      <c r="AP48">
        <v>10</v>
      </c>
    </row>
    <row r="49" spans="2:52">
      <c r="B49" t="s">
        <v>46</v>
      </c>
    </row>
    <row r="50" spans="2:52">
      <c r="B50" t="s">
        <v>47</v>
      </c>
      <c r="AP50">
        <v>29298</v>
      </c>
    </row>
    <row r="51" spans="2:52">
      <c r="B51" t="s">
        <v>48</v>
      </c>
    </row>
    <row r="52" spans="2:52">
      <c r="B52" t="s">
        <v>49</v>
      </c>
    </row>
    <row r="53" spans="2:52">
      <c r="B53" t="s">
        <v>50</v>
      </c>
      <c r="AX53">
        <v>475488</v>
      </c>
      <c r="AY53">
        <v>4884235</v>
      </c>
      <c r="AZ53">
        <v>2879871</v>
      </c>
    </row>
    <row r="54" spans="2:52">
      <c r="B54" t="s">
        <v>51</v>
      </c>
      <c r="C54" t="s">
        <v>52</v>
      </c>
    </row>
    <row r="55" spans="2:52">
      <c r="B55" t="s">
        <v>53</v>
      </c>
      <c r="C55" t="s">
        <v>54</v>
      </c>
    </row>
    <row r="56" spans="2:52">
      <c r="B56" t="s">
        <v>55</v>
      </c>
    </row>
    <row r="57" spans="2:52">
      <c r="B57" t="s">
        <v>56</v>
      </c>
    </row>
    <row r="58" spans="2:52">
      <c r="B58" t="s">
        <v>98</v>
      </c>
    </row>
    <row r="59" spans="2:52">
      <c r="B59" t="s">
        <v>57</v>
      </c>
    </row>
    <row r="60" spans="2:52">
      <c r="B60" t="s">
        <v>58</v>
      </c>
    </row>
    <row r="61" spans="2:52">
      <c r="B61" t="s">
        <v>59</v>
      </c>
      <c r="AP61">
        <v>6097</v>
      </c>
      <c r="AQ61">
        <v>4402</v>
      </c>
      <c r="AX61">
        <v>234107</v>
      </c>
      <c r="AY61">
        <v>38738</v>
      </c>
      <c r="AZ61">
        <v>21151</v>
      </c>
    </row>
    <row r="62" spans="2:52">
      <c r="B62" t="s">
        <v>60</v>
      </c>
    </row>
    <row r="63" spans="2:52">
      <c r="B63" t="s">
        <v>61</v>
      </c>
    </row>
    <row r="64" spans="2:52">
      <c r="B64" t="s">
        <v>62</v>
      </c>
    </row>
    <row r="65" spans="2:52">
      <c r="B65" t="s">
        <v>63</v>
      </c>
    </row>
    <row r="66" spans="2:52">
      <c r="B66" t="s">
        <v>64</v>
      </c>
      <c r="AX66">
        <v>5599138</v>
      </c>
      <c r="AY66">
        <v>5250359</v>
      </c>
      <c r="AZ66">
        <v>3427571</v>
      </c>
    </row>
    <row r="67" spans="2:52">
      <c r="B67" t="s">
        <v>65</v>
      </c>
    </row>
    <row r="68" spans="2:52">
      <c r="B68" t="s">
        <v>66</v>
      </c>
    </row>
    <row r="69" spans="2:52">
      <c r="B69" t="s">
        <v>67</v>
      </c>
    </row>
    <row r="70" spans="2:52">
      <c r="B70" t="s">
        <v>68</v>
      </c>
      <c r="AQ70">
        <v>140</v>
      </c>
      <c r="AZ70">
        <v>3168912</v>
      </c>
    </row>
    <row r="71" spans="2:52">
      <c r="B71" t="s">
        <v>69</v>
      </c>
    </row>
    <row r="72" spans="2:52">
      <c r="B72" t="s">
        <v>70</v>
      </c>
      <c r="C72" t="s">
        <v>71</v>
      </c>
      <c r="AP72">
        <v>58229</v>
      </c>
      <c r="AQ72">
        <v>66734</v>
      </c>
      <c r="AX72">
        <v>105828</v>
      </c>
      <c r="AY72">
        <v>12033</v>
      </c>
      <c r="AZ72">
        <v>15084</v>
      </c>
    </row>
    <row r="73" spans="2:52">
      <c r="B73" t="s">
        <v>72</v>
      </c>
      <c r="AX73">
        <v>773504</v>
      </c>
    </row>
    <row r="74" spans="2:52">
      <c r="B74" t="s">
        <v>73</v>
      </c>
    </row>
    <row r="75" spans="2:52">
      <c r="B75" t="s">
        <v>110</v>
      </c>
    </row>
    <row r="76" spans="2:52">
      <c r="B76" t="s">
        <v>74</v>
      </c>
    </row>
    <row r="77" spans="2:52">
      <c r="B77" t="s">
        <v>75</v>
      </c>
    </row>
    <row r="78" spans="2:52">
      <c r="B78" t="s">
        <v>76</v>
      </c>
    </row>
    <row r="79" spans="2:52">
      <c r="B79" t="s">
        <v>77</v>
      </c>
    </row>
    <row r="80" spans="2:52">
      <c r="B80" t="s">
        <v>78</v>
      </c>
    </row>
    <row r="81" spans="2:52">
      <c r="B81" t="s">
        <v>79</v>
      </c>
    </row>
    <row r="82" spans="2:52">
      <c r="B82" t="s">
        <v>80</v>
      </c>
    </row>
    <row r="83" spans="2:52">
      <c r="B83" t="s">
        <v>102</v>
      </c>
      <c r="AY83">
        <v>2706749</v>
      </c>
    </row>
    <row r="84" spans="2:52">
      <c r="B84" t="s">
        <v>81</v>
      </c>
    </row>
    <row r="85" spans="2:52">
      <c r="B85" t="s">
        <v>82</v>
      </c>
      <c r="C85" t="s">
        <v>83</v>
      </c>
      <c r="AP85">
        <v>35281</v>
      </c>
      <c r="AY85">
        <v>2271</v>
      </c>
      <c r="AZ85">
        <v>6608</v>
      </c>
    </row>
    <row r="86" spans="2:52">
      <c r="B86" t="s">
        <v>84</v>
      </c>
    </row>
    <row r="87" spans="2:52">
      <c r="B87" t="s">
        <v>85</v>
      </c>
    </row>
    <row r="88" spans="2:52">
      <c r="B88" t="s">
        <v>86</v>
      </c>
    </row>
    <row r="89" spans="2:52">
      <c r="B89" t="s">
        <v>87</v>
      </c>
    </row>
    <row r="90" spans="2:52">
      <c r="B90" t="s">
        <v>88</v>
      </c>
      <c r="AX90">
        <v>2180686</v>
      </c>
      <c r="AY90">
        <v>4177909</v>
      </c>
      <c r="AZ90">
        <v>2095331</v>
      </c>
    </row>
    <row r="91" spans="2:52">
      <c r="B91" t="s">
        <v>89</v>
      </c>
    </row>
    <row r="92" spans="2:52">
      <c r="B92" t="s">
        <v>99</v>
      </c>
    </row>
    <row r="93" spans="2:52">
      <c r="B93" t="s">
        <v>90</v>
      </c>
    </row>
    <row r="94" spans="2:52">
      <c r="B94" t="s">
        <v>91</v>
      </c>
      <c r="AP94">
        <v>172</v>
      </c>
      <c r="AQ94">
        <v>1805</v>
      </c>
      <c r="AX94">
        <v>3878</v>
      </c>
      <c r="AY94">
        <v>2088</v>
      </c>
      <c r="AZ94">
        <v>1596</v>
      </c>
    </row>
    <row r="96" spans="2:52">
      <c r="B96" t="s">
        <v>92</v>
      </c>
      <c r="AN96">
        <f t="shared" ref="AN96:AX96" si="0">SUM(AN3:AN95)</f>
        <v>0</v>
      </c>
      <c r="AO96">
        <f t="shared" si="0"/>
        <v>0</v>
      </c>
      <c r="AP96">
        <f t="shared" si="0"/>
        <v>36081479</v>
      </c>
      <c r="AQ96">
        <f t="shared" si="0"/>
        <v>33249199</v>
      </c>
      <c r="AR96">
        <f t="shared" si="0"/>
        <v>0</v>
      </c>
      <c r="AS96">
        <f t="shared" si="0"/>
        <v>0</v>
      </c>
      <c r="AT96">
        <f t="shared" si="0"/>
        <v>0</v>
      </c>
      <c r="AU96">
        <f t="shared" si="0"/>
        <v>0</v>
      </c>
      <c r="AV96">
        <f t="shared" si="0"/>
        <v>0</v>
      </c>
      <c r="AW96">
        <f t="shared" si="0"/>
        <v>0</v>
      </c>
      <c r="AX96">
        <f t="shared" si="0"/>
        <v>25711966</v>
      </c>
      <c r="AY96">
        <f>SUM(AY3:AY95)</f>
        <v>71115480</v>
      </c>
      <c r="AZ96">
        <f>SUM(AZ3:AZ95)</f>
        <v>93961192</v>
      </c>
    </row>
    <row r="98" spans="40:52">
      <c r="AP98">
        <f>36081479-AP96</f>
        <v>0</v>
      </c>
      <c r="AQ98">
        <f>33249199-AQ96</f>
        <v>0</v>
      </c>
      <c r="AX98">
        <f>25711966-AX96</f>
        <v>0</v>
      </c>
      <c r="AY98">
        <f>71115480-AY96</f>
        <v>0</v>
      </c>
      <c r="AZ98">
        <f>93961192-AZ96</f>
        <v>0</v>
      </c>
    </row>
    <row r="100" spans="40:52">
      <c r="AX100" t="s">
        <v>113</v>
      </c>
      <c r="AY100" t="s">
        <v>113</v>
      </c>
      <c r="AZ100" t="s">
        <v>113</v>
      </c>
    </row>
    <row r="101" spans="40:52">
      <c r="AN101" t="s">
        <v>103</v>
      </c>
      <c r="AO101" t="s">
        <v>103</v>
      </c>
      <c r="AP101" t="s">
        <v>103</v>
      </c>
      <c r="AQ101" t="s">
        <v>103</v>
      </c>
      <c r="AX101" t="s">
        <v>100</v>
      </c>
      <c r="AY101" t="s">
        <v>100</v>
      </c>
      <c r="AZ101" t="s">
        <v>100</v>
      </c>
    </row>
    <row r="103" spans="40:52">
      <c r="AP103" t="s">
        <v>106</v>
      </c>
      <c r="AQ103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B103"/>
  <sheetViews>
    <sheetView workbookViewId="0">
      <pane xSplit="3" ySplit="2" topLeftCell="AM79" activePane="bottomRight" state="frozen"/>
      <selection activeCell="B75" sqref="B75"/>
      <selection pane="topRight" activeCell="B75" sqref="B75"/>
      <selection pane="bottomLeft" activeCell="B75" sqref="B75"/>
      <selection pane="bottomRight" activeCell="AZ102" sqref="AZ102"/>
    </sheetView>
  </sheetViews>
  <sheetFormatPr defaultRowHeight="15"/>
  <cols>
    <col min="52" max="52" width="10" bestFit="1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AN2" t="s">
        <v>93</v>
      </c>
      <c r="AO2" t="s">
        <v>93</v>
      </c>
      <c r="AP2" t="s">
        <v>93</v>
      </c>
      <c r="AX2" t="s">
        <v>93</v>
      </c>
      <c r="AY2" t="s">
        <v>93</v>
      </c>
      <c r="AZ2" t="s">
        <v>93</v>
      </c>
    </row>
    <row r="3" spans="1:54">
      <c r="A3" t="s">
        <v>2</v>
      </c>
      <c r="B3" t="s">
        <v>4</v>
      </c>
      <c r="AP3">
        <v>250056</v>
      </c>
      <c r="AQ3">
        <v>200271</v>
      </c>
      <c r="AX3">
        <v>90894</v>
      </c>
      <c r="AY3">
        <v>119872</v>
      </c>
      <c r="AZ3">
        <v>356597</v>
      </c>
    </row>
    <row r="4" spans="1:54">
      <c r="B4" t="s">
        <v>3</v>
      </c>
    </row>
    <row r="5" spans="1:54">
      <c r="B5" t="s">
        <v>5</v>
      </c>
    </row>
    <row r="6" spans="1:54">
      <c r="B6" t="s">
        <v>101</v>
      </c>
      <c r="AP6">
        <v>5800</v>
      </c>
      <c r="AQ6">
        <v>92</v>
      </c>
    </row>
    <row r="7" spans="1:54">
      <c r="B7" t="s">
        <v>6</v>
      </c>
    </row>
    <row r="8" spans="1:54">
      <c r="B8" t="s">
        <v>7</v>
      </c>
    </row>
    <row r="9" spans="1:54">
      <c r="B9" t="s">
        <v>8</v>
      </c>
    </row>
    <row r="10" spans="1:54">
      <c r="B10" t="s">
        <v>9</v>
      </c>
    </row>
    <row r="11" spans="1:54">
      <c r="B11" t="s">
        <v>10</v>
      </c>
    </row>
    <row r="12" spans="1:54">
      <c r="B12" t="s">
        <v>11</v>
      </c>
      <c r="AY12">
        <v>3221</v>
      </c>
    </row>
    <row r="13" spans="1:54">
      <c r="B13" t="s">
        <v>12</v>
      </c>
    </row>
    <row r="14" spans="1:54">
      <c r="B14" t="s">
        <v>13</v>
      </c>
      <c r="AP14">
        <v>4434</v>
      </c>
      <c r="AQ14">
        <v>4407</v>
      </c>
      <c r="AZ14">
        <v>8500</v>
      </c>
    </row>
    <row r="15" spans="1:54">
      <c r="B15" t="s">
        <v>14</v>
      </c>
      <c r="AP15">
        <v>102176</v>
      </c>
      <c r="AQ15">
        <v>61901</v>
      </c>
      <c r="AX15">
        <v>30566</v>
      </c>
      <c r="AY15">
        <v>432</v>
      </c>
      <c r="AZ15">
        <v>42202</v>
      </c>
    </row>
    <row r="16" spans="1:54">
      <c r="B16" t="s">
        <v>15</v>
      </c>
    </row>
    <row r="17" spans="2:52">
      <c r="B17" t="s">
        <v>16</v>
      </c>
      <c r="AZ17">
        <v>1995</v>
      </c>
    </row>
    <row r="18" spans="2:52">
      <c r="B18" t="s">
        <v>17</v>
      </c>
    </row>
    <row r="19" spans="2:52">
      <c r="B19" t="s">
        <v>18</v>
      </c>
      <c r="AP19">
        <v>14706</v>
      </c>
      <c r="AQ19">
        <v>1621</v>
      </c>
      <c r="AY19">
        <v>15</v>
      </c>
      <c r="AZ19">
        <v>119817</v>
      </c>
    </row>
    <row r="20" spans="2:52">
      <c r="B20" t="s">
        <v>19</v>
      </c>
      <c r="C20" t="s">
        <v>20</v>
      </c>
      <c r="AP20">
        <v>8226</v>
      </c>
      <c r="AQ20">
        <v>561</v>
      </c>
      <c r="AX20">
        <v>2217</v>
      </c>
      <c r="AY20">
        <v>176</v>
      </c>
      <c r="AZ20">
        <v>119376</v>
      </c>
    </row>
    <row r="21" spans="2:52">
      <c r="B21" t="s">
        <v>21</v>
      </c>
    </row>
    <row r="22" spans="2:52">
      <c r="B22" t="s">
        <v>22</v>
      </c>
      <c r="AP22">
        <v>132512</v>
      </c>
      <c r="AQ22">
        <v>143556</v>
      </c>
      <c r="AX22">
        <v>207965</v>
      </c>
      <c r="AY22">
        <v>317277</v>
      </c>
      <c r="AZ22">
        <v>140451</v>
      </c>
    </row>
    <row r="23" spans="2:52">
      <c r="B23" t="s">
        <v>23</v>
      </c>
    </row>
    <row r="24" spans="2:52">
      <c r="B24" t="s">
        <v>95</v>
      </c>
    </row>
    <row r="25" spans="2:52">
      <c r="B25" t="s">
        <v>24</v>
      </c>
      <c r="C25" t="s">
        <v>25</v>
      </c>
      <c r="AP25">
        <v>31221</v>
      </c>
      <c r="AQ25">
        <v>86740</v>
      </c>
      <c r="AY25">
        <v>22516</v>
      </c>
      <c r="AZ25">
        <v>82911</v>
      </c>
    </row>
    <row r="26" spans="2:52">
      <c r="B26" t="s">
        <v>26</v>
      </c>
    </row>
    <row r="27" spans="2:52">
      <c r="B27" t="s">
        <v>27</v>
      </c>
      <c r="AX27">
        <v>15548</v>
      </c>
      <c r="AY27">
        <v>4846</v>
      </c>
      <c r="AZ27">
        <v>9737</v>
      </c>
    </row>
    <row r="29" spans="2:52">
      <c r="B29" t="s">
        <v>28</v>
      </c>
    </row>
    <row r="30" spans="2:52">
      <c r="B30" t="s">
        <v>29</v>
      </c>
    </row>
    <row r="31" spans="2:52">
      <c r="B31" t="s">
        <v>30</v>
      </c>
    </row>
    <row r="32" spans="2:52">
      <c r="B32" t="s">
        <v>31</v>
      </c>
    </row>
    <row r="33" spans="2:52">
      <c r="B33" t="s">
        <v>32</v>
      </c>
      <c r="AP33">
        <v>925</v>
      </c>
    </row>
    <row r="34" spans="2:52">
      <c r="B34" t="s">
        <v>33</v>
      </c>
    </row>
    <row r="35" spans="2:52">
      <c r="B35" t="s">
        <v>34</v>
      </c>
    </row>
    <row r="36" spans="2:52">
      <c r="B36" t="s">
        <v>35</v>
      </c>
    </row>
    <row r="37" spans="2:52">
      <c r="B37" t="s">
        <v>36</v>
      </c>
      <c r="C37" t="s">
        <v>37</v>
      </c>
      <c r="AQ37">
        <v>5225</v>
      </c>
      <c r="AZ37">
        <v>1336</v>
      </c>
    </row>
    <row r="38" spans="2:52">
      <c r="B38" t="s">
        <v>96</v>
      </c>
    </row>
    <row r="39" spans="2:52">
      <c r="B39" t="s">
        <v>38</v>
      </c>
    </row>
    <row r="40" spans="2:52">
      <c r="B40" t="s">
        <v>39</v>
      </c>
    </row>
    <row r="41" spans="2:52">
      <c r="B41" t="s">
        <v>40</v>
      </c>
    </row>
    <row r="42" spans="2:52">
      <c r="B42" t="s">
        <v>104</v>
      </c>
      <c r="AP42">
        <v>25</v>
      </c>
    </row>
    <row r="43" spans="2:52">
      <c r="B43" t="s">
        <v>41</v>
      </c>
      <c r="AP43">
        <v>842</v>
      </c>
      <c r="AQ43">
        <v>3300</v>
      </c>
      <c r="AX43">
        <v>1333</v>
      </c>
      <c r="AZ43">
        <v>38146</v>
      </c>
    </row>
    <row r="44" spans="2:52">
      <c r="B44" t="s">
        <v>42</v>
      </c>
    </row>
    <row r="45" spans="2:52">
      <c r="B45" t="s">
        <v>43</v>
      </c>
      <c r="AP45">
        <v>23679</v>
      </c>
      <c r="AQ45">
        <v>7286</v>
      </c>
      <c r="AY45">
        <v>2000</v>
      </c>
      <c r="AZ45">
        <v>4389</v>
      </c>
    </row>
    <row r="46" spans="2:52">
      <c r="B46" t="s">
        <v>97</v>
      </c>
    </row>
    <row r="47" spans="2:52">
      <c r="B47" t="s">
        <v>44</v>
      </c>
      <c r="AX47">
        <v>230</v>
      </c>
    </row>
    <row r="48" spans="2:52">
      <c r="B48" t="s">
        <v>45</v>
      </c>
      <c r="AP48">
        <v>1621</v>
      </c>
      <c r="AQ48">
        <v>1522</v>
      </c>
    </row>
    <row r="49" spans="2:52">
      <c r="B49" t="s">
        <v>46</v>
      </c>
    </row>
    <row r="50" spans="2:52">
      <c r="B50" t="s">
        <v>47</v>
      </c>
      <c r="AP50">
        <v>2833</v>
      </c>
      <c r="AQ50">
        <v>4082</v>
      </c>
    </row>
    <row r="51" spans="2:52">
      <c r="B51" t="s">
        <v>48</v>
      </c>
    </row>
    <row r="52" spans="2:52">
      <c r="B52" t="s">
        <v>49</v>
      </c>
    </row>
    <row r="53" spans="2:52">
      <c r="B53" t="s">
        <v>50</v>
      </c>
    </row>
    <row r="54" spans="2:52">
      <c r="B54" t="s">
        <v>51</v>
      </c>
      <c r="C54" t="s">
        <v>52</v>
      </c>
    </row>
    <row r="55" spans="2:52">
      <c r="B55" t="s">
        <v>53</v>
      </c>
      <c r="C55" t="s">
        <v>54</v>
      </c>
      <c r="AP55">
        <v>70937</v>
      </c>
    </row>
    <row r="56" spans="2:52">
      <c r="B56" t="s">
        <v>55</v>
      </c>
    </row>
    <row r="57" spans="2:52">
      <c r="B57" t="s">
        <v>56</v>
      </c>
    </row>
    <row r="58" spans="2:52">
      <c r="B58" t="s">
        <v>98</v>
      </c>
    </row>
    <row r="59" spans="2:52">
      <c r="B59" t="s">
        <v>57</v>
      </c>
    </row>
    <row r="60" spans="2:52">
      <c r="B60" t="s">
        <v>58</v>
      </c>
    </row>
    <row r="61" spans="2:52">
      <c r="B61" t="s">
        <v>59</v>
      </c>
      <c r="AP61">
        <v>200291</v>
      </c>
      <c r="AQ61">
        <v>187470</v>
      </c>
      <c r="AX61">
        <v>442371</v>
      </c>
      <c r="AY61">
        <v>501138</v>
      </c>
      <c r="AZ61">
        <v>207543</v>
      </c>
    </row>
    <row r="62" spans="2:52">
      <c r="B62" t="s">
        <v>60</v>
      </c>
    </row>
    <row r="63" spans="2:52">
      <c r="B63" t="s">
        <v>61</v>
      </c>
    </row>
    <row r="64" spans="2:52">
      <c r="B64" t="s">
        <v>62</v>
      </c>
    </row>
    <row r="65" spans="2:52">
      <c r="B65" t="s">
        <v>63</v>
      </c>
    </row>
    <row r="66" spans="2:52">
      <c r="B66" t="s">
        <v>64</v>
      </c>
    </row>
    <row r="67" spans="2:52">
      <c r="B67" t="s">
        <v>65</v>
      </c>
    </row>
    <row r="68" spans="2:52">
      <c r="B68" t="s">
        <v>66</v>
      </c>
    </row>
    <row r="69" spans="2:52">
      <c r="B69" t="s">
        <v>67</v>
      </c>
    </row>
    <row r="70" spans="2:52">
      <c r="B70" t="s">
        <v>68</v>
      </c>
      <c r="AQ70">
        <v>1500</v>
      </c>
      <c r="AZ70">
        <v>57375</v>
      </c>
    </row>
    <row r="71" spans="2:52">
      <c r="B71" t="s">
        <v>69</v>
      </c>
    </row>
    <row r="72" spans="2:52">
      <c r="B72" t="s">
        <v>70</v>
      </c>
      <c r="C72" t="s">
        <v>71</v>
      </c>
      <c r="AP72">
        <v>156557</v>
      </c>
      <c r="AQ72">
        <v>167522</v>
      </c>
      <c r="AX72">
        <v>356478</v>
      </c>
      <c r="AY72">
        <v>228848</v>
      </c>
      <c r="AZ72">
        <v>1057038</v>
      </c>
    </row>
    <row r="73" spans="2:52">
      <c r="B73" t="s">
        <v>72</v>
      </c>
    </row>
    <row r="74" spans="2:52">
      <c r="B74" t="s">
        <v>73</v>
      </c>
    </row>
    <row r="75" spans="2:52">
      <c r="B75" t="s">
        <v>110</v>
      </c>
      <c r="AQ75">
        <v>300</v>
      </c>
    </row>
    <row r="76" spans="2:52">
      <c r="B76" t="s">
        <v>74</v>
      </c>
    </row>
    <row r="77" spans="2:52">
      <c r="B77" t="s">
        <v>75</v>
      </c>
    </row>
    <row r="78" spans="2:52">
      <c r="B78" t="s">
        <v>76</v>
      </c>
    </row>
    <row r="79" spans="2:52">
      <c r="B79" t="s">
        <v>77</v>
      </c>
    </row>
    <row r="80" spans="2:52">
      <c r="B80" t="s">
        <v>78</v>
      </c>
    </row>
    <row r="81" spans="2:52">
      <c r="B81" t="s">
        <v>79</v>
      </c>
    </row>
    <row r="82" spans="2:52">
      <c r="B82" t="s">
        <v>80</v>
      </c>
    </row>
    <row r="83" spans="2:52">
      <c r="B83" t="s">
        <v>102</v>
      </c>
    </row>
    <row r="84" spans="2:52">
      <c r="B84" t="s">
        <v>81</v>
      </c>
    </row>
    <row r="85" spans="2:52">
      <c r="B85" t="s">
        <v>82</v>
      </c>
      <c r="C85" t="s">
        <v>83</v>
      </c>
      <c r="AP85">
        <v>490</v>
      </c>
      <c r="AY85">
        <v>600</v>
      </c>
      <c r="AZ85">
        <v>700</v>
      </c>
    </row>
    <row r="86" spans="2:52">
      <c r="B86" t="s">
        <v>84</v>
      </c>
    </row>
    <row r="87" spans="2:52">
      <c r="B87" t="s">
        <v>85</v>
      </c>
    </row>
    <row r="88" spans="2:52">
      <c r="B88" t="s">
        <v>86</v>
      </c>
    </row>
    <row r="89" spans="2:52">
      <c r="B89" t="s">
        <v>87</v>
      </c>
    </row>
    <row r="90" spans="2:52">
      <c r="B90" t="s">
        <v>88</v>
      </c>
      <c r="AX90">
        <v>300</v>
      </c>
    </row>
    <row r="91" spans="2:52">
      <c r="B91" t="s">
        <v>89</v>
      </c>
    </row>
    <row r="92" spans="2:52">
      <c r="B92" t="s">
        <v>99</v>
      </c>
    </row>
    <row r="93" spans="2:52">
      <c r="B93" t="s">
        <v>90</v>
      </c>
    </row>
    <row r="94" spans="2:52">
      <c r="B94" t="s">
        <v>91</v>
      </c>
      <c r="AX94">
        <v>114</v>
      </c>
      <c r="AY94">
        <v>1320</v>
      </c>
      <c r="AZ94">
        <v>13245</v>
      </c>
    </row>
    <row r="96" spans="2:52">
      <c r="B96" t="s">
        <v>92</v>
      </c>
      <c r="AN96">
        <f t="shared" ref="AN96:AX96" si="0">SUM(AN3:AN95)</f>
        <v>0</v>
      </c>
      <c r="AO96">
        <f t="shared" si="0"/>
        <v>0</v>
      </c>
      <c r="AP96">
        <f t="shared" si="0"/>
        <v>1007331</v>
      </c>
      <c r="AQ96">
        <f t="shared" si="0"/>
        <v>877356</v>
      </c>
      <c r="AR96">
        <f t="shared" si="0"/>
        <v>0</v>
      </c>
      <c r="AS96">
        <f t="shared" si="0"/>
        <v>0</v>
      </c>
      <c r="AT96">
        <f t="shared" si="0"/>
        <v>0</v>
      </c>
      <c r="AU96">
        <f t="shared" si="0"/>
        <v>0</v>
      </c>
      <c r="AV96">
        <f t="shared" si="0"/>
        <v>0</v>
      </c>
      <c r="AW96">
        <f t="shared" si="0"/>
        <v>0</v>
      </c>
      <c r="AX96">
        <f t="shared" si="0"/>
        <v>1148016</v>
      </c>
      <c r="AY96">
        <f>SUM(AY3:AY95)</f>
        <v>1202261</v>
      </c>
      <c r="AZ96">
        <f>SUM(AZ3:AZ95)</f>
        <v>2261358</v>
      </c>
    </row>
    <row r="98" spans="40:52">
      <c r="AP98">
        <f>1007331-AP96</f>
        <v>0</v>
      </c>
      <c r="AQ98">
        <f>877356-AQ96</f>
        <v>0</v>
      </c>
      <c r="AX98">
        <f>1148016-AX96</f>
        <v>0</v>
      </c>
      <c r="AY98">
        <f>1202261-AY96</f>
        <v>0</v>
      </c>
      <c r="AZ98">
        <f>2261358-AZ96</f>
        <v>0</v>
      </c>
    </row>
    <row r="100" spans="40:52">
      <c r="AP100" t="s">
        <v>108</v>
      </c>
      <c r="AQ100" t="s">
        <v>109</v>
      </c>
      <c r="AX100" t="s">
        <v>113</v>
      </c>
      <c r="AY100" t="s">
        <v>113</v>
      </c>
      <c r="AZ100" t="s">
        <v>115</v>
      </c>
    </row>
    <row r="101" spans="40:52">
      <c r="AN101" t="s">
        <v>103</v>
      </c>
      <c r="AO101" t="s">
        <v>103</v>
      </c>
      <c r="AP101" t="s">
        <v>103</v>
      </c>
      <c r="AQ101" t="s">
        <v>103</v>
      </c>
      <c r="AX101" t="s">
        <v>100</v>
      </c>
      <c r="AY101" t="s">
        <v>100</v>
      </c>
      <c r="AZ101" t="s">
        <v>100</v>
      </c>
    </row>
    <row r="103" spans="40:52">
      <c r="AP103" t="s">
        <v>106</v>
      </c>
      <c r="AQ103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imports</vt:lpstr>
      <vt:lpstr>exports</vt:lpstr>
      <vt:lpstr>domexp</vt:lpstr>
      <vt:lpstr>reexp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2009-03-25T16:02:00Z</dcterms:created>
  <dcterms:modified xsi:type="dcterms:W3CDTF">2010-05-19T14:40:06Z</dcterms:modified>
</cp:coreProperties>
</file>