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90" windowWidth="15480" windowHeight="9120" tabRatio="599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X112" i="2"/>
  <c r="X114" s="1"/>
  <c r="Y112"/>
  <c r="Y114" s="1"/>
  <c r="Z112"/>
  <c r="Z114" s="1"/>
  <c r="AG114"/>
  <c r="AF114"/>
  <c r="BC131" i="1"/>
  <c r="BE15"/>
  <c r="BC129"/>
  <c r="AY129" l="1"/>
  <c r="AY131" s="1"/>
  <c r="AZ129"/>
  <c r="AZ131" s="1"/>
  <c r="BA129"/>
  <c r="BA131" s="1"/>
  <c r="BB129"/>
  <c r="BB131" s="1"/>
  <c r="AA112" i="2"/>
  <c r="AA114" s="1"/>
  <c r="AB112"/>
  <c r="AB114" s="1"/>
  <c r="AC112"/>
  <c r="AC114" s="1"/>
  <c r="AD112"/>
  <c r="AD114" s="1"/>
  <c r="AE112"/>
  <c r="AE114" s="1"/>
  <c r="AF112"/>
  <c r="AG112"/>
  <c r="AH112"/>
  <c r="AH114" s="1"/>
  <c r="AI112"/>
  <c r="AI114" s="1"/>
  <c r="Y129" i="1"/>
  <c r="Y131" s="1"/>
  <c r="AF39"/>
  <c r="AF129" s="1"/>
  <c r="AF131" s="1"/>
  <c r="AW112" i="2"/>
  <c r="AW114" s="1"/>
  <c r="AV112"/>
  <c r="AV114" s="1"/>
  <c r="AU112"/>
  <c r="AU114" s="1"/>
  <c r="AX129" i="1"/>
  <c r="AX131" s="1"/>
  <c r="AJ48"/>
  <c r="AJ129" s="1"/>
  <c r="AJ131" s="1"/>
  <c r="AJ41"/>
  <c r="AV129"/>
  <c r="AV131" s="1"/>
  <c r="AW129"/>
  <c r="AW131" s="1"/>
  <c r="Z129"/>
  <c r="Z131" s="1"/>
  <c r="AA129"/>
  <c r="AA131" s="1"/>
  <c r="AB129"/>
  <c r="AB131" s="1"/>
  <c r="AC129"/>
  <c r="AC131" s="1"/>
  <c r="AD129"/>
  <c r="AD131" s="1"/>
  <c r="AE129"/>
  <c r="AE131" s="1"/>
  <c r="AG129"/>
  <c r="AG131" s="1"/>
  <c r="AH129"/>
  <c r="AH131" s="1"/>
  <c r="AI129"/>
  <c r="AI131" s="1"/>
  <c r="AJ112" i="2" l="1"/>
  <c r="AJ114" s="1"/>
  <c r="AK112"/>
  <c r="AK114" s="1"/>
  <c r="AK129" i="1"/>
  <c r="AK131" s="1"/>
  <c r="AL129"/>
  <c r="AL131" s="1"/>
  <c r="AL112" i="2"/>
  <c r="AL114" s="1"/>
  <c r="AM112"/>
  <c r="AM114" s="1"/>
  <c r="AN112"/>
  <c r="AN114" s="1"/>
  <c r="AO112"/>
  <c r="AO114" s="1"/>
  <c r="AP112"/>
  <c r="AP114" s="1"/>
  <c r="AQ112"/>
  <c r="AQ114" s="1"/>
  <c r="AR112"/>
  <c r="AR114" s="1"/>
  <c r="AM129" i="1"/>
  <c r="AM131" s="1"/>
  <c r="AN129"/>
  <c r="AN131" s="1"/>
  <c r="AO129"/>
  <c r="AO131" s="1"/>
  <c r="AP129"/>
  <c r="AP131" s="1"/>
  <c r="AQ129"/>
  <c r="AQ131" s="1"/>
  <c r="AR129"/>
  <c r="AR131" s="1"/>
  <c r="AS129"/>
  <c r="AS131" s="1"/>
  <c r="AT112" i="2"/>
  <c r="AT114" s="1"/>
  <c r="AS112"/>
  <c r="AS114" s="1"/>
  <c r="AU129" i="1"/>
  <c r="AU131" s="1"/>
  <c r="AT129"/>
  <c r="AT131" s="1"/>
</calcChain>
</file>

<file path=xl/sharedStrings.xml><?xml version="1.0" encoding="utf-8"?>
<sst xmlns="http://schemas.openxmlformats.org/spreadsheetml/2006/main" count="293" uniqueCount="150">
  <si>
    <t>notes</t>
  </si>
  <si>
    <t>unit</t>
  </si>
  <si>
    <t>Mexico</t>
  </si>
  <si>
    <t>Bermudas</t>
  </si>
  <si>
    <t>Canada</t>
  </si>
  <si>
    <t>Estados Unidos</t>
  </si>
  <si>
    <t>Costa Rica</t>
  </si>
  <si>
    <t>El Salvador</t>
  </si>
  <si>
    <t>Guatemala</t>
  </si>
  <si>
    <t>Honduras</t>
  </si>
  <si>
    <t>Honduras Britanica</t>
  </si>
  <si>
    <t>Nicaragua</t>
  </si>
  <si>
    <t>Panama</t>
  </si>
  <si>
    <t>Argentina</t>
  </si>
  <si>
    <t>Bolivia</t>
  </si>
  <si>
    <t>Brasil</t>
  </si>
  <si>
    <t>Colombia</t>
  </si>
  <si>
    <t>Chile</t>
  </si>
  <si>
    <t>Ecuador</t>
  </si>
  <si>
    <t>Paraguay</t>
  </si>
  <si>
    <t>Uruguay</t>
  </si>
  <si>
    <t>Venezuela</t>
  </si>
  <si>
    <t>Antillas Holandesas</t>
  </si>
  <si>
    <t>Bahamas</t>
  </si>
  <si>
    <t>Cuba</t>
  </si>
  <si>
    <t>Haiti</t>
  </si>
  <si>
    <t>Jamaica</t>
  </si>
  <si>
    <t>Pequenas Antillas Britanicas</t>
  </si>
  <si>
    <t>Puerto Rico</t>
  </si>
  <si>
    <t>Republica Dominicana</t>
  </si>
  <si>
    <t>Alemania</t>
  </si>
  <si>
    <t>Belgica</t>
  </si>
  <si>
    <t>Bulgaria</t>
  </si>
  <si>
    <t>Dinamarca</t>
  </si>
  <si>
    <t>Peru</t>
  </si>
  <si>
    <t>Espana</t>
  </si>
  <si>
    <t>Finlandia</t>
  </si>
  <si>
    <t>Francia</t>
  </si>
  <si>
    <t>Gran Bretana</t>
  </si>
  <si>
    <t>Grecia</t>
  </si>
  <si>
    <t>Hungria</t>
  </si>
  <si>
    <t>Irlanda</t>
  </si>
  <si>
    <t>Italia</t>
  </si>
  <si>
    <t>Letonia</t>
  </si>
  <si>
    <t>Noruega</t>
  </si>
  <si>
    <t>Paises Bajos</t>
  </si>
  <si>
    <t>Polonia</t>
  </si>
  <si>
    <t>Portugal</t>
  </si>
  <si>
    <t>Suecia</t>
  </si>
  <si>
    <t>Suiza</t>
  </si>
  <si>
    <t>USSR</t>
  </si>
  <si>
    <t>Yugoslavia</t>
  </si>
  <si>
    <t>Arabia</t>
  </si>
  <si>
    <t>Ceilan</t>
  </si>
  <si>
    <t>China</t>
  </si>
  <si>
    <t>Chipre</t>
  </si>
  <si>
    <t>Establecimientos del Estrecho</t>
  </si>
  <si>
    <t>Filipinas</t>
  </si>
  <si>
    <t>India Britanica</t>
  </si>
  <si>
    <t>India Holandesa</t>
  </si>
  <si>
    <t>Japon</t>
  </si>
  <si>
    <t>Manchuria</t>
  </si>
  <si>
    <t>Palestina</t>
  </si>
  <si>
    <t>Persia</t>
  </si>
  <si>
    <t>Argelia y Tunez</t>
  </si>
  <si>
    <t>Egipto</t>
  </si>
  <si>
    <t>Union Sudafricana</t>
  </si>
  <si>
    <t>Australia</t>
  </si>
  <si>
    <t>Melanesia</t>
  </si>
  <si>
    <t>Polinesia</t>
  </si>
  <si>
    <t>Guyana Inglesa</t>
  </si>
  <si>
    <t>Antillas Francesas</t>
  </si>
  <si>
    <t>Albania</t>
  </si>
  <si>
    <t>Austria</t>
  </si>
  <si>
    <t>Czechoslovakia</t>
  </si>
  <si>
    <t>Danzig</t>
  </si>
  <si>
    <t>Guayana Inglesa</t>
  </si>
  <si>
    <t>Checoslovaquia</t>
  </si>
  <si>
    <t>Dantzig</t>
  </si>
  <si>
    <t>Estonia</t>
  </si>
  <si>
    <t>Lituania</t>
  </si>
  <si>
    <t>Rumania</t>
  </si>
  <si>
    <t>Turquia</t>
  </si>
  <si>
    <t>Indochina Francesa</t>
  </si>
  <si>
    <t>Irak</t>
  </si>
  <si>
    <t>Manchukuo</t>
  </si>
  <si>
    <t>Siam</t>
  </si>
  <si>
    <t>Siria</t>
  </si>
  <si>
    <t>Congo Belga</t>
  </si>
  <si>
    <t>Libia</t>
  </si>
  <si>
    <t>Marruecos Espanol</t>
  </si>
  <si>
    <t>Marruecos Frances</t>
  </si>
  <si>
    <t>Mozambique</t>
  </si>
  <si>
    <t>Posesiones Francesas en Africa Occidental</t>
  </si>
  <si>
    <t>Posesiones Francesas en Africa Oriental</t>
  </si>
  <si>
    <t>Posesiones Inglesas en Africa Occidental</t>
  </si>
  <si>
    <t>Posesiones Inglesas en Africa Oriental</t>
  </si>
  <si>
    <t>Posesiones Italianas en Africa (Eritrea y Somalia)</t>
  </si>
  <si>
    <t>Posesiones Portuguesas en Africa Occidental</t>
  </si>
  <si>
    <t>Micronesia</t>
  </si>
  <si>
    <t>Nueva Zelandia</t>
  </si>
  <si>
    <t>pesos</t>
  </si>
  <si>
    <t>Bohemia y Moravia</t>
  </si>
  <si>
    <t>Estonia, Letonia, y Lituania</t>
  </si>
  <si>
    <t>Melanesia, Micronesia, y Polinesia</t>
  </si>
  <si>
    <t>Polonia y Dantzig</t>
  </si>
  <si>
    <t xml:space="preserve">Otros </t>
  </si>
  <si>
    <t>Abisinia</t>
  </si>
  <si>
    <t>Includes Islas Canarias</t>
  </si>
  <si>
    <t>Madagascar</t>
  </si>
  <si>
    <t>Posesiones Francesas en Oceania</t>
  </si>
  <si>
    <t>Posesiones Inglesas en Oceania</t>
  </si>
  <si>
    <t>Estonia y Letonia</t>
  </si>
  <si>
    <t>Angola</t>
  </si>
  <si>
    <t>Tripoli</t>
  </si>
  <si>
    <t>Trinidad, Tobago y Barbados</t>
  </si>
  <si>
    <t>Includes Malta</t>
  </si>
  <si>
    <t>From Anuario Estadistico de Los Estados Unidos Mexicanos 1942</t>
  </si>
  <si>
    <t>http://www.inegi.gob.mx/prod_serv/contenidos/espanol/bvinegi/productos/integracion/pais/aeeum/1942/AEEUM194201.pdf</t>
  </si>
  <si>
    <t>From Anuario Estadistico de Los Estados Unidos Mexicanos 1943-45</t>
  </si>
  <si>
    <t>Otros</t>
  </si>
  <si>
    <t>Manchukuo/Manchuria</t>
  </si>
  <si>
    <t>Eslovaquia</t>
  </si>
  <si>
    <t>Portugal posesiones orientales</t>
  </si>
  <si>
    <t>Otras posesiones britanicas en Asia</t>
  </si>
  <si>
    <t>Indias Orientales</t>
  </si>
  <si>
    <t>Antillas Britanicas</t>
  </si>
  <si>
    <t>Terranova y Labrador</t>
  </si>
  <si>
    <t>Ukrania</t>
  </si>
  <si>
    <t>Libano</t>
  </si>
  <si>
    <t>Liberia</t>
  </si>
  <si>
    <t>Timor Portugues</t>
  </si>
  <si>
    <t>Otros Americas</t>
  </si>
  <si>
    <t>Otros Africa</t>
  </si>
  <si>
    <t>Otros Europa</t>
  </si>
  <si>
    <t>Israel</t>
  </si>
  <si>
    <t>Pakistan</t>
  </si>
  <si>
    <t>Otros Asia</t>
  </si>
  <si>
    <t>Arabia Saudita</t>
  </si>
  <si>
    <t>http://www.inegi.gob.mx/prod_serv/contenidos/espanol/bvinegi/productos/integracion/pais/aeeum/1941/AEEUM194117.pdf</t>
  </si>
  <si>
    <t>Borneo</t>
  </si>
  <si>
    <t>Guyana Holandesa</t>
  </si>
  <si>
    <t>Hawaii</t>
  </si>
  <si>
    <t>Islas Canarias</t>
  </si>
  <si>
    <t>Posesiones Inglesas en Asia</t>
  </si>
  <si>
    <t>Marruecos</t>
  </si>
  <si>
    <t>From Anuario Estadistico de Los Estados Unidos Mexicanos Anos de 1920, 1921, y 1922</t>
  </si>
  <si>
    <t>Anuario Estadistico Comercio Exterior Y Navegacion</t>
  </si>
  <si>
    <t>Estadistica del Comercio Exterior</t>
  </si>
  <si>
    <t>TOTAL</t>
  </si>
</sst>
</file>

<file path=xl/styles.xml><?xml version="1.0" encoding="utf-8"?>
<styleSheet xmlns="http://schemas.openxmlformats.org/spreadsheetml/2006/main">
  <numFmts count="1">
    <numFmt numFmtId="164" formatCode="###\ ###\ ###\ 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34"/>
  <sheetViews>
    <sheetView workbookViewId="0">
      <pane xSplit="2" ySplit="3" topLeftCell="AW109" activePane="bottomRight" state="frozen"/>
      <selection pane="topRight" activeCell="C1" sqref="C1"/>
      <selection pane="bottomLeft" activeCell="A3" sqref="A3"/>
      <selection pane="bottomRight" activeCell="B129" sqref="B129"/>
    </sheetView>
  </sheetViews>
  <sheetFormatPr defaultRowHeight="15"/>
  <cols>
    <col min="2" max="2" width="37.42578125" customWidth="1"/>
    <col min="25" max="32" width="11.28515625" style="1" bestFit="1" customWidth="1"/>
    <col min="33" max="34" width="11.28515625" bestFit="1" customWidth="1"/>
    <col min="35" max="36" width="11.28515625" style="1" bestFit="1" customWidth="1"/>
    <col min="37" max="48" width="11.28515625" bestFit="1" customWidth="1"/>
    <col min="49" max="53" width="12.28515625" bestFit="1" customWidth="1"/>
    <col min="54" max="54" width="9.28515625" bestFit="1" customWidth="1"/>
    <col min="55" max="55" width="9.28515625" style="1" bestFit="1" customWidth="1"/>
    <col min="57" max="57" width="9.28515625" bestFit="1" customWidth="1"/>
  </cols>
  <sheetData>
    <row r="1" spans="1:58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 s="1">
        <v>1920</v>
      </c>
      <c r="Z1" s="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 s="1">
        <v>1927</v>
      </c>
      <c r="AG1">
        <v>1928</v>
      </c>
      <c r="AH1">
        <v>1929</v>
      </c>
      <c r="AI1" s="1">
        <v>1930</v>
      </c>
      <c r="AJ1" s="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 s="1">
        <v>1950</v>
      </c>
    </row>
    <row r="2" spans="1:58"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>
        <v>1</v>
      </c>
      <c r="AH2">
        <v>1</v>
      </c>
      <c r="AI2" s="1">
        <v>1</v>
      </c>
      <c r="AJ2" s="1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1000</v>
      </c>
      <c r="BC2" s="1">
        <v>1000</v>
      </c>
    </row>
    <row r="3" spans="1:58">
      <c r="AK3" t="s">
        <v>101</v>
      </c>
      <c r="AL3" t="s">
        <v>101</v>
      </c>
      <c r="AM3" t="s">
        <v>101</v>
      </c>
      <c r="AN3" t="s">
        <v>101</v>
      </c>
      <c r="AO3" t="s">
        <v>101</v>
      </c>
      <c r="AP3" t="s">
        <v>101</v>
      </c>
      <c r="AQ3" t="s">
        <v>101</v>
      </c>
      <c r="AR3" t="s">
        <v>101</v>
      </c>
      <c r="BB3" t="s">
        <v>101</v>
      </c>
      <c r="BC3" s="1" t="s">
        <v>101</v>
      </c>
    </row>
    <row r="4" spans="1:58">
      <c r="A4" t="s">
        <v>2</v>
      </c>
      <c r="B4" t="s">
        <v>107</v>
      </c>
      <c r="D4">
        <v>88</v>
      </c>
      <c r="Y4" s="3"/>
      <c r="Z4" s="3"/>
      <c r="AA4" s="3">
        <v>429</v>
      </c>
      <c r="AB4" s="3"/>
      <c r="AC4" s="3"/>
      <c r="AD4" s="3"/>
      <c r="AE4" s="3">
        <v>180</v>
      </c>
      <c r="AF4" s="3"/>
      <c r="AG4" s="2">
        <v>12</v>
      </c>
      <c r="AH4" s="2">
        <v>54</v>
      </c>
      <c r="AI4" s="3">
        <v>134</v>
      </c>
      <c r="AJ4" s="3">
        <v>1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58">
      <c r="B5" t="s">
        <v>72</v>
      </c>
      <c r="D5">
        <v>33</v>
      </c>
      <c r="Y5" s="3"/>
      <c r="Z5" s="3"/>
      <c r="AA5" s="3"/>
      <c r="AB5" s="3"/>
      <c r="AC5" s="3"/>
      <c r="AD5" s="3"/>
      <c r="AE5" s="3"/>
      <c r="AF5" s="3"/>
      <c r="AG5" s="2"/>
      <c r="AH5" s="2">
        <v>1674</v>
      </c>
      <c r="AI5" s="3">
        <v>141</v>
      </c>
      <c r="AJ5" s="3"/>
      <c r="AK5" s="2">
        <v>14</v>
      </c>
      <c r="AL5" s="2"/>
      <c r="AM5" s="2"/>
      <c r="AN5" s="2"/>
      <c r="AO5" s="2"/>
      <c r="AP5" s="2"/>
      <c r="AQ5" s="2"/>
      <c r="AR5" s="2"/>
      <c r="AT5" s="2"/>
      <c r="AU5" s="2"/>
    </row>
    <row r="6" spans="1:58">
      <c r="B6" t="s">
        <v>30</v>
      </c>
      <c r="D6">
        <v>34</v>
      </c>
      <c r="Y6" s="3">
        <v>37114670</v>
      </c>
      <c r="Z6" s="3">
        <v>23473092</v>
      </c>
      <c r="AA6" s="3">
        <v>37581334</v>
      </c>
      <c r="AB6" s="3">
        <v>19628723</v>
      </c>
      <c r="AC6" s="3">
        <v>23203101</v>
      </c>
      <c r="AD6" s="3">
        <v>29867999</v>
      </c>
      <c r="AE6" s="3">
        <v>28075710</v>
      </c>
      <c r="AF6" s="3">
        <v>29483429</v>
      </c>
      <c r="AG6" s="2">
        <v>32623036</v>
      </c>
      <c r="AH6" s="2">
        <v>30741517</v>
      </c>
      <c r="AI6" s="3">
        <v>32912344</v>
      </c>
      <c r="AJ6" s="3">
        <v>19494362</v>
      </c>
      <c r="AK6" s="2">
        <v>20564588</v>
      </c>
      <c r="AL6" s="2">
        <v>29263691</v>
      </c>
      <c r="AM6" s="2">
        <v>34390493</v>
      </c>
      <c r="AN6" s="2">
        <v>48466245</v>
      </c>
      <c r="AO6" s="2">
        <v>71444264</v>
      </c>
      <c r="AP6" s="2">
        <v>98622346</v>
      </c>
      <c r="AQ6" s="2">
        <v>93436866</v>
      </c>
      <c r="AR6" s="2">
        <v>80284344</v>
      </c>
      <c r="AS6" s="2">
        <v>8431437</v>
      </c>
      <c r="AT6" s="2">
        <v>2100697</v>
      </c>
      <c r="AU6" s="2">
        <v>38935</v>
      </c>
      <c r="AV6" s="2">
        <v>16830</v>
      </c>
      <c r="AW6" s="2">
        <v>7292</v>
      </c>
      <c r="AX6" s="2">
        <v>13093</v>
      </c>
      <c r="AY6" s="2">
        <v>48293</v>
      </c>
      <c r="AZ6" s="2">
        <v>75138</v>
      </c>
      <c r="BA6" s="2">
        <v>1571705</v>
      </c>
      <c r="BB6" s="2">
        <v>14233</v>
      </c>
      <c r="BC6" s="3">
        <v>62437</v>
      </c>
    </row>
    <row r="7" spans="1:58">
      <c r="B7" t="s">
        <v>113</v>
      </c>
      <c r="D7">
        <v>89</v>
      </c>
      <c r="Y7" s="3"/>
      <c r="Z7" s="3"/>
      <c r="AA7" s="3"/>
      <c r="AB7" s="3"/>
      <c r="AC7" s="3"/>
      <c r="AD7" s="3"/>
      <c r="AE7" s="3"/>
      <c r="AF7" s="3"/>
      <c r="AG7" s="2"/>
      <c r="AH7" s="2"/>
      <c r="AI7" s="3">
        <v>25</v>
      </c>
      <c r="AJ7" s="3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58">
      <c r="B8" t="s">
        <v>71</v>
      </c>
      <c r="D8">
        <v>23</v>
      </c>
      <c r="Y8" s="3"/>
      <c r="Z8" s="3"/>
      <c r="AA8" s="3"/>
      <c r="AB8" s="3"/>
      <c r="AC8" s="3">
        <v>588</v>
      </c>
      <c r="AD8" s="3">
        <v>392</v>
      </c>
      <c r="AE8" s="3">
        <v>301</v>
      </c>
      <c r="AF8" s="3">
        <v>1175</v>
      </c>
      <c r="AG8" s="2">
        <v>2529</v>
      </c>
      <c r="AH8" s="2">
        <v>3588</v>
      </c>
      <c r="AI8" s="3">
        <v>15088</v>
      </c>
      <c r="AJ8" s="3"/>
      <c r="AK8" s="2"/>
      <c r="AL8" s="2"/>
      <c r="AM8" s="2"/>
      <c r="AN8" s="2"/>
      <c r="AO8" s="2"/>
      <c r="AP8" s="2"/>
      <c r="AQ8" s="2">
        <v>7</v>
      </c>
      <c r="AR8" s="2"/>
      <c r="AT8" s="2"/>
      <c r="AU8" s="2"/>
      <c r="AX8" s="2">
        <v>14568</v>
      </c>
    </row>
    <row r="9" spans="1:58">
      <c r="B9" t="s">
        <v>22</v>
      </c>
      <c r="D9">
        <v>24</v>
      </c>
      <c r="Y9" s="3"/>
      <c r="Z9" s="3"/>
      <c r="AA9" s="3"/>
      <c r="AB9" s="3"/>
      <c r="AC9" s="3"/>
      <c r="AD9" s="3"/>
      <c r="AE9" s="3"/>
      <c r="AF9" s="3"/>
      <c r="AG9" s="2">
        <v>429</v>
      </c>
      <c r="AH9" s="2">
        <v>5995</v>
      </c>
      <c r="AI9" s="3">
        <v>107584</v>
      </c>
      <c r="AJ9" s="3">
        <v>905186</v>
      </c>
      <c r="AK9" s="2">
        <v>252054</v>
      </c>
      <c r="AL9" s="2">
        <v>742316</v>
      </c>
      <c r="AM9" s="2">
        <v>501052</v>
      </c>
      <c r="AN9" s="2">
        <v>2345</v>
      </c>
      <c r="AO9" s="2"/>
      <c r="AP9" s="2">
        <v>112074</v>
      </c>
      <c r="AQ9" s="2">
        <v>2041</v>
      </c>
      <c r="AR9" s="2">
        <v>145</v>
      </c>
      <c r="AS9" s="2">
        <v>25</v>
      </c>
      <c r="AT9" s="2">
        <v>15</v>
      </c>
      <c r="AU9" s="2"/>
      <c r="AW9">
        <v>5360</v>
      </c>
      <c r="AX9" s="2">
        <v>145</v>
      </c>
      <c r="BA9">
        <v>30</v>
      </c>
      <c r="BB9">
        <v>1175</v>
      </c>
    </row>
    <row r="10" spans="1:58">
      <c r="B10" t="s">
        <v>52</v>
      </c>
      <c r="D10">
        <v>68</v>
      </c>
      <c r="Y10" s="3">
        <v>23992</v>
      </c>
      <c r="Z10" s="3">
        <v>2889</v>
      </c>
      <c r="AA10" s="3">
        <v>31360</v>
      </c>
      <c r="AB10" s="3">
        <v>8684</v>
      </c>
      <c r="AC10" s="3">
        <v>648</v>
      </c>
      <c r="AD10" s="3">
        <v>1543</v>
      </c>
      <c r="AE10" s="3">
        <v>7423</v>
      </c>
      <c r="AF10" s="3">
        <v>6622</v>
      </c>
      <c r="AG10" s="2">
        <v>57796</v>
      </c>
      <c r="AH10" s="2">
        <v>1180</v>
      </c>
      <c r="AI10" s="3">
        <v>2201</v>
      </c>
      <c r="AJ10" s="3">
        <v>2775</v>
      </c>
      <c r="AK10" s="2">
        <v>17</v>
      </c>
      <c r="AL10" s="2">
        <v>322</v>
      </c>
      <c r="AM10" s="2">
        <v>9448</v>
      </c>
      <c r="AN10" s="2">
        <v>1815</v>
      </c>
      <c r="AO10" s="2">
        <v>679</v>
      </c>
      <c r="AP10" s="2">
        <v>1548</v>
      </c>
      <c r="AQ10" s="2"/>
      <c r="AR10" s="2">
        <v>1112</v>
      </c>
      <c r="AS10" s="2">
        <v>5327</v>
      </c>
      <c r="AT10" s="2">
        <v>374</v>
      </c>
      <c r="AU10" s="2"/>
      <c r="AZ10">
        <v>598</v>
      </c>
      <c r="BA10">
        <v>12</v>
      </c>
    </row>
    <row r="11" spans="1:58">
      <c r="B11" t="s">
        <v>138</v>
      </c>
      <c r="Y11" s="3"/>
      <c r="Z11" s="3"/>
      <c r="AA11" s="3"/>
      <c r="AB11" s="3"/>
      <c r="AC11" s="3"/>
      <c r="AD11" s="3"/>
      <c r="AE11" s="3"/>
      <c r="AF11" s="3"/>
      <c r="AG11" s="2"/>
      <c r="AH11" s="2"/>
      <c r="AI11" s="3"/>
      <c r="AJ11" s="3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BC11" s="1">
        <v>37</v>
      </c>
    </row>
    <row r="12" spans="1:58">
      <c r="B12" t="s">
        <v>64</v>
      </c>
      <c r="D12">
        <v>90</v>
      </c>
      <c r="Y12" s="3"/>
      <c r="Z12" s="3">
        <v>6</v>
      </c>
      <c r="AA12" s="3">
        <v>15</v>
      </c>
      <c r="AB12" s="3">
        <v>1074</v>
      </c>
      <c r="AC12" s="3">
        <v>7036</v>
      </c>
      <c r="AD12" s="3"/>
      <c r="AE12" s="3">
        <v>2299</v>
      </c>
      <c r="AF12" s="3">
        <v>19804</v>
      </c>
      <c r="AG12" s="2">
        <v>4485</v>
      </c>
      <c r="AH12" s="2">
        <v>5460</v>
      </c>
      <c r="AI12" s="3">
        <v>1975</v>
      </c>
      <c r="AJ12" s="3">
        <v>5593</v>
      </c>
      <c r="AK12" s="2">
        <v>12</v>
      </c>
      <c r="AL12" s="2">
        <v>37727</v>
      </c>
      <c r="AM12" s="2">
        <v>563</v>
      </c>
      <c r="AN12" s="2">
        <v>21815</v>
      </c>
      <c r="AO12" s="2">
        <v>9792</v>
      </c>
      <c r="AP12" s="2">
        <v>116497</v>
      </c>
      <c r="AQ12" s="2">
        <v>71594</v>
      </c>
      <c r="AR12" s="2">
        <v>54686</v>
      </c>
      <c r="AS12" s="2">
        <v>53232</v>
      </c>
      <c r="AT12" s="2">
        <v>2</v>
      </c>
      <c r="AU12" s="2"/>
      <c r="AW12" s="2"/>
      <c r="BA12">
        <v>5499</v>
      </c>
    </row>
    <row r="13" spans="1:58">
      <c r="B13" t="s">
        <v>13</v>
      </c>
      <c r="D13">
        <v>12</v>
      </c>
      <c r="Y13" s="3">
        <v>1028218</v>
      </c>
      <c r="Z13" s="3">
        <v>352041</v>
      </c>
      <c r="AA13" s="3">
        <v>306166</v>
      </c>
      <c r="AB13" s="3">
        <v>317481</v>
      </c>
      <c r="AC13" s="3">
        <v>219629</v>
      </c>
      <c r="AD13" s="3">
        <v>608336</v>
      </c>
      <c r="AE13" s="3">
        <v>1895334</v>
      </c>
      <c r="AF13" s="3">
        <v>408884</v>
      </c>
      <c r="AG13" s="2">
        <v>220391</v>
      </c>
      <c r="AH13" s="2">
        <v>2433844</v>
      </c>
      <c r="AI13" s="3">
        <v>748727</v>
      </c>
      <c r="AJ13" s="3">
        <v>586347</v>
      </c>
      <c r="AK13" s="2">
        <v>319372</v>
      </c>
      <c r="AL13" s="2">
        <v>415434</v>
      </c>
      <c r="AM13" s="2">
        <v>992731</v>
      </c>
      <c r="AN13" s="2">
        <v>1220599</v>
      </c>
      <c r="AO13" s="2">
        <v>2005846</v>
      </c>
      <c r="AP13" s="2">
        <v>1955733</v>
      </c>
      <c r="AQ13" s="2">
        <v>1745008</v>
      </c>
      <c r="AR13" s="2">
        <v>2472803</v>
      </c>
      <c r="AS13" s="2">
        <v>4050394</v>
      </c>
      <c r="AT13" s="2">
        <v>9487032</v>
      </c>
      <c r="AU13" s="2">
        <v>20605476</v>
      </c>
      <c r="AV13" s="2">
        <v>22111436</v>
      </c>
      <c r="AW13" s="2">
        <v>62961678</v>
      </c>
      <c r="AX13" s="2">
        <v>66440575</v>
      </c>
      <c r="AY13" s="2">
        <v>79707497</v>
      </c>
      <c r="AZ13" s="2">
        <v>17621015</v>
      </c>
      <c r="BA13" s="2">
        <v>9763430</v>
      </c>
      <c r="BB13" s="2">
        <v>7092</v>
      </c>
      <c r="BC13" s="3">
        <v>6970</v>
      </c>
      <c r="BF13" s="2"/>
    </row>
    <row r="14" spans="1:58">
      <c r="B14" t="s">
        <v>67</v>
      </c>
      <c r="D14">
        <v>106</v>
      </c>
      <c r="Y14" s="3"/>
      <c r="Z14" s="3">
        <v>12</v>
      </c>
      <c r="AA14" s="3">
        <v>6982</v>
      </c>
      <c r="AB14" s="3">
        <v>33190</v>
      </c>
      <c r="AC14" s="3">
        <v>13671</v>
      </c>
      <c r="AD14" s="3">
        <v>4520</v>
      </c>
      <c r="AE14" s="3">
        <v>70961</v>
      </c>
      <c r="AF14" s="3">
        <v>68233</v>
      </c>
      <c r="AG14" s="2">
        <v>76067</v>
      </c>
      <c r="AH14" s="2">
        <v>18159</v>
      </c>
      <c r="AI14" s="3">
        <v>289505</v>
      </c>
      <c r="AJ14" s="3">
        <v>98485</v>
      </c>
      <c r="AK14" s="2">
        <v>153</v>
      </c>
      <c r="AL14" s="2">
        <v>783880</v>
      </c>
      <c r="AM14" s="2">
        <v>235507</v>
      </c>
      <c r="AN14" s="2">
        <v>676212</v>
      </c>
      <c r="AO14" s="2">
        <v>963724</v>
      </c>
      <c r="AP14" s="2">
        <v>1913888</v>
      </c>
      <c r="AQ14" s="2">
        <v>2981428</v>
      </c>
      <c r="AR14" s="2">
        <v>2520104</v>
      </c>
      <c r="AS14" s="2">
        <v>694667</v>
      </c>
      <c r="AT14" s="2">
        <v>2038545</v>
      </c>
      <c r="AU14" s="2">
        <v>3068029</v>
      </c>
      <c r="AV14" s="2">
        <v>2833919</v>
      </c>
      <c r="AW14" s="2">
        <v>23353116</v>
      </c>
      <c r="AX14" s="2">
        <v>24779057</v>
      </c>
      <c r="AY14" s="2">
        <v>15419576</v>
      </c>
      <c r="AZ14" s="2">
        <v>13012953</v>
      </c>
      <c r="BA14" s="2">
        <v>6943799</v>
      </c>
      <c r="BB14" s="2">
        <v>21273</v>
      </c>
      <c r="BC14" s="3">
        <v>35736</v>
      </c>
      <c r="BF14" s="2"/>
    </row>
    <row r="15" spans="1:58">
      <c r="B15" t="s">
        <v>73</v>
      </c>
      <c r="D15">
        <v>35</v>
      </c>
      <c r="Y15" s="3">
        <v>1126646</v>
      </c>
      <c r="Z15" s="3">
        <v>412352</v>
      </c>
      <c r="AA15" s="3">
        <v>627615</v>
      </c>
      <c r="AB15" s="3">
        <v>492375</v>
      </c>
      <c r="AC15" s="3">
        <v>442535</v>
      </c>
      <c r="AD15" s="3">
        <v>700047</v>
      </c>
      <c r="AE15" s="3">
        <v>697552</v>
      </c>
      <c r="AF15" s="3">
        <v>835881</v>
      </c>
      <c r="AG15" s="2">
        <v>785728</v>
      </c>
      <c r="AH15" s="2">
        <v>843655</v>
      </c>
      <c r="AI15" s="3">
        <v>460253</v>
      </c>
      <c r="AJ15" s="3">
        <v>405022</v>
      </c>
      <c r="AK15" s="2">
        <v>267042</v>
      </c>
      <c r="AL15" s="2">
        <v>347218</v>
      </c>
      <c r="AM15" s="2">
        <v>582575</v>
      </c>
      <c r="AN15" s="2">
        <v>407168</v>
      </c>
      <c r="AO15" s="2">
        <v>848954</v>
      </c>
      <c r="AP15" s="2">
        <v>565853</v>
      </c>
      <c r="AQ15" s="2"/>
      <c r="AR15" s="2"/>
      <c r="AT15" s="2"/>
      <c r="AU15" s="2"/>
      <c r="AY15">
        <v>47919</v>
      </c>
      <c r="AZ15">
        <v>943</v>
      </c>
      <c r="BA15">
        <v>353038</v>
      </c>
      <c r="BB15">
        <v>620</v>
      </c>
      <c r="BC15" s="1">
        <v>1863</v>
      </c>
      <c r="BE15" s="2">
        <f>+BC30+BC36+BC74+BC75+BC102+BC106+BC123+BC103+BC105+BC86</f>
        <v>2809</v>
      </c>
    </row>
    <row r="16" spans="1:58">
      <c r="B16" t="s">
        <v>23</v>
      </c>
      <c r="C16" t="s">
        <v>126</v>
      </c>
      <c r="D16">
        <v>25</v>
      </c>
      <c r="Y16" s="3"/>
      <c r="Z16" s="3"/>
      <c r="AA16" s="3"/>
      <c r="AB16" s="3">
        <v>312</v>
      </c>
      <c r="AC16" s="3"/>
      <c r="AD16" s="3"/>
      <c r="AE16" s="3"/>
      <c r="AF16" s="3">
        <v>79</v>
      </c>
      <c r="AG16" s="2"/>
      <c r="AH16" s="2">
        <v>302</v>
      </c>
      <c r="AI16" s="3">
        <v>247</v>
      </c>
      <c r="AJ16" s="3">
        <v>2</v>
      </c>
      <c r="AK16" s="2">
        <v>60</v>
      </c>
      <c r="AL16" s="2">
        <v>61</v>
      </c>
      <c r="AM16" s="2"/>
      <c r="AN16" s="2"/>
      <c r="AO16" s="2"/>
      <c r="AP16" s="2"/>
      <c r="AQ16" s="2"/>
      <c r="AR16" s="2"/>
      <c r="AT16" s="2"/>
      <c r="AU16" s="2"/>
      <c r="AX16" s="2">
        <v>300</v>
      </c>
      <c r="AY16">
        <v>5267</v>
      </c>
      <c r="BA16">
        <v>362</v>
      </c>
      <c r="BB16">
        <v>5</v>
      </c>
      <c r="BC16" s="1">
        <v>13</v>
      </c>
    </row>
    <row r="17" spans="2:55">
      <c r="B17" t="s">
        <v>31</v>
      </c>
      <c r="D17">
        <v>36</v>
      </c>
      <c r="Y17" s="3">
        <v>1189199</v>
      </c>
      <c r="Z17" s="3">
        <v>4365505</v>
      </c>
      <c r="AA17" s="3">
        <v>2605769</v>
      </c>
      <c r="AB17" s="3">
        <v>2138136</v>
      </c>
      <c r="AC17" s="3">
        <v>2135905</v>
      </c>
      <c r="AD17" s="3">
        <v>2999288</v>
      </c>
      <c r="AE17" s="3">
        <v>2681589</v>
      </c>
      <c r="AF17" s="3">
        <v>5769176</v>
      </c>
      <c r="AG17" s="2">
        <v>5861609</v>
      </c>
      <c r="AH17" s="2">
        <v>4265667</v>
      </c>
      <c r="AI17" s="3">
        <v>7307971</v>
      </c>
      <c r="AJ17" s="3">
        <v>2709394</v>
      </c>
      <c r="AK17" s="2">
        <v>1605464</v>
      </c>
      <c r="AL17" s="2">
        <v>2018921</v>
      </c>
      <c r="AM17" s="2">
        <v>2594167</v>
      </c>
      <c r="AN17" s="2">
        <v>3876523</v>
      </c>
      <c r="AO17" s="2">
        <v>7470442</v>
      </c>
      <c r="AP17" s="2">
        <v>6500428</v>
      </c>
      <c r="AQ17" s="2">
        <v>6983994</v>
      </c>
      <c r="AR17" s="2">
        <v>10199405</v>
      </c>
      <c r="AS17" s="2">
        <v>4769415</v>
      </c>
      <c r="AT17" s="2">
        <v>167627</v>
      </c>
      <c r="AU17" s="2">
        <v>7038</v>
      </c>
      <c r="AX17" s="2">
        <v>350758</v>
      </c>
      <c r="AY17" s="2">
        <v>5596371</v>
      </c>
      <c r="AZ17">
        <v>12708801</v>
      </c>
      <c r="BA17">
        <v>12204823</v>
      </c>
      <c r="BB17">
        <v>15739</v>
      </c>
      <c r="BC17" s="1">
        <v>35806</v>
      </c>
    </row>
    <row r="18" spans="2:55">
      <c r="B18" t="s">
        <v>3</v>
      </c>
      <c r="D18">
        <v>1</v>
      </c>
      <c r="Y18" s="3"/>
      <c r="Z18" s="3"/>
      <c r="AA18" s="3"/>
      <c r="AB18" s="3"/>
      <c r="AC18" s="3"/>
      <c r="AD18" s="3"/>
      <c r="AE18" s="3"/>
      <c r="AF18" s="3"/>
      <c r="AG18" s="2"/>
      <c r="AH18" s="2"/>
      <c r="AI18" s="3"/>
      <c r="AJ18" s="3"/>
      <c r="AK18" s="2"/>
      <c r="AL18" s="2">
        <v>1</v>
      </c>
      <c r="AM18" s="2"/>
      <c r="AN18" s="2"/>
      <c r="AO18" s="2">
        <v>10</v>
      </c>
      <c r="AP18" s="2"/>
      <c r="AQ18" s="2">
        <v>5</v>
      </c>
      <c r="AR18" s="2">
        <v>255</v>
      </c>
      <c r="AS18" s="2">
        <v>13</v>
      </c>
      <c r="AT18" s="2">
        <v>270</v>
      </c>
      <c r="AU18" s="2"/>
      <c r="AW18">
        <v>12400</v>
      </c>
      <c r="AX18">
        <v>1500</v>
      </c>
      <c r="AZ18">
        <v>10</v>
      </c>
      <c r="BA18">
        <v>39155</v>
      </c>
    </row>
    <row r="19" spans="2:55">
      <c r="B19" t="s">
        <v>102</v>
      </c>
      <c r="D19">
        <v>37</v>
      </c>
      <c r="Y19" s="3"/>
      <c r="Z19" s="3"/>
      <c r="AA19" s="3"/>
      <c r="AB19" s="3"/>
      <c r="AC19" s="3"/>
      <c r="AD19" s="3"/>
      <c r="AE19" s="3"/>
      <c r="AF19" s="3"/>
      <c r="AG19" s="2"/>
      <c r="AH19" s="2"/>
      <c r="AI19" s="3"/>
      <c r="AJ19" s="3"/>
      <c r="AK19" s="2"/>
      <c r="AL19" s="2"/>
      <c r="AM19" s="2"/>
      <c r="AN19" s="2"/>
      <c r="AO19" s="2"/>
      <c r="AP19" s="2"/>
      <c r="AQ19" s="2"/>
      <c r="AR19" s="2">
        <v>790382</v>
      </c>
      <c r="AS19" s="2">
        <v>13377</v>
      </c>
      <c r="AT19" s="2"/>
      <c r="AU19" s="2"/>
    </row>
    <row r="20" spans="2:55">
      <c r="B20" t="s">
        <v>14</v>
      </c>
      <c r="D20">
        <v>13</v>
      </c>
      <c r="Y20" s="3"/>
      <c r="Z20" s="3"/>
      <c r="AA20" s="3"/>
      <c r="AB20" s="3">
        <v>10</v>
      </c>
      <c r="AC20" s="3"/>
      <c r="AD20" s="3">
        <v>42</v>
      </c>
      <c r="AE20" s="3">
        <v>60</v>
      </c>
      <c r="AF20" s="3">
        <v>313</v>
      </c>
      <c r="AG20" s="2">
        <v>241</v>
      </c>
      <c r="AH20" s="2">
        <v>11</v>
      </c>
      <c r="AI20" s="3">
        <v>129</v>
      </c>
      <c r="AJ20" s="3">
        <v>385</v>
      </c>
      <c r="AK20" s="2">
        <v>42</v>
      </c>
      <c r="AL20" s="2">
        <v>5</v>
      </c>
      <c r="AM20" s="2">
        <v>111</v>
      </c>
      <c r="AN20" s="2">
        <v>111</v>
      </c>
      <c r="AO20" s="2">
        <v>939</v>
      </c>
      <c r="AP20" s="2">
        <v>7568395</v>
      </c>
      <c r="AQ20" s="2">
        <v>73</v>
      </c>
      <c r="AR20" s="2">
        <v>426</v>
      </c>
      <c r="AS20" s="2">
        <v>9</v>
      </c>
      <c r="AT20" s="2">
        <v>94</v>
      </c>
      <c r="AU20" s="2">
        <v>156</v>
      </c>
      <c r="AV20" s="2">
        <v>43001</v>
      </c>
      <c r="AW20" s="2">
        <v>841</v>
      </c>
      <c r="AX20" s="2">
        <v>3595</v>
      </c>
      <c r="AY20" s="2">
        <v>3873</v>
      </c>
      <c r="AZ20" s="2">
        <v>408</v>
      </c>
      <c r="BA20" s="2">
        <v>1736</v>
      </c>
      <c r="BB20" s="2">
        <v>2</v>
      </c>
      <c r="BC20" s="3">
        <v>1</v>
      </c>
    </row>
    <row r="21" spans="2:55">
      <c r="B21" t="s">
        <v>15</v>
      </c>
      <c r="D21">
        <v>14</v>
      </c>
      <c r="Y21" s="3">
        <v>52802</v>
      </c>
      <c r="Z21" s="3">
        <v>47076</v>
      </c>
      <c r="AA21" s="3">
        <v>34311</v>
      </c>
      <c r="AB21" s="3">
        <v>354180</v>
      </c>
      <c r="AC21" s="3">
        <v>32609</v>
      </c>
      <c r="AD21" s="3">
        <v>11467</v>
      </c>
      <c r="AE21" s="3">
        <v>26145</v>
      </c>
      <c r="AF21" s="3">
        <v>26269</v>
      </c>
      <c r="AG21" s="2">
        <v>16661</v>
      </c>
      <c r="AH21" s="2">
        <v>18255</v>
      </c>
      <c r="AI21" s="3">
        <v>5517</v>
      </c>
      <c r="AJ21" s="3">
        <v>3066</v>
      </c>
      <c r="AK21" s="2">
        <v>339</v>
      </c>
      <c r="AL21" s="2">
        <v>10336</v>
      </c>
      <c r="AM21" s="2">
        <v>34497</v>
      </c>
      <c r="AN21" s="2">
        <v>22435</v>
      </c>
      <c r="AO21" s="2">
        <v>53924</v>
      </c>
      <c r="AP21" s="2">
        <v>93107</v>
      </c>
      <c r="AQ21" s="2">
        <v>101477</v>
      </c>
      <c r="AR21" s="2">
        <v>520148</v>
      </c>
      <c r="AS21" s="2">
        <v>694003</v>
      </c>
      <c r="AT21" s="2">
        <v>1075008</v>
      </c>
      <c r="AU21" s="2">
        <v>481131</v>
      </c>
      <c r="AV21" s="2">
        <v>844531</v>
      </c>
      <c r="AW21" s="2">
        <v>1338896</v>
      </c>
      <c r="AX21" s="2">
        <v>5251782</v>
      </c>
      <c r="AY21" s="2">
        <v>12539847</v>
      </c>
      <c r="AZ21" s="2">
        <v>5280330</v>
      </c>
      <c r="BA21" s="2">
        <v>2121803</v>
      </c>
      <c r="BB21" s="2">
        <v>1663</v>
      </c>
      <c r="BC21" s="3">
        <v>1668</v>
      </c>
    </row>
    <row r="22" spans="2:55">
      <c r="B22" t="s">
        <v>32</v>
      </c>
      <c r="D22">
        <v>38</v>
      </c>
      <c r="Y22" s="3"/>
      <c r="Z22" s="3"/>
      <c r="AA22" s="3"/>
      <c r="AB22" s="3">
        <v>208</v>
      </c>
      <c r="AC22" s="3"/>
      <c r="AD22" s="3">
        <v>3</v>
      </c>
      <c r="AE22" s="3">
        <v>399</v>
      </c>
      <c r="AF22" s="3">
        <v>400</v>
      </c>
      <c r="AG22" s="2">
        <v>2573</v>
      </c>
      <c r="AH22" s="2">
        <v>283</v>
      </c>
      <c r="AI22" s="3">
        <v>921</v>
      </c>
      <c r="AJ22" s="3">
        <v>198</v>
      </c>
      <c r="AK22" s="2">
        <v>43</v>
      </c>
      <c r="AL22" s="2">
        <v>460</v>
      </c>
      <c r="AM22" s="2">
        <v>87</v>
      </c>
      <c r="AN22" s="2">
        <v>184</v>
      </c>
      <c r="AO22" s="2">
        <v>22</v>
      </c>
      <c r="AP22" s="2">
        <v>1076</v>
      </c>
      <c r="AQ22" s="2">
        <v>5254</v>
      </c>
      <c r="AR22" s="2">
        <v>556</v>
      </c>
      <c r="AS22" s="2">
        <v>2</v>
      </c>
      <c r="AT22" s="2">
        <v>51</v>
      </c>
      <c r="AU22" s="2"/>
      <c r="AZ22">
        <v>33</v>
      </c>
      <c r="BA22">
        <v>138</v>
      </c>
    </row>
    <row r="23" spans="2:55">
      <c r="B23" t="s">
        <v>4</v>
      </c>
      <c r="D23">
        <v>2</v>
      </c>
      <c r="Y23" s="3">
        <v>456300</v>
      </c>
      <c r="Z23" s="3">
        <v>441738</v>
      </c>
      <c r="AA23" s="3">
        <v>1161900</v>
      </c>
      <c r="AB23" s="3">
        <v>1556689</v>
      </c>
      <c r="AC23" s="3">
        <v>2192122</v>
      </c>
      <c r="AD23" s="3">
        <v>3145767</v>
      </c>
      <c r="AE23" s="3">
        <v>5577847</v>
      </c>
      <c r="AF23" s="3">
        <v>4790232</v>
      </c>
      <c r="AG23" s="2">
        <v>4386969</v>
      </c>
      <c r="AH23" s="2">
        <v>4024313</v>
      </c>
      <c r="AI23" s="3">
        <v>671569</v>
      </c>
      <c r="AJ23" s="3">
        <v>1157058</v>
      </c>
      <c r="AK23" s="2">
        <v>581021</v>
      </c>
      <c r="AL23" s="2">
        <v>964523</v>
      </c>
      <c r="AM23" s="2">
        <v>2321369</v>
      </c>
      <c r="AN23" s="2">
        <v>3171123</v>
      </c>
      <c r="AO23" s="2">
        <v>4997870</v>
      </c>
      <c r="AP23" s="2">
        <v>6626223</v>
      </c>
      <c r="AQ23" s="2">
        <v>5155039</v>
      </c>
      <c r="AR23" s="2">
        <v>7035229</v>
      </c>
      <c r="AS23" s="2">
        <v>14786107</v>
      </c>
      <c r="AT23" s="2">
        <v>12060635</v>
      </c>
      <c r="AU23" s="2">
        <v>20627444</v>
      </c>
      <c r="AV23" s="2">
        <v>16470805</v>
      </c>
      <c r="AW23" s="2">
        <v>25219974</v>
      </c>
      <c r="AX23" s="2">
        <v>35708672</v>
      </c>
      <c r="AY23" s="2">
        <v>34769410</v>
      </c>
      <c r="AZ23" s="2">
        <v>45830855</v>
      </c>
      <c r="BA23" s="2">
        <v>63689049</v>
      </c>
      <c r="BB23" s="2">
        <v>99268</v>
      </c>
      <c r="BC23" s="3">
        <v>99406</v>
      </c>
    </row>
    <row r="24" spans="2:55">
      <c r="B24" t="s">
        <v>53</v>
      </c>
      <c r="D24">
        <v>69</v>
      </c>
      <c r="Y24" s="3">
        <v>337</v>
      </c>
      <c r="Z24" s="3">
        <v>510</v>
      </c>
      <c r="AA24" s="3">
        <v>110425</v>
      </c>
      <c r="AB24" s="3">
        <v>71956</v>
      </c>
      <c r="AC24" s="3">
        <v>330206</v>
      </c>
      <c r="AD24" s="3">
        <v>403447</v>
      </c>
      <c r="AE24" s="3">
        <v>1093789</v>
      </c>
      <c r="AF24" s="3">
        <v>1355022</v>
      </c>
      <c r="AG24" s="2">
        <v>1443399</v>
      </c>
      <c r="AH24" s="2">
        <v>1190133</v>
      </c>
      <c r="AI24" s="3">
        <v>367880</v>
      </c>
      <c r="AJ24" s="3">
        <v>360114</v>
      </c>
      <c r="AK24" s="2">
        <v>369265</v>
      </c>
      <c r="AL24" s="2">
        <v>593132</v>
      </c>
      <c r="AM24" s="2">
        <v>1219823</v>
      </c>
      <c r="AN24" s="2">
        <v>561770</v>
      </c>
      <c r="AO24" s="2">
        <v>261527</v>
      </c>
      <c r="AP24" s="2">
        <v>410336</v>
      </c>
      <c r="AQ24" s="2">
        <v>255260</v>
      </c>
      <c r="AR24" s="2">
        <v>166015</v>
      </c>
      <c r="AS24" s="2">
        <v>185973</v>
      </c>
      <c r="AT24" s="2">
        <v>208292</v>
      </c>
      <c r="AU24" s="2">
        <v>172880</v>
      </c>
      <c r="AW24" s="2">
        <v>14416</v>
      </c>
      <c r="AX24" s="2">
        <v>77393</v>
      </c>
      <c r="AY24" s="2">
        <v>264684</v>
      </c>
      <c r="AZ24" s="2">
        <v>900660</v>
      </c>
      <c r="BA24" s="2">
        <v>1290579</v>
      </c>
      <c r="BB24" s="2">
        <v>4484</v>
      </c>
      <c r="BC24" s="3">
        <v>5027</v>
      </c>
    </row>
    <row r="25" spans="2:55">
      <c r="B25" t="s">
        <v>77</v>
      </c>
      <c r="D25">
        <v>39</v>
      </c>
      <c r="Y25" s="3"/>
      <c r="Z25" s="3">
        <v>496673</v>
      </c>
      <c r="AA25" s="3">
        <v>1376477</v>
      </c>
      <c r="AB25" s="3">
        <v>480649</v>
      </c>
      <c r="AC25" s="3">
        <v>2000297</v>
      </c>
      <c r="AD25" s="3">
        <v>1747027</v>
      </c>
      <c r="AE25" s="3">
        <v>1656601</v>
      </c>
      <c r="AF25" s="3">
        <v>1501600</v>
      </c>
      <c r="AG25" s="2">
        <v>1626803</v>
      </c>
      <c r="AH25" s="2">
        <v>2600772</v>
      </c>
      <c r="AI25" s="3">
        <v>904262</v>
      </c>
      <c r="AJ25" s="3">
        <v>554840</v>
      </c>
      <c r="AK25" s="2">
        <v>368185</v>
      </c>
      <c r="AL25" s="2">
        <v>685038</v>
      </c>
      <c r="AM25" s="2">
        <v>1187719</v>
      </c>
      <c r="AN25" s="2">
        <v>1742814</v>
      </c>
      <c r="AO25" s="2">
        <v>2318302</v>
      </c>
      <c r="AP25" s="2">
        <v>3111342</v>
      </c>
      <c r="AQ25" s="2">
        <v>2753752</v>
      </c>
      <c r="AT25" s="2"/>
      <c r="AU25" s="2"/>
      <c r="AY25" s="2">
        <v>860225</v>
      </c>
      <c r="AZ25" s="2">
        <v>6010862</v>
      </c>
      <c r="BA25" s="2">
        <v>5370721</v>
      </c>
      <c r="BB25" s="2">
        <v>4816</v>
      </c>
      <c r="BC25" s="3">
        <v>5357</v>
      </c>
    </row>
    <row r="26" spans="2:55">
      <c r="B26" t="s">
        <v>17</v>
      </c>
      <c r="D26">
        <v>16</v>
      </c>
      <c r="Y26" s="3">
        <v>65995</v>
      </c>
      <c r="Z26" s="3">
        <v>100236</v>
      </c>
      <c r="AA26" s="3">
        <v>4130</v>
      </c>
      <c r="AB26" s="3">
        <v>10862</v>
      </c>
      <c r="AC26" s="3">
        <v>53982</v>
      </c>
      <c r="AD26" s="3">
        <v>125792</v>
      </c>
      <c r="AE26" s="3">
        <v>128644</v>
      </c>
      <c r="AF26" s="3">
        <v>313721</v>
      </c>
      <c r="AG26" s="2">
        <v>307685</v>
      </c>
      <c r="AH26" s="2">
        <v>38268</v>
      </c>
      <c r="AI26" s="3">
        <v>133306</v>
      </c>
      <c r="AJ26" s="3">
        <v>110444</v>
      </c>
      <c r="AK26" s="2">
        <v>10516</v>
      </c>
      <c r="AL26" s="2">
        <v>27261</v>
      </c>
      <c r="AM26" s="2">
        <v>59094</v>
      </c>
      <c r="AN26" s="2">
        <v>69948</v>
      </c>
      <c r="AO26" s="2">
        <v>103810</v>
      </c>
      <c r="AP26" s="2">
        <v>330172</v>
      </c>
      <c r="AQ26" s="2">
        <v>403472</v>
      </c>
      <c r="AR26" s="2">
        <v>1213871</v>
      </c>
      <c r="AS26" s="2">
        <v>1584472</v>
      </c>
      <c r="AT26" s="2">
        <v>3306433</v>
      </c>
      <c r="AU26" s="2">
        <v>1121276</v>
      </c>
      <c r="AV26" s="2">
        <v>3692593</v>
      </c>
      <c r="AW26" s="2">
        <v>2263536</v>
      </c>
      <c r="AX26" s="2">
        <v>3816455</v>
      </c>
      <c r="AY26" s="2">
        <v>2380100</v>
      </c>
      <c r="AZ26" s="2">
        <v>4527605</v>
      </c>
      <c r="BA26" s="2">
        <v>3874371</v>
      </c>
      <c r="BB26" s="2">
        <v>3254</v>
      </c>
      <c r="BC26" s="3">
        <v>2493</v>
      </c>
    </row>
    <row r="27" spans="2:55">
      <c r="B27" t="s">
        <v>54</v>
      </c>
      <c r="D27">
        <v>70</v>
      </c>
      <c r="Y27" s="3">
        <v>362276</v>
      </c>
      <c r="Z27" s="3">
        <v>446548</v>
      </c>
      <c r="AA27" s="3">
        <v>382591</v>
      </c>
      <c r="AB27" s="3">
        <v>551496</v>
      </c>
      <c r="AC27" s="3">
        <v>431149</v>
      </c>
      <c r="AD27" s="3">
        <v>833050</v>
      </c>
      <c r="AE27" s="3">
        <v>836786</v>
      </c>
      <c r="AF27" s="3">
        <v>431187</v>
      </c>
      <c r="AG27" s="2">
        <v>415478</v>
      </c>
      <c r="AH27" s="2">
        <v>373871</v>
      </c>
      <c r="AI27" s="3">
        <v>223056</v>
      </c>
      <c r="AJ27" s="3">
        <v>471554</v>
      </c>
      <c r="AK27" s="2">
        <v>67267</v>
      </c>
      <c r="AL27" s="2">
        <v>148419</v>
      </c>
      <c r="AM27" s="2">
        <v>260816</v>
      </c>
      <c r="AN27" s="2">
        <v>199912</v>
      </c>
      <c r="AO27" s="2">
        <v>205080</v>
      </c>
      <c r="AP27" s="2">
        <v>375452</v>
      </c>
      <c r="AQ27" s="2">
        <v>428774</v>
      </c>
      <c r="AR27" s="2">
        <v>610311</v>
      </c>
      <c r="AS27" s="2">
        <v>1129798</v>
      </c>
      <c r="AT27" s="2">
        <v>1242554</v>
      </c>
      <c r="AU27" s="2">
        <v>91116</v>
      </c>
      <c r="AV27" s="2">
        <v>100</v>
      </c>
      <c r="AX27" s="2">
        <v>22</v>
      </c>
      <c r="AY27" s="2">
        <v>545435</v>
      </c>
      <c r="AZ27" s="2">
        <v>1738956</v>
      </c>
      <c r="BA27" s="2">
        <v>2144537</v>
      </c>
      <c r="BB27" s="2">
        <v>1810</v>
      </c>
      <c r="BC27" s="3">
        <v>1885</v>
      </c>
    </row>
    <row r="28" spans="2:55">
      <c r="B28" t="s">
        <v>55</v>
      </c>
      <c r="D28">
        <v>71</v>
      </c>
      <c r="Y28" s="3"/>
      <c r="Z28" s="3"/>
      <c r="AA28" s="3"/>
      <c r="AB28" s="3"/>
      <c r="AC28" s="3"/>
      <c r="AD28" s="3"/>
      <c r="AE28" s="3"/>
      <c r="AF28" s="3"/>
      <c r="AG28" s="2"/>
      <c r="AH28" s="2"/>
      <c r="AI28" s="3"/>
      <c r="AJ28" s="3"/>
      <c r="AK28" s="2"/>
      <c r="AL28" s="2">
        <v>135</v>
      </c>
      <c r="AM28" s="2"/>
      <c r="AN28" s="2"/>
      <c r="AO28" s="2">
        <v>3056</v>
      </c>
      <c r="AP28" s="2">
        <v>1842</v>
      </c>
      <c r="AQ28" s="2"/>
      <c r="AR28" s="2">
        <v>8206</v>
      </c>
      <c r="AS28" s="2">
        <v>12648</v>
      </c>
      <c r="AT28" s="2">
        <v>4571</v>
      </c>
      <c r="AU28" s="2">
        <v>12647</v>
      </c>
      <c r="BA28" s="2">
        <v>5808</v>
      </c>
    </row>
    <row r="29" spans="2:55">
      <c r="B29" t="s">
        <v>16</v>
      </c>
      <c r="D29">
        <v>15</v>
      </c>
      <c r="Y29" s="3">
        <v>21929</v>
      </c>
      <c r="Z29" s="3">
        <v>54320</v>
      </c>
      <c r="AA29" s="3">
        <v>1135804</v>
      </c>
      <c r="AB29" s="3">
        <v>1479342</v>
      </c>
      <c r="AC29" s="3">
        <v>538930</v>
      </c>
      <c r="AD29" s="3">
        <v>391638</v>
      </c>
      <c r="AE29" s="3">
        <v>153389</v>
      </c>
      <c r="AF29" s="3">
        <v>1671</v>
      </c>
      <c r="AG29" s="2">
        <v>12894</v>
      </c>
      <c r="AH29" s="2">
        <v>27102</v>
      </c>
      <c r="AI29" s="3">
        <v>68446</v>
      </c>
      <c r="AJ29" s="3">
        <v>2582</v>
      </c>
      <c r="AK29" s="2">
        <v>1500</v>
      </c>
      <c r="AL29" s="2">
        <v>5179</v>
      </c>
      <c r="AM29" s="2">
        <v>8521</v>
      </c>
      <c r="AN29" s="2">
        <v>26142</v>
      </c>
      <c r="AO29" s="2">
        <v>3772</v>
      </c>
      <c r="AP29" s="2">
        <v>40378</v>
      </c>
      <c r="AQ29" s="2">
        <v>20928</v>
      </c>
      <c r="AR29" s="2">
        <v>39625</v>
      </c>
      <c r="AS29" s="2">
        <v>45974</v>
      </c>
      <c r="AT29" s="2">
        <v>64881</v>
      </c>
      <c r="AU29" s="2">
        <v>7681</v>
      </c>
      <c r="AV29" s="2">
        <v>3426048</v>
      </c>
      <c r="AW29" s="2">
        <v>6899585</v>
      </c>
      <c r="AX29" s="2">
        <v>6685682</v>
      </c>
      <c r="AY29" s="2">
        <v>4343405</v>
      </c>
      <c r="AZ29" s="2">
        <v>97690</v>
      </c>
      <c r="BA29" s="2">
        <v>80221</v>
      </c>
      <c r="BB29" s="2">
        <v>51</v>
      </c>
      <c r="BC29" s="3">
        <v>80</v>
      </c>
    </row>
    <row r="30" spans="2:55">
      <c r="B30" t="s">
        <v>88</v>
      </c>
      <c r="D30">
        <v>91</v>
      </c>
      <c r="Y30" s="3"/>
      <c r="Z30" s="3"/>
      <c r="AA30" s="3">
        <v>7</v>
      </c>
      <c r="AB30" s="3"/>
      <c r="AC30" s="3"/>
      <c r="AD30" s="3"/>
      <c r="AE30" s="3">
        <v>123</v>
      </c>
      <c r="AF30" s="3">
        <v>158</v>
      </c>
      <c r="AG30" s="2"/>
      <c r="AH30" s="2"/>
      <c r="AI30" s="3">
        <v>855</v>
      </c>
      <c r="AJ30" s="3"/>
      <c r="AK30" s="2"/>
      <c r="AL30" s="2">
        <v>2</v>
      </c>
      <c r="AM30" s="2"/>
      <c r="AN30" s="2"/>
      <c r="AO30" s="2"/>
      <c r="AP30" s="2"/>
      <c r="AQ30" s="2"/>
      <c r="AR30" s="2"/>
      <c r="AS30">
        <v>599</v>
      </c>
      <c r="AT30" s="2"/>
      <c r="AU30" s="2"/>
      <c r="AW30">
        <v>300</v>
      </c>
      <c r="BB30">
        <v>25</v>
      </c>
      <c r="BC30" s="1">
        <v>5</v>
      </c>
    </row>
    <row r="31" spans="2:55">
      <c r="B31" t="s">
        <v>6</v>
      </c>
      <c r="D31">
        <v>5</v>
      </c>
      <c r="Y31" s="3">
        <v>7338</v>
      </c>
      <c r="Z31" s="3">
        <v>2435</v>
      </c>
      <c r="AA31" s="3">
        <v>241103</v>
      </c>
      <c r="AB31" s="3">
        <v>36960</v>
      </c>
      <c r="AC31" s="3">
        <v>11845</v>
      </c>
      <c r="AD31" s="3">
        <v>39061</v>
      </c>
      <c r="AE31" s="3">
        <v>48357</v>
      </c>
      <c r="AF31" s="3">
        <v>8456</v>
      </c>
      <c r="AG31" s="2">
        <v>22427</v>
      </c>
      <c r="AH31" s="2">
        <v>39303</v>
      </c>
      <c r="AI31" s="3">
        <v>26072</v>
      </c>
      <c r="AJ31" s="3">
        <v>2712</v>
      </c>
      <c r="AK31" s="2">
        <v>4048</v>
      </c>
      <c r="AL31" s="2">
        <v>16404</v>
      </c>
      <c r="AM31" s="2">
        <v>61865</v>
      </c>
      <c r="AN31" s="2">
        <v>13473</v>
      </c>
      <c r="AO31" s="2">
        <v>1818</v>
      </c>
      <c r="AP31" s="2">
        <v>3177</v>
      </c>
      <c r="AQ31" s="2">
        <v>18620</v>
      </c>
      <c r="AR31" s="2">
        <v>3116</v>
      </c>
      <c r="AS31" s="2">
        <v>803</v>
      </c>
      <c r="AT31" s="2">
        <v>56054</v>
      </c>
      <c r="AU31" s="2">
        <v>1003458</v>
      </c>
      <c r="AV31" s="2">
        <v>2259034</v>
      </c>
      <c r="AW31" s="2">
        <v>970666</v>
      </c>
      <c r="AX31" s="2">
        <v>193867</v>
      </c>
      <c r="AY31" s="2">
        <v>1685153</v>
      </c>
      <c r="AZ31" s="2">
        <v>796908</v>
      </c>
      <c r="BA31" s="2">
        <v>145429</v>
      </c>
      <c r="BB31" s="2">
        <v>84</v>
      </c>
      <c r="BC31" s="3">
        <v>265</v>
      </c>
    </row>
    <row r="32" spans="2:55">
      <c r="B32" t="s">
        <v>24</v>
      </c>
      <c r="D32">
        <v>26</v>
      </c>
      <c r="Y32" s="3">
        <v>115098</v>
      </c>
      <c r="Z32" s="3">
        <v>274539</v>
      </c>
      <c r="AA32" s="3">
        <v>425744</v>
      </c>
      <c r="AB32" s="3">
        <v>237476</v>
      </c>
      <c r="AC32" s="3">
        <v>75752</v>
      </c>
      <c r="AD32" s="3">
        <v>107628</v>
      </c>
      <c r="AE32" s="3">
        <v>83398</v>
      </c>
      <c r="AF32" s="3">
        <v>59963</v>
      </c>
      <c r="AG32" s="2">
        <v>80655</v>
      </c>
      <c r="AH32" s="2">
        <v>123474</v>
      </c>
      <c r="AI32" s="3">
        <v>226772</v>
      </c>
      <c r="AJ32" s="3">
        <v>97510</v>
      </c>
      <c r="AK32" s="2">
        <v>88134</v>
      </c>
      <c r="AL32" s="2">
        <v>69253</v>
      </c>
      <c r="AM32" s="2">
        <v>275597</v>
      </c>
      <c r="AN32" s="2">
        <v>113159</v>
      </c>
      <c r="AO32" s="2">
        <v>72781</v>
      </c>
      <c r="AP32" s="2">
        <v>304084</v>
      </c>
      <c r="AQ32" s="2">
        <v>106049</v>
      </c>
      <c r="AR32" s="2">
        <v>73803</v>
      </c>
      <c r="AS32" s="2">
        <v>172209</v>
      </c>
      <c r="AT32" s="2">
        <v>10007362</v>
      </c>
      <c r="AU32" s="2">
        <v>206883</v>
      </c>
      <c r="AV32" s="2">
        <v>3914000</v>
      </c>
      <c r="AW32" s="2">
        <v>5499021</v>
      </c>
      <c r="AX32" s="2">
        <v>21346977</v>
      </c>
      <c r="AY32" s="2">
        <v>70236527</v>
      </c>
      <c r="AZ32" s="2">
        <v>2766379</v>
      </c>
      <c r="BA32" s="2">
        <v>2093989</v>
      </c>
      <c r="BB32" s="2">
        <v>5238</v>
      </c>
      <c r="BC32" s="3">
        <v>17840</v>
      </c>
    </row>
    <row r="33" spans="2:57">
      <c r="B33" t="s">
        <v>78</v>
      </c>
      <c r="D33">
        <v>40</v>
      </c>
      <c r="Y33" s="3"/>
      <c r="Z33" s="3"/>
      <c r="AA33" s="3">
        <v>5529</v>
      </c>
      <c r="AB33" s="3">
        <v>17154</v>
      </c>
      <c r="AC33" s="3"/>
      <c r="AD33" s="3"/>
      <c r="AE33" s="3"/>
      <c r="AF33" s="3">
        <v>3236</v>
      </c>
      <c r="AG33" s="2">
        <v>42</v>
      </c>
      <c r="AH33" s="2">
        <v>1239</v>
      </c>
      <c r="AI33" s="3">
        <v>36394</v>
      </c>
      <c r="AJ33" s="3">
        <v>25777</v>
      </c>
      <c r="AK33" s="2">
        <v>2399</v>
      </c>
      <c r="AL33" s="2">
        <v>4100</v>
      </c>
      <c r="AM33" s="2">
        <v>3640</v>
      </c>
      <c r="AN33" s="2">
        <v>207662</v>
      </c>
      <c r="AO33" s="2">
        <v>114118</v>
      </c>
      <c r="AP33" s="2">
        <v>15788</v>
      </c>
      <c r="AQ33" s="2">
        <v>141039</v>
      </c>
      <c r="AR33" s="2">
        <v>29761</v>
      </c>
      <c r="AT33" s="2"/>
      <c r="AU33" s="2"/>
    </row>
    <row r="34" spans="2:57">
      <c r="B34" t="s">
        <v>33</v>
      </c>
      <c r="D34">
        <v>41</v>
      </c>
      <c r="Y34" s="3">
        <v>89888</v>
      </c>
      <c r="Z34" s="3">
        <v>197207</v>
      </c>
      <c r="AA34" s="3">
        <v>125159</v>
      </c>
      <c r="AB34" s="3">
        <v>320479</v>
      </c>
      <c r="AC34" s="3">
        <v>166590</v>
      </c>
      <c r="AD34" s="3">
        <v>200330</v>
      </c>
      <c r="AE34" s="3">
        <v>268857</v>
      </c>
      <c r="AF34" s="3">
        <v>195179</v>
      </c>
      <c r="AG34" s="2">
        <v>198394</v>
      </c>
      <c r="AH34" s="2">
        <v>228289</v>
      </c>
      <c r="AI34" s="3">
        <v>104870</v>
      </c>
      <c r="AJ34" s="3">
        <v>103355</v>
      </c>
      <c r="AK34" s="2">
        <v>115049</v>
      </c>
      <c r="AL34" s="2">
        <v>178682</v>
      </c>
      <c r="AM34" s="2">
        <v>529644</v>
      </c>
      <c r="AN34" s="2">
        <v>334154</v>
      </c>
      <c r="AO34" s="2">
        <v>500630</v>
      </c>
      <c r="AP34" s="2">
        <v>1717756</v>
      </c>
      <c r="AQ34" s="2">
        <v>1048686</v>
      </c>
      <c r="AR34" s="2">
        <v>814998</v>
      </c>
      <c r="AS34" s="2">
        <v>368829</v>
      </c>
      <c r="AT34" s="2">
        <v>32820</v>
      </c>
      <c r="AU34" s="2">
        <v>448</v>
      </c>
      <c r="AX34" s="2">
        <v>29121</v>
      </c>
      <c r="AY34" s="2">
        <v>1269549</v>
      </c>
      <c r="AZ34" s="2">
        <v>585472</v>
      </c>
      <c r="BA34" s="2">
        <v>2554234</v>
      </c>
      <c r="BB34" s="2">
        <v>1534</v>
      </c>
      <c r="BC34" s="3">
        <v>1486</v>
      </c>
    </row>
    <row r="35" spans="2:57">
      <c r="B35" t="s">
        <v>18</v>
      </c>
      <c r="D35">
        <v>17</v>
      </c>
      <c r="Y35" s="3">
        <v>116644</v>
      </c>
      <c r="Z35" s="3">
        <v>73159</v>
      </c>
      <c r="AA35" s="3">
        <v>67215</v>
      </c>
      <c r="AB35" s="3">
        <v>39089</v>
      </c>
      <c r="AC35" s="3">
        <v>81974</v>
      </c>
      <c r="AD35" s="3">
        <v>34521</v>
      </c>
      <c r="AE35" s="3">
        <v>25775</v>
      </c>
      <c r="AF35" s="3">
        <v>59689</v>
      </c>
      <c r="AG35" s="2">
        <v>45158</v>
      </c>
      <c r="AH35" s="2">
        <v>29085</v>
      </c>
      <c r="AI35" s="3">
        <v>15292</v>
      </c>
      <c r="AJ35" s="3">
        <v>503</v>
      </c>
      <c r="AK35" s="2">
        <v>13230</v>
      </c>
      <c r="AL35" s="2">
        <v>18933</v>
      </c>
      <c r="AM35" s="2">
        <v>27841</v>
      </c>
      <c r="AN35" s="2">
        <v>13090</v>
      </c>
      <c r="AO35" s="2">
        <v>23084</v>
      </c>
      <c r="AP35" s="2">
        <v>17562</v>
      </c>
      <c r="AQ35" s="2">
        <v>6889</v>
      </c>
      <c r="AR35" s="2">
        <v>10964</v>
      </c>
      <c r="AS35" s="2">
        <v>6055</v>
      </c>
      <c r="AT35" s="2">
        <v>43065</v>
      </c>
      <c r="AU35" s="2">
        <v>333105</v>
      </c>
      <c r="AV35" s="2">
        <v>11650</v>
      </c>
      <c r="AW35" s="2">
        <v>42087</v>
      </c>
      <c r="AX35" s="2">
        <v>379074</v>
      </c>
      <c r="AY35" s="2">
        <v>2463095</v>
      </c>
      <c r="AZ35" s="2">
        <v>2758285</v>
      </c>
      <c r="BA35" s="2">
        <v>28781</v>
      </c>
      <c r="BB35" s="2">
        <v>6</v>
      </c>
      <c r="BC35" s="3">
        <v>8</v>
      </c>
    </row>
    <row r="36" spans="2:57">
      <c r="B36" t="s">
        <v>65</v>
      </c>
      <c r="D36">
        <v>92</v>
      </c>
      <c r="Y36" s="3">
        <v>167234</v>
      </c>
      <c r="Z36" s="3">
        <v>144147</v>
      </c>
      <c r="AA36" s="3">
        <v>145245</v>
      </c>
      <c r="AB36" s="3">
        <v>228906</v>
      </c>
      <c r="AC36" s="3">
        <v>19311</v>
      </c>
      <c r="AD36" s="3">
        <v>170689</v>
      </c>
      <c r="AE36" s="3">
        <v>155515</v>
      </c>
      <c r="AF36" s="3">
        <v>140939</v>
      </c>
      <c r="AG36" s="2">
        <v>161330</v>
      </c>
      <c r="AH36" s="2">
        <v>48938</v>
      </c>
      <c r="AI36" s="3">
        <v>6302</v>
      </c>
      <c r="AJ36" s="3">
        <v>342</v>
      </c>
      <c r="AK36" s="2">
        <v>2351</v>
      </c>
      <c r="AL36" s="2">
        <v>207104</v>
      </c>
      <c r="AM36" s="2">
        <v>194974</v>
      </c>
      <c r="AN36" s="2">
        <v>156980</v>
      </c>
      <c r="AO36" s="2">
        <v>254432</v>
      </c>
      <c r="AP36" s="2">
        <v>693030</v>
      </c>
      <c r="AQ36" s="2">
        <v>619805</v>
      </c>
      <c r="AR36" s="2">
        <v>1140699</v>
      </c>
      <c r="AS36" s="2">
        <v>384359</v>
      </c>
      <c r="AT36" s="2">
        <v>449400</v>
      </c>
      <c r="AU36" s="2">
        <v>173509</v>
      </c>
      <c r="AV36" s="2">
        <v>316243</v>
      </c>
      <c r="AW36" s="2">
        <v>20</v>
      </c>
      <c r="AX36" s="2">
        <v>10</v>
      </c>
      <c r="AY36" s="2">
        <v>24659</v>
      </c>
      <c r="AZ36" s="2">
        <v>581239</v>
      </c>
      <c r="BA36" s="2">
        <v>576</v>
      </c>
      <c r="BB36" s="2">
        <v>2536</v>
      </c>
      <c r="BC36" s="3">
        <v>241</v>
      </c>
    </row>
    <row r="37" spans="2:57">
      <c r="B37" t="s">
        <v>7</v>
      </c>
      <c r="D37">
        <v>6</v>
      </c>
      <c r="Y37" s="3">
        <v>118247</v>
      </c>
      <c r="Z37" s="3">
        <v>106175</v>
      </c>
      <c r="AA37" s="3">
        <v>91768</v>
      </c>
      <c r="AB37" s="3">
        <v>21521</v>
      </c>
      <c r="AC37" s="3">
        <v>61990</v>
      </c>
      <c r="AD37" s="3">
        <v>37077</v>
      </c>
      <c r="AE37" s="3">
        <v>2335</v>
      </c>
      <c r="AF37" s="3">
        <v>620</v>
      </c>
      <c r="AG37" s="2">
        <v>10131</v>
      </c>
      <c r="AH37" s="2">
        <v>19499</v>
      </c>
      <c r="AI37" s="3">
        <v>2794</v>
      </c>
      <c r="AJ37" s="3">
        <v>10704</v>
      </c>
      <c r="AK37" s="2">
        <v>9484</v>
      </c>
      <c r="AL37" s="2">
        <v>3260</v>
      </c>
      <c r="AM37" s="2">
        <v>18575</v>
      </c>
      <c r="AN37" s="2">
        <v>15725</v>
      </c>
      <c r="AO37" s="2">
        <v>6040</v>
      </c>
      <c r="AP37" s="2">
        <v>8310</v>
      </c>
      <c r="AQ37" s="2">
        <v>132011</v>
      </c>
      <c r="AR37" s="2">
        <v>10142</v>
      </c>
      <c r="AS37" s="2">
        <v>9642</v>
      </c>
      <c r="AT37" s="2">
        <v>12280</v>
      </c>
      <c r="AU37" s="2">
        <v>8319</v>
      </c>
      <c r="AV37" s="2">
        <v>613420</v>
      </c>
      <c r="AW37" s="2">
        <v>761788</v>
      </c>
      <c r="AX37" s="2">
        <v>1023246</v>
      </c>
      <c r="AY37" s="2">
        <v>975534</v>
      </c>
      <c r="AZ37" s="2">
        <v>130931</v>
      </c>
      <c r="BA37" s="2">
        <v>103979</v>
      </c>
      <c r="BB37" s="2">
        <v>27</v>
      </c>
      <c r="BC37" s="3">
        <v>153</v>
      </c>
    </row>
    <row r="38" spans="2:57">
      <c r="B38" t="s">
        <v>122</v>
      </c>
      <c r="D38">
        <v>43</v>
      </c>
      <c r="Y38" s="3"/>
      <c r="Z38" s="3"/>
      <c r="AA38" s="3"/>
      <c r="AB38" s="3"/>
      <c r="AC38" s="3"/>
      <c r="AD38" s="3"/>
      <c r="AE38" s="3"/>
      <c r="AF38" s="3"/>
      <c r="AG38" s="2"/>
      <c r="AH38" s="2"/>
      <c r="AI38" s="3"/>
      <c r="AJ38" s="3"/>
      <c r="AK38" s="2"/>
      <c r="AL38" s="2"/>
      <c r="AM38" s="2"/>
      <c r="AN38" s="2"/>
      <c r="AO38" s="2"/>
      <c r="AP38" s="2"/>
      <c r="AQ38" s="2"/>
      <c r="AR38" s="2"/>
      <c r="AS38" s="2">
        <v>2108</v>
      </c>
      <c r="AT38" s="2"/>
      <c r="AU38" s="2"/>
      <c r="AV38" s="2"/>
      <c r="AW38" s="2"/>
      <c r="AX38" s="2"/>
    </row>
    <row r="39" spans="2:57">
      <c r="B39" t="s">
        <v>35</v>
      </c>
      <c r="C39" t="s">
        <v>108</v>
      </c>
      <c r="D39">
        <v>42</v>
      </c>
      <c r="Y39" s="3">
        <v>8786922</v>
      </c>
      <c r="Z39" s="3">
        <v>19584608</v>
      </c>
      <c r="AA39" s="3">
        <v>8228664</v>
      </c>
      <c r="AB39" s="3">
        <v>6202856</v>
      </c>
      <c r="AC39" s="3">
        <v>7476839</v>
      </c>
      <c r="AD39" s="3">
        <v>8131331</v>
      </c>
      <c r="AE39" s="3">
        <v>7683646</v>
      </c>
      <c r="AF39" s="3">
        <f>5841581+1751</f>
        <v>5843332</v>
      </c>
      <c r="AG39" s="2">
        <v>6655006</v>
      </c>
      <c r="AH39" s="2">
        <v>6200908</v>
      </c>
      <c r="AI39" s="3">
        <v>6978652</v>
      </c>
      <c r="AJ39" s="3">
        <v>4620322</v>
      </c>
      <c r="AK39" s="2">
        <v>4858926</v>
      </c>
      <c r="AL39" s="2">
        <v>5999805</v>
      </c>
      <c r="AM39" s="2">
        <v>7675991</v>
      </c>
      <c r="AN39" s="2">
        <v>11773081</v>
      </c>
      <c r="AO39" s="2">
        <v>22811329</v>
      </c>
      <c r="AP39" s="2">
        <v>2576966</v>
      </c>
      <c r="AQ39" s="2">
        <v>2121948</v>
      </c>
      <c r="AR39" s="2">
        <v>2411984</v>
      </c>
      <c r="AS39" s="2">
        <v>4353453</v>
      </c>
      <c r="AT39" s="2">
        <v>5040980</v>
      </c>
      <c r="AU39" s="2">
        <v>1931500</v>
      </c>
      <c r="AV39" s="2">
        <v>5837822</v>
      </c>
      <c r="AW39" s="2">
        <v>10228426</v>
      </c>
      <c r="AX39" s="2">
        <v>15057810</v>
      </c>
      <c r="AY39" s="2">
        <v>19310395</v>
      </c>
      <c r="AZ39" s="2">
        <v>20532046</v>
      </c>
      <c r="BA39" s="2">
        <v>10147282</v>
      </c>
      <c r="BB39" s="2">
        <v>13556</v>
      </c>
      <c r="BC39" s="3">
        <v>24673</v>
      </c>
    </row>
    <row r="40" spans="2:57">
      <c r="B40" t="s">
        <v>56</v>
      </c>
      <c r="D40">
        <v>72</v>
      </c>
      <c r="Y40" s="3"/>
      <c r="Z40" s="3"/>
      <c r="AA40" s="3">
        <v>7596</v>
      </c>
      <c r="AB40" s="3">
        <v>4443</v>
      </c>
      <c r="AC40" s="3">
        <v>1157</v>
      </c>
      <c r="AD40" s="3">
        <v>3688</v>
      </c>
      <c r="AE40" s="3">
        <v>62004</v>
      </c>
      <c r="AF40" s="3">
        <v>29782</v>
      </c>
      <c r="AG40" s="2">
        <v>80502</v>
      </c>
      <c r="AH40" s="2">
        <v>70939</v>
      </c>
      <c r="AI40" s="3">
        <v>34756</v>
      </c>
      <c r="AJ40" s="3">
        <v>522</v>
      </c>
      <c r="AK40" s="2"/>
      <c r="AL40" s="2">
        <v>77812</v>
      </c>
      <c r="AM40" s="2">
        <v>143966</v>
      </c>
      <c r="AN40" s="2"/>
      <c r="AO40" s="2">
        <v>241</v>
      </c>
      <c r="AP40" s="2">
        <v>420</v>
      </c>
      <c r="AQ40" s="2">
        <v>2516</v>
      </c>
      <c r="AR40" s="2">
        <v>153</v>
      </c>
      <c r="AT40" s="2">
        <v>273988</v>
      </c>
      <c r="AU40" s="2"/>
      <c r="AZ40" s="2">
        <v>5515375</v>
      </c>
      <c r="BA40" s="2">
        <v>18152169</v>
      </c>
      <c r="BB40" s="2">
        <v>14608</v>
      </c>
      <c r="BC40" s="3">
        <v>21700</v>
      </c>
    </row>
    <row r="41" spans="2:57">
      <c r="B41" t="s">
        <v>5</v>
      </c>
      <c r="D41">
        <v>3</v>
      </c>
      <c r="Y41" s="3">
        <v>280148714</v>
      </c>
      <c r="Z41" s="3">
        <v>332560479</v>
      </c>
      <c r="AA41" s="3">
        <v>197813705</v>
      </c>
      <c r="AB41" s="3">
        <v>235432707</v>
      </c>
      <c r="AC41" s="3">
        <v>233194744</v>
      </c>
      <c r="AD41" s="3">
        <v>274495561</v>
      </c>
      <c r="AE41" s="3">
        <v>268622421</v>
      </c>
      <c r="AF41" s="3">
        <v>232835157</v>
      </c>
      <c r="AG41" s="2">
        <v>241612651</v>
      </c>
      <c r="AH41" s="2">
        <v>264010226</v>
      </c>
      <c r="AI41" s="3">
        <v>239055226</v>
      </c>
      <c r="AJ41" s="3">
        <f>144559186+4251+20846</f>
        <v>144584283</v>
      </c>
      <c r="AK41" s="2">
        <v>115430644</v>
      </c>
      <c r="AL41" s="2">
        <v>146544913</v>
      </c>
      <c r="AM41" s="2">
        <v>202704614</v>
      </c>
      <c r="AN41" s="2">
        <v>265348342</v>
      </c>
      <c r="AO41" s="2">
        <v>274457269</v>
      </c>
      <c r="AP41" s="2">
        <v>381479268</v>
      </c>
      <c r="AQ41" s="2">
        <v>284933491</v>
      </c>
      <c r="AR41" s="2">
        <v>415834280</v>
      </c>
      <c r="AS41" s="2">
        <v>527285017</v>
      </c>
      <c r="AT41" s="2">
        <v>771232177</v>
      </c>
      <c r="AU41" s="2">
        <v>655222929</v>
      </c>
      <c r="AV41" s="2">
        <v>805472811</v>
      </c>
      <c r="AW41" s="2">
        <v>1699169910</v>
      </c>
      <c r="AX41" s="2">
        <v>1321544074</v>
      </c>
      <c r="AY41" s="2">
        <v>2204432101</v>
      </c>
      <c r="AZ41" s="2">
        <v>2856287306</v>
      </c>
      <c r="BA41" s="2">
        <v>2560560667</v>
      </c>
      <c r="BB41" s="2">
        <v>3068414</v>
      </c>
      <c r="BC41" s="3">
        <v>3716377</v>
      </c>
      <c r="BE41" s="2"/>
    </row>
    <row r="42" spans="2:57">
      <c r="B42" t="s">
        <v>79</v>
      </c>
      <c r="D42">
        <v>46</v>
      </c>
      <c r="Y42" s="3"/>
      <c r="Z42" s="3"/>
      <c r="AA42" s="3">
        <v>9807</v>
      </c>
      <c r="AB42" s="3"/>
      <c r="AC42" s="3"/>
      <c r="AD42" s="3"/>
      <c r="AE42" s="3"/>
      <c r="AF42" s="3"/>
      <c r="AG42" s="2"/>
      <c r="AH42" s="2"/>
      <c r="AI42" s="3">
        <v>98</v>
      </c>
      <c r="AJ42" s="3">
        <v>2813</v>
      </c>
      <c r="AK42" s="2">
        <v>114</v>
      </c>
      <c r="AL42" s="2">
        <v>11397</v>
      </c>
      <c r="AM42" s="2">
        <v>35</v>
      </c>
      <c r="AN42" s="2">
        <v>12263</v>
      </c>
      <c r="AO42" s="2">
        <v>23431</v>
      </c>
      <c r="AP42" s="2">
        <v>55059</v>
      </c>
      <c r="AQ42" s="2">
        <v>5824</v>
      </c>
      <c r="AR42" s="2">
        <v>3825</v>
      </c>
      <c r="AT42" s="2"/>
      <c r="AU42" s="2"/>
      <c r="BA42" s="2">
        <v>1</v>
      </c>
    </row>
    <row r="43" spans="2:57">
      <c r="B43" t="s">
        <v>112</v>
      </c>
      <c r="D43">
        <v>45</v>
      </c>
      <c r="Y43" s="3"/>
      <c r="Z43" s="3"/>
      <c r="AA43" s="3"/>
      <c r="AB43" s="3"/>
      <c r="AC43" s="3"/>
      <c r="AD43" s="3">
        <v>6776</v>
      </c>
      <c r="AE43" s="3">
        <v>3427</v>
      </c>
      <c r="AF43" s="3">
        <v>25863</v>
      </c>
      <c r="AG43" s="2">
        <v>50669</v>
      </c>
      <c r="AH43" s="2">
        <v>71798</v>
      </c>
      <c r="AI43" s="3"/>
      <c r="AJ43" s="3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2:57">
      <c r="B44" t="s">
        <v>103</v>
      </c>
      <c r="D44">
        <v>44</v>
      </c>
      <c r="Y44" s="3"/>
      <c r="Z44" s="3"/>
      <c r="AA44" s="3"/>
      <c r="AB44" s="3"/>
      <c r="AC44" s="3"/>
      <c r="AF44" s="3"/>
      <c r="AG44" s="2"/>
      <c r="AH44" s="2"/>
      <c r="AI44" s="3"/>
      <c r="AJ44" s="3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2:57">
      <c r="B45" t="s">
        <v>57</v>
      </c>
      <c r="D45">
        <v>73</v>
      </c>
      <c r="Y45" s="3"/>
      <c r="Z45" s="3"/>
      <c r="AA45" s="3">
        <v>739</v>
      </c>
      <c r="AB45" s="3">
        <v>112</v>
      </c>
      <c r="AC45" s="3">
        <v>5453</v>
      </c>
      <c r="AD45" s="3">
        <v>2367</v>
      </c>
      <c r="AE45" s="3">
        <v>1015</v>
      </c>
      <c r="AF45" s="3">
        <v>91773</v>
      </c>
      <c r="AG45" s="2">
        <v>24558</v>
      </c>
      <c r="AH45" s="2">
        <v>83</v>
      </c>
      <c r="AI45" s="3">
        <v>35</v>
      </c>
      <c r="AJ45" s="3">
        <v>16</v>
      </c>
      <c r="AK45" s="2">
        <v>5</v>
      </c>
      <c r="AL45" s="2">
        <v>395760</v>
      </c>
      <c r="AM45" s="2">
        <v>1565996</v>
      </c>
      <c r="AN45" s="2">
        <v>376579</v>
      </c>
      <c r="AO45" s="2">
        <v>1336</v>
      </c>
      <c r="AP45" s="2">
        <v>171</v>
      </c>
      <c r="AQ45" s="2">
        <v>253077</v>
      </c>
      <c r="AR45" s="2">
        <v>3961331</v>
      </c>
      <c r="AS45" s="2">
        <v>347900</v>
      </c>
      <c r="AT45" s="2">
        <v>212</v>
      </c>
      <c r="AU45" s="2">
        <v>90</v>
      </c>
      <c r="AX45" s="2">
        <v>18</v>
      </c>
      <c r="AY45" s="2">
        <v>10</v>
      </c>
      <c r="AZ45">
        <v>2372843</v>
      </c>
      <c r="BA45" s="2">
        <v>384441</v>
      </c>
      <c r="BB45" s="2">
        <v>35</v>
      </c>
    </row>
    <row r="46" spans="2:57">
      <c r="B46" t="s">
        <v>36</v>
      </c>
      <c r="D46">
        <v>47</v>
      </c>
      <c r="Y46" s="3"/>
      <c r="Z46" s="3"/>
      <c r="AA46" s="3">
        <v>10313</v>
      </c>
      <c r="AB46" s="3">
        <v>143412</v>
      </c>
      <c r="AC46" s="3">
        <v>8205</v>
      </c>
      <c r="AD46" s="3">
        <v>24902</v>
      </c>
      <c r="AE46" s="3">
        <v>32056</v>
      </c>
      <c r="AF46" s="3">
        <v>31436</v>
      </c>
      <c r="AG46" s="2">
        <v>79882</v>
      </c>
      <c r="AH46" s="2">
        <v>213971</v>
      </c>
      <c r="AI46" s="3">
        <v>25084</v>
      </c>
      <c r="AJ46" s="3">
        <v>52656</v>
      </c>
      <c r="AK46" s="2">
        <v>84202</v>
      </c>
      <c r="AL46" s="2">
        <v>367406</v>
      </c>
      <c r="AM46" s="2">
        <v>688237</v>
      </c>
      <c r="AN46" s="2">
        <v>373984</v>
      </c>
      <c r="AO46" s="2">
        <v>111399</v>
      </c>
      <c r="AP46" s="2">
        <v>209391</v>
      </c>
      <c r="AQ46" s="2">
        <v>203687</v>
      </c>
      <c r="AR46" s="2">
        <v>1718483</v>
      </c>
      <c r="AS46" s="2">
        <v>825565</v>
      </c>
      <c r="AT46" s="2">
        <v>3778858</v>
      </c>
      <c r="AU46" s="2"/>
      <c r="AX46">
        <v>10</v>
      </c>
      <c r="AY46">
        <v>120833</v>
      </c>
      <c r="AZ46">
        <v>1192660</v>
      </c>
      <c r="BA46" s="2">
        <v>1579797</v>
      </c>
      <c r="BB46">
        <v>5477</v>
      </c>
      <c r="BC46" s="1">
        <v>2397</v>
      </c>
    </row>
    <row r="47" spans="2:57">
      <c r="B47" t="s">
        <v>37</v>
      </c>
      <c r="D47">
        <v>48</v>
      </c>
      <c r="Y47" s="3">
        <v>20276878</v>
      </c>
      <c r="Z47" s="3">
        <v>46229437</v>
      </c>
      <c r="AA47" s="3">
        <v>20222284</v>
      </c>
      <c r="AB47" s="3">
        <v>13666097</v>
      </c>
      <c r="AC47" s="3">
        <v>16057137</v>
      </c>
      <c r="AD47" s="3">
        <v>20907015</v>
      </c>
      <c r="AE47" s="3">
        <v>17603235</v>
      </c>
      <c r="AF47" s="3">
        <v>17111312</v>
      </c>
      <c r="AG47" s="2">
        <v>17667519</v>
      </c>
      <c r="AH47" s="2">
        <v>19253281</v>
      </c>
      <c r="AI47" s="3">
        <v>20403941</v>
      </c>
      <c r="AJ47" s="3">
        <v>11636134</v>
      </c>
      <c r="AK47" s="2">
        <v>10034396</v>
      </c>
      <c r="AL47" s="2">
        <v>16481220</v>
      </c>
      <c r="AM47" s="2">
        <v>16609956</v>
      </c>
      <c r="AN47" s="2">
        <v>16017134</v>
      </c>
      <c r="AO47" s="2">
        <v>16769958</v>
      </c>
      <c r="AP47" s="2">
        <v>20260969</v>
      </c>
      <c r="AQ47" s="2">
        <v>19945842</v>
      </c>
      <c r="AR47" s="2">
        <v>23163293</v>
      </c>
      <c r="AS47" s="2">
        <v>13309774</v>
      </c>
      <c r="AT47" s="2">
        <v>126464</v>
      </c>
      <c r="AU47" s="2">
        <v>32605</v>
      </c>
      <c r="AV47" s="2">
        <v>1</v>
      </c>
      <c r="AW47" s="2">
        <v>20837</v>
      </c>
      <c r="AX47" s="2">
        <v>413953</v>
      </c>
      <c r="AY47" s="2">
        <v>9300358</v>
      </c>
      <c r="AZ47" s="2">
        <v>25622101</v>
      </c>
      <c r="BA47" s="2">
        <v>12818627</v>
      </c>
      <c r="BB47" s="2">
        <v>21891</v>
      </c>
      <c r="BC47" s="3">
        <v>52223</v>
      </c>
    </row>
    <row r="48" spans="2:57">
      <c r="B48" t="s">
        <v>38</v>
      </c>
      <c r="C48" t="s">
        <v>116</v>
      </c>
      <c r="D48">
        <v>49</v>
      </c>
      <c r="Y48" s="3">
        <v>32477944</v>
      </c>
      <c r="Z48" s="3">
        <v>43690094</v>
      </c>
      <c r="AA48" s="3">
        <v>23778496</v>
      </c>
      <c r="AB48" s="3">
        <v>21504225</v>
      </c>
      <c r="AC48" s="3">
        <v>22535049</v>
      </c>
      <c r="AD48" s="3">
        <v>30665354</v>
      </c>
      <c r="AE48" s="3">
        <v>28245003</v>
      </c>
      <c r="AF48" s="3">
        <v>22525471</v>
      </c>
      <c r="AG48" s="2">
        <v>26285516</v>
      </c>
      <c r="AH48" s="2">
        <v>25648141</v>
      </c>
      <c r="AI48" s="3">
        <v>20766620</v>
      </c>
      <c r="AJ48" s="3">
        <f>15638948+1097</f>
        <v>15640045</v>
      </c>
      <c r="AK48" s="2">
        <v>14348172</v>
      </c>
      <c r="AL48" s="2">
        <v>21752564</v>
      </c>
      <c r="AM48" s="2">
        <v>35965556</v>
      </c>
      <c r="AN48" s="2">
        <v>23438262</v>
      </c>
      <c r="AO48" s="2">
        <v>23708900</v>
      </c>
      <c r="AP48" s="2">
        <v>28558534</v>
      </c>
      <c r="AQ48" s="2">
        <v>20160723</v>
      </c>
      <c r="AR48" s="2">
        <v>16584753</v>
      </c>
      <c r="AS48" s="2">
        <v>21722829</v>
      </c>
      <c r="AT48" s="2">
        <v>30901768</v>
      </c>
      <c r="AU48" s="2">
        <v>27827013</v>
      </c>
      <c r="AV48" s="2">
        <v>18227589</v>
      </c>
      <c r="AW48" s="2">
        <v>17268996</v>
      </c>
      <c r="AX48" s="2">
        <v>23666107</v>
      </c>
      <c r="AY48" s="2">
        <v>50569575</v>
      </c>
      <c r="AZ48" s="2">
        <v>65432673</v>
      </c>
      <c r="BA48" s="2">
        <v>86467979</v>
      </c>
      <c r="BB48" s="2">
        <v>79001</v>
      </c>
      <c r="BC48" s="3">
        <v>101018</v>
      </c>
    </row>
    <row r="49" spans="2:55">
      <c r="B49" t="s">
        <v>39</v>
      </c>
      <c r="D49">
        <v>50</v>
      </c>
      <c r="Y49" s="3">
        <v>27488</v>
      </c>
      <c r="Z49" s="3">
        <v>32136</v>
      </c>
      <c r="AA49" s="3">
        <v>28175</v>
      </c>
      <c r="AB49" s="3">
        <v>9640</v>
      </c>
      <c r="AC49" s="3">
        <v>6064</v>
      </c>
      <c r="AD49" s="3">
        <v>8148</v>
      </c>
      <c r="AE49" s="3">
        <v>24184</v>
      </c>
      <c r="AF49" s="3">
        <v>13492</v>
      </c>
      <c r="AG49" s="2">
        <v>22168</v>
      </c>
      <c r="AH49" s="2">
        <v>28566</v>
      </c>
      <c r="AI49" s="3">
        <v>4919</v>
      </c>
      <c r="AJ49" s="3">
        <v>4532</v>
      </c>
      <c r="AK49" s="2">
        <v>3656</v>
      </c>
      <c r="AL49" s="2">
        <v>8920</v>
      </c>
      <c r="AM49" s="2">
        <v>11923</v>
      </c>
      <c r="AN49" s="2">
        <v>15404</v>
      </c>
      <c r="AO49" s="2">
        <v>23936</v>
      </c>
      <c r="AP49" s="2">
        <v>98852</v>
      </c>
      <c r="AQ49" s="2">
        <v>90843</v>
      </c>
      <c r="AR49" s="2">
        <v>63732</v>
      </c>
      <c r="AS49" s="2">
        <v>53816</v>
      </c>
      <c r="AT49" s="2">
        <v>3218</v>
      </c>
      <c r="AU49" s="2"/>
      <c r="AX49">
        <v>2</v>
      </c>
      <c r="AY49" s="2">
        <v>29157</v>
      </c>
      <c r="AZ49">
        <v>158259</v>
      </c>
      <c r="BA49" s="2">
        <v>79763</v>
      </c>
      <c r="BB49">
        <v>141</v>
      </c>
      <c r="BC49" s="3">
        <v>508</v>
      </c>
    </row>
    <row r="50" spans="2:55">
      <c r="B50" t="s">
        <v>8</v>
      </c>
      <c r="D50">
        <v>7</v>
      </c>
      <c r="Y50" s="3">
        <v>263104</v>
      </c>
      <c r="Z50" s="3">
        <v>575698</v>
      </c>
      <c r="AA50" s="3">
        <v>325306</v>
      </c>
      <c r="AB50" s="3">
        <v>118698</v>
      </c>
      <c r="AC50" s="3">
        <v>93513</v>
      </c>
      <c r="AD50" s="3">
        <v>135865</v>
      </c>
      <c r="AE50" s="3">
        <v>84528</v>
      </c>
      <c r="AF50" s="3">
        <v>59835</v>
      </c>
      <c r="AG50" s="2">
        <v>68984</v>
      </c>
      <c r="AH50" s="2">
        <v>58373</v>
      </c>
      <c r="AI50" s="3">
        <v>99906</v>
      </c>
      <c r="AJ50" s="3">
        <v>69684</v>
      </c>
      <c r="AK50" s="2">
        <v>58068</v>
      </c>
      <c r="AL50" s="2">
        <v>144020</v>
      </c>
      <c r="AM50" s="2">
        <v>25084</v>
      </c>
      <c r="AN50" s="2">
        <v>25006</v>
      </c>
      <c r="AO50" s="2">
        <v>46180</v>
      </c>
      <c r="AP50" s="2">
        <v>123827</v>
      </c>
      <c r="AQ50" s="2">
        <v>104989</v>
      </c>
      <c r="AR50" s="2">
        <v>139317</v>
      </c>
      <c r="AS50" s="2">
        <v>378127</v>
      </c>
      <c r="AT50" s="2">
        <v>1112441</v>
      </c>
      <c r="AU50" s="2">
        <v>1200570</v>
      </c>
      <c r="AV50" s="2">
        <v>5164642</v>
      </c>
      <c r="AW50" s="2">
        <v>6138331</v>
      </c>
      <c r="AX50" s="2">
        <v>6894026</v>
      </c>
      <c r="AY50" s="2">
        <v>6406003</v>
      </c>
      <c r="AZ50" s="2">
        <v>2342723</v>
      </c>
      <c r="BA50" s="2">
        <v>1971772</v>
      </c>
      <c r="BB50" s="2">
        <v>1339</v>
      </c>
      <c r="BC50" s="3">
        <v>3234</v>
      </c>
    </row>
    <row r="51" spans="2:55">
      <c r="B51" t="s">
        <v>76</v>
      </c>
      <c r="D51">
        <v>18</v>
      </c>
      <c r="Y51" s="3"/>
      <c r="Z51" s="3"/>
      <c r="AA51" s="3"/>
      <c r="AB51" s="3"/>
      <c r="AC51" s="3"/>
      <c r="AD51" s="3"/>
      <c r="AE51" s="3"/>
      <c r="AF51" s="3"/>
      <c r="AG51" s="2"/>
      <c r="AH51" s="2"/>
      <c r="AI51" s="3"/>
      <c r="AJ51" s="3"/>
      <c r="AK51" s="2"/>
      <c r="AL51" s="2"/>
      <c r="AM51" s="2"/>
      <c r="AN51" s="2"/>
      <c r="AO51" s="2"/>
      <c r="AP51" s="2"/>
      <c r="AQ51" s="2"/>
      <c r="AR51" s="2"/>
      <c r="AS51" s="2">
        <v>28467</v>
      </c>
      <c r="AT51" s="2"/>
      <c r="AU51" s="2"/>
      <c r="AZ51" s="2">
        <v>82597</v>
      </c>
    </row>
    <row r="52" spans="2:55">
      <c r="B52" t="s">
        <v>25</v>
      </c>
      <c r="D52">
        <v>27</v>
      </c>
      <c r="Y52" s="3">
        <v>28529</v>
      </c>
      <c r="Z52" s="3">
        <v>310</v>
      </c>
      <c r="AA52" s="3">
        <v>1048</v>
      </c>
      <c r="AB52" s="3">
        <v>35944</v>
      </c>
      <c r="AC52" s="3">
        <v>44319</v>
      </c>
      <c r="AD52" s="3">
        <v>1443</v>
      </c>
      <c r="AE52" s="3">
        <v>5869</v>
      </c>
      <c r="AF52" s="3">
        <v>1022</v>
      </c>
      <c r="AG52" s="2">
        <v>1071</v>
      </c>
      <c r="AH52" s="2">
        <v>1055</v>
      </c>
      <c r="AI52" s="3">
        <v>5855</v>
      </c>
      <c r="AJ52" s="3"/>
      <c r="AK52" s="2">
        <v>35</v>
      </c>
      <c r="AL52" s="2">
        <v>4397</v>
      </c>
      <c r="AM52" s="2">
        <v>3</v>
      </c>
      <c r="AN52" s="2"/>
      <c r="AO52" s="2">
        <v>18</v>
      </c>
      <c r="AP52" s="2">
        <v>6863</v>
      </c>
      <c r="AQ52" s="2">
        <v>2539</v>
      </c>
      <c r="AR52" s="2">
        <v>5877</v>
      </c>
      <c r="AS52" s="2">
        <v>3</v>
      </c>
      <c r="AT52" s="2">
        <v>107</v>
      </c>
      <c r="AU52" s="2">
        <v>15099</v>
      </c>
      <c r="AV52" s="2">
        <v>21</v>
      </c>
      <c r="AW52" s="2">
        <v>127</v>
      </c>
      <c r="AX52" s="2">
        <v>1255</v>
      </c>
      <c r="AZ52" s="2">
        <v>230</v>
      </c>
      <c r="BA52" s="2">
        <v>59220</v>
      </c>
    </row>
    <row r="53" spans="2:55">
      <c r="B53" t="s">
        <v>9</v>
      </c>
      <c r="D53">
        <v>8</v>
      </c>
      <c r="Y53" s="3">
        <v>36969</v>
      </c>
      <c r="Z53" s="3">
        <v>53512</v>
      </c>
      <c r="AA53" s="3">
        <v>27992</v>
      </c>
      <c r="AB53" s="3">
        <v>11962</v>
      </c>
      <c r="AC53" s="3">
        <v>6791</v>
      </c>
      <c r="AD53" s="3">
        <v>34904</v>
      </c>
      <c r="AE53" s="3">
        <v>96697</v>
      </c>
      <c r="AF53" s="3">
        <v>47794</v>
      </c>
      <c r="AG53" s="2">
        <v>18740</v>
      </c>
      <c r="AH53" s="2">
        <v>21444</v>
      </c>
      <c r="AI53" s="3">
        <v>23662</v>
      </c>
      <c r="AJ53" s="3">
        <v>9365</v>
      </c>
      <c r="AK53" s="2">
        <v>1900</v>
      </c>
      <c r="AL53" s="2">
        <v>2480</v>
      </c>
      <c r="AM53" s="2">
        <v>1765</v>
      </c>
      <c r="AN53" s="2">
        <v>2648</v>
      </c>
      <c r="AO53" s="2">
        <v>1344</v>
      </c>
      <c r="AP53" s="2">
        <v>8738</v>
      </c>
      <c r="AQ53" s="2">
        <v>13635</v>
      </c>
      <c r="AR53" s="2">
        <v>4969</v>
      </c>
      <c r="AS53" s="2">
        <v>811</v>
      </c>
      <c r="AT53" s="2">
        <v>5826</v>
      </c>
      <c r="AU53" s="2">
        <v>16969</v>
      </c>
      <c r="AV53" s="2">
        <v>320458</v>
      </c>
      <c r="AW53" s="2">
        <v>219158</v>
      </c>
      <c r="AX53" s="2">
        <v>217408</v>
      </c>
      <c r="AY53" s="2">
        <v>432125</v>
      </c>
      <c r="AZ53" s="2">
        <v>192858</v>
      </c>
      <c r="BA53" s="2">
        <v>116364</v>
      </c>
      <c r="BB53" s="2">
        <v>68</v>
      </c>
      <c r="BC53" s="3">
        <v>124</v>
      </c>
    </row>
    <row r="54" spans="2:55">
      <c r="B54" t="s">
        <v>10</v>
      </c>
      <c r="D54">
        <v>9</v>
      </c>
      <c r="Y54" s="3">
        <v>9356</v>
      </c>
      <c r="Z54" s="3">
        <v>2354</v>
      </c>
      <c r="AA54" s="3">
        <v>23815</v>
      </c>
      <c r="AB54" s="3">
        <v>21839</v>
      </c>
      <c r="AC54" s="3">
        <v>11212</v>
      </c>
      <c r="AD54" s="3">
        <v>44802</v>
      </c>
      <c r="AE54" s="3">
        <v>78346</v>
      </c>
      <c r="AF54" s="3">
        <v>70363</v>
      </c>
      <c r="AG54" s="2">
        <v>113510</v>
      </c>
      <c r="AH54" s="2">
        <v>86047</v>
      </c>
      <c r="AI54" s="3">
        <v>323816</v>
      </c>
      <c r="AJ54" s="3">
        <v>157052</v>
      </c>
      <c r="AK54" s="2">
        <v>78272</v>
      </c>
      <c r="AL54" s="2">
        <v>71558</v>
      </c>
      <c r="AM54" s="2">
        <v>61038</v>
      </c>
      <c r="AN54" s="2">
        <v>55416</v>
      </c>
      <c r="AO54" s="2">
        <v>271452</v>
      </c>
      <c r="AP54" s="2">
        <v>304454</v>
      </c>
      <c r="AQ54" s="2">
        <v>81176</v>
      </c>
      <c r="AR54" s="2">
        <v>82563</v>
      </c>
      <c r="AS54" s="2">
        <v>35396</v>
      </c>
      <c r="AT54" s="2">
        <v>197921</v>
      </c>
      <c r="AU54" s="2">
        <v>812753</v>
      </c>
      <c r="AV54" s="2">
        <v>1998233</v>
      </c>
      <c r="AW54" s="2">
        <v>3605242</v>
      </c>
      <c r="AX54" s="2">
        <v>858379</v>
      </c>
      <c r="AY54" s="2">
        <v>1051988</v>
      </c>
      <c r="AZ54" s="2">
        <v>1566448</v>
      </c>
      <c r="BA54" s="2">
        <v>497568</v>
      </c>
      <c r="BB54" s="2">
        <v>1364</v>
      </c>
      <c r="BC54" s="3">
        <v>1585</v>
      </c>
    </row>
    <row r="55" spans="2:55">
      <c r="B55" t="s">
        <v>40</v>
      </c>
      <c r="D55">
        <v>51</v>
      </c>
      <c r="Y55" s="3"/>
      <c r="Z55" s="3">
        <v>10634</v>
      </c>
      <c r="AA55" s="3">
        <v>27048</v>
      </c>
      <c r="AB55" s="3">
        <v>787</v>
      </c>
      <c r="AC55" s="3">
        <v>25689</v>
      </c>
      <c r="AD55" s="3">
        <v>5046</v>
      </c>
      <c r="AE55" s="3">
        <v>46992</v>
      </c>
      <c r="AF55" s="3">
        <v>24547</v>
      </c>
      <c r="AG55" s="2">
        <v>23046</v>
      </c>
      <c r="AH55" s="2">
        <v>50690</v>
      </c>
      <c r="AI55" s="3">
        <v>10837</v>
      </c>
      <c r="AJ55" s="3">
        <v>107534</v>
      </c>
      <c r="AK55" s="2">
        <v>71336</v>
      </c>
      <c r="AL55" s="2">
        <v>148896</v>
      </c>
      <c r="AM55" s="2">
        <v>312892</v>
      </c>
      <c r="AN55" s="2">
        <v>325664</v>
      </c>
      <c r="AO55" s="2">
        <v>356021</v>
      </c>
      <c r="AP55" s="2">
        <v>500924</v>
      </c>
      <c r="AQ55" s="2">
        <v>777877</v>
      </c>
      <c r="AR55" s="2">
        <v>1328716</v>
      </c>
      <c r="AS55" s="2">
        <v>1354344</v>
      </c>
      <c r="AT55" s="2">
        <v>33529</v>
      </c>
      <c r="AU55" s="2">
        <v>275</v>
      </c>
      <c r="AV55" s="2">
        <v>125</v>
      </c>
      <c r="AZ55" s="2">
        <v>22811</v>
      </c>
      <c r="BA55" s="2">
        <v>227391</v>
      </c>
    </row>
    <row r="56" spans="2:55">
      <c r="B56" t="s">
        <v>58</v>
      </c>
      <c r="D56">
        <v>74</v>
      </c>
      <c r="Y56" s="3">
        <v>3119909</v>
      </c>
      <c r="Z56" s="3">
        <v>848837</v>
      </c>
      <c r="AA56" s="3">
        <v>1249330</v>
      </c>
      <c r="AB56" s="3">
        <v>1319301</v>
      </c>
      <c r="AC56" s="3">
        <v>1172800</v>
      </c>
      <c r="AD56" s="3">
        <v>2060704</v>
      </c>
      <c r="AE56" s="3">
        <v>2155078</v>
      </c>
      <c r="AF56" s="3">
        <v>1522983</v>
      </c>
      <c r="AG56" s="2">
        <v>1512021</v>
      </c>
      <c r="AH56" s="2">
        <v>1413448</v>
      </c>
      <c r="AI56" s="3">
        <v>586083</v>
      </c>
      <c r="AJ56" s="3">
        <v>104576</v>
      </c>
      <c r="AK56" s="2">
        <v>12822</v>
      </c>
      <c r="AL56" s="2">
        <v>158082</v>
      </c>
      <c r="AM56" s="2">
        <v>82597</v>
      </c>
      <c r="AN56" s="2">
        <v>397028</v>
      </c>
      <c r="AO56" s="2">
        <v>738723</v>
      </c>
      <c r="AP56" s="2">
        <v>676442</v>
      </c>
      <c r="AQ56" s="2">
        <v>81521</v>
      </c>
      <c r="AR56" s="2">
        <v>148490</v>
      </c>
      <c r="AS56" s="2">
        <v>61053</v>
      </c>
      <c r="AT56" s="2">
        <v>17125</v>
      </c>
      <c r="AU56" s="2">
        <v>5134</v>
      </c>
      <c r="AV56" s="2">
        <v>3536</v>
      </c>
      <c r="AW56" s="2">
        <v>42793</v>
      </c>
      <c r="AX56" s="2">
        <v>113071</v>
      </c>
      <c r="AY56" s="2">
        <v>122869</v>
      </c>
      <c r="AZ56" s="2">
        <v>2448451</v>
      </c>
      <c r="BA56" s="2">
        <v>424036</v>
      </c>
      <c r="BB56" s="2">
        <v>247</v>
      </c>
      <c r="BC56" s="3">
        <v>2950</v>
      </c>
    </row>
    <row r="57" spans="2:55">
      <c r="B57" t="s">
        <v>59</v>
      </c>
      <c r="D57">
        <v>75</v>
      </c>
      <c r="Y57" s="3">
        <v>426734</v>
      </c>
      <c r="Z57" s="3">
        <v>204929</v>
      </c>
      <c r="AA57" s="3">
        <v>58827</v>
      </c>
      <c r="AB57" s="3">
        <v>60227</v>
      </c>
      <c r="AC57" s="3">
        <v>33988</v>
      </c>
      <c r="AD57" s="3">
        <v>111208</v>
      </c>
      <c r="AE57" s="3">
        <v>184226</v>
      </c>
      <c r="AF57" s="3">
        <v>193512</v>
      </c>
      <c r="AG57" s="2">
        <v>146084</v>
      </c>
      <c r="AH57" s="2">
        <v>164161</v>
      </c>
      <c r="AI57" s="3">
        <v>25778</v>
      </c>
      <c r="AJ57" s="3">
        <v>11297</v>
      </c>
      <c r="AK57" s="2">
        <v>209</v>
      </c>
      <c r="AL57" s="2">
        <v>7730</v>
      </c>
      <c r="AM57" s="2">
        <v>4</v>
      </c>
      <c r="AN57" s="2">
        <v>484966</v>
      </c>
      <c r="AO57" s="2">
        <v>3748188</v>
      </c>
      <c r="AP57" s="2">
        <v>296924</v>
      </c>
      <c r="AQ57" s="2"/>
      <c r="AR57" s="2">
        <v>1413219</v>
      </c>
      <c r="AS57" s="2">
        <v>820869</v>
      </c>
      <c r="AT57" s="2">
        <v>2544723</v>
      </c>
      <c r="AU57" s="2">
        <v>422106</v>
      </c>
      <c r="AY57" s="2">
        <v>13856</v>
      </c>
      <c r="AZ57" s="2">
        <v>328036</v>
      </c>
      <c r="BA57" s="2">
        <v>785</v>
      </c>
      <c r="BB57" s="2">
        <v>536</v>
      </c>
      <c r="BC57" s="3">
        <v>2115</v>
      </c>
    </row>
    <row r="58" spans="2:55">
      <c r="B58" t="s">
        <v>125</v>
      </c>
      <c r="D58">
        <v>76</v>
      </c>
      <c r="Y58" s="3"/>
      <c r="Z58" s="3"/>
      <c r="AA58" s="3"/>
      <c r="AB58" s="3">
        <v>557</v>
      </c>
      <c r="AC58" s="3"/>
      <c r="AD58" s="3"/>
      <c r="AE58" s="3"/>
      <c r="AF58" s="3"/>
      <c r="AG58" s="2"/>
      <c r="AH58" s="2"/>
      <c r="AI58" s="3"/>
      <c r="AJ58" s="3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2:55">
      <c r="B59" t="s">
        <v>83</v>
      </c>
      <c r="D59">
        <v>77</v>
      </c>
      <c r="Y59" s="3">
        <v>1821</v>
      </c>
      <c r="Z59" s="3">
        <v>11457</v>
      </c>
      <c r="AA59" s="3">
        <v>6474</v>
      </c>
      <c r="AB59" s="3"/>
      <c r="AC59" s="3">
        <v>582</v>
      </c>
      <c r="AD59" s="3">
        <v>369</v>
      </c>
      <c r="AE59" s="3">
        <v>226</v>
      </c>
      <c r="AF59" s="3">
        <v>5020</v>
      </c>
      <c r="AG59" s="2">
        <v>371</v>
      </c>
      <c r="AH59" s="2">
        <v>1999</v>
      </c>
      <c r="AI59" s="3">
        <v>5660</v>
      </c>
      <c r="AJ59" s="3">
        <v>485</v>
      </c>
      <c r="AK59" s="2">
        <v>49</v>
      </c>
      <c r="AL59" s="2">
        <v>2</v>
      </c>
      <c r="AM59" s="2">
        <v>10</v>
      </c>
      <c r="AN59" s="2">
        <v>5</v>
      </c>
      <c r="AO59" s="2">
        <v>106925</v>
      </c>
      <c r="AP59" s="2">
        <v>3315</v>
      </c>
      <c r="AQ59" s="2"/>
      <c r="AR59" s="2">
        <v>1840</v>
      </c>
      <c r="AS59" s="2">
        <v>10</v>
      </c>
      <c r="AT59" s="2"/>
      <c r="AU59" s="2"/>
      <c r="BB59" s="2">
        <v>5</v>
      </c>
      <c r="BC59" s="3">
        <v>32</v>
      </c>
    </row>
    <row r="60" spans="2:55">
      <c r="B60" t="s">
        <v>84</v>
      </c>
      <c r="D60">
        <v>78</v>
      </c>
      <c r="Y60" s="3"/>
      <c r="Z60" s="3"/>
      <c r="AA60" s="3"/>
      <c r="AB60" s="3"/>
      <c r="AC60" s="3"/>
      <c r="AD60" s="3"/>
      <c r="AE60" s="3"/>
      <c r="AF60" s="3"/>
      <c r="AG60" s="2"/>
      <c r="AH60" s="2"/>
      <c r="AI60" s="3"/>
      <c r="AJ60" s="3"/>
      <c r="AK60" s="2"/>
      <c r="AL60" s="2"/>
      <c r="AM60" s="2"/>
      <c r="AN60" s="2"/>
      <c r="AO60" s="2"/>
      <c r="AP60" s="2">
        <v>3</v>
      </c>
      <c r="AQ60" s="2">
        <v>1231</v>
      </c>
      <c r="AR60" s="2">
        <v>5</v>
      </c>
      <c r="AT60" s="2"/>
      <c r="AU60" s="2"/>
      <c r="AZ60" s="2">
        <v>197022</v>
      </c>
      <c r="BA60" s="2">
        <v>13660</v>
      </c>
    </row>
    <row r="61" spans="2:55">
      <c r="B61" t="s">
        <v>41</v>
      </c>
      <c r="D61">
        <v>52</v>
      </c>
      <c r="Y61" s="3"/>
      <c r="Z61" s="3"/>
      <c r="AA61" s="3">
        <v>8611</v>
      </c>
      <c r="AB61" s="3">
        <v>42406</v>
      </c>
      <c r="AC61" s="3">
        <v>62193</v>
      </c>
      <c r="AD61" s="3">
        <v>115982</v>
      </c>
      <c r="AE61" s="3">
        <v>61185</v>
      </c>
      <c r="AF61" s="3">
        <v>91671</v>
      </c>
      <c r="AG61" s="2">
        <v>100724</v>
      </c>
      <c r="AH61" s="2">
        <v>125690</v>
      </c>
      <c r="AI61" s="3">
        <v>16291</v>
      </c>
      <c r="AJ61" s="3">
        <v>1603</v>
      </c>
      <c r="AK61" s="2">
        <v>85</v>
      </c>
      <c r="AL61" s="2">
        <v>573</v>
      </c>
      <c r="AM61" s="2">
        <v>29005</v>
      </c>
      <c r="AN61" s="2">
        <v>12783</v>
      </c>
      <c r="AO61" s="2">
        <v>1793</v>
      </c>
      <c r="AP61" s="2">
        <v>21247</v>
      </c>
      <c r="AQ61" s="2">
        <v>6656</v>
      </c>
      <c r="AR61" s="2">
        <v>15719</v>
      </c>
      <c r="AS61" s="2">
        <v>29146</v>
      </c>
      <c r="AT61" s="2">
        <v>14584</v>
      </c>
      <c r="AU61" s="2">
        <v>6441</v>
      </c>
      <c r="AV61" s="2">
        <v>1737</v>
      </c>
      <c r="AX61" s="2">
        <v>12099</v>
      </c>
      <c r="AY61" s="2">
        <v>21801</v>
      </c>
      <c r="AZ61" s="2">
        <v>19754</v>
      </c>
      <c r="BA61" s="2">
        <v>213855</v>
      </c>
    </row>
    <row r="62" spans="2:55">
      <c r="B62" t="s">
        <v>135</v>
      </c>
      <c r="Y62" s="3"/>
      <c r="Z62" s="3"/>
      <c r="AA62" s="3"/>
      <c r="AB62" s="3"/>
      <c r="AC62" s="3"/>
      <c r="AD62" s="3"/>
      <c r="AE62" s="3"/>
      <c r="AF62" s="3"/>
      <c r="AG62" s="2"/>
      <c r="AH62" s="2"/>
      <c r="AI62" s="3"/>
      <c r="AJ62" s="3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X62" s="2"/>
      <c r="AY62" s="2"/>
      <c r="AZ62" s="2"/>
      <c r="BA62" s="2"/>
      <c r="BB62">
        <v>4</v>
      </c>
      <c r="BC62" s="1">
        <v>2</v>
      </c>
    </row>
    <row r="63" spans="2:55">
      <c r="B63" t="s">
        <v>42</v>
      </c>
      <c r="D63">
        <v>53</v>
      </c>
      <c r="Y63" s="3">
        <v>1995446</v>
      </c>
      <c r="Z63" s="3">
        <v>5661304</v>
      </c>
      <c r="AA63" s="3">
        <v>2460397</v>
      </c>
      <c r="AB63" s="3">
        <v>1390398</v>
      </c>
      <c r="AC63" s="3">
        <v>1758367</v>
      </c>
      <c r="AD63" s="3">
        <v>3008943</v>
      </c>
      <c r="AE63" s="3">
        <v>2825650</v>
      </c>
      <c r="AF63" s="3">
        <v>2499818</v>
      </c>
      <c r="AG63" s="2">
        <v>2560722</v>
      </c>
      <c r="AH63" s="2">
        <v>3478910</v>
      </c>
      <c r="AI63" s="3">
        <v>3199651</v>
      </c>
      <c r="AJ63" s="3">
        <v>2140078</v>
      </c>
      <c r="AK63" s="2">
        <v>1786777</v>
      </c>
      <c r="AL63" s="2">
        <v>2092172</v>
      </c>
      <c r="AM63" s="2">
        <v>3934206</v>
      </c>
      <c r="AN63" s="2">
        <v>5885215</v>
      </c>
      <c r="AO63" s="2">
        <v>2019706</v>
      </c>
      <c r="AP63" s="2">
        <v>6015089</v>
      </c>
      <c r="AQ63" s="2">
        <v>9610185</v>
      </c>
      <c r="AR63" s="2">
        <v>14154676</v>
      </c>
      <c r="AS63" s="2">
        <v>11351274</v>
      </c>
      <c r="AT63" s="2">
        <v>6191978</v>
      </c>
      <c r="AU63" s="2">
        <v>147329</v>
      </c>
      <c r="AV63" s="2">
        <v>86</v>
      </c>
      <c r="AW63" s="2">
        <v>100</v>
      </c>
      <c r="AX63" s="2">
        <v>4270</v>
      </c>
      <c r="AY63" s="2">
        <v>4686464</v>
      </c>
      <c r="AZ63" s="2">
        <v>9502191</v>
      </c>
      <c r="BA63" s="2">
        <v>39662920</v>
      </c>
      <c r="BB63" s="2">
        <v>19023</v>
      </c>
      <c r="BC63" s="3">
        <v>34515</v>
      </c>
    </row>
    <row r="64" spans="2:55">
      <c r="B64" t="s">
        <v>26</v>
      </c>
      <c r="D64">
        <v>28</v>
      </c>
      <c r="Y64" s="3">
        <v>542</v>
      </c>
      <c r="Z64" s="3">
        <v>2073</v>
      </c>
      <c r="AA64" s="3">
        <v>1455</v>
      </c>
      <c r="AB64" s="3">
        <v>15354</v>
      </c>
      <c r="AC64" s="3">
        <v>4723</v>
      </c>
      <c r="AD64" s="3">
        <v>32780</v>
      </c>
      <c r="AE64" s="3">
        <v>9912</v>
      </c>
      <c r="AF64" s="3">
        <v>40272</v>
      </c>
      <c r="AG64" s="2">
        <v>25703</v>
      </c>
      <c r="AH64" s="2">
        <v>13447</v>
      </c>
      <c r="AI64" s="3">
        <v>12427</v>
      </c>
      <c r="AJ64" s="3">
        <v>10</v>
      </c>
      <c r="AK64" s="2">
        <v>70</v>
      </c>
      <c r="AL64" s="2">
        <v>331</v>
      </c>
      <c r="AM64" s="2">
        <v>541</v>
      </c>
      <c r="AN64" s="2">
        <v>10104</v>
      </c>
      <c r="AO64" s="2">
        <v>20</v>
      </c>
      <c r="AP64" s="2">
        <v>10</v>
      </c>
      <c r="AQ64" s="2">
        <v>1221</v>
      </c>
      <c r="AR64" s="2">
        <v>191</v>
      </c>
      <c r="AS64" s="2">
        <v>45</v>
      </c>
      <c r="AT64" s="2">
        <v>48</v>
      </c>
      <c r="AU64" s="2">
        <v>137352</v>
      </c>
      <c r="AW64" s="2">
        <v>18675</v>
      </c>
      <c r="AX64" s="2">
        <v>28742</v>
      </c>
      <c r="AY64" s="2">
        <v>30723</v>
      </c>
      <c r="AZ64" s="2">
        <v>2977</v>
      </c>
      <c r="BA64" s="2">
        <v>12588</v>
      </c>
      <c r="BB64" s="2">
        <v>21</v>
      </c>
      <c r="BC64" s="3">
        <v>23</v>
      </c>
    </row>
    <row r="65" spans="2:55">
      <c r="B65" t="s">
        <v>60</v>
      </c>
      <c r="D65">
        <v>79</v>
      </c>
      <c r="Y65" s="3">
        <v>1658920</v>
      </c>
      <c r="Z65" s="3">
        <v>1092826</v>
      </c>
      <c r="AA65" s="3">
        <v>633348</v>
      </c>
      <c r="AB65" s="3">
        <v>733679</v>
      </c>
      <c r="AC65" s="3">
        <v>713726</v>
      </c>
      <c r="AD65" s="3">
        <v>1494096</v>
      </c>
      <c r="AE65" s="3">
        <v>1180619</v>
      </c>
      <c r="AF65" s="3">
        <v>1295534</v>
      </c>
      <c r="AG65" s="2">
        <v>1481707</v>
      </c>
      <c r="AH65" s="2">
        <v>1386718</v>
      </c>
      <c r="AI65" s="3">
        <v>1095153</v>
      </c>
      <c r="AJ65" s="3">
        <v>1025874</v>
      </c>
      <c r="AK65" s="2">
        <v>650412</v>
      </c>
      <c r="AL65" s="2">
        <v>1481974</v>
      </c>
      <c r="AM65" s="2">
        <v>3028045</v>
      </c>
      <c r="AN65" s="2">
        <v>4901679</v>
      </c>
      <c r="AO65" s="2">
        <v>7324816</v>
      </c>
      <c r="AP65" s="2">
        <v>10769016</v>
      </c>
      <c r="AQ65" s="2">
        <v>8770669</v>
      </c>
      <c r="AR65" s="2">
        <v>7268499</v>
      </c>
      <c r="AS65" s="2">
        <v>17512204</v>
      </c>
      <c r="AT65" s="2">
        <v>25372217</v>
      </c>
      <c r="AU65" s="2">
        <v>1056996</v>
      </c>
      <c r="AV65" s="2">
        <v>2874</v>
      </c>
      <c r="AY65" s="2">
        <v>18</v>
      </c>
      <c r="AZ65" s="2">
        <v>2490</v>
      </c>
      <c r="BA65" s="2">
        <v>175950</v>
      </c>
      <c r="BB65" s="2">
        <v>2527</v>
      </c>
      <c r="BC65" s="3">
        <v>9797</v>
      </c>
    </row>
    <row r="66" spans="2:55">
      <c r="B66" t="s">
        <v>43</v>
      </c>
      <c r="D66">
        <v>54</v>
      </c>
      <c r="Y66" s="3"/>
      <c r="Z66" s="3"/>
      <c r="AA66" s="3"/>
      <c r="AB66" s="3"/>
      <c r="AC66" s="3"/>
      <c r="AD66" s="3"/>
      <c r="AE66" s="3"/>
      <c r="AF66" s="3"/>
      <c r="AG66" s="2"/>
      <c r="AH66" s="2"/>
      <c r="AI66" s="3">
        <v>63947</v>
      </c>
      <c r="AJ66" s="3">
        <v>385</v>
      </c>
      <c r="AK66" s="2">
        <v>5396</v>
      </c>
      <c r="AL66" s="2">
        <v>1136</v>
      </c>
      <c r="AM66" s="2">
        <v>2152</v>
      </c>
      <c r="AN66" s="2">
        <v>4193</v>
      </c>
      <c r="AO66" s="2">
        <v>29642</v>
      </c>
      <c r="AP66" s="2">
        <v>42159</v>
      </c>
      <c r="AQ66" s="2">
        <v>72494</v>
      </c>
      <c r="AR66" s="2">
        <v>45063</v>
      </c>
      <c r="AS66" s="2">
        <v>20091</v>
      </c>
      <c r="AT66" s="2">
        <v>265</v>
      </c>
      <c r="AU66" s="2"/>
      <c r="AX66" s="2">
        <v>27</v>
      </c>
      <c r="BA66" s="2">
        <v>60</v>
      </c>
    </row>
    <row r="67" spans="2:55">
      <c r="B67" t="s">
        <v>129</v>
      </c>
      <c r="Y67" s="3"/>
      <c r="Z67" s="3"/>
      <c r="AA67" s="3"/>
      <c r="AB67" s="3"/>
      <c r="AC67" s="3"/>
      <c r="AD67" s="3"/>
      <c r="AE67" s="3"/>
      <c r="AF67" s="3"/>
      <c r="AG67" s="2"/>
      <c r="AH67" s="2"/>
      <c r="AI67" s="3"/>
      <c r="AJ67" s="3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X67" s="2"/>
      <c r="AZ67" s="2">
        <v>89976</v>
      </c>
      <c r="BA67" s="2">
        <v>18088</v>
      </c>
      <c r="BB67" s="2">
        <v>91</v>
      </c>
      <c r="BC67" s="3">
        <v>15</v>
      </c>
    </row>
    <row r="68" spans="2:55">
      <c r="B68" t="s">
        <v>130</v>
      </c>
      <c r="Y68" s="3"/>
      <c r="Z68" s="3"/>
      <c r="AA68" s="3"/>
      <c r="AB68" s="3"/>
      <c r="AC68" s="3"/>
      <c r="AD68" s="3"/>
      <c r="AE68" s="3"/>
      <c r="AF68" s="3"/>
      <c r="AG68" s="2"/>
      <c r="AH68" s="2"/>
      <c r="AI68" s="3"/>
      <c r="AJ68" s="3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X68" s="2"/>
      <c r="AZ68" s="2"/>
      <c r="BA68" s="2">
        <v>10</v>
      </c>
    </row>
    <row r="69" spans="2:55">
      <c r="B69" t="s">
        <v>89</v>
      </c>
      <c r="D69">
        <v>93</v>
      </c>
      <c r="Y69" s="3"/>
      <c r="Z69" s="3"/>
      <c r="AA69" s="3"/>
      <c r="AB69" s="3"/>
      <c r="AC69" s="3"/>
      <c r="AD69" s="3"/>
      <c r="AE69" s="3"/>
      <c r="AF69" s="3"/>
      <c r="AG69" s="2"/>
      <c r="AH69" s="2"/>
      <c r="AI69" s="3"/>
      <c r="AJ69" s="3"/>
      <c r="AK69" s="2"/>
      <c r="AL69" s="2"/>
      <c r="AM69" s="2"/>
      <c r="AN69" s="2"/>
      <c r="AO69" s="2"/>
      <c r="AP69" s="2">
        <v>3</v>
      </c>
      <c r="AQ69" s="2">
        <v>215</v>
      </c>
      <c r="AR69" s="2">
        <v>10</v>
      </c>
      <c r="AT69" s="2"/>
      <c r="AU69" s="2"/>
      <c r="AZ69" s="2">
        <v>2072</v>
      </c>
    </row>
    <row r="70" spans="2:55">
      <c r="B70" t="s">
        <v>80</v>
      </c>
      <c r="D70">
        <v>55</v>
      </c>
      <c r="Y70" s="3"/>
      <c r="Z70" s="3"/>
      <c r="AA70" s="3">
        <v>11225</v>
      </c>
      <c r="AB70" s="3">
        <v>6120</v>
      </c>
      <c r="AC70" s="3">
        <v>6393</v>
      </c>
      <c r="AD70" s="3"/>
      <c r="AE70" s="3">
        <v>740</v>
      </c>
      <c r="AF70" s="3">
        <v>63633</v>
      </c>
      <c r="AG70" s="2">
        <v>65405</v>
      </c>
      <c r="AH70" s="2">
        <v>107724</v>
      </c>
      <c r="AI70" s="3">
        <v>116927</v>
      </c>
      <c r="AJ70" s="3">
        <v>13146</v>
      </c>
      <c r="AK70" s="2">
        <v>17335</v>
      </c>
      <c r="AL70" s="2">
        <v>20489</v>
      </c>
      <c r="AM70" s="2">
        <v>23102</v>
      </c>
      <c r="AN70" s="2">
        <v>24316</v>
      </c>
      <c r="AO70" s="2">
        <v>16631</v>
      </c>
      <c r="AP70" s="2">
        <v>15284</v>
      </c>
      <c r="AQ70" s="2">
        <v>51116</v>
      </c>
      <c r="AR70" s="2">
        <v>4541</v>
      </c>
      <c r="AT70" s="2"/>
      <c r="AU70" s="2"/>
      <c r="AZ70" s="2">
        <v>558</v>
      </c>
      <c r="BA70" s="2">
        <v>6251</v>
      </c>
    </row>
    <row r="71" spans="2:55">
      <c r="B71" t="s">
        <v>109</v>
      </c>
      <c r="D71">
        <v>94</v>
      </c>
      <c r="Y71" s="3"/>
      <c r="Z71" s="3"/>
      <c r="AA71" s="3"/>
      <c r="AB71" s="3"/>
      <c r="AC71" s="3"/>
      <c r="AD71" s="3">
        <v>360</v>
      </c>
      <c r="AE71" s="3">
        <v>254</v>
      </c>
      <c r="AF71" s="3">
        <v>1419</v>
      </c>
      <c r="AG71" s="2">
        <v>147</v>
      </c>
      <c r="AH71" s="2">
        <v>731</v>
      </c>
      <c r="AI71" s="3"/>
      <c r="AJ71" s="3">
        <v>1214</v>
      </c>
      <c r="AK71" s="2"/>
      <c r="AL71" s="2"/>
      <c r="AM71" s="2"/>
      <c r="AN71" s="2"/>
      <c r="AO71" s="2"/>
      <c r="AP71" s="2"/>
      <c r="AQ71" s="2"/>
      <c r="AR71" s="2"/>
      <c r="AT71" s="2"/>
      <c r="AU71" s="2"/>
    </row>
    <row r="72" spans="2:55">
      <c r="B72" t="s">
        <v>85</v>
      </c>
      <c r="D72">
        <v>80</v>
      </c>
      <c r="Y72" s="3"/>
      <c r="Z72" s="3"/>
      <c r="AA72" s="3"/>
      <c r="AB72" s="3"/>
      <c r="AC72" s="3"/>
      <c r="AD72" s="3"/>
      <c r="AE72" s="3"/>
      <c r="AF72" s="3"/>
      <c r="AG72" s="2"/>
      <c r="AH72" s="2"/>
      <c r="AI72" s="3"/>
      <c r="AJ72" s="3"/>
      <c r="AK72" s="2"/>
      <c r="AL72" s="2"/>
      <c r="AM72" s="2"/>
      <c r="AN72" s="2"/>
      <c r="AO72" s="2">
        <v>2831</v>
      </c>
      <c r="AP72" s="2"/>
      <c r="AQ72" s="2">
        <v>396</v>
      </c>
      <c r="AR72" s="2"/>
      <c r="AS72" s="2">
        <v>3</v>
      </c>
      <c r="AT72" s="2"/>
      <c r="AU72" s="2"/>
    </row>
    <row r="73" spans="2:55">
      <c r="B73" t="s">
        <v>61</v>
      </c>
      <c r="D73">
        <v>81</v>
      </c>
      <c r="Y73" s="3"/>
      <c r="Z73" s="3"/>
      <c r="AA73" s="3"/>
      <c r="AB73" s="3"/>
      <c r="AC73" s="3"/>
      <c r="AD73" s="3"/>
      <c r="AE73" s="3"/>
      <c r="AF73" s="3"/>
      <c r="AG73" s="2"/>
      <c r="AH73" s="2"/>
      <c r="AI73" s="3"/>
      <c r="AJ73" s="3"/>
      <c r="AK73" s="2"/>
      <c r="AL73" s="2"/>
      <c r="AM73" s="2"/>
      <c r="AN73" s="2"/>
      <c r="AO73" s="2"/>
      <c r="AP73" s="2"/>
      <c r="AQ73" s="2"/>
      <c r="AR73" s="2"/>
      <c r="AT73" s="2"/>
      <c r="AU73" s="2"/>
    </row>
    <row r="74" spans="2:55">
      <c r="B74" t="s">
        <v>90</v>
      </c>
      <c r="D74">
        <v>95</v>
      </c>
      <c r="Y74" s="3"/>
      <c r="Z74" s="3"/>
      <c r="AA74" s="3"/>
      <c r="AB74" s="3"/>
      <c r="AC74" s="3"/>
      <c r="AD74" s="3"/>
      <c r="AE74" s="3"/>
      <c r="AF74" s="3"/>
      <c r="AG74" s="2"/>
      <c r="AH74" s="2"/>
      <c r="AI74" s="3"/>
      <c r="AJ74" s="3"/>
      <c r="AK74" s="2"/>
      <c r="AL74" s="2">
        <v>263</v>
      </c>
      <c r="AM74" s="2">
        <v>10</v>
      </c>
      <c r="AN74" s="2">
        <v>2509</v>
      </c>
      <c r="AO74" s="2">
        <v>23</v>
      </c>
      <c r="AP74" s="2">
        <v>84</v>
      </c>
      <c r="AQ74" s="2">
        <v>3</v>
      </c>
      <c r="AR74" s="2">
        <v>1850</v>
      </c>
      <c r="AT74" s="2"/>
      <c r="AU74" s="2"/>
      <c r="BA74">
        <v>42</v>
      </c>
      <c r="BB74">
        <v>24</v>
      </c>
      <c r="BC74" s="1">
        <v>3</v>
      </c>
    </row>
    <row r="75" spans="2:55">
      <c r="B75" t="s">
        <v>91</v>
      </c>
      <c r="D75">
        <v>96</v>
      </c>
      <c r="Y75" s="3">
        <v>4112</v>
      </c>
      <c r="Z75" s="3">
        <v>940</v>
      </c>
      <c r="AA75" s="3">
        <v>2408</v>
      </c>
      <c r="AB75" s="3">
        <v>13493</v>
      </c>
      <c r="AC75" s="3">
        <v>8297</v>
      </c>
      <c r="AD75" s="3">
        <v>3908</v>
      </c>
      <c r="AE75" s="3">
        <v>1903</v>
      </c>
      <c r="AF75" s="3">
        <v>1602</v>
      </c>
      <c r="AG75" s="2">
        <v>3509</v>
      </c>
      <c r="AH75" s="2">
        <v>49792</v>
      </c>
      <c r="AI75" s="3">
        <v>10004</v>
      </c>
      <c r="AJ75" s="3">
        <v>920</v>
      </c>
      <c r="AK75" s="2"/>
      <c r="AL75" s="2">
        <v>738</v>
      </c>
      <c r="AM75" s="2">
        <v>1</v>
      </c>
      <c r="AN75" s="2"/>
      <c r="AO75" s="2"/>
      <c r="AP75" s="2"/>
      <c r="AQ75" s="2">
        <v>3639</v>
      </c>
      <c r="AR75" s="2">
        <v>13652</v>
      </c>
      <c r="AS75">
        <v>5275</v>
      </c>
      <c r="AT75" s="2"/>
      <c r="AU75" s="2"/>
      <c r="AZ75">
        <v>25</v>
      </c>
      <c r="BA75">
        <v>11521</v>
      </c>
      <c r="BB75">
        <v>58</v>
      </c>
      <c r="BC75" s="1">
        <v>18</v>
      </c>
    </row>
    <row r="76" spans="2:55">
      <c r="B76" t="s">
        <v>68</v>
      </c>
      <c r="D76">
        <v>110</v>
      </c>
      <c r="Y76" s="3"/>
      <c r="Z76" s="3"/>
      <c r="AA76" s="3"/>
      <c r="AB76" s="3"/>
      <c r="AC76" s="3"/>
      <c r="AD76" s="3"/>
      <c r="AE76" s="3"/>
      <c r="AF76" s="3"/>
      <c r="AG76" s="2"/>
      <c r="AH76" s="2"/>
      <c r="AI76" s="3"/>
      <c r="AJ76" s="3"/>
      <c r="AK76" s="2"/>
      <c r="AL76" s="2"/>
      <c r="AM76" s="2"/>
      <c r="AN76" s="2">
        <v>255689</v>
      </c>
      <c r="AO76" s="2">
        <v>227927</v>
      </c>
      <c r="AP76" s="2">
        <v>1159237</v>
      </c>
      <c r="AQ76" s="2">
        <v>16</v>
      </c>
      <c r="AR76" s="2">
        <v>238918</v>
      </c>
      <c r="AS76" s="2">
        <v>1931541</v>
      </c>
      <c r="AT76" s="2">
        <v>3244499</v>
      </c>
      <c r="AU76" s="2"/>
    </row>
    <row r="77" spans="2:55">
      <c r="B77" t="s">
        <v>104</v>
      </c>
      <c r="D77">
        <v>109</v>
      </c>
      <c r="Y77" s="3"/>
      <c r="Z77" s="3"/>
      <c r="AA77" s="3"/>
      <c r="AB77" s="3"/>
      <c r="AC77" s="3"/>
      <c r="AD77" s="3"/>
      <c r="AE77" s="3"/>
      <c r="AF77" s="3"/>
      <c r="AG77" s="2"/>
      <c r="AH77" s="2"/>
      <c r="AI77" s="3"/>
      <c r="AJ77" s="3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Y77">
        <v>14501</v>
      </c>
    </row>
    <row r="78" spans="2:55">
      <c r="B78" t="s">
        <v>99</v>
      </c>
      <c r="D78">
        <v>111</v>
      </c>
      <c r="Y78" s="3"/>
      <c r="Z78" s="3"/>
      <c r="AA78" s="3"/>
      <c r="AB78" s="3"/>
      <c r="AC78" s="3"/>
      <c r="AD78" s="3"/>
      <c r="AE78" s="3"/>
      <c r="AF78" s="3"/>
      <c r="AG78" s="2"/>
      <c r="AH78" s="2"/>
      <c r="AI78" s="3"/>
      <c r="AJ78" s="3"/>
      <c r="AK78" s="2"/>
      <c r="AL78" s="2"/>
      <c r="AM78" s="2"/>
      <c r="AN78" s="2"/>
      <c r="AO78" s="2">
        <v>261885</v>
      </c>
      <c r="AP78" s="2"/>
      <c r="AQ78" s="2"/>
      <c r="AR78" s="2"/>
      <c r="AT78" s="2"/>
      <c r="AU78" s="2"/>
    </row>
    <row r="79" spans="2:55">
      <c r="B79" t="s">
        <v>92</v>
      </c>
      <c r="D79">
        <v>97</v>
      </c>
      <c r="Y79" s="3"/>
      <c r="Z79" s="3"/>
      <c r="AA79" s="3"/>
      <c r="AB79" s="3"/>
      <c r="AC79" s="3"/>
      <c r="AD79" s="3"/>
      <c r="AE79" s="3"/>
      <c r="AF79" s="3"/>
      <c r="AG79" s="2"/>
      <c r="AH79" s="2"/>
      <c r="AI79" s="3"/>
      <c r="AJ79" s="3"/>
      <c r="AK79" s="2">
        <v>69</v>
      </c>
      <c r="AL79" s="2">
        <v>1820</v>
      </c>
      <c r="AM79" s="2">
        <v>14</v>
      </c>
      <c r="AN79" s="2"/>
      <c r="AO79" s="2"/>
      <c r="AP79" s="2"/>
      <c r="AQ79" s="2"/>
      <c r="AR79" s="2"/>
      <c r="AT79" s="2"/>
      <c r="AU79" s="2"/>
      <c r="BA79">
        <v>5919</v>
      </c>
    </row>
    <row r="80" spans="2:55">
      <c r="B80" t="s">
        <v>11</v>
      </c>
      <c r="D80">
        <v>10</v>
      </c>
      <c r="Y80" s="3">
        <v>47853</v>
      </c>
      <c r="Z80" s="3">
        <v>252368</v>
      </c>
      <c r="AA80" s="3">
        <v>94161</v>
      </c>
      <c r="AB80" s="3">
        <v>27323</v>
      </c>
      <c r="AC80" s="3">
        <v>968</v>
      </c>
      <c r="AD80" s="3">
        <v>314</v>
      </c>
      <c r="AE80" s="3">
        <v>7812</v>
      </c>
      <c r="AF80" s="3">
        <v>831</v>
      </c>
      <c r="AG80" s="2">
        <v>4493</v>
      </c>
      <c r="AH80" s="2">
        <v>269</v>
      </c>
      <c r="AI80" s="3">
        <v>7066</v>
      </c>
      <c r="AJ80" s="3">
        <v>446</v>
      </c>
      <c r="AK80" s="2">
        <v>2717</v>
      </c>
      <c r="AL80" s="2">
        <v>5250</v>
      </c>
      <c r="AM80" s="2">
        <v>1267</v>
      </c>
      <c r="AN80" s="2">
        <v>1766</v>
      </c>
      <c r="AO80" s="2">
        <v>2307</v>
      </c>
      <c r="AP80" s="2">
        <v>1449</v>
      </c>
      <c r="AQ80" s="2">
        <v>82565</v>
      </c>
      <c r="AR80" s="2">
        <v>2500</v>
      </c>
      <c r="AS80" s="2">
        <v>1107</v>
      </c>
      <c r="AT80" s="2">
        <v>36351</v>
      </c>
      <c r="AU80" s="2">
        <v>215</v>
      </c>
      <c r="AV80" s="2">
        <v>405373</v>
      </c>
      <c r="AW80" s="2">
        <v>1693595</v>
      </c>
      <c r="AX80" s="2">
        <v>53414</v>
      </c>
      <c r="AY80" s="2">
        <v>661693</v>
      </c>
      <c r="AZ80" s="2">
        <v>62560</v>
      </c>
      <c r="BA80" s="2">
        <v>143305</v>
      </c>
      <c r="BB80" s="2">
        <v>37</v>
      </c>
      <c r="BC80" s="3">
        <v>536</v>
      </c>
    </row>
    <row r="81" spans="2:55">
      <c r="B81" t="s">
        <v>44</v>
      </c>
      <c r="D81">
        <v>56</v>
      </c>
      <c r="Y81" s="3">
        <v>120609</v>
      </c>
      <c r="Z81" s="3">
        <v>322057</v>
      </c>
      <c r="AA81" s="3">
        <v>264841</v>
      </c>
      <c r="AB81" s="3">
        <v>382366</v>
      </c>
      <c r="AC81" s="3">
        <v>384239</v>
      </c>
      <c r="AD81" s="3">
        <v>407465</v>
      </c>
      <c r="AE81" s="3">
        <v>504067</v>
      </c>
      <c r="AF81" s="3">
        <v>594320</v>
      </c>
      <c r="AG81" s="2">
        <v>468066</v>
      </c>
      <c r="AH81" s="2">
        <v>824910</v>
      </c>
      <c r="AI81" s="3">
        <v>672931</v>
      </c>
      <c r="AJ81" s="3">
        <v>327256</v>
      </c>
      <c r="AK81" s="2">
        <v>400577</v>
      </c>
      <c r="AL81" s="2">
        <v>438695</v>
      </c>
      <c r="AM81" s="2">
        <v>789390</v>
      </c>
      <c r="AN81" s="2">
        <v>921350</v>
      </c>
      <c r="AO81" s="2">
        <v>856405</v>
      </c>
      <c r="AP81" s="2">
        <v>1212746</v>
      </c>
      <c r="AQ81" s="2">
        <v>1307418</v>
      </c>
      <c r="AR81" s="2">
        <v>1422600</v>
      </c>
      <c r="AS81" s="2">
        <v>1029856</v>
      </c>
      <c r="AT81" s="2">
        <v>1637</v>
      </c>
      <c r="AU81" s="2">
        <v>54</v>
      </c>
      <c r="AX81" s="2">
        <v>22547</v>
      </c>
      <c r="AY81" s="2">
        <v>1859156</v>
      </c>
      <c r="AZ81">
        <v>2479247</v>
      </c>
      <c r="BA81">
        <v>2839887</v>
      </c>
      <c r="BB81">
        <v>4151</v>
      </c>
      <c r="BC81" s="1">
        <v>5349</v>
      </c>
    </row>
    <row r="82" spans="2:55">
      <c r="B82" t="s">
        <v>100</v>
      </c>
      <c r="D82">
        <v>112</v>
      </c>
      <c r="Y82" s="3"/>
      <c r="Z82" s="3">
        <v>535</v>
      </c>
      <c r="AA82" s="3"/>
      <c r="AB82" s="3">
        <v>589</v>
      </c>
      <c r="AC82" s="3"/>
      <c r="AD82" s="3">
        <v>3061</v>
      </c>
      <c r="AE82" s="3">
        <v>10142</v>
      </c>
      <c r="AF82" s="3">
        <v>10447</v>
      </c>
      <c r="AG82" s="2">
        <v>36585</v>
      </c>
      <c r="AH82" s="2">
        <v>16236</v>
      </c>
      <c r="AI82" s="3">
        <v>19845</v>
      </c>
      <c r="AJ82" s="3">
        <v>7142</v>
      </c>
      <c r="AK82" s="2">
        <v>6</v>
      </c>
      <c r="AL82" s="2">
        <v>1</v>
      </c>
      <c r="AM82" s="2">
        <v>16</v>
      </c>
      <c r="AN82" s="2">
        <v>175</v>
      </c>
      <c r="AO82" s="2">
        <v>11</v>
      </c>
      <c r="AP82" s="2">
        <v>20</v>
      </c>
      <c r="AQ82" s="2">
        <v>111</v>
      </c>
      <c r="AR82" s="2">
        <v>711</v>
      </c>
      <c r="AS82" s="2">
        <v>10</v>
      </c>
      <c r="AT82" s="2"/>
      <c r="AU82" s="2"/>
      <c r="AV82" s="2">
        <v>23</v>
      </c>
      <c r="AY82">
        <v>1800</v>
      </c>
      <c r="AZ82">
        <v>13661</v>
      </c>
      <c r="BA82">
        <v>15143</v>
      </c>
      <c r="BB82">
        <v>80</v>
      </c>
      <c r="BC82" s="1">
        <v>5735</v>
      </c>
    </row>
    <row r="83" spans="2:55">
      <c r="B83" t="s">
        <v>124</v>
      </c>
      <c r="D83">
        <v>82</v>
      </c>
      <c r="Y83" s="3"/>
      <c r="Z83" s="3"/>
      <c r="AA83" s="3"/>
      <c r="AB83" s="3"/>
      <c r="AC83" s="3"/>
      <c r="AD83" s="3"/>
      <c r="AE83" s="3">
        <v>26722</v>
      </c>
      <c r="AF83" s="3"/>
      <c r="AG83" s="2"/>
      <c r="AH83" s="2"/>
      <c r="AI83" s="3"/>
      <c r="AJ83" s="3"/>
      <c r="AK83" s="2"/>
      <c r="AL83" s="2"/>
      <c r="AM83" s="2"/>
      <c r="AN83" s="2"/>
      <c r="AO83" s="2"/>
      <c r="AP83" s="2"/>
      <c r="AQ83" s="2"/>
      <c r="AR83" s="2"/>
      <c r="AT83" s="2"/>
      <c r="AU83" s="2"/>
    </row>
    <row r="84" spans="2:55">
      <c r="B84" t="s">
        <v>106</v>
      </c>
      <c r="D84">
        <v>114</v>
      </c>
      <c r="Y84" s="3"/>
      <c r="Z84" s="3"/>
      <c r="AA84" s="3"/>
      <c r="AB84" s="3"/>
      <c r="AC84" s="3"/>
      <c r="AD84" s="3"/>
      <c r="AE84" s="3"/>
      <c r="AF84" s="3"/>
      <c r="AG84" s="2"/>
      <c r="AH84" s="2"/>
      <c r="AI84" s="3"/>
      <c r="AJ84" s="3"/>
      <c r="AK84" s="2"/>
      <c r="AL84" s="2"/>
      <c r="AM84" s="2"/>
      <c r="AN84" s="2"/>
      <c r="AO84" s="2"/>
      <c r="AP84" s="2"/>
      <c r="AQ84" s="2"/>
      <c r="AR84" s="2"/>
      <c r="AT84" s="2"/>
      <c r="AU84" s="2"/>
      <c r="AW84">
        <v>11089</v>
      </c>
      <c r="AY84">
        <v>247155</v>
      </c>
    </row>
    <row r="85" spans="2:55">
      <c r="B85" t="s">
        <v>132</v>
      </c>
      <c r="Y85" s="3"/>
      <c r="Z85" s="3"/>
      <c r="AA85" s="3"/>
      <c r="AB85" s="3"/>
      <c r="AC85" s="3"/>
      <c r="AD85" s="3"/>
      <c r="AE85" s="3"/>
      <c r="AF85" s="3"/>
      <c r="AG85" s="2"/>
      <c r="AH85" s="2"/>
      <c r="AI85" s="3"/>
      <c r="AJ85" s="3"/>
      <c r="AK85" s="2"/>
      <c r="AL85" s="2"/>
      <c r="AM85" s="2"/>
      <c r="AN85" s="2"/>
      <c r="AO85" s="2"/>
      <c r="AP85" s="2"/>
      <c r="AQ85" s="2"/>
      <c r="AR85" s="2"/>
      <c r="AT85" s="2"/>
      <c r="AU85" s="2"/>
      <c r="BB85">
        <v>25</v>
      </c>
      <c r="BC85" s="1">
        <v>19</v>
      </c>
    </row>
    <row r="86" spans="2:55">
      <c r="B86" t="s">
        <v>133</v>
      </c>
      <c r="Y86" s="3"/>
      <c r="Z86" s="3"/>
      <c r="AA86" s="3"/>
      <c r="AB86" s="3"/>
      <c r="AC86" s="3"/>
      <c r="AD86" s="3"/>
      <c r="AE86" s="3"/>
      <c r="AF86" s="3"/>
      <c r="AG86" s="2"/>
      <c r="AH86" s="2"/>
      <c r="AI86" s="3"/>
      <c r="AJ86" s="3"/>
      <c r="AK86" s="2"/>
      <c r="AL86" s="2"/>
      <c r="AM86" s="2"/>
      <c r="AN86" s="2"/>
      <c r="AO86" s="2"/>
      <c r="AP86" s="2"/>
      <c r="AQ86" s="2"/>
      <c r="AR86" s="2"/>
      <c r="AT86" s="2"/>
      <c r="AU86" s="2"/>
      <c r="BB86">
        <v>71</v>
      </c>
      <c r="BC86" s="1">
        <v>28</v>
      </c>
    </row>
    <row r="87" spans="2:55">
      <c r="B87" t="s">
        <v>137</v>
      </c>
      <c r="Y87" s="3"/>
      <c r="Z87" s="3"/>
      <c r="AA87" s="3"/>
      <c r="AB87" s="3"/>
      <c r="AC87" s="3"/>
      <c r="AD87" s="3"/>
      <c r="AE87" s="3"/>
      <c r="AF87" s="3"/>
      <c r="AG87" s="2"/>
      <c r="AH87" s="2"/>
      <c r="AI87" s="3"/>
      <c r="AJ87" s="3"/>
      <c r="AK87" s="2"/>
      <c r="AL87" s="2"/>
      <c r="AM87" s="2"/>
      <c r="AN87" s="2"/>
      <c r="AO87" s="2"/>
      <c r="AP87" s="2"/>
      <c r="AQ87" s="2"/>
      <c r="AR87" s="2"/>
      <c r="AT87" s="2"/>
      <c r="AU87" s="2"/>
      <c r="BB87">
        <v>3</v>
      </c>
      <c r="BC87" s="1">
        <v>334</v>
      </c>
    </row>
    <row r="88" spans="2:55">
      <c r="B88" t="s">
        <v>134</v>
      </c>
      <c r="Y88" s="3"/>
      <c r="Z88" s="3"/>
      <c r="AA88" s="3"/>
      <c r="AB88" s="3"/>
      <c r="AC88" s="3"/>
      <c r="AD88" s="3"/>
      <c r="AE88" s="3"/>
      <c r="AF88" s="3"/>
      <c r="AG88" s="2"/>
      <c r="AH88" s="2"/>
      <c r="AI88" s="3"/>
      <c r="AJ88" s="3"/>
      <c r="AK88" s="2"/>
      <c r="AL88" s="2"/>
      <c r="AM88" s="2"/>
      <c r="AN88" s="2"/>
      <c r="AO88" s="2"/>
      <c r="AP88" s="2"/>
      <c r="AQ88" s="2"/>
      <c r="AR88" s="2"/>
      <c r="AT88" s="2"/>
      <c r="AU88" s="2"/>
      <c r="BB88">
        <v>381</v>
      </c>
      <c r="BC88" s="1">
        <v>598</v>
      </c>
    </row>
    <row r="89" spans="2:55">
      <c r="B89" t="s">
        <v>45</v>
      </c>
      <c r="D89">
        <v>57</v>
      </c>
      <c r="Y89" s="3">
        <v>538384</v>
      </c>
      <c r="Z89" s="3">
        <v>1518644</v>
      </c>
      <c r="AA89" s="3">
        <v>1352083</v>
      </c>
      <c r="AB89" s="3">
        <v>1018707</v>
      </c>
      <c r="AC89" s="3">
        <v>1194307</v>
      </c>
      <c r="AD89" s="3">
        <v>1554234</v>
      </c>
      <c r="AE89" s="3">
        <v>1844966</v>
      </c>
      <c r="AF89" s="3">
        <v>1401464</v>
      </c>
      <c r="AG89" s="2">
        <v>2330162</v>
      </c>
      <c r="AH89" s="2">
        <v>2749488</v>
      </c>
      <c r="AI89" s="3">
        <v>4162906</v>
      </c>
      <c r="AJ89" s="3">
        <v>1971680</v>
      </c>
      <c r="AK89" s="2">
        <v>2466957</v>
      </c>
      <c r="AL89" s="2">
        <v>3229720</v>
      </c>
      <c r="AM89" s="2">
        <v>3602275</v>
      </c>
      <c r="AN89" s="2">
        <v>4138450</v>
      </c>
      <c r="AO89" s="2">
        <v>5516025</v>
      </c>
      <c r="AP89" s="2">
        <v>6878924</v>
      </c>
      <c r="AQ89" s="2">
        <v>4743879</v>
      </c>
      <c r="AR89" s="2">
        <v>5563785</v>
      </c>
      <c r="AS89" s="2">
        <v>2924612</v>
      </c>
      <c r="AT89" s="2">
        <v>49353</v>
      </c>
      <c r="AU89" s="2">
        <v>65</v>
      </c>
      <c r="AW89" s="2">
        <v>85</v>
      </c>
      <c r="AX89" s="2">
        <v>15</v>
      </c>
      <c r="AY89" s="2">
        <v>2173935</v>
      </c>
      <c r="AZ89" s="2">
        <v>9857622</v>
      </c>
      <c r="BA89" s="2">
        <v>7363712</v>
      </c>
      <c r="BB89" s="2">
        <v>8841</v>
      </c>
      <c r="BC89" s="3">
        <v>15263</v>
      </c>
    </row>
    <row r="90" spans="2:55">
      <c r="B90" t="s">
        <v>136</v>
      </c>
      <c r="Y90" s="3"/>
      <c r="Z90" s="3"/>
      <c r="AA90" s="3"/>
      <c r="AB90" s="3"/>
      <c r="AC90" s="3"/>
      <c r="AD90" s="3"/>
      <c r="AE90" s="3"/>
      <c r="AF90" s="3"/>
      <c r="AG90" s="2"/>
      <c r="AH90" s="2"/>
      <c r="AI90" s="3"/>
      <c r="AJ90" s="3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W90" s="2"/>
      <c r="AX90" s="2"/>
      <c r="AY90" s="2"/>
      <c r="AZ90" s="2"/>
      <c r="BA90" s="2"/>
      <c r="BB90" s="2"/>
      <c r="BC90" s="3">
        <v>1</v>
      </c>
    </row>
    <row r="91" spans="2:55">
      <c r="B91" t="s">
        <v>62</v>
      </c>
      <c r="D91">
        <v>83</v>
      </c>
      <c r="Y91" s="3"/>
      <c r="Z91" s="3"/>
      <c r="AA91" s="3"/>
      <c r="AB91" s="3"/>
      <c r="AC91" s="3">
        <v>552</v>
      </c>
      <c r="AD91" s="3"/>
      <c r="AE91" s="3"/>
      <c r="AF91" s="3"/>
      <c r="AG91" s="2"/>
      <c r="AH91" s="2"/>
      <c r="AI91" s="3"/>
      <c r="AJ91" s="3"/>
      <c r="AK91" s="2">
        <v>2396</v>
      </c>
      <c r="AL91" s="2">
        <v>618</v>
      </c>
      <c r="AM91" s="2">
        <v>8528</v>
      </c>
      <c r="AN91" s="2">
        <v>22003</v>
      </c>
      <c r="AO91" s="2">
        <v>13343</v>
      </c>
      <c r="AP91" s="2">
        <v>10203</v>
      </c>
      <c r="AQ91" s="2">
        <v>22942</v>
      </c>
      <c r="AR91" s="2">
        <v>13872</v>
      </c>
      <c r="AS91" s="2">
        <v>6396</v>
      </c>
      <c r="AT91" s="2">
        <v>938</v>
      </c>
      <c r="AU91" s="2">
        <v>3237</v>
      </c>
      <c r="AW91" s="2">
        <v>12564</v>
      </c>
      <c r="AX91" s="2">
        <v>173672</v>
      </c>
      <c r="AZ91" s="2">
        <v>52814</v>
      </c>
      <c r="BA91" s="2">
        <v>4062</v>
      </c>
    </row>
    <row r="92" spans="2:55">
      <c r="B92" t="s">
        <v>12</v>
      </c>
      <c r="D92">
        <v>11</v>
      </c>
      <c r="Y92" s="3">
        <v>88</v>
      </c>
      <c r="Z92" s="3">
        <v>1084</v>
      </c>
      <c r="AA92" s="3">
        <v>8972</v>
      </c>
      <c r="AB92" s="3">
        <v>5614</v>
      </c>
      <c r="AC92" s="3">
        <v>262</v>
      </c>
      <c r="AD92" s="3">
        <v>11385</v>
      </c>
      <c r="AE92" s="3">
        <v>18944</v>
      </c>
      <c r="AF92" s="3">
        <v>8114</v>
      </c>
      <c r="AG92" s="2">
        <v>5730</v>
      </c>
      <c r="AH92" s="2">
        <v>2276</v>
      </c>
      <c r="AI92" s="3">
        <v>4033</v>
      </c>
      <c r="AJ92" s="3">
        <v>5249</v>
      </c>
      <c r="AK92" s="2">
        <v>224109</v>
      </c>
      <c r="AL92" s="2">
        <v>19344</v>
      </c>
      <c r="AM92" s="2">
        <v>11297</v>
      </c>
      <c r="AN92" s="2">
        <v>14654</v>
      </c>
      <c r="AO92" s="2">
        <v>13588</v>
      </c>
      <c r="AP92" s="2">
        <v>32839</v>
      </c>
      <c r="AQ92" s="2">
        <v>14099</v>
      </c>
      <c r="AR92" s="2">
        <v>81372</v>
      </c>
      <c r="AS92" s="2">
        <v>68350</v>
      </c>
      <c r="AT92" s="2">
        <v>80666</v>
      </c>
      <c r="AU92" s="2">
        <v>19091</v>
      </c>
      <c r="AV92" s="2">
        <v>162397</v>
      </c>
      <c r="AW92" s="2">
        <v>491081</v>
      </c>
      <c r="AX92" s="2">
        <v>1054879</v>
      </c>
      <c r="AY92" s="2">
        <v>1330199</v>
      </c>
      <c r="AZ92" s="2">
        <v>627063</v>
      </c>
      <c r="BA92" s="2">
        <v>990463</v>
      </c>
      <c r="BB92" s="2">
        <v>438</v>
      </c>
      <c r="BC92" s="3">
        <v>458</v>
      </c>
    </row>
    <row r="93" spans="2:55">
      <c r="B93" t="s">
        <v>19</v>
      </c>
      <c r="D93">
        <v>19</v>
      </c>
      <c r="Y93" s="3"/>
      <c r="Z93" s="3"/>
      <c r="AA93" s="3">
        <v>1545</v>
      </c>
      <c r="AB93" s="3">
        <v>1548</v>
      </c>
      <c r="AC93" s="3">
        <v>86</v>
      </c>
      <c r="AD93" s="3"/>
      <c r="AE93" s="3">
        <v>5468</v>
      </c>
      <c r="AF93" s="3">
        <v>99849</v>
      </c>
      <c r="AG93" s="2">
        <v>198090</v>
      </c>
      <c r="AH93" s="2">
        <v>234500</v>
      </c>
      <c r="AI93" s="3">
        <v>9875</v>
      </c>
      <c r="AJ93" s="3">
        <v>140</v>
      </c>
      <c r="AK93" s="2">
        <v>104</v>
      </c>
      <c r="AL93" s="2">
        <v>671</v>
      </c>
      <c r="AM93" s="2">
        <v>69</v>
      </c>
      <c r="AN93" s="2">
        <v>18</v>
      </c>
      <c r="AO93" s="2">
        <v>102</v>
      </c>
      <c r="AP93" s="2">
        <v>41</v>
      </c>
      <c r="AQ93" s="2"/>
      <c r="AR93" s="2">
        <v>13198</v>
      </c>
      <c r="AS93" s="2">
        <v>58</v>
      </c>
      <c r="AT93" s="2">
        <v>31885</v>
      </c>
      <c r="AU93" s="2">
        <v>2539</v>
      </c>
      <c r="AV93" s="2">
        <v>3070</v>
      </c>
      <c r="AW93" s="2">
        <v>240</v>
      </c>
      <c r="AX93" s="2">
        <v>35209</v>
      </c>
      <c r="AY93" s="2">
        <v>39310</v>
      </c>
      <c r="AZ93" s="2">
        <v>5348</v>
      </c>
      <c r="BA93" s="2">
        <v>41445</v>
      </c>
      <c r="BB93" s="2">
        <v>396</v>
      </c>
      <c r="BC93" s="3">
        <v>211</v>
      </c>
    </row>
    <row r="94" spans="2:55">
      <c r="B94" t="s">
        <v>27</v>
      </c>
      <c r="D94">
        <v>29</v>
      </c>
      <c r="Y94" s="3"/>
      <c r="Z94" s="3"/>
      <c r="AA94" s="3"/>
      <c r="AB94" s="3"/>
      <c r="AC94" s="3"/>
      <c r="AD94" s="3"/>
      <c r="AE94" s="3"/>
      <c r="AF94" s="3"/>
      <c r="AG94" s="2"/>
      <c r="AH94" s="2"/>
      <c r="AI94" s="3"/>
      <c r="AJ94" s="3"/>
      <c r="AK94" s="2">
        <v>1305</v>
      </c>
      <c r="AL94" s="2">
        <v>1447</v>
      </c>
      <c r="AM94" s="2">
        <v>1469</v>
      </c>
      <c r="AN94" s="2"/>
      <c r="AO94" s="2">
        <v>1630</v>
      </c>
      <c r="AP94" s="2">
        <v>54883</v>
      </c>
      <c r="AQ94" s="2">
        <v>575</v>
      </c>
      <c r="AR94" s="2">
        <v>6492</v>
      </c>
      <c r="AS94" s="2">
        <v>9034</v>
      </c>
      <c r="AT94" s="2"/>
      <c r="AU94" s="2"/>
      <c r="AX94">
        <v>3894</v>
      </c>
      <c r="AZ94" s="2">
        <v>2425</v>
      </c>
      <c r="BA94">
        <v>1123</v>
      </c>
    </row>
    <row r="95" spans="2:55">
      <c r="B95" t="s">
        <v>63</v>
      </c>
      <c r="D95">
        <v>84</v>
      </c>
      <c r="Y95" s="3">
        <v>8588</v>
      </c>
      <c r="Z95" s="3">
        <v>12537</v>
      </c>
      <c r="AA95" s="3">
        <v>28431</v>
      </c>
      <c r="AB95" s="3">
        <v>23526</v>
      </c>
      <c r="AC95" s="3">
        <v>37031</v>
      </c>
      <c r="AD95" s="3">
        <v>64990</v>
      </c>
      <c r="AE95" s="3">
        <v>75953</v>
      </c>
      <c r="AF95" s="3">
        <v>82299</v>
      </c>
      <c r="AG95" s="2">
        <v>83918</v>
      </c>
      <c r="AH95" s="2">
        <v>80391</v>
      </c>
      <c r="AI95" s="3">
        <v>4163</v>
      </c>
      <c r="AJ95" s="3">
        <v>1610</v>
      </c>
      <c r="AK95" s="2">
        <v>1900</v>
      </c>
      <c r="AL95" s="2">
        <v>4712</v>
      </c>
      <c r="AM95" s="2">
        <v>1</v>
      </c>
      <c r="AN95" s="2">
        <v>1358</v>
      </c>
      <c r="AO95" s="2">
        <v>6730</v>
      </c>
      <c r="AP95" s="2">
        <v>11147</v>
      </c>
      <c r="AQ95" s="2">
        <v>480</v>
      </c>
      <c r="AR95" s="2">
        <v>448</v>
      </c>
      <c r="AS95" s="2">
        <v>1244</v>
      </c>
      <c r="AT95" s="2">
        <v>7956</v>
      </c>
      <c r="AU95" s="2"/>
      <c r="AX95">
        <v>32556</v>
      </c>
      <c r="AY95" s="2">
        <v>289369</v>
      </c>
      <c r="AZ95" s="2">
        <v>194236</v>
      </c>
      <c r="BA95">
        <v>6490</v>
      </c>
    </row>
    <row r="96" spans="2:55">
      <c r="B96" t="s">
        <v>34</v>
      </c>
      <c r="D96">
        <v>20</v>
      </c>
      <c r="Y96" s="3">
        <v>31049</v>
      </c>
      <c r="Z96" s="3">
        <v>5835</v>
      </c>
      <c r="AA96" s="3">
        <v>94</v>
      </c>
      <c r="AB96" s="3">
        <v>1396</v>
      </c>
      <c r="AC96" s="3">
        <v>102360</v>
      </c>
      <c r="AD96" s="3">
        <v>2823</v>
      </c>
      <c r="AE96" s="3">
        <v>332</v>
      </c>
      <c r="AF96" s="3">
        <v>4066</v>
      </c>
      <c r="AG96" s="2">
        <v>4132</v>
      </c>
      <c r="AH96" s="2">
        <v>1560</v>
      </c>
      <c r="AI96" s="3">
        <v>2705</v>
      </c>
      <c r="AJ96" s="3">
        <v>8781</v>
      </c>
      <c r="AK96" s="2">
        <v>8352</v>
      </c>
      <c r="AL96" s="2">
        <v>3988</v>
      </c>
      <c r="AM96" s="2">
        <v>55955</v>
      </c>
      <c r="AN96" s="2">
        <v>17800</v>
      </c>
      <c r="AO96" s="2">
        <v>8403</v>
      </c>
      <c r="AP96" s="2">
        <v>1891</v>
      </c>
      <c r="AQ96" s="2">
        <v>744</v>
      </c>
      <c r="AR96" s="2">
        <v>19010</v>
      </c>
      <c r="AS96" s="2">
        <v>89426</v>
      </c>
      <c r="AT96" s="2">
        <v>102366</v>
      </c>
      <c r="AU96" s="2">
        <v>1529777</v>
      </c>
      <c r="AV96" s="2">
        <v>1652712</v>
      </c>
      <c r="AW96" s="2">
        <v>9243551</v>
      </c>
      <c r="AX96" s="2">
        <v>21572523</v>
      </c>
      <c r="AY96" s="2">
        <v>9189397</v>
      </c>
      <c r="AZ96" s="2">
        <v>939554</v>
      </c>
      <c r="BA96" s="2">
        <v>982424</v>
      </c>
      <c r="BB96" s="2">
        <v>426</v>
      </c>
      <c r="BC96" s="3">
        <v>850</v>
      </c>
    </row>
    <row r="97" spans="2:55">
      <c r="B97" t="s">
        <v>69</v>
      </c>
      <c r="D97">
        <v>113</v>
      </c>
      <c r="Y97" s="3"/>
      <c r="Z97" s="3"/>
      <c r="AA97" s="3"/>
      <c r="AB97" s="3"/>
      <c r="AC97" s="3"/>
      <c r="AD97" s="3"/>
      <c r="AE97" s="3"/>
      <c r="AF97" s="3"/>
      <c r="AG97" s="2"/>
      <c r="AH97" s="2"/>
      <c r="AI97" s="3"/>
      <c r="AJ97" s="3"/>
      <c r="AK97" s="2"/>
      <c r="AL97" s="2">
        <v>156181</v>
      </c>
      <c r="AM97" s="2">
        <v>363286</v>
      </c>
      <c r="AN97" s="2"/>
      <c r="AO97" s="2">
        <v>281925</v>
      </c>
      <c r="AP97" s="2">
        <v>334256</v>
      </c>
      <c r="AQ97" s="2"/>
      <c r="AR97" s="2">
        <v>161479</v>
      </c>
      <c r="AS97" s="2">
        <v>988330</v>
      </c>
      <c r="AT97" s="2">
        <v>376923</v>
      </c>
      <c r="AU97" s="2"/>
      <c r="AV97">
        <v>18910</v>
      </c>
    </row>
    <row r="98" spans="2:55">
      <c r="B98" t="s">
        <v>46</v>
      </c>
      <c r="D98">
        <v>58</v>
      </c>
      <c r="Y98" s="3"/>
      <c r="Z98" s="3"/>
      <c r="AA98" s="3">
        <v>10701</v>
      </c>
      <c r="AB98" s="3">
        <v>13225</v>
      </c>
      <c r="AC98" s="3">
        <v>8901</v>
      </c>
      <c r="AD98" s="3">
        <v>39920</v>
      </c>
      <c r="AE98" s="3">
        <v>101373</v>
      </c>
      <c r="AF98" s="3">
        <v>73543</v>
      </c>
      <c r="AG98" s="2">
        <v>158851</v>
      </c>
      <c r="AH98" s="2">
        <v>180879</v>
      </c>
      <c r="AI98" s="3">
        <v>66874</v>
      </c>
      <c r="AJ98" s="3">
        <v>71124</v>
      </c>
      <c r="AK98" s="2">
        <v>87200</v>
      </c>
      <c r="AL98" s="2">
        <v>240203</v>
      </c>
      <c r="AM98" s="2">
        <v>381786</v>
      </c>
      <c r="AN98" s="2">
        <v>601023</v>
      </c>
      <c r="AO98" s="2">
        <v>678451</v>
      </c>
      <c r="AP98" s="2">
        <v>1800749</v>
      </c>
      <c r="AQ98" s="2">
        <v>1993852</v>
      </c>
      <c r="AR98" s="2">
        <v>984496</v>
      </c>
      <c r="AS98" s="2">
        <v>13890</v>
      </c>
      <c r="AT98" s="2"/>
      <c r="AU98" s="2"/>
      <c r="AZ98" s="2">
        <v>1109957</v>
      </c>
      <c r="BA98">
        <v>3448</v>
      </c>
      <c r="BB98">
        <v>4</v>
      </c>
      <c r="BC98" s="1">
        <v>193</v>
      </c>
    </row>
    <row r="99" spans="2:55">
      <c r="B99" t="s">
        <v>105</v>
      </c>
      <c r="D99">
        <v>59</v>
      </c>
      <c r="Y99" s="3"/>
      <c r="Z99" s="3"/>
      <c r="AA99" s="3"/>
      <c r="AB99" s="3"/>
      <c r="AC99" s="3"/>
      <c r="AD99" s="3"/>
      <c r="AE99" s="3"/>
      <c r="AF99" s="3"/>
      <c r="AG99" s="2"/>
      <c r="AH99" s="2"/>
      <c r="AI99" s="3"/>
      <c r="AJ99" s="3"/>
      <c r="AK99" s="2"/>
      <c r="AL99" s="2"/>
      <c r="AM99" s="2"/>
      <c r="AN99" s="2"/>
      <c r="AO99" s="2"/>
      <c r="AP99" s="2"/>
      <c r="AQ99" s="2"/>
      <c r="AR99" s="2"/>
      <c r="AT99" s="2"/>
      <c r="AU99" s="2"/>
      <c r="AY99">
        <v>1644</v>
      </c>
    </row>
    <row r="100" spans="2:55">
      <c r="B100" t="s">
        <v>47</v>
      </c>
      <c r="D100">
        <v>60</v>
      </c>
      <c r="Y100" s="3">
        <v>184251</v>
      </c>
      <c r="Z100" s="3">
        <v>319584</v>
      </c>
      <c r="AA100" s="3">
        <v>65197</v>
      </c>
      <c r="AB100" s="3">
        <v>62335</v>
      </c>
      <c r="AC100" s="3">
        <v>103523</v>
      </c>
      <c r="AD100" s="3">
        <v>76481</v>
      </c>
      <c r="AE100" s="3">
        <v>79963</v>
      </c>
      <c r="AF100" s="3">
        <v>74641</v>
      </c>
      <c r="AG100" s="2">
        <v>119650</v>
      </c>
      <c r="AH100" s="2">
        <v>116962</v>
      </c>
      <c r="AI100" s="3">
        <v>105178</v>
      </c>
      <c r="AJ100" s="3">
        <v>90289</v>
      </c>
      <c r="AK100" s="2">
        <v>94287</v>
      </c>
      <c r="AL100" s="2">
        <v>140413</v>
      </c>
      <c r="AM100" s="2">
        <v>246000</v>
      </c>
      <c r="AN100" s="2">
        <v>248849</v>
      </c>
      <c r="AO100" s="2">
        <v>418703</v>
      </c>
      <c r="AP100" s="2">
        <v>943833</v>
      </c>
      <c r="AQ100" s="2">
        <v>1849543</v>
      </c>
      <c r="AR100" s="2">
        <v>2380016</v>
      </c>
      <c r="AS100" s="2">
        <v>2655779</v>
      </c>
      <c r="AT100" s="2">
        <v>3537824</v>
      </c>
      <c r="AU100" s="2">
        <v>2191196</v>
      </c>
      <c r="AV100" s="2">
        <v>1887223</v>
      </c>
      <c r="AW100" s="2">
        <v>3764819</v>
      </c>
      <c r="AX100" s="2">
        <v>3418881</v>
      </c>
      <c r="AY100" s="2">
        <v>10359461</v>
      </c>
      <c r="AZ100" s="2">
        <v>8689428</v>
      </c>
      <c r="BA100" s="2">
        <v>7447348</v>
      </c>
      <c r="BB100" s="2">
        <v>5349</v>
      </c>
      <c r="BC100" s="3">
        <v>6160</v>
      </c>
    </row>
    <row r="101" spans="2:55">
      <c r="B101" t="s">
        <v>123</v>
      </c>
      <c r="D101">
        <v>85</v>
      </c>
      <c r="Y101" s="3"/>
      <c r="Z101" s="3"/>
      <c r="AA101" s="3"/>
      <c r="AB101" s="3"/>
      <c r="AC101" s="3"/>
      <c r="AD101" s="3"/>
      <c r="AE101" s="3">
        <v>203</v>
      </c>
      <c r="AF101" s="3">
        <v>2</v>
      </c>
      <c r="AG101" s="2"/>
      <c r="AH101" s="2"/>
      <c r="AI101" s="3"/>
      <c r="AJ101" s="3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2:55">
      <c r="B102" t="s">
        <v>93</v>
      </c>
      <c r="D102">
        <v>98</v>
      </c>
      <c r="Y102" s="3">
        <v>11691</v>
      </c>
      <c r="Z102" s="3"/>
      <c r="AA102" s="3"/>
      <c r="AB102" s="3"/>
      <c r="AC102" s="3">
        <v>8004</v>
      </c>
      <c r="AD102" s="3"/>
      <c r="AE102" s="3">
        <v>976</v>
      </c>
      <c r="AF102" s="3">
        <v>523</v>
      </c>
      <c r="AG102" s="2">
        <v>150</v>
      </c>
      <c r="AH102" s="2">
        <v>1384</v>
      </c>
      <c r="AI102" s="3">
        <v>650</v>
      </c>
      <c r="AJ102" s="3">
        <v>184</v>
      </c>
      <c r="AK102" s="2"/>
      <c r="AL102" s="2"/>
      <c r="AM102" s="2">
        <v>6</v>
      </c>
      <c r="AN102" s="2">
        <v>34258</v>
      </c>
      <c r="AO102" s="2"/>
      <c r="AP102" s="2"/>
      <c r="AQ102" s="2">
        <v>7657</v>
      </c>
      <c r="AR102" s="2">
        <v>5</v>
      </c>
      <c r="AT102" s="2"/>
      <c r="AU102" s="2"/>
      <c r="AZ102">
        <v>4365</v>
      </c>
      <c r="BA102">
        <v>21564</v>
      </c>
      <c r="BB102">
        <v>17</v>
      </c>
      <c r="BC102" s="1">
        <v>19</v>
      </c>
    </row>
    <row r="103" spans="2:55">
      <c r="B103" t="s">
        <v>94</v>
      </c>
      <c r="D103">
        <v>99</v>
      </c>
      <c r="Y103" s="3"/>
      <c r="Z103" s="3"/>
      <c r="AA103" s="3">
        <v>839</v>
      </c>
      <c r="AB103" s="3"/>
      <c r="AC103" s="3"/>
      <c r="AD103" s="3">
        <v>1260</v>
      </c>
      <c r="AE103" s="3">
        <v>1188</v>
      </c>
      <c r="AF103" s="3"/>
      <c r="AG103" s="2">
        <v>15</v>
      </c>
      <c r="AH103" s="2">
        <v>3629</v>
      </c>
      <c r="AI103" s="3"/>
      <c r="AJ103" s="3"/>
      <c r="AK103" s="2"/>
      <c r="AL103" s="2"/>
      <c r="AM103" s="2"/>
      <c r="AN103" s="2">
        <v>306878</v>
      </c>
      <c r="AO103" s="2">
        <v>3871</v>
      </c>
      <c r="AP103" s="2">
        <v>4409</v>
      </c>
      <c r="AQ103" s="2">
        <v>4171</v>
      </c>
      <c r="AR103" s="2"/>
      <c r="AT103" s="2"/>
      <c r="AU103" s="2"/>
      <c r="BA103">
        <v>1421</v>
      </c>
      <c r="BB103">
        <v>17</v>
      </c>
      <c r="BC103" s="1">
        <v>40</v>
      </c>
    </row>
    <row r="104" spans="2:55">
      <c r="B104" t="s">
        <v>110</v>
      </c>
      <c r="D104">
        <v>107</v>
      </c>
      <c r="Y104" s="3"/>
      <c r="Z104" s="3"/>
      <c r="AA104" s="3"/>
      <c r="AB104" s="3">
        <v>119175</v>
      </c>
      <c r="AC104" s="3"/>
      <c r="AD104" s="3"/>
      <c r="AE104" s="3">
        <v>24009</v>
      </c>
      <c r="AF104" s="3">
        <v>289724</v>
      </c>
      <c r="AG104" s="2">
        <v>438094</v>
      </c>
      <c r="AH104" s="2">
        <v>14763</v>
      </c>
      <c r="AI104" s="3"/>
      <c r="AJ104" s="3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2:55">
      <c r="B105" t="s">
        <v>95</v>
      </c>
      <c r="D105">
        <v>100</v>
      </c>
      <c r="Y105" s="3">
        <v>99451</v>
      </c>
      <c r="Z105" s="3">
        <v>9083</v>
      </c>
      <c r="AA105" s="3">
        <v>7781</v>
      </c>
      <c r="AB105" s="3">
        <v>7716</v>
      </c>
      <c r="AC105" s="3"/>
      <c r="AD105" s="3">
        <v>1147</v>
      </c>
      <c r="AE105" s="3">
        <v>4265</v>
      </c>
      <c r="AF105" s="3">
        <v>5929</v>
      </c>
      <c r="AG105" s="2">
        <v>2339</v>
      </c>
      <c r="AH105" s="2">
        <v>648</v>
      </c>
      <c r="AI105" s="3"/>
      <c r="AJ105" s="3"/>
      <c r="AK105" s="2">
        <v>5</v>
      </c>
      <c r="AL105" s="2">
        <v>4635</v>
      </c>
      <c r="AM105" s="2"/>
      <c r="AN105" s="2">
        <v>1</v>
      </c>
      <c r="AO105" s="2">
        <v>10</v>
      </c>
      <c r="AP105" s="2">
        <v>864</v>
      </c>
      <c r="AQ105" s="2">
        <v>23</v>
      </c>
      <c r="AR105" s="2">
        <v>3271</v>
      </c>
      <c r="AS105" s="2">
        <v>346043</v>
      </c>
      <c r="AT105" s="2"/>
      <c r="AU105" s="2"/>
      <c r="AV105">
        <v>650</v>
      </c>
      <c r="AZ105">
        <v>15363</v>
      </c>
      <c r="BC105" s="1">
        <v>281</v>
      </c>
    </row>
    <row r="106" spans="2:55">
      <c r="B106" t="s">
        <v>96</v>
      </c>
      <c r="D106">
        <v>101</v>
      </c>
      <c r="Y106" s="3"/>
      <c r="Z106" s="3"/>
      <c r="AA106" s="3">
        <v>17745</v>
      </c>
      <c r="AB106" s="3">
        <v>17273</v>
      </c>
      <c r="AC106" s="3">
        <v>13688</v>
      </c>
      <c r="AD106" s="3">
        <v>26914</v>
      </c>
      <c r="AE106" s="3">
        <v>31557</v>
      </c>
      <c r="AF106" s="3">
        <v>24198</v>
      </c>
      <c r="AG106" s="2">
        <v>14105</v>
      </c>
      <c r="AH106" s="2">
        <v>35295</v>
      </c>
      <c r="AI106" s="3">
        <v>1720809</v>
      </c>
      <c r="AJ106" s="3">
        <v>359143</v>
      </c>
      <c r="AK106" s="2">
        <v>9</v>
      </c>
      <c r="AL106" s="2">
        <v>8396</v>
      </c>
      <c r="AM106" s="2">
        <v>3849</v>
      </c>
      <c r="AN106" s="2">
        <v>60</v>
      </c>
      <c r="AO106" s="2"/>
      <c r="AP106" s="2"/>
      <c r="AQ106" s="2"/>
      <c r="AR106" s="2"/>
      <c r="AS106">
        <v>2</v>
      </c>
      <c r="AT106" s="2"/>
      <c r="AU106" s="2"/>
      <c r="AZ106">
        <v>24321</v>
      </c>
      <c r="BA106">
        <v>728</v>
      </c>
      <c r="BB106">
        <v>53</v>
      </c>
      <c r="BC106" s="1">
        <v>542</v>
      </c>
    </row>
    <row r="107" spans="2:55">
      <c r="B107" t="s">
        <v>111</v>
      </c>
      <c r="D107">
        <v>108</v>
      </c>
      <c r="Y107" s="3"/>
      <c r="Z107" s="3">
        <v>17500</v>
      </c>
      <c r="AA107" s="3">
        <v>114</v>
      </c>
      <c r="AB107" s="3">
        <v>220</v>
      </c>
      <c r="AC107" s="3"/>
      <c r="AD107" s="3"/>
      <c r="AE107" s="3">
        <v>28814</v>
      </c>
      <c r="AF107" s="3">
        <v>115421</v>
      </c>
      <c r="AG107" s="2">
        <v>54092</v>
      </c>
      <c r="AH107" s="2">
        <v>428</v>
      </c>
      <c r="AI107" s="3"/>
      <c r="AJ107" s="3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2:55">
      <c r="B108" t="s">
        <v>97</v>
      </c>
      <c r="D108">
        <v>102</v>
      </c>
      <c r="Y108" s="3"/>
      <c r="Z108" s="3"/>
      <c r="AA108" s="3"/>
      <c r="AB108" s="3"/>
      <c r="AC108" s="3"/>
      <c r="AD108" s="3"/>
      <c r="AE108" s="3"/>
      <c r="AF108" s="3"/>
      <c r="AG108" s="2"/>
      <c r="AH108" s="2"/>
      <c r="AI108" s="3"/>
      <c r="AJ108" s="3"/>
      <c r="AK108" s="2">
        <v>200</v>
      </c>
      <c r="AL108" s="2"/>
      <c r="AM108" s="2"/>
      <c r="AN108" s="2"/>
      <c r="AO108" s="2"/>
      <c r="AP108" s="2">
        <v>79</v>
      </c>
      <c r="AQ108" s="2"/>
      <c r="AR108" s="2"/>
      <c r="AT108" s="2"/>
      <c r="AU108" s="2"/>
    </row>
    <row r="109" spans="2:55">
      <c r="B109" t="s">
        <v>98</v>
      </c>
      <c r="D109">
        <v>103</v>
      </c>
      <c r="Y109" s="3"/>
      <c r="Z109" s="3"/>
      <c r="AA109" s="3"/>
      <c r="AB109" s="3"/>
      <c r="AC109" s="3"/>
      <c r="AD109" s="3"/>
      <c r="AE109" s="3"/>
      <c r="AF109" s="3"/>
      <c r="AG109" s="2">
        <v>73</v>
      </c>
      <c r="AH109" s="2"/>
      <c r="AI109" s="3"/>
      <c r="AJ109" s="3"/>
      <c r="AK109" s="2"/>
      <c r="AL109" s="2"/>
      <c r="AM109" s="2"/>
      <c r="AN109" s="2"/>
      <c r="AO109" s="2"/>
      <c r="AP109" s="2"/>
      <c r="AQ109" s="2">
        <v>348</v>
      </c>
      <c r="AR109" s="2"/>
      <c r="AT109" s="2"/>
      <c r="AU109" s="2"/>
      <c r="AX109">
        <v>14401</v>
      </c>
      <c r="BA109">
        <v>8037</v>
      </c>
    </row>
    <row r="110" spans="2:55">
      <c r="B110" t="s">
        <v>28</v>
      </c>
      <c r="D110">
        <v>30</v>
      </c>
      <c r="Y110" s="3">
        <v>215</v>
      </c>
      <c r="Z110" s="3">
        <v>333</v>
      </c>
      <c r="AA110" s="3">
        <v>3691</v>
      </c>
      <c r="AB110" s="3">
        <v>2632</v>
      </c>
      <c r="AC110" s="3">
        <v>930</v>
      </c>
      <c r="AD110" s="3">
        <v>1560</v>
      </c>
      <c r="AE110" s="3">
        <v>18</v>
      </c>
      <c r="AF110" s="3">
        <v>86</v>
      </c>
      <c r="AG110" s="2">
        <v>535</v>
      </c>
      <c r="AH110" s="2">
        <v>2669</v>
      </c>
      <c r="AI110" s="3">
        <v>3146</v>
      </c>
      <c r="AJ110" s="3">
        <v>338</v>
      </c>
      <c r="AK110" s="2">
        <v>10125</v>
      </c>
      <c r="AL110" s="2">
        <v>212</v>
      </c>
      <c r="AM110" s="2">
        <v>421</v>
      </c>
      <c r="AN110" s="2">
        <v>797</v>
      </c>
      <c r="AO110" s="2">
        <v>4997</v>
      </c>
      <c r="AP110" s="2">
        <v>8771</v>
      </c>
      <c r="AQ110" s="2">
        <v>4925</v>
      </c>
      <c r="AR110" s="2">
        <v>1192</v>
      </c>
      <c r="AS110" s="2">
        <v>4638</v>
      </c>
      <c r="AT110" s="2">
        <v>3005</v>
      </c>
      <c r="AU110" s="2">
        <v>13</v>
      </c>
      <c r="AV110" s="2">
        <v>25</v>
      </c>
      <c r="AW110" s="2">
        <v>173</v>
      </c>
      <c r="AX110" s="2">
        <v>12756</v>
      </c>
      <c r="AY110" s="2">
        <v>9876</v>
      </c>
      <c r="AZ110" s="2">
        <v>9599563</v>
      </c>
      <c r="BA110" s="2">
        <v>173798</v>
      </c>
      <c r="BB110" s="2">
        <v>9</v>
      </c>
      <c r="BC110" s="3">
        <v>424</v>
      </c>
    </row>
    <row r="111" spans="2:55">
      <c r="B111" t="s">
        <v>29</v>
      </c>
      <c r="D111">
        <v>31</v>
      </c>
      <c r="Y111" s="3">
        <v>235797</v>
      </c>
      <c r="Z111" s="3">
        <v>84448</v>
      </c>
      <c r="AA111" s="3">
        <v>216696</v>
      </c>
      <c r="AB111" s="3">
        <v>138739</v>
      </c>
      <c r="AC111" s="3">
        <v>215952</v>
      </c>
      <c r="AD111" s="3">
        <v>288716</v>
      </c>
      <c r="AE111" s="3">
        <v>296959</v>
      </c>
      <c r="AF111" s="3">
        <v>293110</v>
      </c>
      <c r="AG111" s="2">
        <v>264904</v>
      </c>
      <c r="AH111" s="2">
        <v>162549</v>
      </c>
      <c r="AI111" s="3">
        <v>125052</v>
      </c>
      <c r="AJ111" s="3">
        <v>82383</v>
      </c>
      <c r="AK111" s="2">
        <v>70305</v>
      </c>
      <c r="AL111" s="2">
        <v>132299</v>
      </c>
      <c r="AM111" s="2">
        <v>130890</v>
      </c>
      <c r="AN111" s="2">
        <v>56106</v>
      </c>
      <c r="AO111" s="2">
        <v>22828</v>
      </c>
      <c r="AP111" s="2">
        <v>224337</v>
      </c>
      <c r="AQ111" s="2">
        <v>18021</v>
      </c>
      <c r="AR111" s="2">
        <v>164</v>
      </c>
      <c r="AS111" s="2">
        <v>49937</v>
      </c>
      <c r="AT111" s="2">
        <v>75838</v>
      </c>
      <c r="AU111" s="2">
        <v>1359994</v>
      </c>
      <c r="AV111" s="2">
        <v>411515</v>
      </c>
      <c r="AW111" s="2">
        <v>2460711</v>
      </c>
      <c r="AX111" s="2">
        <v>4923202</v>
      </c>
      <c r="AY111" s="2">
        <v>3140519</v>
      </c>
      <c r="AZ111" s="2">
        <v>442658</v>
      </c>
      <c r="BA111" s="2">
        <v>1235</v>
      </c>
      <c r="BB111" s="2">
        <v>9</v>
      </c>
      <c r="BC111" s="3">
        <v>7</v>
      </c>
    </row>
    <row r="112" spans="2:55">
      <c r="B112" t="s">
        <v>81</v>
      </c>
      <c r="D112">
        <v>61</v>
      </c>
      <c r="Y112" s="3"/>
      <c r="Z112" s="3"/>
      <c r="AA112" s="3"/>
      <c r="AB112" s="3"/>
      <c r="AC112" s="3"/>
      <c r="AD112" s="3">
        <v>12186</v>
      </c>
      <c r="AE112" s="3">
        <v>18044</v>
      </c>
      <c r="AF112" s="3">
        <v>190</v>
      </c>
      <c r="AG112" s="2">
        <v>88</v>
      </c>
      <c r="AH112" s="2">
        <v>177</v>
      </c>
      <c r="AI112" s="3">
        <v>131</v>
      </c>
      <c r="AJ112" s="3">
        <v>90</v>
      </c>
      <c r="AK112" s="2">
        <v>9</v>
      </c>
      <c r="AL112" s="2">
        <v>1378</v>
      </c>
      <c r="AM112" s="2">
        <v>28829</v>
      </c>
      <c r="AN112" s="2">
        <v>243585</v>
      </c>
      <c r="AO112" s="2">
        <v>289931</v>
      </c>
      <c r="AP112" s="2">
        <v>51984</v>
      </c>
      <c r="AQ112" s="2">
        <v>35047</v>
      </c>
      <c r="AR112" s="2">
        <v>4959</v>
      </c>
      <c r="AS112" s="2">
        <v>153</v>
      </c>
      <c r="AT112" s="2"/>
      <c r="AU112" s="2"/>
      <c r="AY112">
        <v>26</v>
      </c>
      <c r="BA112">
        <v>149</v>
      </c>
    </row>
    <row r="113" spans="2:55">
      <c r="B113" t="s">
        <v>86</v>
      </c>
      <c r="D113">
        <v>86</v>
      </c>
      <c r="Y113" s="3"/>
      <c r="Z113" s="3"/>
      <c r="AA113" s="3">
        <v>8</v>
      </c>
      <c r="AB113" s="3">
        <v>156</v>
      </c>
      <c r="AC113" s="3">
        <v>6904</v>
      </c>
      <c r="AD113" s="3">
        <v>502</v>
      </c>
      <c r="AE113" s="3">
        <v>237</v>
      </c>
      <c r="AF113" s="3">
        <v>309</v>
      </c>
      <c r="AG113" s="2">
        <v>31</v>
      </c>
      <c r="AH113" s="2">
        <v>1786</v>
      </c>
      <c r="AI113" s="3">
        <v>430</v>
      </c>
      <c r="AJ113" s="3">
        <v>100</v>
      </c>
      <c r="AK113" s="2">
        <v>15</v>
      </c>
      <c r="AL113" s="2">
        <v>1</v>
      </c>
      <c r="AM113" s="2"/>
      <c r="AN113" s="2">
        <v>7</v>
      </c>
      <c r="AO113" s="2"/>
      <c r="AP113" s="2"/>
      <c r="AQ113" s="2">
        <v>2</v>
      </c>
      <c r="AR113" s="2">
        <v>90</v>
      </c>
      <c r="AT113" s="2"/>
      <c r="AU113" s="2"/>
      <c r="AZ113">
        <v>6902</v>
      </c>
      <c r="BA113">
        <v>14238</v>
      </c>
      <c r="BB113">
        <v>290</v>
      </c>
      <c r="BC113" s="1">
        <v>461</v>
      </c>
    </row>
    <row r="114" spans="2:55">
      <c r="B114" t="s">
        <v>87</v>
      </c>
      <c r="D114">
        <v>87</v>
      </c>
      <c r="Y114" s="3"/>
      <c r="Z114" s="3"/>
      <c r="AA114" s="3">
        <v>12519</v>
      </c>
      <c r="AB114" s="3">
        <v>9130</v>
      </c>
      <c r="AC114" s="3">
        <v>17301</v>
      </c>
      <c r="AD114" s="3">
        <v>20210</v>
      </c>
      <c r="AE114" s="3">
        <v>17829</v>
      </c>
      <c r="AF114" s="3">
        <v>30590</v>
      </c>
      <c r="AG114" s="2">
        <v>35415</v>
      </c>
      <c r="AH114" s="2">
        <v>22820</v>
      </c>
      <c r="AI114" s="3">
        <v>39149</v>
      </c>
      <c r="AJ114" s="3">
        <v>36151</v>
      </c>
      <c r="AK114" s="2">
        <v>20350</v>
      </c>
      <c r="AL114" s="2">
        <v>11372</v>
      </c>
      <c r="AM114" s="2">
        <v>13138</v>
      </c>
      <c r="AN114" s="2">
        <v>19864</v>
      </c>
      <c r="AO114" s="2">
        <v>21125</v>
      </c>
      <c r="AP114" s="2">
        <v>22096</v>
      </c>
      <c r="AQ114" s="2">
        <v>52003</v>
      </c>
      <c r="AR114" s="2">
        <v>18214</v>
      </c>
      <c r="AS114" s="2">
        <v>34780</v>
      </c>
      <c r="AT114" s="2"/>
      <c r="AU114" s="2"/>
      <c r="AW114">
        <v>7</v>
      </c>
      <c r="AX114">
        <v>40</v>
      </c>
      <c r="AY114">
        <v>88814</v>
      </c>
      <c r="AZ114">
        <v>179301</v>
      </c>
      <c r="BA114">
        <v>5381</v>
      </c>
      <c r="BB114">
        <v>3</v>
      </c>
      <c r="BC114" s="1">
        <v>16</v>
      </c>
    </row>
    <row r="115" spans="2:55">
      <c r="B115" t="s">
        <v>48</v>
      </c>
      <c r="D115">
        <v>62</v>
      </c>
      <c r="Y115" s="3">
        <v>379519</v>
      </c>
      <c r="Z115" s="3">
        <v>1666169</v>
      </c>
      <c r="AA115" s="3">
        <v>1178430</v>
      </c>
      <c r="AB115" s="3">
        <v>734102</v>
      </c>
      <c r="AC115" s="3">
        <v>820853</v>
      </c>
      <c r="AD115" s="3">
        <v>1439854</v>
      </c>
      <c r="AE115" s="3">
        <v>1800928</v>
      </c>
      <c r="AF115" s="3">
        <v>2140445</v>
      </c>
      <c r="AG115" s="2">
        <v>2579102</v>
      </c>
      <c r="AH115" s="2">
        <v>3628772</v>
      </c>
      <c r="AI115" s="3">
        <v>2393359</v>
      </c>
      <c r="AJ115" s="3">
        <v>4278048</v>
      </c>
      <c r="AK115" s="2">
        <v>2584486</v>
      </c>
      <c r="AL115" s="2">
        <v>3116606</v>
      </c>
      <c r="AM115" s="2">
        <v>4381896</v>
      </c>
      <c r="AN115" s="2">
        <v>4267509</v>
      </c>
      <c r="AO115" s="2">
        <v>4707461</v>
      </c>
      <c r="AP115" s="2">
        <v>8708770</v>
      </c>
      <c r="AQ115" s="2">
        <v>11640825</v>
      </c>
      <c r="AR115" s="2">
        <v>12246791</v>
      </c>
      <c r="AS115" s="2">
        <v>8446644</v>
      </c>
      <c r="AT115" s="2">
        <v>7320222</v>
      </c>
      <c r="AU115" s="2">
        <v>390935</v>
      </c>
      <c r="AV115" s="2">
        <v>1815</v>
      </c>
      <c r="AW115" s="2">
        <v>21027</v>
      </c>
      <c r="AX115" s="2">
        <v>18130544</v>
      </c>
      <c r="AY115" s="2">
        <v>40614244</v>
      </c>
      <c r="AZ115" s="2">
        <v>45487509</v>
      </c>
      <c r="BA115" s="2">
        <v>45720463</v>
      </c>
      <c r="BB115" s="2">
        <v>40543</v>
      </c>
      <c r="BC115" s="3">
        <v>61950</v>
      </c>
    </row>
    <row r="116" spans="2:55">
      <c r="B116" t="s">
        <v>49</v>
      </c>
      <c r="D116">
        <v>63</v>
      </c>
      <c r="Y116" s="3">
        <v>3009178</v>
      </c>
      <c r="Z116" s="3">
        <v>7128959</v>
      </c>
      <c r="AA116" s="3">
        <v>3571732</v>
      </c>
      <c r="AB116" s="3">
        <v>3665501</v>
      </c>
      <c r="AC116" s="3">
        <v>3065657</v>
      </c>
      <c r="AD116" s="3">
        <v>4141746</v>
      </c>
      <c r="AE116" s="3">
        <v>3380766</v>
      </c>
      <c r="AF116" s="3">
        <v>3076120</v>
      </c>
      <c r="AG116" s="2">
        <v>3694027</v>
      </c>
      <c r="AH116" s="2">
        <v>3574937</v>
      </c>
      <c r="AI116" s="3">
        <v>2639308</v>
      </c>
      <c r="AJ116" s="3">
        <v>2023026</v>
      </c>
      <c r="AK116" s="2">
        <v>2652618</v>
      </c>
      <c r="AL116" s="2">
        <v>4405956</v>
      </c>
      <c r="AM116" s="2">
        <v>5112382</v>
      </c>
      <c r="AN116" s="2">
        <v>3741491</v>
      </c>
      <c r="AO116" s="2">
        <v>6349628</v>
      </c>
      <c r="AP116" s="2">
        <v>8539590</v>
      </c>
      <c r="AQ116" s="2">
        <v>7912270</v>
      </c>
      <c r="AR116" s="2">
        <v>7814415</v>
      </c>
      <c r="AS116" s="2">
        <v>9723690</v>
      </c>
      <c r="AT116" s="2">
        <v>8639599</v>
      </c>
      <c r="AU116" s="2">
        <v>8183965</v>
      </c>
      <c r="AV116" s="2">
        <v>10724448</v>
      </c>
      <c r="AW116" s="2">
        <v>8889507</v>
      </c>
      <c r="AX116" s="2">
        <v>17764580</v>
      </c>
      <c r="AY116" s="2">
        <v>25708947</v>
      </c>
      <c r="AZ116" s="2">
        <v>39906086</v>
      </c>
      <c r="BA116" s="2">
        <v>34922570</v>
      </c>
      <c r="BB116" s="2">
        <v>50046</v>
      </c>
      <c r="BC116" s="3">
        <v>46241</v>
      </c>
    </row>
    <row r="117" spans="2:55">
      <c r="B117" t="s">
        <v>127</v>
      </c>
      <c r="D117">
        <v>4</v>
      </c>
      <c r="Y117" s="3"/>
      <c r="Z117" s="3"/>
      <c r="AA117" s="3"/>
      <c r="AB117" s="3"/>
      <c r="AC117" s="3">
        <v>163</v>
      </c>
      <c r="AD117" s="3"/>
      <c r="AE117" s="3"/>
      <c r="AF117" s="3"/>
      <c r="AG117" s="2"/>
      <c r="AH117" s="2"/>
      <c r="AI117" s="3"/>
      <c r="AJ117" s="3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5">
      <c r="B118" t="s">
        <v>131</v>
      </c>
      <c r="Y118" s="3"/>
      <c r="Z118" s="3"/>
      <c r="AA118" s="3"/>
      <c r="AB118" s="3"/>
      <c r="AC118" s="3"/>
      <c r="AD118" s="3"/>
      <c r="AE118" s="3"/>
      <c r="AF118" s="3"/>
      <c r="AG118" s="2"/>
      <c r="AH118" s="2"/>
      <c r="AI118" s="3"/>
      <c r="AJ118" s="3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Z118">
        <v>2936</v>
      </c>
      <c r="BA118">
        <v>2424</v>
      </c>
    </row>
    <row r="119" spans="2:55">
      <c r="B119" t="s">
        <v>115</v>
      </c>
      <c r="D119">
        <v>32</v>
      </c>
      <c r="Y119" s="3"/>
      <c r="Z119" s="3"/>
      <c r="AA119" s="3"/>
      <c r="AB119" s="3"/>
      <c r="AC119" s="3"/>
      <c r="AD119" s="3"/>
      <c r="AE119" s="3"/>
      <c r="AF119" s="3"/>
      <c r="AG119" s="2"/>
      <c r="AH119" s="2"/>
      <c r="AI119" s="3"/>
      <c r="AJ119" s="3">
        <v>5232</v>
      </c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2:55">
      <c r="B120" t="s">
        <v>114</v>
      </c>
      <c r="D120">
        <v>104</v>
      </c>
      <c r="Y120" s="3"/>
      <c r="Z120" s="3"/>
      <c r="AA120" s="3"/>
      <c r="AB120" s="3">
        <v>21</v>
      </c>
      <c r="AC120" s="3"/>
      <c r="AD120" s="3"/>
      <c r="AE120" s="3"/>
      <c r="AF120" s="3"/>
      <c r="AG120" s="2"/>
      <c r="AH120" s="2"/>
      <c r="AI120" s="3"/>
      <c r="AJ120" s="3">
        <v>2292</v>
      </c>
      <c r="AK120" s="2"/>
      <c r="AL120" s="2"/>
      <c r="AM120" s="2"/>
      <c r="AN120" s="2"/>
      <c r="AO120" s="2"/>
      <c r="AP120" s="2"/>
      <c r="AQ120" s="2"/>
      <c r="AR120" s="2"/>
      <c r="AT120" s="2"/>
      <c r="AU120" s="2"/>
    </row>
    <row r="121" spans="2:55">
      <c r="B121" t="s">
        <v>82</v>
      </c>
      <c r="D121">
        <v>64</v>
      </c>
      <c r="Y121" s="3">
        <v>8094</v>
      </c>
      <c r="Z121" s="3">
        <v>35298</v>
      </c>
      <c r="AA121" s="3">
        <v>10626</v>
      </c>
      <c r="AB121" s="3">
        <v>14959</v>
      </c>
      <c r="AC121" s="3">
        <v>13334</v>
      </c>
      <c r="AD121" s="3">
        <v>18170</v>
      </c>
      <c r="AE121" s="3">
        <v>25403</v>
      </c>
      <c r="AF121" s="3">
        <v>19839</v>
      </c>
      <c r="AG121" s="2">
        <v>26386</v>
      </c>
      <c r="AH121" s="2">
        <v>13260</v>
      </c>
      <c r="AI121" s="3">
        <v>25290</v>
      </c>
      <c r="AJ121" s="3">
        <v>2351</v>
      </c>
      <c r="AK121" s="2">
        <v>332</v>
      </c>
      <c r="AL121" s="2">
        <v>2472</v>
      </c>
      <c r="AM121" s="2">
        <v>6797</v>
      </c>
      <c r="AN121" s="2">
        <v>4083</v>
      </c>
      <c r="AO121" s="2">
        <v>3490</v>
      </c>
      <c r="AP121" s="2">
        <v>2559</v>
      </c>
      <c r="AQ121" s="2">
        <v>8517</v>
      </c>
      <c r="AR121" s="2">
        <v>5362</v>
      </c>
      <c r="AS121" s="2">
        <v>24</v>
      </c>
      <c r="AT121" s="2"/>
      <c r="AU121" s="2"/>
      <c r="AW121" s="2">
        <v>22</v>
      </c>
      <c r="AX121" s="2">
        <v>777</v>
      </c>
      <c r="AY121">
        <v>13</v>
      </c>
      <c r="AZ121">
        <v>158833</v>
      </c>
      <c r="BA121">
        <v>149598</v>
      </c>
    </row>
    <row r="122" spans="2:55">
      <c r="B122" t="s">
        <v>128</v>
      </c>
      <c r="D122">
        <v>65</v>
      </c>
      <c r="Y122" s="3"/>
      <c r="Z122" s="3"/>
      <c r="AA122" s="3"/>
      <c r="AB122" s="3">
        <v>2</v>
      </c>
      <c r="AC122" s="3"/>
      <c r="AD122" s="3"/>
      <c r="AE122" s="3"/>
      <c r="AF122" s="3"/>
      <c r="AG122" s="2"/>
      <c r="AH122" s="2"/>
      <c r="AI122" s="3"/>
      <c r="AJ122" s="3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W122" s="2"/>
      <c r="AX122" s="2"/>
    </row>
    <row r="123" spans="2:55">
      <c r="B123" t="s">
        <v>66</v>
      </c>
      <c r="D123">
        <v>105</v>
      </c>
      <c r="Y123" s="3"/>
      <c r="Z123" s="3"/>
      <c r="AA123" s="3">
        <v>8837</v>
      </c>
      <c r="AB123" s="3"/>
      <c r="AC123" s="3"/>
      <c r="AD123" s="3"/>
      <c r="AE123" s="3">
        <v>130</v>
      </c>
      <c r="AF123" s="3">
        <v>29</v>
      </c>
      <c r="AG123" s="2">
        <v>329</v>
      </c>
      <c r="AH123" s="2">
        <v>239</v>
      </c>
      <c r="AI123" s="3">
        <v>339272</v>
      </c>
      <c r="AJ123" s="3">
        <v>507</v>
      </c>
      <c r="AK123" s="2">
        <v>64</v>
      </c>
      <c r="AL123" s="2">
        <v>14</v>
      </c>
      <c r="AM123" s="2">
        <v>7</v>
      </c>
      <c r="AN123" s="2"/>
      <c r="AO123" s="2">
        <v>29</v>
      </c>
      <c r="AP123" s="2">
        <v>163</v>
      </c>
      <c r="AQ123" s="2">
        <v>56</v>
      </c>
      <c r="AR123" s="2">
        <v>960193</v>
      </c>
      <c r="AS123" s="2">
        <v>826913</v>
      </c>
      <c r="AT123" s="2">
        <v>63875</v>
      </c>
      <c r="AU123" s="2">
        <v>17381</v>
      </c>
      <c r="AV123" s="2">
        <v>316465</v>
      </c>
      <c r="AW123" s="2">
        <v>246358</v>
      </c>
      <c r="AX123" s="2">
        <v>886921</v>
      </c>
      <c r="AY123" s="2">
        <v>2205721</v>
      </c>
      <c r="AZ123" s="2">
        <v>33111</v>
      </c>
      <c r="BA123" s="2">
        <v>260412</v>
      </c>
      <c r="BB123" s="2">
        <v>768</v>
      </c>
      <c r="BC123" s="3">
        <v>1632</v>
      </c>
    </row>
    <row r="124" spans="2:55">
      <c r="B124" t="s">
        <v>20</v>
      </c>
      <c r="D124">
        <v>21</v>
      </c>
      <c r="Y124" s="3">
        <v>67328</v>
      </c>
      <c r="Z124" s="3">
        <v>111065</v>
      </c>
      <c r="AA124" s="3">
        <v>55806</v>
      </c>
      <c r="AB124" s="3">
        <v>69906</v>
      </c>
      <c r="AC124" s="3">
        <v>14751</v>
      </c>
      <c r="AD124" s="3">
        <v>77926</v>
      </c>
      <c r="AE124" s="3">
        <v>367842</v>
      </c>
      <c r="AF124" s="3">
        <v>142539</v>
      </c>
      <c r="AG124" s="2">
        <v>31487</v>
      </c>
      <c r="AH124" s="2">
        <v>55071</v>
      </c>
      <c r="AI124" s="3">
        <v>55965</v>
      </c>
      <c r="AJ124" s="3">
        <v>1225</v>
      </c>
      <c r="AK124" s="2">
        <v>537</v>
      </c>
      <c r="AL124" s="2">
        <v>153</v>
      </c>
      <c r="AM124" s="2">
        <v>169955</v>
      </c>
      <c r="AN124" s="2">
        <v>427778</v>
      </c>
      <c r="AO124" s="2">
        <v>189489</v>
      </c>
      <c r="AP124" s="2">
        <v>560635</v>
      </c>
      <c r="AQ124" s="2">
        <v>682381</v>
      </c>
      <c r="AR124" s="2">
        <v>1295534</v>
      </c>
      <c r="AS124" s="2">
        <v>2958978</v>
      </c>
      <c r="AT124" s="2">
        <v>2287111</v>
      </c>
      <c r="AU124" s="2">
        <v>2523121</v>
      </c>
      <c r="AV124" s="2">
        <v>177843</v>
      </c>
      <c r="AW124" s="2">
        <v>1448698</v>
      </c>
      <c r="AX124" s="2">
        <v>935120</v>
      </c>
      <c r="AY124" s="2">
        <v>8631423</v>
      </c>
      <c r="AZ124" s="2">
        <v>838287</v>
      </c>
      <c r="BA124" s="2">
        <v>2101743</v>
      </c>
      <c r="BB124" s="2">
        <v>1778</v>
      </c>
      <c r="BC124" s="3">
        <v>3602</v>
      </c>
    </row>
    <row r="125" spans="2:55">
      <c r="B125" t="s">
        <v>50</v>
      </c>
      <c r="D125">
        <v>66</v>
      </c>
      <c r="Y125" s="3">
        <v>504019</v>
      </c>
      <c r="Z125" s="3">
        <v>34418</v>
      </c>
      <c r="AA125" s="3">
        <v>19564</v>
      </c>
      <c r="AB125" s="3">
        <v>9929</v>
      </c>
      <c r="AC125" s="3">
        <v>2482</v>
      </c>
      <c r="AD125" s="3">
        <v>9089</v>
      </c>
      <c r="AE125" s="3">
        <v>30066</v>
      </c>
      <c r="AF125" s="3">
        <v>36075</v>
      </c>
      <c r="AG125" s="2">
        <v>35026</v>
      </c>
      <c r="AH125" s="2">
        <v>127316</v>
      </c>
      <c r="AI125" s="3">
        <v>152554</v>
      </c>
      <c r="AJ125" s="3">
        <v>8591</v>
      </c>
      <c r="AK125" s="2">
        <v>12244</v>
      </c>
      <c r="AL125" s="2">
        <v>3590</v>
      </c>
      <c r="AM125" s="2">
        <v>3743</v>
      </c>
      <c r="AN125" s="2">
        <v>837</v>
      </c>
      <c r="AO125" s="2">
        <v>14126</v>
      </c>
      <c r="AP125" s="2">
        <v>28823</v>
      </c>
      <c r="AQ125" s="2">
        <v>18363</v>
      </c>
      <c r="AR125" s="2">
        <v>19420</v>
      </c>
      <c r="AS125" s="2">
        <v>6159</v>
      </c>
      <c r="AT125" s="2">
        <v>32198</v>
      </c>
      <c r="AU125" s="2">
        <v>13924</v>
      </c>
      <c r="AV125" s="2">
        <v>1946</v>
      </c>
      <c r="AW125" s="2">
        <v>1502</v>
      </c>
      <c r="AX125" s="2">
        <v>138631</v>
      </c>
      <c r="AY125" s="2">
        <v>337787</v>
      </c>
      <c r="AZ125" s="2">
        <v>198650</v>
      </c>
      <c r="BA125" s="2">
        <v>17276</v>
      </c>
      <c r="BB125" s="2">
        <v>56</v>
      </c>
      <c r="BC125" s="3">
        <v>173</v>
      </c>
    </row>
    <row r="126" spans="2:55">
      <c r="B126" t="s">
        <v>21</v>
      </c>
      <c r="D126">
        <v>22</v>
      </c>
      <c r="Y126" s="3">
        <v>115446</v>
      </c>
      <c r="Z126" s="3">
        <v>89536</v>
      </c>
      <c r="AA126" s="3">
        <v>165018</v>
      </c>
      <c r="AB126" s="3">
        <v>19148</v>
      </c>
      <c r="AC126" s="3">
        <v>42135</v>
      </c>
      <c r="AD126" s="3">
        <v>70708</v>
      </c>
      <c r="AE126" s="3">
        <v>41491</v>
      </c>
      <c r="AF126" s="3">
        <v>7941663</v>
      </c>
      <c r="AG126" s="2">
        <v>187500</v>
      </c>
      <c r="AH126" s="2">
        <v>830789</v>
      </c>
      <c r="AI126" s="3">
        <v>121647</v>
      </c>
      <c r="AJ126" s="3">
        <v>1895</v>
      </c>
      <c r="AK126" s="2">
        <v>182285</v>
      </c>
      <c r="AL126" s="2">
        <v>228376</v>
      </c>
      <c r="AM126" s="2">
        <v>280278</v>
      </c>
      <c r="AN126" s="2">
        <v>294</v>
      </c>
      <c r="AO126" s="2">
        <v>10245</v>
      </c>
      <c r="AP126" s="2">
        <v>26021</v>
      </c>
      <c r="AQ126" s="2">
        <v>772</v>
      </c>
      <c r="AR126" s="2">
        <v>5719</v>
      </c>
      <c r="AS126" s="2">
        <v>1842</v>
      </c>
      <c r="AT126" s="2">
        <v>11372</v>
      </c>
      <c r="AU126" s="2">
        <v>8794</v>
      </c>
      <c r="AV126" s="2">
        <v>235142</v>
      </c>
      <c r="AW126" s="2">
        <v>849663</v>
      </c>
      <c r="AX126" s="2">
        <v>302763</v>
      </c>
      <c r="AY126" s="2">
        <v>167275</v>
      </c>
      <c r="AZ126" s="2">
        <v>21249</v>
      </c>
      <c r="BA126" s="2">
        <v>254521</v>
      </c>
      <c r="BB126" s="2">
        <v>150</v>
      </c>
      <c r="BC126" s="3">
        <v>143</v>
      </c>
    </row>
    <row r="127" spans="2:55">
      <c r="B127" t="s">
        <v>51</v>
      </c>
      <c r="D127">
        <v>67</v>
      </c>
      <c r="Y127" s="3"/>
      <c r="Z127" s="3"/>
      <c r="AA127" s="3">
        <v>40</v>
      </c>
      <c r="AB127" s="3">
        <v>2079</v>
      </c>
      <c r="AC127" s="3">
        <v>16154</v>
      </c>
      <c r="AD127" s="3">
        <v>295</v>
      </c>
      <c r="AE127" s="3">
        <v>17988</v>
      </c>
      <c r="AF127" s="3">
        <v>12325</v>
      </c>
      <c r="AG127" s="2">
        <v>25846</v>
      </c>
      <c r="AH127" s="2">
        <v>21562</v>
      </c>
      <c r="AI127" s="3">
        <v>118</v>
      </c>
      <c r="AJ127" s="3">
        <v>7286</v>
      </c>
      <c r="AK127" s="2">
        <v>4118</v>
      </c>
      <c r="AL127" s="2">
        <v>98</v>
      </c>
      <c r="AM127" s="2">
        <v>2926</v>
      </c>
      <c r="AN127" s="2">
        <v>1566</v>
      </c>
      <c r="AO127" s="2">
        <v>1012</v>
      </c>
      <c r="AP127" s="2">
        <v>3720</v>
      </c>
      <c r="AQ127" s="2">
        <v>936</v>
      </c>
      <c r="AR127" s="2">
        <v>71862</v>
      </c>
      <c r="AS127" s="2">
        <v>77</v>
      </c>
      <c r="AT127" s="2">
        <v>125</v>
      </c>
      <c r="AU127" s="2"/>
      <c r="AV127" s="2">
        <v>200</v>
      </c>
      <c r="AW127" s="2">
        <v>2</v>
      </c>
      <c r="AZ127" s="2">
        <v>896</v>
      </c>
      <c r="BA127" s="2">
        <v>4504</v>
      </c>
      <c r="BB127" s="2">
        <v>13</v>
      </c>
      <c r="BC127" s="3">
        <v>10</v>
      </c>
    </row>
    <row r="129" spans="2:55">
      <c r="B129" t="s">
        <v>149</v>
      </c>
      <c r="Y129" s="1">
        <f t="shared" ref="Y129:AJ129" si="0">SUM(Y4:Y128)</f>
        <v>396681761</v>
      </c>
      <c r="Z129" s="1">
        <f t="shared" si="0"/>
        <v>493161741</v>
      </c>
      <c r="AA129" s="1">
        <f t="shared" si="0"/>
        <v>308499612</v>
      </c>
      <c r="AB129" s="1">
        <f t="shared" si="0"/>
        <v>315108526</v>
      </c>
      <c r="AC129" s="1">
        <f t="shared" si="0"/>
        <v>321317648</v>
      </c>
      <c r="AD129" s="1">
        <f t="shared" si="0"/>
        <v>390996172</v>
      </c>
      <c r="AE129" s="1">
        <f t="shared" si="0"/>
        <v>381263040</v>
      </c>
      <c r="AF129" s="1">
        <f t="shared" si="0"/>
        <v>346387272</v>
      </c>
      <c r="AG129">
        <f t="shared" si="0"/>
        <v>357762358</v>
      </c>
      <c r="AH129">
        <f t="shared" si="0"/>
        <v>382247637</v>
      </c>
      <c r="AI129" s="1">
        <f t="shared" si="0"/>
        <v>350178416</v>
      </c>
      <c r="AJ129" s="1">
        <f t="shared" si="0"/>
        <v>216585416</v>
      </c>
      <c r="AK129">
        <f t="shared" ref="AK129:AS129" si="1">SUM(AK4:AK128)</f>
        <v>180912211</v>
      </c>
      <c r="AL129">
        <f t="shared" si="1"/>
        <v>244475056</v>
      </c>
      <c r="AM129">
        <f t="shared" si="1"/>
        <v>333973908</v>
      </c>
      <c r="AN129">
        <f t="shared" si="1"/>
        <v>406136234</v>
      </c>
      <c r="AO129">
        <f t="shared" si="1"/>
        <v>464142705</v>
      </c>
      <c r="AP129">
        <f t="shared" si="1"/>
        <v>613755448</v>
      </c>
      <c r="AQ129">
        <f t="shared" si="1"/>
        <v>494118125</v>
      </c>
      <c r="AR129">
        <f t="shared" si="1"/>
        <v>629708225</v>
      </c>
      <c r="AS129">
        <f t="shared" si="1"/>
        <v>669016462</v>
      </c>
      <c r="AT129">
        <f>SUM(AT4:AT128)</f>
        <v>915110234</v>
      </c>
      <c r="AU129">
        <f>SUM(AU4:AU128)</f>
        <v>753038993</v>
      </c>
      <c r="AV129">
        <f t="shared" ref="AV129:BC129" si="2">SUM(AV4:AV128)</f>
        <v>909583302</v>
      </c>
      <c r="AW129">
        <f t="shared" si="2"/>
        <v>1895198265</v>
      </c>
      <c r="AX129">
        <f t="shared" si="2"/>
        <v>1604404468</v>
      </c>
      <c r="AY129">
        <f t="shared" si="2"/>
        <v>2636786960</v>
      </c>
      <c r="AZ129">
        <f t="shared" si="2"/>
        <v>3230294498</v>
      </c>
      <c r="BA129">
        <f t="shared" si="2"/>
        <v>2951495442</v>
      </c>
      <c r="BB129">
        <f t="shared" si="2"/>
        <v>3527319</v>
      </c>
      <c r="BC129" s="1">
        <f t="shared" si="2"/>
        <v>4403362</v>
      </c>
    </row>
    <row r="131" spans="2:55">
      <c r="Y131" s="1">
        <f>396681761-Y129</f>
        <v>0</v>
      </c>
      <c r="Z131" s="1">
        <f>493161741-Z129</f>
        <v>0</v>
      </c>
      <c r="AA131" s="1">
        <f>308499612-AA129</f>
        <v>0</v>
      </c>
      <c r="AB131" s="1">
        <f>315108526-AB129</f>
        <v>0</v>
      </c>
      <c r="AC131" s="1">
        <f>321317648-AC129</f>
        <v>0</v>
      </c>
      <c r="AD131" s="1">
        <f>390996172-AD129</f>
        <v>0</v>
      </c>
      <c r="AE131" s="1">
        <f>381263040-AE129</f>
        <v>0</v>
      </c>
      <c r="AF131" s="1">
        <f>346387272-AF129</f>
        <v>0</v>
      </c>
      <c r="AG131">
        <f>357762358-AG129</f>
        <v>0</v>
      </c>
      <c r="AH131">
        <f>382247637-AH129</f>
        <v>0</v>
      </c>
      <c r="AI131" s="1">
        <f>350178416-AI129</f>
        <v>0</v>
      </c>
      <c r="AJ131" s="1">
        <f>216585416-AJ129</f>
        <v>0</v>
      </c>
      <c r="AK131">
        <f>180912211-AK129</f>
        <v>0</v>
      </c>
      <c r="AL131">
        <f>244475056-AL129</f>
        <v>0</v>
      </c>
      <c r="AM131">
        <f>333973908-AM129</f>
        <v>0</v>
      </c>
      <c r="AN131">
        <f>406136234-AN129</f>
        <v>0</v>
      </c>
      <c r="AO131">
        <f>464142705-AO129</f>
        <v>0</v>
      </c>
      <c r="AP131">
        <f>613755448-AP129</f>
        <v>0</v>
      </c>
      <c r="AQ131">
        <f>494118125-AQ129</f>
        <v>0</v>
      </c>
      <c r="AR131">
        <f>629708225-AR129</f>
        <v>0</v>
      </c>
      <c r="AS131">
        <f>669016462-AS129</f>
        <v>0</v>
      </c>
      <c r="AT131">
        <f>915110234-AT129</f>
        <v>0</v>
      </c>
      <c r="AU131">
        <f>753038993-AU129</f>
        <v>0</v>
      </c>
      <c r="AV131">
        <f>909583302-AV129</f>
        <v>0</v>
      </c>
      <c r="AW131">
        <f>1895198265-AW129</f>
        <v>0</v>
      </c>
      <c r="AX131">
        <f>1604404468-AX129</f>
        <v>0</v>
      </c>
      <c r="AY131">
        <f>2636786960-AY129</f>
        <v>0</v>
      </c>
      <c r="AZ131">
        <f>3230294498-AZ129</f>
        <v>0</v>
      </c>
      <c r="BA131">
        <f>2951495442-BA129</f>
        <v>0</v>
      </c>
      <c r="BB131">
        <f>3527319-BB129</f>
        <v>0</v>
      </c>
      <c r="BC131" s="1">
        <f>4403362-BC129</f>
        <v>0</v>
      </c>
    </row>
    <row r="133" spans="2:55">
      <c r="Y133" t="s">
        <v>146</v>
      </c>
      <c r="Z133" t="s">
        <v>146</v>
      </c>
      <c r="AA133" t="s">
        <v>146</v>
      </c>
      <c r="AE133" t="s">
        <v>147</v>
      </c>
      <c r="AF133" t="s">
        <v>147</v>
      </c>
      <c r="AG133" t="s">
        <v>148</v>
      </c>
      <c r="AH133" t="s">
        <v>148</v>
      </c>
      <c r="AI133" t="s">
        <v>148</v>
      </c>
      <c r="AJ133" t="s">
        <v>148</v>
      </c>
      <c r="AT133" t="s">
        <v>117</v>
      </c>
      <c r="AU133" t="s">
        <v>117</v>
      </c>
      <c r="AX133" t="s">
        <v>119</v>
      </c>
    </row>
    <row r="134" spans="2:55">
      <c r="AF134"/>
      <c r="AT134" t="s">
        <v>118</v>
      </c>
      <c r="AU134" t="s">
        <v>118</v>
      </c>
    </row>
  </sheetData>
  <sortState ref="B3:BC116">
    <sortCondition ref="B3:B116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16"/>
  <sheetViews>
    <sheetView tabSelected="1" workbookViewId="0">
      <pane xSplit="3" ySplit="3" topLeftCell="AR4" activePane="bottomRight" state="frozen"/>
      <selection activeCell="B21" sqref="B21"/>
      <selection pane="topRight" activeCell="B21" sqref="B21"/>
      <selection pane="bottomLeft" activeCell="B21" sqref="B21"/>
      <selection pane="bottomRight" activeCell="BA26" sqref="BA26"/>
    </sheetView>
  </sheetViews>
  <sheetFormatPr defaultRowHeight="15"/>
  <cols>
    <col min="2" max="2" width="22.42578125" customWidth="1"/>
    <col min="24" max="43" width="10" bestFit="1" customWidth="1"/>
    <col min="44" max="46" width="11.28515625" bestFit="1" customWidth="1"/>
    <col min="47" max="49" width="12.28515625" bestFit="1" customWidth="1"/>
  </cols>
  <sheetData>
    <row r="1" spans="1:54">
      <c r="C1" t="s">
        <v>0</v>
      </c>
      <c r="D1" t="s">
        <v>1</v>
      </c>
      <c r="E1">
        <v>1901</v>
      </c>
      <c r="F1">
        <v>1902</v>
      </c>
      <c r="G1">
        <v>1903</v>
      </c>
      <c r="H1">
        <v>1904</v>
      </c>
      <c r="I1">
        <v>1905</v>
      </c>
      <c r="J1">
        <v>1906</v>
      </c>
      <c r="K1">
        <v>1907</v>
      </c>
      <c r="L1">
        <v>1908</v>
      </c>
      <c r="M1">
        <v>1909</v>
      </c>
      <c r="N1">
        <v>1910</v>
      </c>
      <c r="O1">
        <v>1911</v>
      </c>
      <c r="P1">
        <v>1912</v>
      </c>
      <c r="Q1">
        <v>1913</v>
      </c>
      <c r="R1">
        <v>1914</v>
      </c>
      <c r="S1">
        <v>1915</v>
      </c>
      <c r="T1">
        <v>1916</v>
      </c>
      <c r="U1">
        <v>1917</v>
      </c>
      <c r="V1">
        <v>1918</v>
      </c>
      <c r="W1">
        <v>1919</v>
      </c>
      <c r="X1">
        <v>1920</v>
      </c>
      <c r="Y1">
        <v>1921</v>
      </c>
      <c r="Z1" s="1">
        <v>1922</v>
      </c>
      <c r="AA1">
        <v>1923</v>
      </c>
      <c r="AB1" s="1">
        <v>1924</v>
      </c>
      <c r="AC1">
        <v>1925</v>
      </c>
      <c r="AD1" s="1">
        <v>1926</v>
      </c>
      <c r="AE1">
        <v>1927</v>
      </c>
      <c r="AF1">
        <v>1928</v>
      </c>
      <c r="AG1">
        <v>1929</v>
      </c>
      <c r="AH1">
        <v>1930</v>
      </c>
      <c r="AI1">
        <v>1931</v>
      </c>
      <c r="AJ1">
        <v>1932</v>
      </c>
      <c r="AK1">
        <v>1933</v>
      </c>
      <c r="AL1">
        <v>1934</v>
      </c>
      <c r="AM1">
        <v>1935</v>
      </c>
      <c r="AN1">
        <v>1936</v>
      </c>
      <c r="AO1">
        <v>1937</v>
      </c>
      <c r="AP1">
        <v>1938</v>
      </c>
      <c r="AQ1">
        <v>1939</v>
      </c>
      <c r="AR1">
        <v>1940</v>
      </c>
      <c r="AS1">
        <v>1941</v>
      </c>
      <c r="AT1">
        <v>1942</v>
      </c>
      <c r="AU1">
        <v>1943</v>
      </c>
      <c r="AV1">
        <v>1944</v>
      </c>
      <c r="AW1">
        <v>1945</v>
      </c>
      <c r="AX1">
        <v>1946</v>
      </c>
      <c r="AY1">
        <v>1947</v>
      </c>
      <c r="AZ1">
        <v>1948</v>
      </c>
      <c r="BA1">
        <v>1949</v>
      </c>
      <c r="BB1">
        <v>1950</v>
      </c>
    </row>
    <row r="2" spans="1:54">
      <c r="X2">
        <v>1</v>
      </c>
      <c r="Y2">
        <v>1</v>
      </c>
      <c r="Z2" s="1">
        <v>1</v>
      </c>
      <c r="AA2">
        <v>1</v>
      </c>
      <c r="AB2" s="1">
        <v>1</v>
      </c>
      <c r="AC2">
        <v>1</v>
      </c>
      <c r="AD2" s="1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</row>
    <row r="3" spans="1:54">
      <c r="Z3" s="1"/>
      <c r="AB3" s="1"/>
      <c r="AC3" t="s">
        <v>101</v>
      </c>
      <c r="AD3" t="s">
        <v>101</v>
      </c>
      <c r="AE3" t="s">
        <v>101</v>
      </c>
      <c r="AF3" t="s">
        <v>101</v>
      </c>
      <c r="AG3" t="s">
        <v>101</v>
      </c>
      <c r="AH3" t="s">
        <v>101</v>
      </c>
      <c r="AI3" t="s">
        <v>101</v>
      </c>
      <c r="AJ3" t="s">
        <v>101</v>
      </c>
      <c r="AK3" t="s">
        <v>101</v>
      </c>
      <c r="AL3" t="s">
        <v>101</v>
      </c>
      <c r="AM3" t="s">
        <v>101</v>
      </c>
      <c r="AN3" t="s">
        <v>101</v>
      </c>
      <c r="AO3" t="s">
        <v>101</v>
      </c>
      <c r="AP3" t="s">
        <v>101</v>
      </c>
      <c r="AQ3" t="s">
        <v>101</v>
      </c>
    </row>
    <row r="4" spans="1:54">
      <c r="A4" t="s">
        <v>2</v>
      </c>
      <c r="B4" t="s">
        <v>72</v>
      </c>
      <c r="AG4">
        <v>1017</v>
      </c>
      <c r="AH4">
        <v>15</v>
      </c>
      <c r="AI4">
        <v>120</v>
      </c>
      <c r="AJ4">
        <v>10</v>
      </c>
      <c r="AK4">
        <v>100</v>
      </c>
      <c r="AL4">
        <v>1000</v>
      </c>
      <c r="AO4">
        <v>54009</v>
      </c>
      <c r="AR4" s="2"/>
      <c r="AS4" s="2"/>
      <c r="AT4" s="2"/>
      <c r="AU4" s="2"/>
      <c r="AV4" s="2"/>
      <c r="AW4" s="2"/>
    </row>
    <row r="5" spans="1:54">
      <c r="B5" t="s">
        <v>107</v>
      </c>
      <c r="Y5">
        <v>133603</v>
      </c>
      <c r="Z5">
        <v>1150</v>
      </c>
      <c r="AG5">
        <v>12</v>
      </c>
      <c r="AR5" s="2"/>
      <c r="AS5" s="2"/>
      <c r="AT5" s="2"/>
      <c r="AU5" s="2"/>
      <c r="AV5" s="2"/>
      <c r="AW5" s="2"/>
    </row>
    <row r="6" spans="1:54">
      <c r="B6" t="s">
        <v>30</v>
      </c>
      <c r="X6">
        <v>2492667</v>
      </c>
      <c r="Y6">
        <v>2709779</v>
      </c>
      <c r="Z6">
        <v>2963849</v>
      </c>
      <c r="AA6">
        <v>3624800</v>
      </c>
      <c r="AB6">
        <v>17534442</v>
      </c>
      <c r="AC6">
        <v>33018743</v>
      </c>
      <c r="AD6">
        <v>31457935</v>
      </c>
      <c r="AE6">
        <v>63639199</v>
      </c>
      <c r="AF6">
        <v>40333873</v>
      </c>
      <c r="AG6">
        <v>44858387</v>
      </c>
      <c r="AH6">
        <v>32694994</v>
      </c>
      <c r="AI6">
        <v>30820719</v>
      </c>
      <c r="AJ6">
        <v>19999316</v>
      </c>
      <c r="AK6">
        <v>27365400</v>
      </c>
      <c r="AL6">
        <v>40972913</v>
      </c>
      <c r="AM6">
        <v>52923086</v>
      </c>
      <c r="AN6">
        <v>82231094</v>
      </c>
      <c r="AO6">
        <v>83883906</v>
      </c>
      <c r="AP6">
        <v>64453705</v>
      </c>
      <c r="AQ6">
        <v>51131802</v>
      </c>
      <c r="AR6" s="2">
        <v>269580</v>
      </c>
      <c r="AS6" s="2">
        <v>119</v>
      </c>
      <c r="AT6" s="2"/>
      <c r="AU6" s="2">
        <v>266</v>
      </c>
      <c r="AV6" s="2">
        <v>105</v>
      </c>
      <c r="AW6" s="2"/>
    </row>
    <row r="7" spans="1:54">
      <c r="B7" t="s">
        <v>71</v>
      </c>
      <c r="AE7">
        <v>10</v>
      </c>
      <c r="AF7">
        <v>91</v>
      </c>
      <c r="AG7">
        <v>1</v>
      </c>
      <c r="AJ7">
        <v>4900</v>
      </c>
      <c r="AK7">
        <v>8154</v>
      </c>
      <c r="AM7">
        <v>9</v>
      </c>
      <c r="AN7">
        <v>20</v>
      </c>
      <c r="AO7">
        <v>40</v>
      </c>
      <c r="AP7">
        <v>15</v>
      </c>
      <c r="AR7" s="2"/>
      <c r="AS7" s="2"/>
      <c r="AT7" s="2"/>
      <c r="AU7" s="2"/>
      <c r="AV7" s="2"/>
      <c r="AW7" s="2">
        <v>211104</v>
      </c>
    </row>
    <row r="8" spans="1:54">
      <c r="B8" t="s">
        <v>22</v>
      </c>
      <c r="AB8">
        <v>105071</v>
      </c>
      <c r="AE8">
        <v>226893</v>
      </c>
      <c r="AF8">
        <v>208562</v>
      </c>
      <c r="AG8">
        <v>24275</v>
      </c>
      <c r="AH8">
        <v>2611999</v>
      </c>
      <c r="AI8">
        <v>1637503</v>
      </c>
      <c r="AJ8">
        <v>3140870</v>
      </c>
      <c r="AK8">
        <v>2662872</v>
      </c>
      <c r="AL8">
        <v>3776915</v>
      </c>
      <c r="AM8">
        <v>8500254</v>
      </c>
      <c r="AN8">
        <v>30307128</v>
      </c>
      <c r="AO8">
        <v>40863226</v>
      </c>
      <c r="AP8">
        <v>8844420</v>
      </c>
      <c r="AQ8">
        <v>21384</v>
      </c>
      <c r="AR8" s="2">
        <v>16725</v>
      </c>
      <c r="AS8" s="2">
        <v>36315</v>
      </c>
      <c r="AT8" s="2">
        <v>143215</v>
      </c>
      <c r="AU8" s="2">
        <v>165214</v>
      </c>
      <c r="AV8" s="2">
        <v>285520</v>
      </c>
      <c r="AW8" s="2">
        <v>618602</v>
      </c>
    </row>
    <row r="9" spans="1:54">
      <c r="B9" t="s">
        <v>52</v>
      </c>
      <c r="AD9">
        <v>27</v>
      </c>
      <c r="AE9">
        <v>112</v>
      </c>
      <c r="AF9">
        <v>45</v>
      </c>
      <c r="AH9">
        <v>163</v>
      </c>
      <c r="AI9">
        <v>85</v>
      </c>
      <c r="AJ9">
        <v>63</v>
      </c>
      <c r="AN9">
        <v>400</v>
      </c>
      <c r="AP9">
        <v>5227</v>
      </c>
      <c r="AQ9">
        <v>68</v>
      </c>
      <c r="AR9" s="2"/>
      <c r="AS9" s="2"/>
      <c r="AT9" s="2"/>
      <c r="AU9" s="2">
        <v>51</v>
      </c>
      <c r="AV9" s="2"/>
      <c r="AW9" s="2">
        <v>599330</v>
      </c>
    </row>
    <row r="10" spans="1:54">
      <c r="B10" t="s">
        <v>64</v>
      </c>
      <c r="X10">
        <v>1865930</v>
      </c>
      <c r="Y10">
        <v>279534</v>
      </c>
      <c r="AE10">
        <v>6</v>
      </c>
      <c r="AF10">
        <v>53</v>
      </c>
      <c r="AG10">
        <v>189850</v>
      </c>
      <c r="AH10">
        <v>489479</v>
      </c>
      <c r="AI10">
        <v>692063</v>
      </c>
      <c r="AJ10">
        <v>138675</v>
      </c>
      <c r="AL10">
        <v>2</v>
      </c>
      <c r="AM10">
        <v>5</v>
      </c>
      <c r="AN10">
        <v>12344</v>
      </c>
      <c r="AO10">
        <v>11540</v>
      </c>
      <c r="AP10">
        <v>6416</v>
      </c>
      <c r="AQ10">
        <v>13050</v>
      </c>
      <c r="AR10" s="2">
        <v>50</v>
      </c>
      <c r="AS10" s="2">
        <v>25</v>
      </c>
      <c r="AT10" s="2"/>
      <c r="AU10" s="2">
        <v>10</v>
      </c>
      <c r="AV10" s="2">
        <v>120</v>
      </c>
      <c r="AW10" s="2">
        <v>354</v>
      </c>
    </row>
    <row r="11" spans="1:54">
      <c r="B11" t="s">
        <v>13</v>
      </c>
      <c r="X11">
        <v>9673953</v>
      </c>
      <c r="Y11">
        <v>13342330</v>
      </c>
      <c r="Z11">
        <v>9407562</v>
      </c>
      <c r="AA11">
        <v>7361788</v>
      </c>
      <c r="AB11">
        <v>7519079</v>
      </c>
      <c r="AC11">
        <v>9521264</v>
      </c>
      <c r="AD11">
        <v>8369755</v>
      </c>
      <c r="AE11">
        <v>3239581</v>
      </c>
      <c r="AF11">
        <v>3884159</v>
      </c>
      <c r="AG11">
        <v>5649566</v>
      </c>
      <c r="AH11">
        <v>7240240</v>
      </c>
      <c r="AI11">
        <v>4142552</v>
      </c>
      <c r="AJ11">
        <v>5366178</v>
      </c>
      <c r="AK11">
        <v>5392668</v>
      </c>
      <c r="AL11">
        <v>7228953</v>
      </c>
      <c r="AM11">
        <v>2318073</v>
      </c>
      <c r="AN11">
        <v>925876</v>
      </c>
      <c r="AO11">
        <v>410820</v>
      </c>
      <c r="AP11">
        <v>331738</v>
      </c>
      <c r="AQ11">
        <v>374013</v>
      </c>
      <c r="AR11" s="2">
        <v>812169</v>
      </c>
      <c r="AS11" s="2">
        <v>4110821</v>
      </c>
      <c r="AT11" s="2">
        <v>6942960</v>
      </c>
      <c r="AU11" s="2">
        <v>3972418</v>
      </c>
      <c r="AV11" s="2">
        <v>18398198</v>
      </c>
      <c r="AW11" s="2">
        <v>19448312</v>
      </c>
    </row>
    <row r="12" spans="1:54">
      <c r="B12" t="s">
        <v>67</v>
      </c>
      <c r="X12">
        <v>219450</v>
      </c>
      <c r="Z12">
        <v>16198</v>
      </c>
      <c r="AA12">
        <v>146300</v>
      </c>
      <c r="AB12">
        <v>137400</v>
      </c>
      <c r="AC12">
        <v>281685</v>
      </c>
      <c r="AE12">
        <v>883610</v>
      </c>
      <c r="AF12">
        <v>1370737</v>
      </c>
      <c r="AG12">
        <v>1452146</v>
      </c>
      <c r="AH12">
        <v>1599082</v>
      </c>
      <c r="AI12">
        <v>364463</v>
      </c>
      <c r="AJ12">
        <v>1579514</v>
      </c>
      <c r="AK12">
        <v>2657481</v>
      </c>
      <c r="AL12">
        <v>3572480</v>
      </c>
      <c r="AM12">
        <v>4956291</v>
      </c>
      <c r="AN12">
        <v>4503154</v>
      </c>
      <c r="AO12">
        <v>6389958</v>
      </c>
      <c r="AP12">
        <v>1537710</v>
      </c>
      <c r="AQ12">
        <v>773412</v>
      </c>
      <c r="AR12" s="2">
        <v>875043</v>
      </c>
      <c r="AS12" s="2">
        <v>301485</v>
      </c>
      <c r="AT12" s="2">
        <v>83637</v>
      </c>
      <c r="AU12" s="2">
        <v>88</v>
      </c>
      <c r="AV12" s="2">
        <v>21009</v>
      </c>
      <c r="AW12" s="2">
        <v>21337</v>
      </c>
    </row>
    <row r="13" spans="1:54">
      <c r="B13" t="s">
        <v>73</v>
      </c>
      <c r="Z13">
        <v>9500</v>
      </c>
      <c r="AA13">
        <v>10400</v>
      </c>
      <c r="AC13">
        <v>350</v>
      </c>
      <c r="AD13">
        <v>173</v>
      </c>
      <c r="AE13">
        <v>815</v>
      </c>
      <c r="AF13">
        <v>902</v>
      </c>
      <c r="AG13">
        <v>7442</v>
      </c>
      <c r="AH13">
        <v>656</v>
      </c>
      <c r="AI13">
        <v>2760</v>
      </c>
      <c r="AJ13">
        <v>1945</v>
      </c>
      <c r="AK13">
        <v>10845</v>
      </c>
      <c r="AL13">
        <v>6048</v>
      </c>
      <c r="AM13">
        <v>12054</v>
      </c>
      <c r="AN13">
        <v>10188</v>
      </c>
      <c r="AO13">
        <v>9667</v>
      </c>
      <c r="AR13" s="2"/>
      <c r="AS13" s="2"/>
      <c r="AT13" s="2"/>
      <c r="AU13" s="2"/>
      <c r="AV13" s="2"/>
      <c r="AW13" s="2"/>
    </row>
    <row r="14" spans="1:54">
      <c r="B14" t="s">
        <v>23</v>
      </c>
      <c r="C14" t="s">
        <v>126</v>
      </c>
      <c r="AB14">
        <v>340</v>
      </c>
      <c r="AC14">
        <v>2212233</v>
      </c>
      <c r="AD14">
        <v>18079390</v>
      </c>
      <c r="AE14">
        <v>14847153</v>
      </c>
      <c r="AF14">
        <v>12222867</v>
      </c>
      <c r="AG14">
        <v>23384264</v>
      </c>
      <c r="AH14">
        <v>21012714</v>
      </c>
      <c r="AI14">
        <v>17697959</v>
      </c>
      <c r="AJ14">
        <v>27624956</v>
      </c>
      <c r="AK14">
        <v>11446003</v>
      </c>
      <c r="AL14">
        <v>13876552</v>
      </c>
      <c r="AM14">
        <v>14086459</v>
      </c>
      <c r="AN14">
        <v>5080633</v>
      </c>
      <c r="AO14">
        <v>7469934</v>
      </c>
      <c r="AP14">
        <v>1328070</v>
      </c>
      <c r="AQ14">
        <v>42</v>
      </c>
      <c r="AR14" s="2"/>
      <c r="AS14" s="2">
        <v>4828</v>
      </c>
      <c r="AT14" s="2">
        <v>21</v>
      </c>
      <c r="AU14" s="2"/>
      <c r="AV14" s="2">
        <v>9801</v>
      </c>
      <c r="AW14" s="2"/>
    </row>
    <row r="15" spans="1:54">
      <c r="B15" t="s">
        <v>31</v>
      </c>
      <c r="X15">
        <v>449754</v>
      </c>
      <c r="Y15">
        <v>465716</v>
      </c>
      <c r="Z15">
        <v>1398450</v>
      </c>
      <c r="AA15">
        <v>690234</v>
      </c>
      <c r="AB15">
        <v>5385150</v>
      </c>
      <c r="AC15">
        <v>8432838</v>
      </c>
      <c r="AD15">
        <v>30896553</v>
      </c>
      <c r="AE15">
        <v>29674667</v>
      </c>
      <c r="AF15">
        <v>29995204</v>
      </c>
      <c r="AG15">
        <v>38247718</v>
      </c>
      <c r="AH15">
        <v>19224442</v>
      </c>
      <c r="AI15">
        <v>8295957</v>
      </c>
      <c r="AJ15">
        <v>2927147</v>
      </c>
      <c r="AK15">
        <v>10257207</v>
      </c>
      <c r="AL15">
        <v>19953379</v>
      </c>
      <c r="AM15">
        <v>19904079</v>
      </c>
      <c r="AN15">
        <v>26213612</v>
      </c>
      <c r="AO15">
        <v>40870586</v>
      </c>
      <c r="AP15">
        <v>39066302</v>
      </c>
      <c r="AQ15">
        <v>22631998</v>
      </c>
      <c r="AR15" s="2">
        <v>1281309</v>
      </c>
      <c r="AS15" s="2">
        <v>73</v>
      </c>
      <c r="AT15" s="2"/>
      <c r="AU15" s="2"/>
      <c r="AV15" s="2">
        <v>19957</v>
      </c>
      <c r="AW15" s="2">
        <v>114218</v>
      </c>
    </row>
    <row r="16" spans="1:54">
      <c r="B16" t="s">
        <v>3</v>
      </c>
      <c r="AI16">
        <v>28</v>
      </c>
      <c r="AK16">
        <v>95</v>
      </c>
      <c r="AO16">
        <v>55</v>
      </c>
      <c r="AQ16">
        <v>4692</v>
      </c>
      <c r="AR16" s="2">
        <v>15</v>
      </c>
      <c r="AS16" s="2">
        <v>770</v>
      </c>
      <c r="AT16" s="2"/>
      <c r="AU16" s="2">
        <v>15</v>
      </c>
      <c r="AV16" s="2">
        <v>40</v>
      </c>
      <c r="AW16" s="2">
        <v>95</v>
      </c>
    </row>
    <row r="17" spans="2:49">
      <c r="B17" t="s">
        <v>14</v>
      </c>
      <c r="AD17">
        <v>75</v>
      </c>
      <c r="AE17">
        <v>100</v>
      </c>
      <c r="AF17">
        <v>271</v>
      </c>
      <c r="AG17">
        <v>70076</v>
      </c>
      <c r="AH17">
        <v>160</v>
      </c>
      <c r="AK17">
        <v>8</v>
      </c>
      <c r="AL17">
        <v>120</v>
      </c>
      <c r="AM17">
        <v>18</v>
      </c>
      <c r="AN17">
        <v>6</v>
      </c>
      <c r="AO17">
        <v>879</v>
      </c>
      <c r="AP17">
        <v>3185</v>
      </c>
      <c r="AQ17">
        <v>2930</v>
      </c>
      <c r="AR17" s="2">
        <v>15426</v>
      </c>
      <c r="AS17" s="2">
        <v>207746</v>
      </c>
      <c r="AT17" s="2">
        <v>173365</v>
      </c>
      <c r="AU17" s="2">
        <v>224282</v>
      </c>
      <c r="AV17" s="2">
        <v>458471</v>
      </c>
      <c r="AW17" s="2">
        <v>434195</v>
      </c>
    </row>
    <row r="18" spans="2:49">
      <c r="B18" t="s">
        <v>140</v>
      </c>
      <c r="AI18">
        <v>75</v>
      </c>
      <c r="AR18" s="2"/>
      <c r="AS18" s="2"/>
      <c r="AT18" s="2"/>
      <c r="AU18" s="2"/>
      <c r="AV18" s="2"/>
      <c r="AW18" s="2"/>
    </row>
    <row r="19" spans="2:49">
      <c r="B19" t="s">
        <v>15</v>
      </c>
      <c r="X19">
        <v>7650013</v>
      </c>
      <c r="Y19">
        <v>7136784</v>
      </c>
      <c r="Z19">
        <v>4662700</v>
      </c>
      <c r="AA19">
        <v>3353134</v>
      </c>
      <c r="AB19">
        <v>3995332</v>
      </c>
      <c r="AC19">
        <v>7256801</v>
      </c>
      <c r="AD19">
        <v>4719467</v>
      </c>
      <c r="AE19">
        <v>4714794</v>
      </c>
      <c r="AF19">
        <v>4568241</v>
      </c>
      <c r="AG19">
        <v>4168486</v>
      </c>
      <c r="AH19">
        <v>4029730</v>
      </c>
      <c r="AI19">
        <v>2244323</v>
      </c>
      <c r="AJ19">
        <v>2264223</v>
      </c>
      <c r="AK19">
        <v>6673368</v>
      </c>
      <c r="AL19">
        <v>9683694</v>
      </c>
      <c r="AM19">
        <v>10792296</v>
      </c>
      <c r="AN19">
        <v>5056878</v>
      </c>
      <c r="AO19">
        <v>6946679</v>
      </c>
      <c r="AP19">
        <v>1220163</v>
      </c>
      <c r="AQ19">
        <v>2827184</v>
      </c>
      <c r="AR19" s="2">
        <v>1445201</v>
      </c>
      <c r="AS19" s="2">
        <v>2099990</v>
      </c>
      <c r="AT19" s="2">
        <v>2818915</v>
      </c>
      <c r="AU19" s="2">
        <v>1339729</v>
      </c>
      <c r="AV19" s="2">
        <v>2827807</v>
      </c>
      <c r="AW19" s="2">
        <v>687811</v>
      </c>
    </row>
    <row r="20" spans="2:49">
      <c r="B20" t="s">
        <v>32</v>
      </c>
      <c r="AC20">
        <v>5</v>
      </c>
      <c r="AE20">
        <v>6</v>
      </c>
      <c r="AG20">
        <v>11</v>
      </c>
      <c r="AJ20">
        <v>17</v>
      </c>
      <c r="AL20">
        <v>10</v>
      </c>
      <c r="AM20">
        <v>33</v>
      </c>
      <c r="AN20">
        <v>6</v>
      </c>
      <c r="AO20">
        <v>16</v>
      </c>
      <c r="AR20" s="2"/>
      <c r="AS20" s="2"/>
      <c r="AT20" s="2"/>
      <c r="AU20" s="2"/>
      <c r="AV20" s="2"/>
      <c r="AW20" s="2">
        <v>10</v>
      </c>
    </row>
    <row r="21" spans="2:49">
      <c r="B21" t="s">
        <v>4</v>
      </c>
      <c r="X21">
        <v>4451627</v>
      </c>
      <c r="Y21">
        <v>7524186</v>
      </c>
      <c r="Z21">
        <v>9311859</v>
      </c>
      <c r="AA21">
        <v>5862865</v>
      </c>
      <c r="AB21">
        <v>3435790</v>
      </c>
      <c r="AC21">
        <v>3667746</v>
      </c>
      <c r="AD21">
        <v>1835881</v>
      </c>
      <c r="AE21">
        <v>865061</v>
      </c>
      <c r="AF21">
        <v>1244134</v>
      </c>
      <c r="AG21">
        <v>719654</v>
      </c>
      <c r="AH21">
        <v>326810</v>
      </c>
      <c r="AI21">
        <v>367592</v>
      </c>
      <c r="AJ21">
        <v>186715</v>
      </c>
      <c r="AK21">
        <v>650372</v>
      </c>
      <c r="AL21">
        <v>630331</v>
      </c>
      <c r="AM21">
        <v>92574</v>
      </c>
      <c r="AN21">
        <v>74883</v>
      </c>
      <c r="AO21">
        <v>328182</v>
      </c>
      <c r="AP21">
        <v>168026</v>
      </c>
      <c r="AQ21">
        <v>267104</v>
      </c>
      <c r="AR21" s="2">
        <v>476845</v>
      </c>
      <c r="AS21" s="2">
        <v>503529</v>
      </c>
      <c r="AT21" s="2">
        <v>1906226</v>
      </c>
      <c r="AU21" s="2">
        <v>3582813</v>
      </c>
      <c r="AV21" s="2">
        <v>3533500</v>
      </c>
      <c r="AW21" s="2">
        <v>8748908</v>
      </c>
    </row>
    <row r="22" spans="2:49">
      <c r="B22" t="s">
        <v>53</v>
      </c>
      <c r="AD22">
        <v>7</v>
      </c>
      <c r="AG22">
        <v>1</v>
      </c>
      <c r="AI22">
        <v>1</v>
      </c>
      <c r="AL22">
        <v>134</v>
      </c>
      <c r="AR22" s="2"/>
      <c r="AS22" s="2"/>
      <c r="AT22" s="2"/>
      <c r="AU22" s="2"/>
      <c r="AV22" s="2"/>
      <c r="AW22" s="2"/>
    </row>
    <row r="23" spans="2:49">
      <c r="B23" t="s">
        <v>17</v>
      </c>
      <c r="X23">
        <v>8372467</v>
      </c>
      <c r="Y23">
        <v>5529864</v>
      </c>
      <c r="Z23">
        <v>4409431</v>
      </c>
      <c r="AA23">
        <v>3428468</v>
      </c>
      <c r="AB23">
        <v>2893437</v>
      </c>
      <c r="AC23">
        <v>1913231</v>
      </c>
      <c r="AD23">
        <v>1699872</v>
      </c>
      <c r="AE23">
        <v>551265</v>
      </c>
      <c r="AF23">
        <v>712849</v>
      </c>
      <c r="AG23">
        <v>872145</v>
      </c>
      <c r="AH23">
        <v>1281417</v>
      </c>
      <c r="AI23">
        <v>37075</v>
      </c>
      <c r="AJ23">
        <v>559930</v>
      </c>
      <c r="AK23">
        <v>592375</v>
      </c>
      <c r="AL23">
        <v>3835319</v>
      </c>
      <c r="AM23">
        <v>1712558</v>
      </c>
      <c r="AN23">
        <v>2088711</v>
      </c>
      <c r="AO23">
        <v>2110108</v>
      </c>
      <c r="AP23">
        <v>533689</v>
      </c>
      <c r="AQ23">
        <v>388815</v>
      </c>
      <c r="AR23" s="2">
        <v>479135</v>
      </c>
      <c r="AS23" s="2">
        <v>858696</v>
      </c>
      <c r="AT23" s="2">
        <v>1946906</v>
      </c>
      <c r="AU23" s="2">
        <v>2688031</v>
      </c>
      <c r="AV23" s="2">
        <v>4308416</v>
      </c>
      <c r="AW23" s="2">
        <v>4608114</v>
      </c>
    </row>
    <row r="24" spans="2:49">
      <c r="B24" t="s">
        <v>54</v>
      </c>
      <c r="X24">
        <v>7650</v>
      </c>
      <c r="Y24">
        <v>2370</v>
      </c>
      <c r="Z24">
        <v>289775</v>
      </c>
      <c r="AA24">
        <v>888</v>
      </c>
      <c r="AB24">
        <v>1600</v>
      </c>
      <c r="AD24">
        <v>44</v>
      </c>
      <c r="AE24">
        <v>13943</v>
      </c>
      <c r="AF24">
        <v>15141</v>
      </c>
      <c r="AG24">
        <v>19289</v>
      </c>
      <c r="AH24">
        <v>27140</v>
      </c>
      <c r="AI24">
        <v>151221</v>
      </c>
      <c r="AJ24">
        <v>269416</v>
      </c>
      <c r="AK24">
        <v>37671</v>
      </c>
      <c r="AL24">
        <v>48643</v>
      </c>
      <c r="AM24">
        <v>196111</v>
      </c>
      <c r="AN24">
        <v>30182</v>
      </c>
      <c r="AO24">
        <v>127455</v>
      </c>
      <c r="AP24">
        <v>86754</v>
      </c>
      <c r="AQ24">
        <v>210191</v>
      </c>
      <c r="AR24" s="2">
        <v>643580</v>
      </c>
      <c r="AS24" s="2">
        <v>113133</v>
      </c>
      <c r="AT24" s="2"/>
      <c r="AU24" s="2"/>
      <c r="AV24" s="2"/>
      <c r="AW24" s="2">
        <v>20695</v>
      </c>
    </row>
    <row r="25" spans="2:49">
      <c r="B25" t="s">
        <v>55</v>
      </c>
      <c r="AJ25">
        <v>7</v>
      </c>
      <c r="AN25">
        <v>9</v>
      </c>
      <c r="AQ25">
        <v>2</v>
      </c>
      <c r="AR25" s="2"/>
      <c r="AS25" s="2"/>
      <c r="AT25" s="2"/>
      <c r="AU25" s="2"/>
      <c r="AV25" s="2"/>
      <c r="AW25" s="2"/>
    </row>
    <row r="26" spans="2:49">
      <c r="B26" t="s">
        <v>16</v>
      </c>
      <c r="X26">
        <v>600</v>
      </c>
      <c r="Z26">
        <v>27977</v>
      </c>
      <c r="AA26">
        <v>45981</v>
      </c>
      <c r="AB26">
        <v>231</v>
      </c>
      <c r="AC26">
        <v>83</v>
      </c>
      <c r="AD26">
        <v>195492</v>
      </c>
      <c r="AE26">
        <v>20540</v>
      </c>
      <c r="AF26">
        <v>3205</v>
      </c>
      <c r="AG26">
        <v>12654</v>
      </c>
      <c r="AH26">
        <v>20193</v>
      </c>
      <c r="AI26">
        <v>9100</v>
      </c>
      <c r="AJ26">
        <v>4484</v>
      </c>
      <c r="AK26">
        <v>58004</v>
      </c>
      <c r="AL26">
        <v>16613</v>
      </c>
      <c r="AM26">
        <v>58743</v>
      </c>
      <c r="AN26">
        <v>401111</v>
      </c>
      <c r="AO26">
        <v>102517</v>
      </c>
      <c r="AP26">
        <v>272009</v>
      </c>
      <c r="AQ26">
        <v>323826</v>
      </c>
      <c r="AR26" s="2">
        <v>1374608</v>
      </c>
      <c r="AS26" s="2">
        <v>3299365</v>
      </c>
      <c r="AT26" s="2">
        <v>3055612</v>
      </c>
      <c r="AU26" s="2">
        <v>5602275</v>
      </c>
      <c r="AV26" s="2">
        <v>5182590</v>
      </c>
      <c r="AW26" s="2">
        <v>14100130</v>
      </c>
    </row>
    <row r="27" spans="2:49">
      <c r="B27" t="s">
        <v>88</v>
      </c>
      <c r="AQ27">
        <v>20</v>
      </c>
      <c r="AR27" s="2">
        <v>254</v>
      </c>
      <c r="AS27" s="2"/>
      <c r="AT27" s="2"/>
      <c r="AU27" s="2">
        <v>2626331</v>
      </c>
      <c r="AV27" s="2">
        <v>2291792</v>
      </c>
      <c r="AW27" s="2">
        <v>1950</v>
      </c>
    </row>
    <row r="28" spans="2:49">
      <c r="B28" t="s">
        <v>6</v>
      </c>
      <c r="X28">
        <v>266943</v>
      </c>
      <c r="Y28">
        <v>360940</v>
      </c>
      <c r="Z28">
        <v>70163</v>
      </c>
      <c r="AA28">
        <v>180695</v>
      </c>
      <c r="AB28">
        <v>457447</v>
      </c>
      <c r="AC28">
        <v>441675</v>
      </c>
      <c r="AD28">
        <v>206261</v>
      </c>
      <c r="AE28">
        <v>72167</v>
      </c>
      <c r="AF28">
        <v>290368</v>
      </c>
      <c r="AG28">
        <v>190759</v>
      </c>
      <c r="AH28">
        <v>23723</v>
      </c>
      <c r="AI28">
        <v>78517</v>
      </c>
      <c r="AJ28">
        <v>70870</v>
      </c>
      <c r="AK28">
        <v>45987</v>
      </c>
      <c r="AL28">
        <v>150274</v>
      </c>
      <c r="AM28">
        <v>111585</v>
      </c>
      <c r="AN28">
        <v>123524</v>
      </c>
      <c r="AO28">
        <v>106540</v>
      </c>
      <c r="AP28">
        <v>108067</v>
      </c>
      <c r="AQ28">
        <v>87915</v>
      </c>
      <c r="AR28" s="2">
        <v>216800</v>
      </c>
      <c r="AS28" s="2">
        <v>1204006</v>
      </c>
      <c r="AT28" s="2">
        <v>4246459</v>
      </c>
      <c r="AU28" s="2">
        <v>11908025</v>
      </c>
      <c r="AV28" s="2">
        <v>7962050</v>
      </c>
      <c r="AW28" s="2">
        <v>4867454</v>
      </c>
    </row>
    <row r="29" spans="2:49">
      <c r="B29" t="s">
        <v>24</v>
      </c>
      <c r="X29">
        <v>23851559</v>
      </c>
      <c r="Y29">
        <v>15750261</v>
      </c>
      <c r="Z29">
        <v>7677917</v>
      </c>
      <c r="AA29">
        <v>11844356</v>
      </c>
      <c r="AB29">
        <v>16114341</v>
      </c>
      <c r="AC29">
        <v>19058786</v>
      </c>
      <c r="AD29">
        <v>14042546</v>
      </c>
      <c r="AE29">
        <v>10530383</v>
      </c>
      <c r="AF29">
        <v>4777785</v>
      </c>
      <c r="AG29">
        <v>3542056</v>
      </c>
      <c r="AH29">
        <v>3666438</v>
      </c>
      <c r="AI29">
        <v>1948678</v>
      </c>
      <c r="AJ29">
        <v>2062741</v>
      </c>
      <c r="AK29">
        <v>1818215</v>
      </c>
      <c r="AL29">
        <v>5031920</v>
      </c>
      <c r="AM29">
        <v>2792462</v>
      </c>
      <c r="AN29">
        <v>4485812</v>
      </c>
      <c r="AO29">
        <v>3876232</v>
      </c>
      <c r="AP29">
        <v>2523347</v>
      </c>
      <c r="AQ29">
        <v>2682208</v>
      </c>
      <c r="AR29" s="2">
        <v>4202798</v>
      </c>
      <c r="AS29" s="2">
        <v>12901805</v>
      </c>
      <c r="AT29" s="2">
        <v>20343960</v>
      </c>
      <c r="AU29" s="2">
        <v>26319916</v>
      </c>
      <c r="AV29" s="2">
        <v>17842095</v>
      </c>
      <c r="AW29" s="2">
        <v>36551585</v>
      </c>
    </row>
    <row r="30" spans="2:49">
      <c r="B30" t="s">
        <v>74</v>
      </c>
      <c r="AA30">
        <v>12</v>
      </c>
      <c r="AB30">
        <v>18</v>
      </c>
      <c r="AD30">
        <v>1232</v>
      </c>
      <c r="AE30">
        <v>662</v>
      </c>
      <c r="AF30">
        <v>903</v>
      </c>
      <c r="AG30">
        <v>4187</v>
      </c>
      <c r="AH30">
        <v>240</v>
      </c>
      <c r="AI30">
        <v>1678</v>
      </c>
      <c r="AJ30">
        <v>2142</v>
      </c>
      <c r="AK30">
        <v>348</v>
      </c>
      <c r="AL30">
        <v>5862</v>
      </c>
      <c r="AM30">
        <v>63211</v>
      </c>
      <c r="AN30">
        <v>98882</v>
      </c>
      <c r="AO30">
        <v>3211865</v>
      </c>
      <c r="AP30">
        <v>3967578</v>
      </c>
      <c r="AQ30">
        <v>921567</v>
      </c>
      <c r="AR30" s="2"/>
      <c r="AS30" s="2"/>
      <c r="AT30" s="2"/>
      <c r="AU30" s="2"/>
      <c r="AV30" s="2"/>
      <c r="AW30" s="2"/>
    </row>
    <row r="31" spans="2:49">
      <c r="B31" t="s">
        <v>75</v>
      </c>
      <c r="Z31">
        <v>68165</v>
      </c>
      <c r="AA31">
        <v>43593</v>
      </c>
      <c r="AB31">
        <v>37309</v>
      </c>
      <c r="AC31">
        <v>127103</v>
      </c>
      <c r="AD31">
        <v>5486</v>
      </c>
      <c r="AG31">
        <v>17703</v>
      </c>
      <c r="AH31">
        <v>6515</v>
      </c>
      <c r="AI31">
        <v>34556</v>
      </c>
      <c r="AJ31">
        <v>50496</v>
      </c>
      <c r="AK31">
        <v>128697</v>
      </c>
      <c r="AL31">
        <v>155840</v>
      </c>
      <c r="AM31">
        <v>52389</v>
      </c>
      <c r="AN31">
        <v>30795</v>
      </c>
      <c r="AO31">
        <v>38074</v>
      </c>
      <c r="AP31">
        <v>36811</v>
      </c>
      <c r="AQ31">
        <v>38892</v>
      </c>
      <c r="AR31" s="2"/>
      <c r="AS31" s="2"/>
      <c r="AT31" s="2"/>
      <c r="AU31" s="2"/>
      <c r="AV31" s="2"/>
      <c r="AW31" s="2"/>
    </row>
    <row r="32" spans="2:49">
      <c r="B32" t="s">
        <v>33</v>
      </c>
      <c r="Y32">
        <v>200</v>
      </c>
      <c r="AA32">
        <v>1418</v>
      </c>
      <c r="AB32">
        <v>626</v>
      </c>
      <c r="AC32">
        <v>41716</v>
      </c>
      <c r="AD32">
        <v>29074</v>
      </c>
      <c r="AE32">
        <v>7914</v>
      </c>
      <c r="AF32">
        <v>31765</v>
      </c>
      <c r="AG32">
        <v>130333</v>
      </c>
      <c r="AH32">
        <v>66410</v>
      </c>
      <c r="AI32">
        <v>2408797</v>
      </c>
      <c r="AJ32">
        <v>1468302</v>
      </c>
      <c r="AK32">
        <v>896776</v>
      </c>
      <c r="AL32">
        <v>889079</v>
      </c>
      <c r="AM32">
        <v>2331359</v>
      </c>
      <c r="AN32">
        <v>4049071</v>
      </c>
      <c r="AO32">
        <v>8427932</v>
      </c>
      <c r="AP32">
        <v>6059541</v>
      </c>
      <c r="AQ32">
        <v>8028709</v>
      </c>
      <c r="AR32" s="2">
        <v>181433</v>
      </c>
      <c r="AS32" s="2"/>
      <c r="AT32" s="2"/>
      <c r="AU32" s="2"/>
      <c r="AV32" s="2"/>
      <c r="AW32" s="2">
        <v>14171</v>
      </c>
    </row>
    <row r="33" spans="2:49">
      <c r="B33" t="s">
        <v>18</v>
      </c>
      <c r="X33">
        <v>60</v>
      </c>
      <c r="Z33">
        <v>2660</v>
      </c>
      <c r="AD33">
        <v>62</v>
      </c>
      <c r="AE33">
        <v>5619</v>
      </c>
      <c r="AF33">
        <v>18698</v>
      </c>
      <c r="AG33">
        <v>3606</v>
      </c>
      <c r="AH33">
        <v>241</v>
      </c>
      <c r="AI33">
        <v>144</v>
      </c>
      <c r="AJ33">
        <v>85</v>
      </c>
      <c r="AK33">
        <v>1556</v>
      </c>
      <c r="AL33">
        <v>1411</v>
      </c>
      <c r="AM33">
        <v>2771</v>
      </c>
      <c r="AN33">
        <v>1434</v>
      </c>
      <c r="AO33">
        <v>2220</v>
      </c>
      <c r="AP33">
        <v>6058</v>
      </c>
      <c r="AQ33">
        <v>19122</v>
      </c>
      <c r="AR33" s="2">
        <v>76197</v>
      </c>
      <c r="AS33" s="2">
        <v>378565</v>
      </c>
      <c r="AT33" s="2">
        <v>493354</v>
      </c>
      <c r="AU33" s="2">
        <v>2531392</v>
      </c>
      <c r="AV33" s="2">
        <v>5314565</v>
      </c>
      <c r="AW33" s="2">
        <v>2314376</v>
      </c>
    </row>
    <row r="34" spans="2:49">
      <c r="B34" t="s">
        <v>65</v>
      </c>
      <c r="Z34">
        <v>881793</v>
      </c>
      <c r="AA34">
        <v>573480</v>
      </c>
      <c r="AB34">
        <v>293305</v>
      </c>
      <c r="AC34">
        <v>15</v>
      </c>
      <c r="AD34">
        <v>40</v>
      </c>
      <c r="AE34">
        <v>73</v>
      </c>
      <c r="AF34">
        <v>209</v>
      </c>
      <c r="AG34">
        <v>486</v>
      </c>
      <c r="AH34">
        <v>354</v>
      </c>
      <c r="AI34">
        <v>710</v>
      </c>
      <c r="AJ34">
        <v>187</v>
      </c>
      <c r="AK34">
        <v>175753</v>
      </c>
      <c r="AL34">
        <v>152956</v>
      </c>
      <c r="AM34">
        <v>168268</v>
      </c>
      <c r="AN34">
        <v>105690</v>
      </c>
      <c r="AO34">
        <v>222162</v>
      </c>
      <c r="AP34">
        <v>158</v>
      </c>
      <c r="AQ34">
        <v>2215</v>
      </c>
      <c r="AR34" s="2">
        <v>375229</v>
      </c>
      <c r="AS34" s="2"/>
      <c r="AT34" s="2"/>
      <c r="AU34" s="2"/>
      <c r="AV34" s="2">
        <v>170</v>
      </c>
      <c r="AW34" s="2">
        <v>793628</v>
      </c>
    </row>
    <row r="35" spans="2:49">
      <c r="B35" t="s">
        <v>7</v>
      </c>
      <c r="X35">
        <v>1588852</v>
      </c>
      <c r="Y35">
        <v>12019</v>
      </c>
      <c r="Z35">
        <v>109934</v>
      </c>
      <c r="AA35">
        <v>47689</v>
      </c>
      <c r="AB35">
        <v>18991</v>
      </c>
      <c r="AC35">
        <v>42093</v>
      </c>
      <c r="AD35">
        <v>15423</v>
      </c>
      <c r="AE35">
        <v>76760</v>
      </c>
      <c r="AF35">
        <v>75125</v>
      </c>
      <c r="AG35">
        <v>156104</v>
      </c>
      <c r="AH35">
        <v>27710</v>
      </c>
      <c r="AI35">
        <v>6866</v>
      </c>
      <c r="AJ35">
        <v>12647</v>
      </c>
      <c r="AK35">
        <v>14486</v>
      </c>
      <c r="AL35">
        <v>551822</v>
      </c>
      <c r="AM35">
        <v>218858</v>
      </c>
      <c r="AN35">
        <v>98027</v>
      </c>
      <c r="AO35">
        <v>90200</v>
      </c>
      <c r="AP35">
        <v>63571</v>
      </c>
      <c r="AQ35">
        <v>146183</v>
      </c>
      <c r="AR35" s="2">
        <v>322227</v>
      </c>
      <c r="AS35" s="2">
        <v>678091</v>
      </c>
      <c r="AT35" s="2">
        <v>1661772</v>
      </c>
      <c r="AU35" s="2">
        <v>5278116</v>
      </c>
      <c r="AV35" s="2">
        <v>6457436</v>
      </c>
      <c r="AW35" s="2">
        <v>6372805</v>
      </c>
    </row>
    <row r="36" spans="2:49">
      <c r="B36" t="s">
        <v>35</v>
      </c>
      <c r="X36">
        <v>690066</v>
      </c>
      <c r="Y36">
        <v>946479</v>
      </c>
      <c r="Z36">
        <v>2736671</v>
      </c>
      <c r="AA36">
        <v>3517288</v>
      </c>
      <c r="AB36">
        <v>4181387</v>
      </c>
      <c r="AC36">
        <v>1018617</v>
      </c>
      <c r="AD36">
        <v>1708039</v>
      </c>
      <c r="AE36">
        <v>3711165</v>
      </c>
      <c r="AF36">
        <v>4562486</v>
      </c>
      <c r="AG36">
        <v>2796566</v>
      </c>
      <c r="AH36">
        <v>3336144</v>
      </c>
      <c r="AI36">
        <v>916779</v>
      </c>
      <c r="AJ36">
        <v>2775591</v>
      </c>
      <c r="AK36">
        <v>6372288</v>
      </c>
      <c r="AL36">
        <v>6237711</v>
      </c>
      <c r="AM36">
        <v>7930470</v>
      </c>
      <c r="AN36">
        <v>2302237</v>
      </c>
      <c r="AO36">
        <v>833009</v>
      </c>
      <c r="AP36">
        <v>104504</v>
      </c>
      <c r="AQ36">
        <v>445196</v>
      </c>
      <c r="AR36" s="2">
        <v>43525</v>
      </c>
      <c r="AS36" s="2">
        <v>149769</v>
      </c>
      <c r="AT36" s="2">
        <v>48973</v>
      </c>
      <c r="AU36" s="2">
        <v>23710</v>
      </c>
      <c r="AV36" s="2">
        <v>171242</v>
      </c>
      <c r="AW36" s="2">
        <v>494245</v>
      </c>
    </row>
    <row r="37" spans="2:49">
      <c r="B37" t="s">
        <v>56</v>
      </c>
      <c r="AB37">
        <v>97250</v>
      </c>
      <c r="AD37">
        <v>69711</v>
      </c>
      <c r="AE37">
        <v>162785</v>
      </c>
      <c r="AF37">
        <v>163870</v>
      </c>
      <c r="AG37">
        <v>428820</v>
      </c>
      <c r="AH37">
        <v>105</v>
      </c>
      <c r="AI37">
        <v>207680</v>
      </c>
      <c r="AJ37">
        <v>200074</v>
      </c>
      <c r="AK37">
        <v>457394</v>
      </c>
      <c r="AL37">
        <v>331712</v>
      </c>
      <c r="AM37">
        <v>329208</v>
      </c>
      <c r="AN37">
        <v>585111</v>
      </c>
      <c r="AO37">
        <v>438221</v>
      </c>
      <c r="AR37" s="2"/>
      <c r="AS37" s="2">
        <v>1137</v>
      </c>
      <c r="AT37" s="2"/>
      <c r="AU37" s="2"/>
      <c r="AV37" s="2"/>
      <c r="AW37" s="2"/>
    </row>
    <row r="38" spans="2:49">
      <c r="B38" t="s">
        <v>5</v>
      </c>
      <c r="X38">
        <v>727542906</v>
      </c>
      <c r="Y38">
        <v>639368725</v>
      </c>
      <c r="Z38">
        <v>517509148</v>
      </c>
      <c r="AA38">
        <v>471720370</v>
      </c>
      <c r="AB38">
        <v>493223883</v>
      </c>
      <c r="AC38">
        <v>516547614</v>
      </c>
      <c r="AD38">
        <v>491094975</v>
      </c>
      <c r="AE38">
        <v>417221320</v>
      </c>
      <c r="AF38">
        <v>404072355</v>
      </c>
      <c r="AG38">
        <v>358750544</v>
      </c>
      <c r="AH38">
        <v>267512914</v>
      </c>
      <c r="AI38">
        <v>244430942</v>
      </c>
      <c r="AJ38">
        <v>199011710</v>
      </c>
      <c r="AK38">
        <v>174871105</v>
      </c>
      <c r="AL38">
        <v>333604147</v>
      </c>
      <c r="AM38">
        <v>471203337</v>
      </c>
      <c r="AN38">
        <v>471100740</v>
      </c>
      <c r="AO38">
        <v>501762858</v>
      </c>
      <c r="AP38">
        <v>564846430</v>
      </c>
      <c r="AQ38">
        <v>678820342</v>
      </c>
      <c r="AR38" s="2">
        <v>858758744</v>
      </c>
      <c r="AS38" s="2">
        <v>665211845</v>
      </c>
      <c r="AT38" s="2">
        <v>904635714</v>
      </c>
      <c r="AU38" s="2">
        <v>991908929</v>
      </c>
      <c r="AV38" s="2">
        <v>890487830</v>
      </c>
      <c r="AW38" s="2">
        <v>1061955385</v>
      </c>
    </row>
    <row r="39" spans="2:49">
      <c r="B39" t="s">
        <v>79</v>
      </c>
      <c r="AH39">
        <v>2</v>
      </c>
      <c r="AJ39">
        <v>40</v>
      </c>
      <c r="AK39">
        <v>33</v>
      </c>
      <c r="AL39">
        <v>273</v>
      </c>
      <c r="AN39">
        <v>59</v>
      </c>
      <c r="AO39">
        <v>35</v>
      </c>
      <c r="AR39" s="2"/>
      <c r="AS39" s="2"/>
      <c r="AT39" s="2"/>
      <c r="AU39" s="2"/>
      <c r="AV39" s="2"/>
      <c r="AW39" s="2"/>
    </row>
    <row r="40" spans="2:49">
      <c r="B40" t="s">
        <v>112</v>
      </c>
      <c r="AE40">
        <v>60</v>
      </c>
      <c r="AF40">
        <v>5</v>
      </c>
      <c r="AG40">
        <v>83</v>
      </c>
      <c r="AR40" s="2"/>
      <c r="AS40" s="2"/>
      <c r="AT40" s="2"/>
      <c r="AU40" s="2"/>
      <c r="AV40" s="2"/>
      <c r="AW40" s="2"/>
    </row>
    <row r="41" spans="2:49">
      <c r="B41" t="s">
        <v>57</v>
      </c>
      <c r="AD41">
        <v>13</v>
      </c>
      <c r="AE41">
        <v>46</v>
      </c>
      <c r="AF41">
        <v>58</v>
      </c>
      <c r="AG41">
        <v>72</v>
      </c>
      <c r="AH41">
        <v>2</v>
      </c>
      <c r="AI41">
        <v>454188</v>
      </c>
      <c r="AJ41">
        <v>10006</v>
      </c>
      <c r="AK41">
        <v>1230</v>
      </c>
      <c r="AL41">
        <v>7</v>
      </c>
      <c r="AM41">
        <v>753</v>
      </c>
      <c r="AN41">
        <v>2343</v>
      </c>
      <c r="AO41">
        <v>19639</v>
      </c>
      <c r="AP41">
        <v>600</v>
      </c>
      <c r="AQ41">
        <v>1902</v>
      </c>
      <c r="AR41" s="2">
        <v>920</v>
      </c>
      <c r="AS41" s="2">
        <v>9486</v>
      </c>
      <c r="AT41" s="2"/>
      <c r="AU41" s="2"/>
      <c r="AV41" s="2">
        <v>25</v>
      </c>
      <c r="AW41" s="2"/>
    </row>
    <row r="42" spans="2:49">
      <c r="B42" t="s">
        <v>36</v>
      </c>
      <c r="AD42">
        <v>8020</v>
      </c>
      <c r="AF42">
        <v>7916</v>
      </c>
      <c r="AG42">
        <v>20</v>
      </c>
      <c r="AH42">
        <v>5481</v>
      </c>
      <c r="AI42">
        <v>11925</v>
      </c>
      <c r="AJ42">
        <v>8413</v>
      </c>
      <c r="AK42">
        <v>4510</v>
      </c>
      <c r="AL42">
        <v>35233</v>
      </c>
      <c r="AM42">
        <v>354597</v>
      </c>
      <c r="AN42">
        <v>1774308</v>
      </c>
      <c r="AO42">
        <v>3275339</v>
      </c>
      <c r="AP42">
        <v>2334199</v>
      </c>
      <c r="AQ42">
        <v>2663599</v>
      </c>
      <c r="AR42" s="2">
        <v>44003</v>
      </c>
      <c r="AS42" s="2"/>
      <c r="AT42" s="2"/>
      <c r="AU42" s="2"/>
      <c r="AV42" s="2"/>
      <c r="AW42" s="2"/>
    </row>
    <row r="43" spans="2:49">
      <c r="B43" t="s">
        <v>37</v>
      </c>
      <c r="X43">
        <v>7307181</v>
      </c>
      <c r="Y43">
        <v>3067696</v>
      </c>
      <c r="Z43">
        <v>15673485</v>
      </c>
      <c r="AA43">
        <v>8151163</v>
      </c>
      <c r="AB43">
        <v>8380815</v>
      </c>
      <c r="AC43">
        <v>11743292</v>
      </c>
      <c r="AD43">
        <v>15620427</v>
      </c>
      <c r="AE43">
        <v>19255131</v>
      </c>
      <c r="AF43">
        <v>23030292</v>
      </c>
      <c r="AG43">
        <v>22947078</v>
      </c>
      <c r="AH43">
        <v>19637939</v>
      </c>
      <c r="AI43">
        <v>17253886</v>
      </c>
      <c r="AJ43">
        <v>5563262</v>
      </c>
      <c r="AK43">
        <v>16007520</v>
      </c>
      <c r="AL43">
        <v>19767441</v>
      </c>
      <c r="AM43">
        <v>17219369</v>
      </c>
      <c r="AN43">
        <v>16141644</v>
      </c>
      <c r="AO43">
        <v>21108368</v>
      </c>
      <c r="AP43">
        <v>19113727</v>
      </c>
      <c r="AQ43">
        <v>14426315</v>
      </c>
      <c r="AR43" s="2">
        <v>8560610</v>
      </c>
      <c r="AS43" s="2">
        <v>114356</v>
      </c>
      <c r="AT43" s="2">
        <v>66004</v>
      </c>
      <c r="AU43" s="2">
        <v>128</v>
      </c>
      <c r="AV43" s="2">
        <v>1012</v>
      </c>
      <c r="AW43" s="2">
        <v>256883</v>
      </c>
    </row>
    <row r="44" spans="2:49">
      <c r="B44" t="s">
        <v>38</v>
      </c>
      <c r="X44">
        <v>41657426</v>
      </c>
      <c r="Y44">
        <v>42187840</v>
      </c>
      <c r="Z44">
        <v>49663267</v>
      </c>
      <c r="AA44">
        <v>34815163</v>
      </c>
      <c r="AB44">
        <v>34611318</v>
      </c>
      <c r="AC44">
        <v>44636577</v>
      </c>
      <c r="AD44">
        <v>49439790</v>
      </c>
      <c r="AE44">
        <v>49227275</v>
      </c>
      <c r="AF44">
        <v>45563374</v>
      </c>
      <c r="AG44">
        <v>60685887</v>
      </c>
      <c r="AH44">
        <v>54891017</v>
      </c>
      <c r="AI44">
        <v>47758386</v>
      </c>
      <c r="AJ44">
        <v>12094093</v>
      </c>
      <c r="AK44">
        <v>79487126</v>
      </c>
      <c r="AL44">
        <v>132352108</v>
      </c>
      <c r="AM44">
        <v>76285844</v>
      </c>
      <c r="AN44">
        <v>67856617</v>
      </c>
      <c r="AO44">
        <v>98582164</v>
      </c>
      <c r="AP44">
        <v>79054229</v>
      </c>
      <c r="AQ44">
        <v>52895610</v>
      </c>
      <c r="AR44" s="2">
        <v>9585880</v>
      </c>
      <c r="AS44" s="2">
        <v>840106</v>
      </c>
      <c r="AT44" s="2">
        <v>52281</v>
      </c>
      <c r="AU44" s="2">
        <v>123577</v>
      </c>
      <c r="AV44" s="2">
        <v>124523</v>
      </c>
      <c r="AW44" s="2">
        <v>1036111</v>
      </c>
    </row>
    <row r="45" spans="2:49">
      <c r="B45" t="s">
        <v>39</v>
      </c>
      <c r="AD45">
        <v>55</v>
      </c>
      <c r="AE45">
        <v>141</v>
      </c>
      <c r="AF45">
        <v>44</v>
      </c>
      <c r="AG45">
        <v>329</v>
      </c>
      <c r="AH45">
        <v>60</v>
      </c>
      <c r="AI45">
        <v>119</v>
      </c>
      <c r="AJ45">
        <v>236</v>
      </c>
      <c r="AK45">
        <v>85</v>
      </c>
      <c r="AL45">
        <v>251</v>
      </c>
      <c r="AM45">
        <v>570</v>
      </c>
      <c r="AN45">
        <v>20553</v>
      </c>
      <c r="AO45">
        <v>31186</v>
      </c>
      <c r="AP45">
        <v>50472</v>
      </c>
      <c r="AQ45">
        <v>83384</v>
      </c>
      <c r="AR45" s="2">
        <v>485253</v>
      </c>
      <c r="AS45" s="2">
        <v>2433</v>
      </c>
      <c r="AT45" s="2"/>
      <c r="AU45" s="2">
        <v>14550</v>
      </c>
      <c r="AV45" s="2"/>
      <c r="AW45" s="2">
        <v>95</v>
      </c>
    </row>
    <row r="46" spans="2:49">
      <c r="B46" t="s">
        <v>8</v>
      </c>
      <c r="X46">
        <v>2067728</v>
      </c>
      <c r="Y46">
        <v>628236</v>
      </c>
      <c r="Z46">
        <v>277555</v>
      </c>
      <c r="AA46">
        <v>986903</v>
      </c>
      <c r="AB46">
        <v>2021219</v>
      </c>
      <c r="AC46">
        <v>1608266</v>
      </c>
      <c r="AD46">
        <v>1290051</v>
      </c>
      <c r="AE46">
        <v>798046</v>
      </c>
      <c r="AF46">
        <v>770410</v>
      </c>
      <c r="AG46">
        <v>895086</v>
      </c>
      <c r="AH46">
        <v>714814</v>
      </c>
      <c r="AI46">
        <v>457711</v>
      </c>
      <c r="AJ46">
        <v>589911</v>
      </c>
      <c r="AK46">
        <v>633145</v>
      </c>
      <c r="AL46">
        <v>1342629</v>
      </c>
      <c r="AM46">
        <v>1844037</v>
      </c>
      <c r="AN46">
        <v>1444541</v>
      </c>
      <c r="AO46">
        <v>930069</v>
      </c>
      <c r="AP46">
        <v>262867</v>
      </c>
      <c r="AQ46">
        <v>646644</v>
      </c>
      <c r="AR46" s="2">
        <v>1658151</v>
      </c>
      <c r="AS46" s="2">
        <v>2831325</v>
      </c>
      <c r="AT46" s="2">
        <v>8670613</v>
      </c>
      <c r="AU46" s="2">
        <v>18352089</v>
      </c>
      <c r="AV46" s="2">
        <v>25269446</v>
      </c>
      <c r="AW46" s="2">
        <v>31803575</v>
      </c>
    </row>
    <row r="47" spans="2:49">
      <c r="B47" t="s">
        <v>141</v>
      </c>
      <c r="AH47">
        <v>900</v>
      </c>
      <c r="AI47">
        <v>1</v>
      </c>
      <c r="AR47" s="2"/>
      <c r="AS47" s="2"/>
      <c r="AT47" s="2"/>
      <c r="AU47" s="2"/>
      <c r="AV47" s="2"/>
      <c r="AW47" s="2"/>
    </row>
    <row r="48" spans="2:49">
      <c r="B48" t="s">
        <v>70</v>
      </c>
      <c r="AK48">
        <v>15</v>
      </c>
      <c r="AO48">
        <v>1246</v>
      </c>
      <c r="AR48" s="2"/>
      <c r="AS48" s="2"/>
      <c r="AT48" s="2"/>
      <c r="AU48" s="2"/>
      <c r="AV48" s="2">
        <v>4606</v>
      </c>
      <c r="AW48" s="2">
        <v>76897</v>
      </c>
    </row>
    <row r="49" spans="2:49">
      <c r="B49" t="s">
        <v>25</v>
      </c>
      <c r="X49">
        <v>3</v>
      </c>
      <c r="Y49">
        <v>2</v>
      </c>
      <c r="AC49">
        <v>150</v>
      </c>
      <c r="AD49">
        <v>33</v>
      </c>
      <c r="AE49">
        <v>10</v>
      </c>
      <c r="AF49">
        <v>231</v>
      </c>
      <c r="AG49">
        <v>2271</v>
      </c>
      <c r="AH49">
        <v>10</v>
      </c>
      <c r="AI49">
        <v>119</v>
      </c>
      <c r="AJ49">
        <v>1489</v>
      </c>
      <c r="AK49">
        <v>54</v>
      </c>
      <c r="AL49">
        <v>1166</v>
      </c>
      <c r="AM49">
        <v>1477</v>
      </c>
      <c r="AN49">
        <v>472</v>
      </c>
      <c r="AO49">
        <v>60</v>
      </c>
      <c r="AP49">
        <v>671</v>
      </c>
      <c r="AQ49">
        <v>444</v>
      </c>
      <c r="AR49" s="2">
        <v>860</v>
      </c>
      <c r="AS49" s="2">
        <v>474058</v>
      </c>
      <c r="AT49" s="2">
        <v>4748776</v>
      </c>
      <c r="AU49" s="2">
        <v>5814616</v>
      </c>
      <c r="AV49" s="2">
        <v>7965570</v>
      </c>
      <c r="AW49" s="2">
        <v>2220506</v>
      </c>
    </row>
    <row r="50" spans="2:49">
      <c r="B50" t="s">
        <v>142</v>
      </c>
      <c r="AI50">
        <v>325</v>
      </c>
      <c r="AR50" s="2"/>
      <c r="AS50" s="2"/>
      <c r="AT50" s="2"/>
      <c r="AU50" s="2"/>
      <c r="AV50" s="2"/>
      <c r="AW50" s="2"/>
    </row>
    <row r="51" spans="2:49">
      <c r="B51" t="s">
        <v>9</v>
      </c>
      <c r="X51">
        <v>440744</v>
      </c>
      <c r="Y51">
        <v>833977</v>
      </c>
      <c r="Z51">
        <v>625004</v>
      </c>
      <c r="AA51">
        <v>766251</v>
      </c>
      <c r="AB51">
        <v>691842</v>
      </c>
      <c r="AC51">
        <v>780077</v>
      </c>
      <c r="AD51">
        <v>1197199</v>
      </c>
      <c r="AE51">
        <v>17548</v>
      </c>
      <c r="AF51">
        <v>29463</v>
      </c>
      <c r="AG51">
        <v>209079</v>
      </c>
      <c r="AH51">
        <v>145994</v>
      </c>
      <c r="AI51">
        <v>42603</v>
      </c>
      <c r="AJ51">
        <v>7643</v>
      </c>
      <c r="AK51">
        <v>34905</v>
      </c>
      <c r="AL51">
        <v>44333</v>
      </c>
      <c r="AM51">
        <v>42687</v>
      </c>
      <c r="AN51">
        <v>25796</v>
      </c>
      <c r="AO51">
        <v>7377</v>
      </c>
      <c r="AP51">
        <v>25543</v>
      </c>
      <c r="AQ51">
        <v>40907</v>
      </c>
      <c r="AR51" s="2">
        <v>120904</v>
      </c>
      <c r="AS51" s="2">
        <v>309908</v>
      </c>
      <c r="AT51" s="2">
        <v>3793456</v>
      </c>
      <c r="AU51" s="2">
        <v>7365422</v>
      </c>
      <c r="AV51" s="2">
        <v>4478364</v>
      </c>
      <c r="AW51" s="2">
        <v>5830457</v>
      </c>
    </row>
    <row r="52" spans="2:49">
      <c r="B52" t="s">
        <v>10</v>
      </c>
      <c r="X52">
        <v>1192575</v>
      </c>
      <c r="Y52">
        <v>1087883</v>
      </c>
      <c r="Z52">
        <v>387141</v>
      </c>
      <c r="AA52">
        <v>784424</v>
      </c>
      <c r="AB52">
        <v>223400</v>
      </c>
      <c r="AC52">
        <v>686455</v>
      </c>
      <c r="AD52">
        <v>2033023</v>
      </c>
      <c r="AE52">
        <v>2577453</v>
      </c>
      <c r="AF52">
        <v>2021174</v>
      </c>
      <c r="AG52">
        <v>1447120</v>
      </c>
      <c r="AH52">
        <v>1143227</v>
      </c>
      <c r="AI52">
        <v>654815</v>
      </c>
      <c r="AJ52">
        <v>166232</v>
      </c>
      <c r="AK52">
        <v>153774</v>
      </c>
      <c r="AL52">
        <v>524413</v>
      </c>
      <c r="AM52">
        <v>1162472</v>
      </c>
      <c r="AN52">
        <v>1083233</v>
      </c>
      <c r="AO52">
        <v>2517609</v>
      </c>
      <c r="AP52">
        <v>2753313</v>
      </c>
      <c r="AQ52">
        <v>2407999</v>
      </c>
      <c r="AR52" s="2">
        <v>3488058</v>
      </c>
      <c r="AS52" s="2">
        <v>3875149</v>
      </c>
      <c r="AT52" s="2">
        <v>3275881</v>
      </c>
      <c r="AU52" s="2">
        <v>4250795</v>
      </c>
      <c r="AV52" s="2">
        <v>6564981</v>
      </c>
      <c r="AW52" s="2">
        <v>4066451</v>
      </c>
    </row>
    <row r="53" spans="2:49">
      <c r="B53" t="s">
        <v>40</v>
      </c>
      <c r="Z53">
        <v>4942</v>
      </c>
      <c r="AC53">
        <v>10</v>
      </c>
      <c r="AD53">
        <v>201</v>
      </c>
      <c r="AE53">
        <v>190</v>
      </c>
      <c r="AF53">
        <v>256</v>
      </c>
      <c r="AG53">
        <v>452</v>
      </c>
      <c r="AH53">
        <v>328</v>
      </c>
      <c r="AI53">
        <v>756</v>
      </c>
      <c r="AJ53">
        <v>815</v>
      </c>
      <c r="AK53">
        <v>890</v>
      </c>
      <c r="AL53">
        <v>2040</v>
      </c>
      <c r="AM53">
        <v>1563</v>
      </c>
      <c r="AN53">
        <v>2069</v>
      </c>
      <c r="AO53">
        <v>13100</v>
      </c>
      <c r="AP53">
        <v>26020</v>
      </c>
      <c r="AQ53">
        <v>769</v>
      </c>
      <c r="AR53" s="2">
        <v>215802</v>
      </c>
      <c r="AS53" s="2">
        <v>1</v>
      </c>
      <c r="AT53" s="2"/>
      <c r="AU53" s="2"/>
      <c r="AV53" s="2"/>
      <c r="AW53" s="2"/>
    </row>
    <row r="54" spans="2:49">
      <c r="B54" t="s">
        <v>58</v>
      </c>
      <c r="Y54">
        <v>306759</v>
      </c>
      <c r="Z54">
        <v>23291</v>
      </c>
      <c r="AA54">
        <v>196750</v>
      </c>
      <c r="AC54">
        <v>630835</v>
      </c>
      <c r="AD54">
        <v>76772</v>
      </c>
      <c r="AE54">
        <v>57</v>
      </c>
      <c r="AF54">
        <v>882699</v>
      </c>
      <c r="AG54">
        <v>2636</v>
      </c>
      <c r="AH54">
        <v>92426</v>
      </c>
      <c r="AI54">
        <v>152362</v>
      </c>
      <c r="AJ54">
        <v>1832288</v>
      </c>
      <c r="AK54">
        <v>592878</v>
      </c>
      <c r="AL54">
        <v>2425567</v>
      </c>
      <c r="AM54">
        <v>1845118</v>
      </c>
      <c r="AN54">
        <v>1123494</v>
      </c>
      <c r="AO54">
        <v>768588</v>
      </c>
      <c r="AP54">
        <v>778953</v>
      </c>
      <c r="AQ54">
        <v>42604</v>
      </c>
      <c r="AR54" s="2">
        <v>4124781</v>
      </c>
      <c r="AS54" s="2">
        <v>183642</v>
      </c>
      <c r="AT54" s="2"/>
      <c r="AU54" s="2"/>
      <c r="AV54" s="2">
        <v>135689</v>
      </c>
      <c r="AW54" s="2"/>
    </row>
    <row r="55" spans="2:49">
      <c r="B55" t="s">
        <v>59</v>
      </c>
      <c r="AD55">
        <v>280749</v>
      </c>
      <c r="AE55">
        <v>119322</v>
      </c>
      <c r="AF55">
        <v>822014</v>
      </c>
      <c r="AG55">
        <v>3856749</v>
      </c>
      <c r="AH55">
        <v>44</v>
      </c>
      <c r="AI55">
        <v>67</v>
      </c>
      <c r="AK55">
        <v>29</v>
      </c>
      <c r="AL55">
        <v>10810</v>
      </c>
      <c r="AM55">
        <v>70</v>
      </c>
      <c r="AN55">
        <v>8</v>
      </c>
      <c r="AO55">
        <v>34</v>
      </c>
      <c r="AQ55">
        <v>227</v>
      </c>
      <c r="AR55" s="2">
        <v>1884</v>
      </c>
      <c r="AS55" s="2">
        <v>4438</v>
      </c>
      <c r="AT55" s="2">
        <v>16523</v>
      </c>
      <c r="AU55" s="2">
        <v>721</v>
      </c>
      <c r="AV55" s="2">
        <v>2623</v>
      </c>
      <c r="AW55" s="2">
        <v>1360</v>
      </c>
    </row>
    <row r="56" spans="2:49">
      <c r="B56" t="s">
        <v>83</v>
      </c>
      <c r="AE56">
        <v>12</v>
      </c>
      <c r="AH56">
        <v>100</v>
      </c>
      <c r="AN56">
        <v>25497</v>
      </c>
      <c r="AR56" s="2"/>
      <c r="AS56" s="2"/>
      <c r="AT56" s="2"/>
      <c r="AU56" s="2"/>
      <c r="AV56" s="2"/>
      <c r="AW56" s="2"/>
    </row>
    <row r="57" spans="2:49">
      <c r="B57" t="s">
        <v>84</v>
      </c>
      <c r="AJ57">
        <v>144</v>
      </c>
      <c r="AK57">
        <v>8036</v>
      </c>
      <c r="AL57">
        <v>40</v>
      </c>
      <c r="AM57">
        <v>30</v>
      </c>
      <c r="AN57">
        <v>50</v>
      </c>
      <c r="AQ57">
        <v>4424</v>
      </c>
      <c r="AR57" s="2">
        <v>40</v>
      </c>
      <c r="AS57" s="2"/>
      <c r="AT57" s="2"/>
      <c r="AU57" s="2"/>
      <c r="AV57" s="2"/>
      <c r="AW57" s="2"/>
    </row>
    <row r="58" spans="2:49">
      <c r="B58" t="s">
        <v>41</v>
      </c>
      <c r="Z58">
        <v>437297</v>
      </c>
      <c r="AE58">
        <v>37</v>
      </c>
      <c r="AF58">
        <v>65</v>
      </c>
      <c r="AG58">
        <v>20</v>
      </c>
      <c r="AH58">
        <v>80</v>
      </c>
      <c r="AI58">
        <v>174</v>
      </c>
      <c r="AJ58">
        <v>9818</v>
      </c>
      <c r="AK58">
        <v>204</v>
      </c>
      <c r="AL58">
        <v>886</v>
      </c>
      <c r="AM58">
        <v>315682</v>
      </c>
      <c r="AN58">
        <v>250867</v>
      </c>
      <c r="AO58">
        <v>43</v>
      </c>
      <c r="AP58">
        <v>46</v>
      </c>
      <c r="AQ58">
        <v>5040</v>
      </c>
      <c r="AR58" s="2"/>
      <c r="AS58" s="2"/>
      <c r="AT58" s="2">
        <v>395227</v>
      </c>
      <c r="AU58" s="2">
        <v>964652</v>
      </c>
      <c r="AV58" s="2">
        <v>189</v>
      </c>
      <c r="AW58" s="2">
        <v>172558</v>
      </c>
    </row>
    <row r="59" spans="2:49">
      <c r="B59" t="s">
        <v>143</v>
      </c>
      <c r="Z59">
        <v>244</v>
      </c>
      <c r="AE59">
        <v>135</v>
      </c>
      <c r="AF59">
        <v>184</v>
      </c>
      <c r="AG59">
        <v>10</v>
      </c>
      <c r="AH59">
        <v>13317</v>
      </c>
      <c r="AI59">
        <v>46</v>
      </c>
      <c r="AR59" s="2"/>
      <c r="AS59" s="2"/>
      <c r="AT59" s="2"/>
      <c r="AU59" s="2"/>
      <c r="AV59" s="2"/>
      <c r="AW59" s="2"/>
    </row>
    <row r="60" spans="2:49">
      <c r="B60" t="s">
        <v>42</v>
      </c>
      <c r="X60">
        <v>365884</v>
      </c>
      <c r="Y60">
        <v>1477811</v>
      </c>
      <c r="Z60">
        <v>1546928</v>
      </c>
      <c r="AA60">
        <v>1496612</v>
      </c>
      <c r="AB60">
        <v>1800851</v>
      </c>
      <c r="AC60">
        <v>590882</v>
      </c>
      <c r="AD60">
        <v>313886</v>
      </c>
      <c r="AE60">
        <v>684691</v>
      </c>
      <c r="AF60">
        <v>1816694</v>
      </c>
      <c r="AG60">
        <v>2300953</v>
      </c>
      <c r="AH60">
        <v>4198417</v>
      </c>
      <c r="AI60">
        <v>2453293</v>
      </c>
      <c r="AJ60">
        <v>1548845</v>
      </c>
      <c r="AK60">
        <v>1442919</v>
      </c>
      <c r="AL60">
        <v>4084690</v>
      </c>
      <c r="AM60">
        <v>7520429</v>
      </c>
      <c r="AN60">
        <v>1774363</v>
      </c>
      <c r="AO60">
        <v>3632156</v>
      </c>
      <c r="AP60">
        <v>5439454</v>
      </c>
      <c r="AQ60">
        <v>15993132</v>
      </c>
      <c r="AR60" s="2">
        <v>21771507</v>
      </c>
      <c r="AS60" s="2">
        <v>3193</v>
      </c>
      <c r="AT60" s="2"/>
      <c r="AU60" s="2"/>
      <c r="AV60" s="2"/>
      <c r="AW60" s="2">
        <v>40174</v>
      </c>
    </row>
    <row r="61" spans="2:49">
      <c r="B61" t="s">
        <v>26</v>
      </c>
      <c r="AA61">
        <v>67384</v>
      </c>
      <c r="AE61">
        <v>314</v>
      </c>
      <c r="AF61">
        <v>113</v>
      </c>
      <c r="AG61">
        <v>49925</v>
      </c>
      <c r="AH61">
        <v>96</v>
      </c>
      <c r="AI61">
        <v>404</v>
      </c>
      <c r="AJ61">
        <v>569</v>
      </c>
      <c r="AK61">
        <v>2993</v>
      </c>
      <c r="AL61">
        <v>33</v>
      </c>
      <c r="AM61">
        <v>38</v>
      </c>
      <c r="AN61">
        <v>101</v>
      </c>
      <c r="AO61">
        <v>10</v>
      </c>
      <c r="AP61">
        <v>98</v>
      </c>
      <c r="AQ61">
        <v>313</v>
      </c>
      <c r="AR61" s="2">
        <v>9433</v>
      </c>
      <c r="AS61" s="2">
        <v>4024</v>
      </c>
      <c r="AT61" s="2">
        <v>10069</v>
      </c>
      <c r="AU61" s="2">
        <v>4950</v>
      </c>
      <c r="AV61" s="2">
        <v>18</v>
      </c>
      <c r="AW61" s="2"/>
    </row>
    <row r="62" spans="2:49">
      <c r="B62" t="s">
        <v>60</v>
      </c>
      <c r="X62">
        <v>16966</v>
      </c>
      <c r="Y62">
        <v>583746</v>
      </c>
      <c r="Z62">
        <v>301599</v>
      </c>
      <c r="AA62">
        <v>89687</v>
      </c>
      <c r="AC62">
        <v>30021</v>
      </c>
      <c r="AD62">
        <v>2102</v>
      </c>
      <c r="AE62">
        <v>5259</v>
      </c>
      <c r="AF62">
        <v>953791</v>
      </c>
      <c r="AG62">
        <v>1395044</v>
      </c>
      <c r="AH62">
        <v>808924</v>
      </c>
      <c r="AI62">
        <v>1210523</v>
      </c>
      <c r="AJ62">
        <v>749394</v>
      </c>
      <c r="AK62">
        <v>1420451</v>
      </c>
      <c r="AL62">
        <v>7364390</v>
      </c>
      <c r="AM62">
        <v>12364905</v>
      </c>
      <c r="AN62">
        <v>18485378</v>
      </c>
      <c r="AO62">
        <v>10420171</v>
      </c>
      <c r="AP62">
        <v>3590976</v>
      </c>
      <c r="AQ62">
        <v>9393887</v>
      </c>
      <c r="AR62" s="2">
        <v>24043248</v>
      </c>
      <c r="AS62" s="2">
        <v>21247224</v>
      </c>
      <c r="AT62" s="2"/>
      <c r="AU62" s="2"/>
      <c r="AV62" s="2"/>
      <c r="AW62" s="2"/>
    </row>
    <row r="63" spans="2:49">
      <c r="B63" t="s">
        <v>43</v>
      </c>
      <c r="AH63">
        <v>25</v>
      </c>
      <c r="AI63">
        <v>10</v>
      </c>
      <c r="AJ63">
        <v>30</v>
      </c>
      <c r="AK63">
        <v>33</v>
      </c>
      <c r="AL63">
        <v>30447</v>
      </c>
      <c r="AM63">
        <v>231624</v>
      </c>
      <c r="AN63">
        <v>92769</v>
      </c>
      <c r="AO63">
        <v>234802</v>
      </c>
      <c r="AP63">
        <v>21298</v>
      </c>
      <c r="AQ63">
        <v>1328</v>
      </c>
      <c r="AR63" s="2">
        <v>13707</v>
      </c>
      <c r="AS63" s="2"/>
      <c r="AT63" s="2"/>
      <c r="AU63" s="2"/>
      <c r="AV63" s="2"/>
      <c r="AW63" s="2"/>
    </row>
    <row r="64" spans="2:49">
      <c r="B64" t="s">
        <v>89</v>
      </c>
      <c r="AJ64">
        <v>2025</v>
      </c>
      <c r="AK64">
        <v>20</v>
      </c>
      <c r="AM64">
        <v>3250</v>
      </c>
      <c r="AN64">
        <v>216</v>
      </c>
      <c r="AO64">
        <v>484</v>
      </c>
      <c r="AP64">
        <v>2329</v>
      </c>
      <c r="AR64" s="2"/>
      <c r="AS64" s="2"/>
      <c r="AT64" s="2"/>
      <c r="AU64" s="2"/>
      <c r="AV64" s="2"/>
      <c r="AW64" s="2">
        <v>14029</v>
      </c>
    </row>
    <row r="65" spans="2:49">
      <c r="B65" t="s">
        <v>80</v>
      </c>
      <c r="AD65">
        <v>10</v>
      </c>
      <c r="AE65">
        <v>138</v>
      </c>
      <c r="AF65">
        <v>197</v>
      </c>
      <c r="AG65">
        <v>248</v>
      </c>
      <c r="AH65">
        <v>247</v>
      </c>
      <c r="AI65">
        <v>743</v>
      </c>
      <c r="AJ65">
        <v>747</v>
      </c>
      <c r="AK65">
        <v>13406</v>
      </c>
      <c r="AL65">
        <v>1386</v>
      </c>
      <c r="AM65">
        <v>1389</v>
      </c>
      <c r="AN65">
        <v>2186</v>
      </c>
      <c r="AO65">
        <v>1556</v>
      </c>
      <c r="AP65">
        <v>2450</v>
      </c>
      <c r="AQ65">
        <v>1839</v>
      </c>
      <c r="AR65" s="2">
        <v>190</v>
      </c>
      <c r="AS65" s="2"/>
      <c r="AT65" s="2"/>
      <c r="AU65" s="2"/>
      <c r="AV65" s="2"/>
      <c r="AW65" s="2"/>
    </row>
    <row r="66" spans="2:49">
      <c r="B66" t="s">
        <v>109</v>
      </c>
      <c r="AE66">
        <v>1</v>
      </c>
      <c r="AR66" s="2"/>
      <c r="AS66" s="2"/>
      <c r="AT66" s="2"/>
      <c r="AU66" s="2"/>
      <c r="AV66" s="2"/>
      <c r="AW66" s="2"/>
    </row>
    <row r="67" spans="2:49">
      <c r="B67" t="s">
        <v>121</v>
      </c>
      <c r="AM67">
        <v>18200</v>
      </c>
      <c r="AN67">
        <v>18212</v>
      </c>
      <c r="AO67">
        <v>597274</v>
      </c>
      <c r="AP67">
        <v>440039</v>
      </c>
      <c r="AQ67">
        <v>1192277</v>
      </c>
      <c r="AR67" s="2">
        <v>549269</v>
      </c>
      <c r="AS67" s="2"/>
      <c r="AT67" s="2"/>
      <c r="AU67" s="2"/>
      <c r="AV67" s="2"/>
      <c r="AW67" s="2"/>
    </row>
    <row r="68" spans="2:49">
      <c r="B68" t="s">
        <v>90</v>
      </c>
      <c r="AH68">
        <v>3</v>
      </c>
      <c r="AI68">
        <v>43</v>
      </c>
      <c r="AJ68">
        <v>84980</v>
      </c>
      <c r="AK68">
        <v>226579</v>
      </c>
      <c r="AL68">
        <v>4882</v>
      </c>
      <c r="AM68">
        <v>2164</v>
      </c>
      <c r="AN68">
        <v>50180</v>
      </c>
      <c r="AO68">
        <v>25</v>
      </c>
      <c r="AR68" s="2"/>
      <c r="AS68" s="2"/>
      <c r="AT68" s="2"/>
      <c r="AU68" s="2"/>
      <c r="AV68" s="2"/>
      <c r="AW68" s="2">
        <v>440</v>
      </c>
    </row>
    <row r="69" spans="2:49">
      <c r="B69" t="s">
        <v>91</v>
      </c>
      <c r="AF69">
        <v>24</v>
      </c>
      <c r="AG69">
        <v>29992</v>
      </c>
      <c r="AH69">
        <v>726185</v>
      </c>
      <c r="AI69">
        <v>73135</v>
      </c>
      <c r="AJ69">
        <v>70328</v>
      </c>
      <c r="AK69">
        <v>4</v>
      </c>
      <c r="AL69">
        <v>30</v>
      </c>
      <c r="AM69">
        <v>1300</v>
      </c>
      <c r="AN69">
        <v>25</v>
      </c>
      <c r="AQ69">
        <v>2400</v>
      </c>
      <c r="AR69" s="2"/>
      <c r="AS69" s="2"/>
      <c r="AT69" s="2"/>
      <c r="AU69" s="2"/>
      <c r="AV69" s="2">
        <v>83</v>
      </c>
      <c r="AW69" s="2"/>
    </row>
    <row r="70" spans="2:49">
      <c r="B70" t="s">
        <v>145</v>
      </c>
      <c r="Z70">
        <v>350</v>
      </c>
      <c r="AE70">
        <v>29</v>
      </c>
      <c r="AR70" s="2"/>
      <c r="AS70" s="2"/>
      <c r="AT70" s="2"/>
      <c r="AU70" s="2"/>
      <c r="AV70" s="2"/>
      <c r="AW70" s="2"/>
    </row>
    <row r="71" spans="2:49">
      <c r="B71" t="s">
        <v>68</v>
      </c>
      <c r="AO71">
        <v>3</v>
      </c>
      <c r="AR71" s="2">
        <v>28506</v>
      </c>
      <c r="AS71" s="2"/>
      <c r="AT71" s="2"/>
      <c r="AU71" s="2"/>
      <c r="AV71" s="2"/>
      <c r="AW71" s="2"/>
    </row>
    <row r="72" spans="2:49">
      <c r="B72" t="s">
        <v>99</v>
      </c>
      <c r="AR72" s="2"/>
      <c r="AS72" s="2"/>
      <c r="AT72" s="2"/>
      <c r="AU72" s="2">
        <v>66</v>
      </c>
      <c r="AV72" s="2"/>
      <c r="AW72" s="2"/>
    </row>
    <row r="73" spans="2:49">
      <c r="B73" t="s">
        <v>92</v>
      </c>
      <c r="AI73">
        <v>7</v>
      </c>
      <c r="AJ73">
        <v>20783</v>
      </c>
      <c r="AM73">
        <v>37003</v>
      </c>
      <c r="AR73" s="2"/>
      <c r="AS73" s="2"/>
      <c r="AT73" s="2"/>
      <c r="AU73" s="2"/>
      <c r="AV73" s="2"/>
      <c r="AW73" s="2"/>
    </row>
    <row r="74" spans="2:49">
      <c r="B74" t="s">
        <v>11</v>
      </c>
      <c r="X74">
        <v>113856</v>
      </c>
      <c r="Y74">
        <v>141846</v>
      </c>
      <c r="Z74">
        <v>32693</v>
      </c>
      <c r="AA74">
        <v>112136</v>
      </c>
      <c r="AB74">
        <v>68220</v>
      </c>
      <c r="AC74">
        <v>1357</v>
      </c>
      <c r="AD74">
        <v>94687</v>
      </c>
      <c r="AE74">
        <v>16946</v>
      </c>
      <c r="AF74">
        <v>1882</v>
      </c>
      <c r="AG74">
        <v>5473</v>
      </c>
      <c r="AH74">
        <v>5927</v>
      </c>
      <c r="AI74">
        <v>11835</v>
      </c>
      <c r="AJ74">
        <v>24978</v>
      </c>
      <c r="AK74">
        <v>34131</v>
      </c>
      <c r="AL74">
        <v>106232</v>
      </c>
      <c r="AM74">
        <v>137572</v>
      </c>
      <c r="AN74">
        <v>107903</v>
      </c>
      <c r="AO74">
        <v>81366</v>
      </c>
      <c r="AP74">
        <v>186817</v>
      </c>
      <c r="AQ74">
        <v>776309</v>
      </c>
      <c r="AR74" s="2">
        <v>150803</v>
      </c>
      <c r="AS74" s="2">
        <v>412619</v>
      </c>
      <c r="AT74" s="2">
        <v>3695321</v>
      </c>
      <c r="AU74" s="2">
        <v>11014395</v>
      </c>
      <c r="AV74" s="2">
        <v>3852387</v>
      </c>
      <c r="AW74" s="2">
        <v>5862154</v>
      </c>
    </row>
    <row r="75" spans="2:49">
      <c r="B75" t="s">
        <v>44</v>
      </c>
      <c r="X75">
        <v>85126</v>
      </c>
      <c r="Y75">
        <v>91675</v>
      </c>
      <c r="Z75">
        <v>470526</v>
      </c>
      <c r="AA75">
        <v>833245</v>
      </c>
      <c r="AB75">
        <v>1129620</v>
      </c>
      <c r="AC75">
        <v>1181984</v>
      </c>
      <c r="AD75">
        <v>812062</v>
      </c>
      <c r="AE75">
        <v>535992</v>
      </c>
      <c r="AF75">
        <v>286429</v>
      </c>
      <c r="AG75">
        <v>395032</v>
      </c>
      <c r="AH75">
        <v>336763</v>
      </c>
      <c r="AI75">
        <v>296653</v>
      </c>
      <c r="AJ75">
        <v>251516</v>
      </c>
      <c r="AK75">
        <v>1686153</v>
      </c>
      <c r="AL75">
        <v>3052689</v>
      </c>
      <c r="AM75">
        <v>3769800</v>
      </c>
      <c r="AN75">
        <v>3894096</v>
      </c>
      <c r="AO75">
        <v>4828081</v>
      </c>
      <c r="AP75">
        <v>3746655</v>
      </c>
      <c r="AQ75">
        <v>9875733</v>
      </c>
      <c r="AR75" s="2">
        <v>2975077</v>
      </c>
      <c r="AS75" s="2">
        <v>16640</v>
      </c>
      <c r="AT75" s="2"/>
      <c r="AU75" s="2"/>
      <c r="AV75" s="2"/>
      <c r="AW75" s="2">
        <v>730378</v>
      </c>
    </row>
    <row r="76" spans="2:49">
      <c r="B76" t="s">
        <v>100</v>
      </c>
      <c r="AE76">
        <v>2</v>
      </c>
      <c r="AF76">
        <v>470110</v>
      </c>
      <c r="AG76">
        <v>209718</v>
      </c>
      <c r="AH76">
        <v>183362</v>
      </c>
      <c r="AI76">
        <v>477220</v>
      </c>
      <c r="AJ76">
        <v>269487</v>
      </c>
      <c r="AK76">
        <v>363586</v>
      </c>
      <c r="AL76">
        <v>982764</v>
      </c>
      <c r="AM76">
        <v>991754</v>
      </c>
      <c r="AN76">
        <v>501021</v>
      </c>
      <c r="AO76">
        <v>731333</v>
      </c>
      <c r="AP76">
        <v>171745</v>
      </c>
      <c r="AQ76">
        <v>9</v>
      </c>
      <c r="AR76" s="2">
        <v>134</v>
      </c>
      <c r="AS76" s="2"/>
      <c r="AT76" s="2"/>
      <c r="AU76" s="2">
        <v>70</v>
      </c>
      <c r="AV76" s="2"/>
      <c r="AW76" s="2"/>
    </row>
    <row r="77" spans="2:49">
      <c r="B77" t="s">
        <v>45</v>
      </c>
      <c r="X77">
        <v>4869533</v>
      </c>
      <c r="Y77">
        <v>2960459</v>
      </c>
      <c r="Z77">
        <v>3636137</v>
      </c>
      <c r="AA77">
        <v>3134689</v>
      </c>
      <c r="AB77">
        <v>5322967</v>
      </c>
      <c r="AC77">
        <v>10751731</v>
      </c>
      <c r="AD77">
        <v>12647825</v>
      </c>
      <c r="AE77">
        <v>7811996</v>
      </c>
      <c r="AF77">
        <v>5239522</v>
      </c>
      <c r="AG77">
        <v>7993010</v>
      </c>
      <c r="AH77">
        <v>8038666</v>
      </c>
      <c r="AI77">
        <v>7274872</v>
      </c>
      <c r="AJ77">
        <v>7807090</v>
      </c>
      <c r="AK77">
        <v>6036379</v>
      </c>
      <c r="AL77">
        <v>12834321</v>
      </c>
      <c r="AM77">
        <v>17139897</v>
      </c>
      <c r="AN77">
        <v>11821672</v>
      </c>
      <c r="AO77">
        <v>25225546</v>
      </c>
      <c r="AP77">
        <v>16519962</v>
      </c>
      <c r="AQ77">
        <v>13236339</v>
      </c>
      <c r="AR77" s="2">
        <v>1453324</v>
      </c>
      <c r="AS77" s="2"/>
      <c r="AT77" s="2"/>
      <c r="AU77" s="2"/>
      <c r="AV77" s="2"/>
      <c r="AW77" s="2">
        <v>270325</v>
      </c>
    </row>
    <row r="78" spans="2:49">
      <c r="B78" t="s">
        <v>62</v>
      </c>
      <c r="AJ78">
        <v>830</v>
      </c>
      <c r="AK78">
        <v>523</v>
      </c>
      <c r="AL78">
        <v>1659</v>
      </c>
      <c r="AM78">
        <v>3952</v>
      </c>
      <c r="AN78">
        <v>1363</v>
      </c>
      <c r="AO78">
        <v>911</v>
      </c>
      <c r="AP78">
        <v>430</v>
      </c>
      <c r="AQ78">
        <v>731</v>
      </c>
      <c r="AR78" s="2">
        <v>2557</v>
      </c>
      <c r="AS78" s="2"/>
      <c r="AT78" s="2">
        <v>9542</v>
      </c>
      <c r="AU78" s="2">
        <v>82</v>
      </c>
      <c r="AV78" s="2">
        <v>2545</v>
      </c>
      <c r="AW78" s="2">
        <v>2758</v>
      </c>
    </row>
    <row r="79" spans="2:49">
      <c r="B79" t="s">
        <v>12</v>
      </c>
      <c r="X79">
        <v>2470498</v>
      </c>
      <c r="Y79">
        <v>4190962</v>
      </c>
      <c r="Z79">
        <v>4379862</v>
      </c>
      <c r="AA79">
        <v>1862538</v>
      </c>
      <c r="AB79">
        <v>2221957</v>
      </c>
      <c r="AC79">
        <v>3443199</v>
      </c>
      <c r="AD79">
        <v>638553</v>
      </c>
      <c r="AE79">
        <v>83465</v>
      </c>
      <c r="AF79">
        <v>448749</v>
      </c>
      <c r="AG79">
        <v>31311</v>
      </c>
      <c r="AH79">
        <v>26882</v>
      </c>
      <c r="AI79">
        <v>30443</v>
      </c>
      <c r="AJ79">
        <v>42719</v>
      </c>
      <c r="AK79">
        <v>38292</v>
      </c>
      <c r="AL79">
        <v>146423</v>
      </c>
      <c r="AM79">
        <v>96396</v>
      </c>
      <c r="AN79">
        <v>128460</v>
      </c>
      <c r="AO79">
        <v>137772</v>
      </c>
      <c r="AP79">
        <v>144778</v>
      </c>
      <c r="AQ79">
        <v>456115</v>
      </c>
      <c r="AR79" s="2">
        <v>1356096</v>
      </c>
      <c r="AS79" s="2">
        <v>639055</v>
      </c>
      <c r="AT79" s="2">
        <v>9447268</v>
      </c>
      <c r="AU79" s="2">
        <v>7276296</v>
      </c>
      <c r="AV79" s="2">
        <v>5968905</v>
      </c>
      <c r="AW79" s="2">
        <v>7615749</v>
      </c>
    </row>
    <row r="80" spans="2:49">
      <c r="B80" t="s">
        <v>19</v>
      </c>
      <c r="Z80">
        <v>7210</v>
      </c>
      <c r="AA80">
        <v>100</v>
      </c>
      <c r="AF80">
        <v>26</v>
      </c>
      <c r="AH80">
        <v>4672</v>
      </c>
      <c r="AI80">
        <v>122785</v>
      </c>
      <c r="AJ80">
        <v>19</v>
      </c>
      <c r="AK80">
        <v>10</v>
      </c>
      <c r="AM80">
        <v>27</v>
      </c>
      <c r="AN80">
        <v>9371</v>
      </c>
      <c r="AO80">
        <v>38699</v>
      </c>
      <c r="AP80">
        <v>1415</v>
      </c>
      <c r="AQ80">
        <v>82007</v>
      </c>
      <c r="AR80" s="2">
        <v>19465</v>
      </c>
      <c r="AS80" s="2">
        <v>18788</v>
      </c>
      <c r="AT80" s="2">
        <v>14106</v>
      </c>
      <c r="AU80" s="2">
        <v>232</v>
      </c>
      <c r="AV80" s="2">
        <v>190162</v>
      </c>
      <c r="AW80" s="2">
        <v>372340</v>
      </c>
    </row>
    <row r="81" spans="2:49">
      <c r="B81" t="s">
        <v>27</v>
      </c>
      <c r="AJ81">
        <v>206</v>
      </c>
      <c r="AK81">
        <v>36</v>
      </c>
      <c r="AM81">
        <v>8</v>
      </c>
      <c r="AN81">
        <v>4563</v>
      </c>
      <c r="AO81">
        <v>7889</v>
      </c>
      <c r="AP81">
        <v>3378</v>
      </c>
      <c r="AR81" s="2"/>
      <c r="AS81" s="2">
        <v>10293</v>
      </c>
      <c r="AT81" s="2">
        <v>6028</v>
      </c>
      <c r="AU81" s="2"/>
      <c r="AV81" s="2">
        <v>699</v>
      </c>
      <c r="AW81" s="2">
        <v>50062</v>
      </c>
    </row>
    <row r="82" spans="2:49" hidden="1">
      <c r="B82" t="s">
        <v>61</v>
      </c>
      <c r="AR82" s="2"/>
      <c r="AS82" s="2">
        <v>67458</v>
      </c>
      <c r="AT82" s="2"/>
      <c r="AU82" s="2"/>
      <c r="AV82" s="2"/>
      <c r="AW82" s="2"/>
    </row>
    <row r="83" spans="2:49">
      <c r="B83" t="s">
        <v>63</v>
      </c>
      <c r="AG83">
        <v>114</v>
      </c>
      <c r="AI83">
        <v>80</v>
      </c>
      <c r="AN83">
        <v>10</v>
      </c>
      <c r="AR83" s="2"/>
      <c r="AS83" s="2"/>
      <c r="AT83" s="2"/>
      <c r="AU83" s="2"/>
      <c r="AV83" s="2"/>
      <c r="AW83" s="2"/>
    </row>
    <row r="84" spans="2:49">
      <c r="B84" t="s">
        <v>34</v>
      </c>
      <c r="X84">
        <v>341822</v>
      </c>
      <c r="Y84">
        <v>155830</v>
      </c>
      <c r="Z84">
        <v>17332</v>
      </c>
      <c r="AA84">
        <v>500</v>
      </c>
      <c r="AD84">
        <v>453</v>
      </c>
      <c r="AE84">
        <v>1023</v>
      </c>
      <c r="AF84">
        <v>3431</v>
      </c>
      <c r="AG84">
        <v>28757</v>
      </c>
      <c r="AH84">
        <v>11090</v>
      </c>
      <c r="AI84">
        <v>6397</v>
      </c>
      <c r="AJ84">
        <v>9996</v>
      </c>
      <c r="AK84">
        <v>27023</v>
      </c>
      <c r="AL84">
        <v>9279</v>
      </c>
      <c r="AM84">
        <v>26946</v>
      </c>
      <c r="AN84">
        <v>25609</v>
      </c>
      <c r="AO84">
        <v>55982</v>
      </c>
      <c r="AP84">
        <v>88854</v>
      </c>
      <c r="AQ84">
        <v>85654</v>
      </c>
      <c r="AR84" s="2">
        <v>232973</v>
      </c>
      <c r="AS84" s="2">
        <v>652001</v>
      </c>
      <c r="AT84" s="2">
        <v>1350257</v>
      </c>
      <c r="AU84" s="2">
        <v>2417561</v>
      </c>
      <c r="AV84" s="2">
        <v>1262100</v>
      </c>
      <c r="AW84" s="2">
        <v>4895497</v>
      </c>
    </row>
    <row r="85" spans="2:49">
      <c r="B85" t="s">
        <v>69</v>
      </c>
      <c r="AL85">
        <v>15</v>
      </c>
      <c r="AN85">
        <v>10</v>
      </c>
      <c r="AR85" s="2"/>
      <c r="AS85" s="2"/>
      <c r="AT85" s="2"/>
      <c r="AU85" s="2"/>
      <c r="AV85" s="2"/>
      <c r="AW85" s="2"/>
    </row>
    <row r="86" spans="2:49">
      <c r="B86" t="s">
        <v>46</v>
      </c>
      <c r="AB86">
        <v>11496</v>
      </c>
      <c r="AD86">
        <v>190</v>
      </c>
      <c r="AE86">
        <v>852</v>
      </c>
      <c r="AF86">
        <v>2099</v>
      </c>
      <c r="AG86">
        <v>1831</v>
      </c>
      <c r="AH86">
        <v>2632</v>
      </c>
      <c r="AI86">
        <v>4260</v>
      </c>
      <c r="AJ86">
        <v>6586</v>
      </c>
      <c r="AK86">
        <v>24534</v>
      </c>
      <c r="AL86">
        <v>48595</v>
      </c>
      <c r="AM86">
        <v>68987</v>
      </c>
      <c r="AN86">
        <v>1263377</v>
      </c>
      <c r="AO86">
        <v>984703</v>
      </c>
      <c r="AP86">
        <v>923573</v>
      </c>
      <c r="AQ86">
        <v>710623</v>
      </c>
      <c r="AR86" s="2">
        <v>172</v>
      </c>
      <c r="AS86" s="2">
        <v>63</v>
      </c>
      <c r="AT86" s="2"/>
      <c r="AU86" s="2"/>
      <c r="AV86" s="2"/>
      <c r="AW86" s="2"/>
    </row>
    <row r="87" spans="2:49">
      <c r="B87" t="s">
        <v>47</v>
      </c>
      <c r="X87">
        <v>944362</v>
      </c>
      <c r="Y87">
        <v>876711</v>
      </c>
      <c r="Z87">
        <v>221378</v>
      </c>
      <c r="AA87">
        <v>473913</v>
      </c>
      <c r="AB87">
        <v>766639</v>
      </c>
      <c r="AC87">
        <v>133440</v>
      </c>
      <c r="AD87">
        <v>5</v>
      </c>
      <c r="AE87">
        <v>79</v>
      </c>
      <c r="AF87">
        <v>26</v>
      </c>
      <c r="AG87">
        <v>430</v>
      </c>
      <c r="AH87">
        <v>175</v>
      </c>
      <c r="AJ87">
        <v>53</v>
      </c>
      <c r="AK87">
        <v>635142</v>
      </c>
      <c r="AL87">
        <v>541744</v>
      </c>
      <c r="AM87">
        <v>866323</v>
      </c>
      <c r="AN87">
        <v>422943</v>
      </c>
      <c r="AO87">
        <v>391722</v>
      </c>
      <c r="AP87">
        <v>370463</v>
      </c>
      <c r="AQ87">
        <v>427450</v>
      </c>
      <c r="AR87" s="2">
        <v>1013642</v>
      </c>
      <c r="AS87" s="2">
        <v>59251</v>
      </c>
      <c r="AT87" s="2">
        <v>89100</v>
      </c>
      <c r="AU87" s="2">
        <v>7855</v>
      </c>
      <c r="AV87" s="2">
        <v>641442</v>
      </c>
      <c r="AW87" s="2">
        <v>1355</v>
      </c>
    </row>
    <row r="88" spans="2:49">
      <c r="B88" t="s">
        <v>93</v>
      </c>
      <c r="AF88">
        <v>160</v>
      </c>
      <c r="AG88">
        <v>264504</v>
      </c>
      <c r="AI88">
        <v>3</v>
      </c>
      <c r="AK88">
        <v>102</v>
      </c>
      <c r="AM88">
        <v>35</v>
      </c>
      <c r="AR88" s="2"/>
      <c r="AS88" s="2"/>
      <c r="AT88" s="2"/>
      <c r="AU88" s="2"/>
      <c r="AV88" s="2"/>
      <c r="AW88" s="2">
        <v>275011</v>
      </c>
    </row>
    <row r="89" spans="2:49">
      <c r="B89" t="s">
        <v>94</v>
      </c>
      <c r="AE89">
        <v>8</v>
      </c>
      <c r="AO89">
        <v>8830</v>
      </c>
      <c r="AR89" s="2"/>
      <c r="AS89" s="2"/>
      <c r="AT89" s="2"/>
      <c r="AU89" s="2"/>
      <c r="AV89" s="2"/>
      <c r="AW89" s="2">
        <v>9414</v>
      </c>
    </row>
    <row r="90" spans="2:49">
      <c r="B90" t="s">
        <v>95</v>
      </c>
      <c r="AA90">
        <v>78561</v>
      </c>
      <c r="AD90">
        <v>55</v>
      </c>
      <c r="AG90">
        <v>528184</v>
      </c>
      <c r="AH90">
        <v>347978</v>
      </c>
      <c r="AJ90">
        <v>3</v>
      </c>
      <c r="AL90">
        <v>5</v>
      </c>
      <c r="AR90" s="2"/>
      <c r="AS90" s="2"/>
      <c r="AT90" s="2"/>
      <c r="AU90" s="2">
        <v>3600796</v>
      </c>
      <c r="AV90" s="2">
        <v>8526766</v>
      </c>
      <c r="AW90" s="2">
        <v>1402161</v>
      </c>
    </row>
    <row r="91" spans="2:49">
      <c r="B91" t="s">
        <v>96</v>
      </c>
      <c r="AE91">
        <v>140</v>
      </c>
      <c r="AH91">
        <v>80</v>
      </c>
      <c r="AI91">
        <v>110</v>
      </c>
      <c r="AJ91">
        <v>22</v>
      </c>
      <c r="AL91">
        <v>150</v>
      </c>
      <c r="AM91">
        <v>79959</v>
      </c>
      <c r="AR91" s="2"/>
      <c r="AS91" s="2"/>
      <c r="AT91" s="2"/>
      <c r="AU91" s="2"/>
      <c r="AV91" s="2"/>
      <c r="AW91" s="2"/>
    </row>
    <row r="92" spans="2:49">
      <c r="B92" t="s">
        <v>144</v>
      </c>
      <c r="AR92" s="2"/>
      <c r="AS92" s="2"/>
      <c r="AT92" s="2"/>
      <c r="AU92" s="2"/>
      <c r="AV92" s="2"/>
      <c r="AW92" s="2"/>
    </row>
    <row r="93" spans="2:49">
      <c r="B93" t="s">
        <v>111</v>
      </c>
      <c r="Z93">
        <v>100</v>
      </c>
      <c r="AE93">
        <v>2</v>
      </c>
      <c r="AF93">
        <v>2</v>
      </c>
      <c r="AR93" s="2"/>
      <c r="AS93" s="2"/>
      <c r="AT93" s="2"/>
      <c r="AU93" s="2"/>
      <c r="AV93" s="2"/>
      <c r="AW93" s="2"/>
    </row>
    <row r="94" spans="2:49">
      <c r="B94" t="s">
        <v>97</v>
      </c>
      <c r="AI94">
        <v>1</v>
      </c>
      <c r="AQ94">
        <v>33</v>
      </c>
      <c r="AR94" s="2"/>
      <c r="AS94" s="2"/>
      <c r="AT94" s="2"/>
      <c r="AU94" s="2"/>
      <c r="AV94" s="2"/>
      <c r="AW94" s="2"/>
    </row>
    <row r="95" spans="2:49">
      <c r="B95" t="s">
        <v>98</v>
      </c>
      <c r="AJ95">
        <v>510</v>
      </c>
      <c r="AQ95">
        <v>34</v>
      </c>
      <c r="AR95" s="2"/>
      <c r="AS95" s="2"/>
      <c r="AT95" s="2"/>
      <c r="AU95" s="2"/>
      <c r="AV95" s="2"/>
      <c r="AW95" s="2"/>
    </row>
    <row r="96" spans="2:49">
      <c r="B96" t="s">
        <v>28</v>
      </c>
      <c r="X96">
        <v>191684</v>
      </c>
      <c r="Y96">
        <v>1237284</v>
      </c>
      <c r="Z96">
        <v>519023</v>
      </c>
      <c r="AC96">
        <v>1016968</v>
      </c>
      <c r="AD96">
        <v>1726940</v>
      </c>
      <c r="AE96">
        <v>2927</v>
      </c>
      <c r="AF96">
        <v>2973</v>
      </c>
      <c r="AG96">
        <v>1138</v>
      </c>
      <c r="AH96">
        <v>188</v>
      </c>
      <c r="AI96">
        <v>17429</v>
      </c>
      <c r="AJ96">
        <v>62500</v>
      </c>
      <c r="AK96">
        <v>261846</v>
      </c>
      <c r="AL96">
        <v>391001</v>
      </c>
      <c r="AM96">
        <v>46811</v>
      </c>
      <c r="AN96">
        <v>71500</v>
      </c>
      <c r="AO96">
        <v>50278</v>
      </c>
      <c r="AP96">
        <v>62404</v>
      </c>
      <c r="AQ96">
        <v>108562</v>
      </c>
      <c r="AR96" s="2">
        <v>61398</v>
      </c>
      <c r="AS96" s="2">
        <v>110966</v>
      </c>
      <c r="AT96" s="2">
        <v>83651</v>
      </c>
      <c r="AU96" s="2">
        <v>88487</v>
      </c>
      <c r="AV96" s="2">
        <v>227646</v>
      </c>
      <c r="AW96" s="2">
        <v>430817</v>
      </c>
    </row>
    <row r="97" spans="2:49">
      <c r="B97" t="s">
        <v>29</v>
      </c>
      <c r="Z97">
        <v>99069</v>
      </c>
      <c r="AA97">
        <v>54306</v>
      </c>
      <c r="AB97">
        <v>78280</v>
      </c>
      <c r="AC97">
        <v>94857</v>
      </c>
      <c r="AD97">
        <v>125102</v>
      </c>
      <c r="AE97">
        <v>266</v>
      </c>
      <c r="AF97">
        <v>193</v>
      </c>
      <c r="AG97">
        <v>27022</v>
      </c>
      <c r="AH97">
        <v>902</v>
      </c>
      <c r="AI97">
        <v>515</v>
      </c>
      <c r="AJ97">
        <v>1246</v>
      </c>
      <c r="AK97">
        <v>35704</v>
      </c>
      <c r="AL97">
        <v>7914</v>
      </c>
      <c r="AM97">
        <v>2298</v>
      </c>
      <c r="AN97">
        <v>1551</v>
      </c>
      <c r="AO97">
        <v>4515</v>
      </c>
      <c r="AP97">
        <v>2109</v>
      </c>
      <c r="AQ97">
        <v>5150</v>
      </c>
      <c r="AR97" s="2">
        <v>36411</v>
      </c>
      <c r="AS97" s="2">
        <v>107148</v>
      </c>
      <c r="AT97" s="2">
        <v>2203056</v>
      </c>
      <c r="AU97" s="2">
        <v>2919803</v>
      </c>
      <c r="AV97" s="2">
        <v>1894448</v>
      </c>
      <c r="AW97" s="2">
        <v>1659418</v>
      </c>
    </row>
    <row r="98" spans="2:49">
      <c r="B98" t="s">
        <v>81</v>
      </c>
      <c r="AA98">
        <v>66358</v>
      </c>
      <c r="AD98">
        <v>140</v>
      </c>
      <c r="AE98">
        <v>369</v>
      </c>
      <c r="AF98">
        <v>271</v>
      </c>
      <c r="AG98">
        <v>140</v>
      </c>
      <c r="AH98">
        <v>244</v>
      </c>
      <c r="AI98">
        <v>4580</v>
      </c>
      <c r="AJ98">
        <v>302</v>
      </c>
      <c r="AK98">
        <v>4354</v>
      </c>
      <c r="AL98">
        <v>9665</v>
      </c>
      <c r="AM98">
        <v>9698</v>
      </c>
      <c r="AN98">
        <v>230</v>
      </c>
      <c r="AO98">
        <v>140</v>
      </c>
      <c r="AP98">
        <v>10652</v>
      </c>
      <c r="AQ98">
        <v>85</v>
      </c>
      <c r="AR98" s="2">
        <v>20333</v>
      </c>
      <c r="AS98" s="2"/>
      <c r="AT98" s="2"/>
      <c r="AU98" s="2"/>
      <c r="AV98" s="2"/>
      <c r="AW98" s="2"/>
    </row>
    <row r="99" spans="2:49">
      <c r="B99" t="s">
        <v>86</v>
      </c>
      <c r="AG99">
        <v>10</v>
      </c>
      <c r="AK99">
        <v>300</v>
      </c>
      <c r="AN99">
        <v>5</v>
      </c>
      <c r="AR99" s="2"/>
      <c r="AS99" s="2"/>
      <c r="AT99" s="2"/>
      <c r="AU99" s="2"/>
      <c r="AV99" s="2"/>
      <c r="AW99" s="2"/>
    </row>
    <row r="100" spans="2:49">
      <c r="B100" t="s">
        <v>87</v>
      </c>
      <c r="Z100">
        <v>5</v>
      </c>
      <c r="AC100">
        <v>600</v>
      </c>
      <c r="AD100">
        <v>360</v>
      </c>
      <c r="AE100">
        <v>2135</v>
      </c>
      <c r="AF100">
        <v>1979</v>
      </c>
      <c r="AG100">
        <v>1527</v>
      </c>
      <c r="AH100">
        <v>1216</v>
      </c>
      <c r="AI100">
        <v>3111</v>
      </c>
      <c r="AJ100">
        <v>3628</v>
      </c>
      <c r="AK100">
        <v>3130</v>
      </c>
      <c r="AL100">
        <v>4129</v>
      </c>
      <c r="AM100">
        <v>2198</v>
      </c>
      <c r="AN100">
        <v>5009</v>
      </c>
      <c r="AO100">
        <v>3298</v>
      </c>
      <c r="AP100">
        <v>22458</v>
      </c>
      <c r="AQ100">
        <v>5688</v>
      </c>
      <c r="AR100" s="2">
        <v>10267</v>
      </c>
      <c r="AS100" s="2"/>
      <c r="AT100" s="2"/>
      <c r="AU100" s="2"/>
      <c r="AV100" s="2"/>
      <c r="AW100" s="2">
        <v>6356</v>
      </c>
    </row>
    <row r="101" spans="2:49">
      <c r="B101" t="s">
        <v>48</v>
      </c>
      <c r="X101">
        <v>241454</v>
      </c>
      <c r="Y101">
        <v>16</v>
      </c>
      <c r="Z101">
        <v>6770</v>
      </c>
      <c r="AA101">
        <v>31062</v>
      </c>
      <c r="AB101">
        <v>6255</v>
      </c>
      <c r="AC101">
        <v>38080</v>
      </c>
      <c r="AD101">
        <v>598986</v>
      </c>
      <c r="AE101">
        <v>1354552</v>
      </c>
      <c r="AF101">
        <v>1289564</v>
      </c>
      <c r="AG101">
        <v>1489469</v>
      </c>
      <c r="AH101">
        <v>578778</v>
      </c>
      <c r="AI101">
        <v>1864416</v>
      </c>
      <c r="AJ101">
        <v>1099643</v>
      </c>
      <c r="AK101">
        <v>1995118</v>
      </c>
      <c r="AL101">
        <v>3872813</v>
      </c>
      <c r="AM101">
        <v>4782287</v>
      </c>
      <c r="AN101">
        <v>5388995</v>
      </c>
      <c r="AO101">
        <v>6434659</v>
      </c>
      <c r="AP101">
        <v>5481019</v>
      </c>
      <c r="AQ101">
        <v>15081480</v>
      </c>
      <c r="AR101" s="2">
        <v>4532257</v>
      </c>
      <c r="AS101" s="2">
        <v>266575</v>
      </c>
      <c r="AT101" s="2">
        <v>195066</v>
      </c>
      <c r="AU101" s="2">
        <v>2222589</v>
      </c>
      <c r="AV101" s="2">
        <v>4292149</v>
      </c>
      <c r="AW101" s="2">
        <v>3905425</v>
      </c>
    </row>
    <row r="102" spans="2:49">
      <c r="B102" t="s">
        <v>49</v>
      </c>
      <c r="Y102">
        <v>13000</v>
      </c>
      <c r="AA102">
        <v>3602</v>
      </c>
      <c r="AB102">
        <v>559</v>
      </c>
      <c r="AC102">
        <v>395</v>
      </c>
      <c r="AD102">
        <v>6484</v>
      </c>
      <c r="AE102">
        <v>5769</v>
      </c>
      <c r="AF102">
        <v>12436</v>
      </c>
      <c r="AG102">
        <v>6684</v>
      </c>
      <c r="AH102">
        <v>253516</v>
      </c>
      <c r="AI102">
        <v>19091</v>
      </c>
      <c r="AJ102">
        <v>8500</v>
      </c>
      <c r="AK102">
        <v>7034</v>
      </c>
      <c r="AL102">
        <v>89416</v>
      </c>
      <c r="AM102">
        <v>10744</v>
      </c>
      <c r="AN102">
        <v>18252</v>
      </c>
      <c r="AO102">
        <v>10835</v>
      </c>
      <c r="AP102">
        <v>223490</v>
      </c>
      <c r="AQ102">
        <v>268192</v>
      </c>
      <c r="AR102" s="2">
        <v>133420</v>
      </c>
      <c r="AS102" s="2">
        <v>192</v>
      </c>
      <c r="AT102" s="2">
        <v>1152</v>
      </c>
      <c r="AU102" s="2">
        <v>2</v>
      </c>
      <c r="AV102" s="2">
        <v>22093</v>
      </c>
      <c r="AW102" s="2">
        <v>121875</v>
      </c>
    </row>
    <row r="103" spans="2:49">
      <c r="B103" t="s">
        <v>115</v>
      </c>
      <c r="AI103">
        <v>25</v>
      </c>
      <c r="AR103" s="2"/>
      <c r="AS103" s="2"/>
      <c r="AT103" s="2"/>
      <c r="AU103" s="2"/>
      <c r="AV103" s="2"/>
      <c r="AW103" s="2"/>
    </row>
    <row r="104" spans="2:49">
      <c r="B104" t="s">
        <v>82</v>
      </c>
      <c r="Z104">
        <v>627826</v>
      </c>
      <c r="AA104">
        <v>143133</v>
      </c>
      <c r="AD104">
        <v>6</v>
      </c>
      <c r="AE104">
        <v>193</v>
      </c>
      <c r="AF104">
        <v>247</v>
      </c>
      <c r="AG104">
        <v>81</v>
      </c>
      <c r="AH104">
        <v>103</v>
      </c>
      <c r="AI104">
        <v>43</v>
      </c>
      <c r="AJ104">
        <v>953</v>
      </c>
      <c r="AK104">
        <v>245</v>
      </c>
      <c r="AL104">
        <v>18</v>
      </c>
      <c r="AM104">
        <v>19</v>
      </c>
      <c r="AN104">
        <v>4</v>
      </c>
      <c r="AO104">
        <v>708</v>
      </c>
      <c r="AR104" s="2"/>
      <c r="AS104" s="2"/>
      <c r="AT104" s="2"/>
      <c r="AU104" s="2">
        <v>42754</v>
      </c>
      <c r="AV104" s="2">
        <v>22590</v>
      </c>
      <c r="AW104" s="2">
        <v>34500</v>
      </c>
    </row>
    <row r="105" spans="2:49">
      <c r="B105" t="s">
        <v>66</v>
      </c>
      <c r="Y105">
        <v>391636</v>
      </c>
      <c r="AD105">
        <v>79158</v>
      </c>
      <c r="AE105">
        <v>147595</v>
      </c>
      <c r="AF105">
        <v>207967</v>
      </c>
      <c r="AG105">
        <v>25</v>
      </c>
      <c r="AH105">
        <v>449905</v>
      </c>
      <c r="AI105">
        <v>359004</v>
      </c>
      <c r="AJ105">
        <v>519866</v>
      </c>
      <c r="AK105">
        <v>644566</v>
      </c>
      <c r="AL105">
        <v>624752</v>
      </c>
      <c r="AM105">
        <v>967482</v>
      </c>
      <c r="AN105">
        <v>1076807</v>
      </c>
      <c r="AO105">
        <v>1455923</v>
      </c>
      <c r="AP105">
        <v>992</v>
      </c>
      <c r="AQ105">
        <v>133964</v>
      </c>
      <c r="AR105" s="2">
        <v>140129</v>
      </c>
      <c r="AS105" s="2">
        <v>67098</v>
      </c>
      <c r="AT105" s="2"/>
      <c r="AU105" s="2"/>
      <c r="AV105" s="2"/>
      <c r="AW105" s="2"/>
    </row>
    <row r="106" spans="2:49">
      <c r="B106" t="s">
        <v>20</v>
      </c>
      <c r="X106">
        <v>3662705</v>
      </c>
      <c r="Y106">
        <v>3027538</v>
      </c>
      <c r="Z106">
        <v>3033759</v>
      </c>
      <c r="AA106">
        <v>1858875</v>
      </c>
      <c r="AB106">
        <v>1774720</v>
      </c>
      <c r="AC106">
        <v>1218058</v>
      </c>
      <c r="AD106">
        <v>75240</v>
      </c>
      <c r="AE106">
        <v>27648</v>
      </c>
      <c r="AF106">
        <v>17420</v>
      </c>
      <c r="AG106">
        <v>131894</v>
      </c>
      <c r="AH106">
        <v>243506</v>
      </c>
      <c r="AI106">
        <v>591446</v>
      </c>
      <c r="AJ106">
        <v>1010080</v>
      </c>
      <c r="AK106">
        <v>531803</v>
      </c>
      <c r="AL106">
        <v>1385290</v>
      </c>
      <c r="AM106">
        <v>925392</v>
      </c>
      <c r="AN106">
        <v>158786</v>
      </c>
      <c r="AO106">
        <v>813682</v>
      </c>
      <c r="AP106">
        <v>308631</v>
      </c>
      <c r="AQ106">
        <v>1094132</v>
      </c>
      <c r="AR106" s="2">
        <v>418573</v>
      </c>
      <c r="AS106" s="2">
        <v>907310</v>
      </c>
      <c r="AT106" s="2">
        <v>444360</v>
      </c>
      <c r="AU106" s="2">
        <v>106948</v>
      </c>
      <c r="AV106" s="2">
        <v>2202975</v>
      </c>
      <c r="AW106" s="2">
        <v>12467437</v>
      </c>
    </row>
    <row r="107" spans="2:49">
      <c r="B107" t="s">
        <v>50</v>
      </c>
      <c r="Z107">
        <v>2000</v>
      </c>
      <c r="AD107">
        <v>38</v>
      </c>
      <c r="AE107">
        <v>139909</v>
      </c>
      <c r="AF107">
        <v>211</v>
      </c>
      <c r="AG107">
        <v>1786</v>
      </c>
      <c r="AH107">
        <v>600316</v>
      </c>
      <c r="AI107">
        <v>1597490</v>
      </c>
      <c r="AJ107">
        <v>1085341</v>
      </c>
      <c r="AK107">
        <v>211</v>
      </c>
      <c r="AL107">
        <v>871226</v>
      </c>
      <c r="AM107">
        <v>317265</v>
      </c>
      <c r="AN107">
        <v>7425</v>
      </c>
      <c r="AO107">
        <v>40847</v>
      </c>
      <c r="AP107">
        <v>39625</v>
      </c>
      <c r="AQ107">
        <v>1827566</v>
      </c>
      <c r="AR107" s="2">
        <v>7180</v>
      </c>
      <c r="AS107" s="2">
        <v>2689710</v>
      </c>
      <c r="AT107" s="2">
        <v>10</v>
      </c>
      <c r="AU107" s="2"/>
      <c r="AV107" s="2">
        <v>10375</v>
      </c>
      <c r="AW107" s="2">
        <v>26911</v>
      </c>
    </row>
    <row r="108" spans="2:49">
      <c r="B108" t="s">
        <v>21</v>
      </c>
      <c r="AA108">
        <v>10000</v>
      </c>
      <c r="AB108">
        <v>169928</v>
      </c>
      <c r="AD108">
        <v>257797</v>
      </c>
      <c r="AE108">
        <v>374479</v>
      </c>
      <c r="AF108">
        <v>5384</v>
      </c>
      <c r="AG108">
        <v>19153</v>
      </c>
      <c r="AH108">
        <v>7872</v>
      </c>
      <c r="AI108">
        <v>4801</v>
      </c>
      <c r="AJ108">
        <v>5597</v>
      </c>
      <c r="AK108">
        <v>10696</v>
      </c>
      <c r="AL108">
        <v>21086</v>
      </c>
      <c r="AM108">
        <v>35293</v>
      </c>
      <c r="AN108">
        <v>19166</v>
      </c>
      <c r="AO108">
        <v>107509</v>
      </c>
      <c r="AP108">
        <v>322589</v>
      </c>
      <c r="AQ108">
        <v>246085</v>
      </c>
      <c r="AR108" s="2">
        <v>898827</v>
      </c>
      <c r="AS108" s="2">
        <v>1528986</v>
      </c>
      <c r="AT108" s="2">
        <v>2656337</v>
      </c>
      <c r="AU108" s="2">
        <v>4753893</v>
      </c>
      <c r="AV108" s="2">
        <v>6673302</v>
      </c>
      <c r="AW108" s="2">
        <v>23240116</v>
      </c>
    </row>
    <row r="109" spans="2:49">
      <c r="B109" t="s">
        <v>51</v>
      </c>
      <c r="AD109">
        <v>3</v>
      </c>
      <c r="AE109">
        <v>5</v>
      </c>
      <c r="AF109">
        <v>65</v>
      </c>
      <c r="AG109">
        <v>100</v>
      </c>
      <c r="AH109">
        <v>50</v>
      </c>
      <c r="AI109">
        <v>120</v>
      </c>
      <c r="AJ109">
        <v>204</v>
      </c>
      <c r="AK109">
        <v>54</v>
      </c>
      <c r="AL109">
        <v>216</v>
      </c>
      <c r="AM109">
        <v>215</v>
      </c>
      <c r="AN109">
        <v>292663</v>
      </c>
      <c r="AO109">
        <v>243127</v>
      </c>
      <c r="AP109">
        <v>25140</v>
      </c>
      <c r="AQ109">
        <v>15</v>
      </c>
      <c r="AR109" s="2">
        <v>8495</v>
      </c>
      <c r="AS109" s="2"/>
      <c r="AT109" s="2"/>
      <c r="AU109" s="2"/>
      <c r="AV109" s="2"/>
      <c r="AW109" s="2">
        <v>22</v>
      </c>
    </row>
    <row r="110" spans="2:49">
      <c r="B110" t="s">
        <v>120</v>
      </c>
      <c r="AR110" s="2"/>
      <c r="AS110" s="2"/>
      <c r="AT110" s="2"/>
      <c r="AU110" s="2">
        <v>713840</v>
      </c>
      <c r="AV110" s="2">
        <v>1074282</v>
      </c>
      <c r="AW110" s="2"/>
    </row>
    <row r="111" spans="2:49">
      <c r="AS111" s="2"/>
      <c r="AT111" s="2"/>
      <c r="AU111" s="2"/>
      <c r="AV111" s="2"/>
      <c r="AW111" s="2"/>
    </row>
    <row r="112" spans="2:49">
      <c r="B112" t="s">
        <v>149</v>
      </c>
      <c r="X112">
        <f t="shared" ref="X112:Z112" si="0">SUM(X4:X111)</f>
        <v>855094044</v>
      </c>
      <c r="Y112">
        <f t="shared" si="0"/>
        <v>756823697</v>
      </c>
      <c r="Z112">
        <f t="shared" si="0"/>
        <v>643549695</v>
      </c>
      <c r="AA112">
        <f t="shared" ref="AA112:AI112" si="1">SUM(AA4:AA111)</f>
        <v>568471114</v>
      </c>
      <c r="AB112">
        <f t="shared" si="1"/>
        <v>614712515</v>
      </c>
      <c r="AC112">
        <f t="shared" si="1"/>
        <v>682169832</v>
      </c>
      <c r="AD112">
        <f t="shared" si="1"/>
        <v>691753935</v>
      </c>
      <c r="AE112">
        <f t="shared" si="1"/>
        <v>633658850</v>
      </c>
      <c r="AF112">
        <f t="shared" si="1"/>
        <v>592444048</v>
      </c>
      <c r="AG112">
        <f t="shared" si="1"/>
        <v>590658605</v>
      </c>
      <c r="AH112">
        <f t="shared" si="1"/>
        <v>458674489</v>
      </c>
      <c r="AI112">
        <f t="shared" si="1"/>
        <v>399711314</v>
      </c>
      <c r="AJ112">
        <f t="shared" ref="AJ112:AR112" si="2">SUM(AJ4:AJ111)</f>
        <v>304697177</v>
      </c>
      <c r="AK112">
        <f t="shared" si="2"/>
        <v>364967039</v>
      </c>
      <c r="AL112">
        <f t="shared" si="2"/>
        <v>643710297</v>
      </c>
      <c r="AM112">
        <f t="shared" si="2"/>
        <v>750292490</v>
      </c>
      <c r="AN112">
        <f t="shared" si="2"/>
        <v>775313330</v>
      </c>
      <c r="AO112">
        <f t="shared" si="2"/>
        <v>892388583</v>
      </c>
      <c r="AP112">
        <f t="shared" si="2"/>
        <v>838127957</v>
      </c>
      <c r="AQ112">
        <f t="shared" si="2"/>
        <v>914389882</v>
      </c>
      <c r="AR112">
        <f t="shared" si="2"/>
        <v>960041432</v>
      </c>
      <c r="AS112" s="2">
        <f>SUM(AS4:AS111)</f>
        <v>729515609</v>
      </c>
      <c r="AT112" s="2">
        <f>SUM(AT4:AT111)</f>
        <v>989725173</v>
      </c>
      <c r="AU112" s="2">
        <f>SUM(AU4:AU111)</f>
        <v>1130228780</v>
      </c>
      <c r="AV112" s="2">
        <f>SUM(AV4:AV111)</f>
        <v>1046984709</v>
      </c>
      <c r="AW112" s="2">
        <f>SUM(AW4:AW111)</f>
        <v>1271878431</v>
      </c>
    </row>
    <row r="114" spans="24:49">
      <c r="X114">
        <f>855094044-X112</f>
        <v>0</v>
      </c>
      <c r="Y114">
        <f>756823697-Y112</f>
        <v>0</v>
      </c>
      <c r="Z114">
        <f>643549695-Z112</f>
        <v>0</v>
      </c>
      <c r="AA114">
        <f>568471114-AA112</f>
        <v>0</v>
      </c>
      <c r="AB114">
        <f>614712515-AB112</f>
        <v>0</v>
      </c>
      <c r="AC114">
        <f>682169832-AC112</f>
        <v>0</v>
      </c>
      <c r="AD114">
        <f>691753935-AD112</f>
        <v>0</v>
      </c>
      <c r="AE114">
        <f>633658850-AE112</f>
        <v>0</v>
      </c>
      <c r="AF114">
        <f>592444048-AF112</f>
        <v>0</v>
      </c>
      <c r="AG114">
        <f>590658605-AG112</f>
        <v>0</v>
      </c>
      <c r="AH114">
        <f>458674489-AH112</f>
        <v>0</v>
      </c>
      <c r="AI114">
        <f>399711314-AI112</f>
        <v>0</v>
      </c>
      <c r="AJ114">
        <f>304697177-AJ112</f>
        <v>0</v>
      </c>
      <c r="AK114">
        <f>364967039-AK112</f>
        <v>0</v>
      </c>
      <c r="AL114">
        <f>643710297-AL112</f>
        <v>0</v>
      </c>
      <c r="AM114">
        <f>750292490-AM112</f>
        <v>0</v>
      </c>
      <c r="AN114">
        <f>775313330-AN112</f>
        <v>0</v>
      </c>
      <c r="AO114">
        <f>892388563-AO112</f>
        <v>-20</v>
      </c>
      <c r="AP114">
        <f>838127957-AP112</f>
        <v>0</v>
      </c>
      <c r="AQ114">
        <f>914389882-AQ112</f>
        <v>0</v>
      </c>
      <c r="AR114">
        <f>960041432-AR112</f>
        <v>0</v>
      </c>
      <c r="AS114" s="2">
        <f>729515609-AS112</f>
        <v>0</v>
      </c>
      <c r="AT114" s="2">
        <f>989725173-AT112</f>
        <v>0</v>
      </c>
      <c r="AU114">
        <f>1130228780-AU112</f>
        <v>0</v>
      </c>
      <c r="AV114">
        <f>1046984709-AV112</f>
        <v>0</v>
      </c>
      <c r="AW114">
        <f>1271878431-AW112</f>
        <v>0</v>
      </c>
    </row>
    <row r="116" spans="24:49">
      <c r="X116" t="s">
        <v>146</v>
      </c>
      <c r="Y116" t="s">
        <v>146</v>
      </c>
      <c r="Z116" t="s">
        <v>146</v>
      </c>
      <c r="AD116" t="s">
        <v>147</v>
      </c>
      <c r="AE116" t="s">
        <v>147</v>
      </c>
      <c r="AF116" t="s">
        <v>148</v>
      </c>
      <c r="AG116" t="s">
        <v>148</v>
      </c>
      <c r="AH116" t="s">
        <v>148</v>
      </c>
      <c r="AI116" t="s">
        <v>148</v>
      </c>
      <c r="AR116" t="s">
        <v>139</v>
      </c>
      <c r="AS116" t="s">
        <v>139</v>
      </c>
    </row>
  </sheetData>
  <sortState ref="B3:BB102">
    <sortCondition ref="B3:B102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2008-12-22T20:16:33Z</dcterms:created>
  <dcterms:modified xsi:type="dcterms:W3CDTF">2011-10-25T13:38:09Z</dcterms:modified>
</cp:coreProperties>
</file>