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480" windowHeight="912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115" i="2"/>
  <c r="AC115"/>
  <c r="AR110"/>
  <c r="AQ110"/>
  <c r="AP110"/>
  <c r="AO110"/>
  <c r="AN110"/>
  <c r="AM110"/>
  <c r="AL110"/>
  <c r="AK110"/>
  <c r="AJ110"/>
  <c r="AI110"/>
  <c r="AH110"/>
  <c r="AG110"/>
  <c r="AF110"/>
  <c r="AF113" s="1"/>
  <c r="AF115" s="1"/>
  <c r="AE110"/>
  <c r="AD110"/>
  <c r="AC110"/>
  <c r="AB110"/>
  <c r="AA110"/>
  <c r="Z110"/>
  <c r="Y110"/>
  <c r="X110"/>
  <c r="W110"/>
  <c r="V110"/>
  <c r="U110"/>
  <c r="T110"/>
  <c r="S110"/>
  <c r="R110"/>
  <c r="Q110"/>
  <c r="AR44"/>
  <c r="AQ44"/>
  <c r="AP44"/>
  <c r="AO44"/>
  <c r="AN44"/>
  <c r="AM44"/>
  <c r="AL44"/>
  <c r="AK44"/>
  <c r="AJ44"/>
  <c r="AI44"/>
  <c r="AH44"/>
  <c r="AG44"/>
  <c r="AF44"/>
  <c r="AE44"/>
  <c r="AE113" s="1"/>
  <c r="AE115" s="1"/>
  <c r="AD44"/>
  <c r="AC44"/>
  <c r="AB44"/>
  <c r="AB113" s="1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Z120" i="1"/>
  <c r="R113" i="2"/>
  <c r="T113"/>
  <c r="V113"/>
  <c r="X113"/>
  <c r="Z113"/>
  <c r="Z115"/>
  <c r="AD113"/>
  <c r="AH113"/>
  <c r="AH115" s="1"/>
  <c r="AJ113"/>
  <c r="AL113"/>
  <c r="AN113"/>
  <c r="AP113"/>
  <c r="AR113"/>
  <c r="Q113"/>
  <c r="S113"/>
  <c r="U113"/>
  <c r="W113"/>
  <c r="Y113"/>
  <c r="AA113"/>
  <c r="AA115"/>
  <c r="AC113"/>
  <c r="AI113"/>
  <c r="AK113"/>
  <c r="AM113"/>
  <c r="AO113"/>
  <c r="AQ113"/>
  <c r="AB120" i="1"/>
  <c r="AA120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D118"/>
  <c r="AI118"/>
  <c r="AJ118"/>
  <c r="AK118"/>
  <c r="AL118"/>
  <c r="AM118"/>
  <c r="AN118"/>
  <c r="AO118"/>
  <c r="AP118"/>
  <c r="AQ118"/>
  <c r="AR118"/>
  <c r="R120"/>
  <c r="Q115"/>
  <c r="R115"/>
  <c r="T115"/>
  <c r="S115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W118"/>
  <c r="W120"/>
  <c r="Y118"/>
  <c r="Y120"/>
  <c r="X118"/>
  <c r="X120"/>
  <c r="Z118"/>
  <c r="V118"/>
  <c r="V120"/>
  <c r="U118"/>
  <c r="U120"/>
  <c r="AB118"/>
  <c r="AA118"/>
  <c r="R118"/>
  <c r="Q118"/>
  <c r="Q120"/>
  <c r="T118"/>
  <c r="T120"/>
  <c r="S118"/>
  <c r="S120"/>
  <c r="AH118" l="1"/>
  <c r="AH120" s="1"/>
  <c r="AG118"/>
  <c r="AG120" s="1"/>
  <c r="AG113" i="2"/>
  <c r="AG115" s="1"/>
  <c r="AF118" i="1"/>
  <c r="AF120" s="1"/>
  <c r="AE118"/>
  <c r="AE120" s="1"/>
  <c r="AC118"/>
  <c r="AC120" s="1"/>
</calcChain>
</file>

<file path=xl/sharedStrings.xml><?xml version="1.0" encoding="utf-8"?>
<sst xmlns="http://schemas.openxmlformats.org/spreadsheetml/2006/main" count="258" uniqueCount="126">
  <si>
    <t>notes</t>
  </si>
  <si>
    <t>unit</t>
  </si>
  <si>
    <t>Countries of origin</t>
  </si>
  <si>
    <t>United Kingdom</t>
  </si>
  <si>
    <t>Canada</t>
  </si>
  <si>
    <t>India</t>
  </si>
  <si>
    <t>Ceylon</t>
  </si>
  <si>
    <t>Australia</t>
  </si>
  <si>
    <t>New Zealand</t>
  </si>
  <si>
    <t>Gibraltar</t>
  </si>
  <si>
    <t>Malta</t>
  </si>
  <si>
    <t>Aden</t>
  </si>
  <si>
    <t>British East India Islands</t>
  </si>
  <si>
    <t>Cyprus</t>
  </si>
  <si>
    <t>Hong Kong</t>
  </si>
  <si>
    <t>Straits Settlements</t>
  </si>
  <si>
    <t>British East Africa</t>
  </si>
  <si>
    <t>British Soudan</t>
  </si>
  <si>
    <t>British South Africa</t>
  </si>
  <si>
    <t>S.W. Africa Protectorate</t>
  </si>
  <si>
    <t>British West Africa</t>
  </si>
  <si>
    <t>Mauritius</t>
  </si>
  <si>
    <t>Nigeria</t>
  </si>
  <si>
    <t>Northern Rhodesia</t>
  </si>
  <si>
    <t>Nyassaland Protectorate</t>
  </si>
  <si>
    <t>Seychelles Islands</t>
  </si>
  <si>
    <t>St. Helena</t>
  </si>
  <si>
    <t>Zanzibar</t>
  </si>
  <si>
    <t>Newfoundland</t>
  </si>
  <si>
    <t>British Honduras</t>
  </si>
  <si>
    <t>British West India Islands</t>
  </si>
  <si>
    <t>British Guiana</t>
  </si>
  <si>
    <t>Fiji Islands</t>
  </si>
  <si>
    <t>South Sea Islands</t>
  </si>
  <si>
    <t>Other parts of the British Empire</t>
  </si>
  <si>
    <t>TOTAL British Empire</t>
  </si>
  <si>
    <t>Austria-Hungary</t>
  </si>
  <si>
    <t>Belgium</t>
  </si>
  <si>
    <t>Belgian Congo</t>
  </si>
  <si>
    <t>Bulgaria</t>
  </si>
  <si>
    <t>Denmark</t>
  </si>
  <si>
    <t>France</t>
  </si>
  <si>
    <t>Algeria</t>
  </si>
  <si>
    <t>Bourbon</t>
  </si>
  <si>
    <t>Cochin China</t>
  </si>
  <si>
    <t>Madagascar</t>
  </si>
  <si>
    <t>Other French Possessions</t>
  </si>
  <si>
    <t>Germany</t>
  </si>
  <si>
    <t>German East Africa</t>
  </si>
  <si>
    <t>German South-West Africa</t>
  </si>
  <si>
    <t>Other German Possessions</t>
  </si>
  <si>
    <t>Greece</t>
  </si>
  <si>
    <t>Holland</t>
  </si>
  <si>
    <t>Dutch East India Islands</t>
  </si>
  <si>
    <t>Dutch West India Islands</t>
  </si>
  <si>
    <t>Italy</t>
  </si>
  <si>
    <t>Tripoli</t>
  </si>
  <si>
    <t>Montenegro</t>
  </si>
  <si>
    <t>Norway</t>
  </si>
  <si>
    <t>Portugal</t>
  </si>
  <si>
    <t>Madeira</t>
  </si>
  <si>
    <t>Portuguese East Africa</t>
  </si>
  <si>
    <t>Portuguese West Africa</t>
  </si>
  <si>
    <t>Russia</t>
  </si>
  <si>
    <t>Spain</t>
  </si>
  <si>
    <t>Canary Islands</t>
  </si>
  <si>
    <t>Sweden</t>
  </si>
  <si>
    <t>Switzerland</t>
  </si>
  <si>
    <t>Turkish Empire</t>
  </si>
  <si>
    <t>Afghanistan</t>
  </si>
  <si>
    <t>China</t>
  </si>
  <si>
    <t>Japan (including Formosa)</t>
  </si>
  <si>
    <t>Persia</t>
  </si>
  <si>
    <t>Siam</t>
  </si>
  <si>
    <t>Egypt</t>
  </si>
  <si>
    <t>Morocco</t>
  </si>
  <si>
    <t>US</t>
  </si>
  <si>
    <t>Philippine Islands</t>
  </si>
  <si>
    <t>Other US Possessions</t>
  </si>
  <si>
    <t>Mexico</t>
  </si>
  <si>
    <t>Costa Rica</t>
  </si>
  <si>
    <t>Guatemala</t>
  </si>
  <si>
    <t>Panama</t>
  </si>
  <si>
    <t>Salvador</t>
  </si>
  <si>
    <t>Argentine Republic</t>
  </si>
  <si>
    <t>Bolivia</t>
  </si>
  <si>
    <t>Brazil</t>
  </si>
  <si>
    <t>Chili</t>
  </si>
  <si>
    <t>Colombia</t>
  </si>
  <si>
    <t>Cuba</t>
  </si>
  <si>
    <t>Ecuador</t>
  </si>
  <si>
    <t>Paraguay</t>
  </si>
  <si>
    <t>Peru</t>
  </si>
  <si>
    <t>Uruguay</t>
  </si>
  <si>
    <t>Venezuela</t>
  </si>
  <si>
    <t>Other foreign countries</t>
  </si>
  <si>
    <t>TOTAL foreign countries</t>
  </si>
  <si>
    <t>South African produce</t>
  </si>
  <si>
    <t>Other Danish Possessions</t>
  </si>
  <si>
    <t>Kenya Colony</t>
  </si>
  <si>
    <t>Mesopotamia</t>
  </si>
  <si>
    <t>Austria</t>
  </si>
  <si>
    <t>Czecho-Slovakia</t>
  </si>
  <si>
    <t>Roumania</t>
  </si>
  <si>
    <t>Palestine</t>
  </si>
  <si>
    <t>British Central Africa</t>
  </si>
  <si>
    <t>North East Rhodesia</t>
  </si>
  <si>
    <t>Southern Rhodesia</t>
  </si>
  <si>
    <t>Union of South Africa</t>
  </si>
  <si>
    <t>Not by country</t>
  </si>
  <si>
    <t>Tanganyika</t>
  </si>
  <si>
    <t>pounds</t>
  </si>
  <si>
    <t>Annual Statement of the Trade and Shipping</t>
  </si>
  <si>
    <t>Total merchandise</t>
  </si>
  <si>
    <t>Ireland</t>
  </si>
  <si>
    <t>Finland</t>
  </si>
  <si>
    <t>Poland</t>
  </si>
  <si>
    <t>Abyssinia</t>
  </si>
  <si>
    <t>Hungary</t>
  </si>
  <si>
    <t>Jugoslavia</t>
  </si>
  <si>
    <t>Estonia</t>
  </si>
  <si>
    <t>Latvia</t>
  </si>
  <si>
    <t>Arabia</t>
  </si>
  <si>
    <t>Uganda</t>
  </si>
  <si>
    <t>Lithuania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</si>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</sst>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22"/>
  <sheetViews>
    <sheetView workbookViewId="0">
      <pane xSplit="3" ySplit="2" topLeftCell="X110" activePane="bottomRight" state="frozen"/>
      <selection pane="topRight" activeCell="D1" sqref="D1"/>
      <selection pane="bottomLeft" activeCell="A3" sqref="A3"/>
      <selection pane="bottomRight" activeCell="B118" sqref="B118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C2" t="s">
        <v>2</v>
      </c>
      <c r="Q2" t="s">
        <v>111</v>
      </c>
      <c r="R2" t="s">
        <v>111</v>
      </c>
      <c r="S2" t="s">
        <v>111</v>
      </c>
      <c r="T2" t="s">
        <v>111</v>
      </c>
    </row>
    <row r="3" spans="1:55">
      <c r="A3" t="s">
        <v>23</v>
      </c>
      <c r="B3" t="s">
        <v>3</v>
      </c>
      <c r="Q3">
        <v>86329</v>
      </c>
      <c r="R3">
        <v>121070</v>
      </c>
      <c r="S3">
        <v>100034</v>
      </c>
      <c r="T3">
        <v>81231</v>
      </c>
      <c r="U3">
        <v>128731</v>
      </c>
      <c r="V3">
        <v>136786</v>
      </c>
      <c r="W3">
        <v>152498</v>
      </c>
      <c r="X3">
        <v>180217</v>
      </c>
      <c r="Y3">
        <v>303473</v>
      </c>
      <c r="Z3">
        <v>350552</v>
      </c>
      <c r="AA3">
        <v>222432</v>
      </c>
      <c r="AB3">
        <v>213371</v>
      </c>
      <c r="AC3">
        <v>306354</v>
      </c>
      <c r="AE3">
        <v>767425</v>
      </c>
      <c r="AF3">
        <v>916879</v>
      </c>
      <c r="AG3">
        <v>1065335</v>
      </c>
      <c r="AH3">
        <v>1532863</v>
      </c>
    </row>
    <row r="4" spans="1:55">
      <c r="B4" t="s">
        <v>114</v>
      </c>
      <c r="AC4">
        <v>9</v>
      </c>
      <c r="AE4">
        <v>64</v>
      </c>
      <c r="AF4">
        <v>58</v>
      </c>
      <c r="AG4">
        <v>195</v>
      </c>
      <c r="AH4">
        <v>563</v>
      </c>
    </row>
    <row r="5" spans="1:55">
      <c r="B5" t="s">
        <v>4</v>
      </c>
      <c r="Q5">
        <v>1283</v>
      </c>
      <c r="R5">
        <v>1103</v>
      </c>
      <c r="S5">
        <v>930</v>
      </c>
      <c r="T5">
        <v>730</v>
      </c>
      <c r="U5">
        <v>1079</v>
      </c>
      <c r="V5">
        <v>907</v>
      </c>
      <c r="W5">
        <v>1272</v>
      </c>
      <c r="X5">
        <v>2306</v>
      </c>
      <c r="Y5">
        <v>3848</v>
      </c>
      <c r="Z5">
        <v>4157</v>
      </c>
      <c r="AA5">
        <v>2716</v>
      </c>
      <c r="AB5">
        <v>2923</v>
      </c>
      <c r="AC5">
        <v>5010</v>
      </c>
      <c r="AE5">
        <v>20676</v>
      </c>
      <c r="AF5">
        <v>31047</v>
      </c>
      <c r="AG5">
        <v>28886</v>
      </c>
      <c r="AH5">
        <v>93308</v>
      </c>
    </row>
    <row r="6" spans="1:55">
      <c r="B6" t="s">
        <v>5</v>
      </c>
      <c r="Q6">
        <v>3211</v>
      </c>
      <c r="R6">
        <v>4893</v>
      </c>
      <c r="S6">
        <v>4117</v>
      </c>
      <c r="T6">
        <v>3103</v>
      </c>
      <c r="U6">
        <v>6972</v>
      </c>
      <c r="V6">
        <v>8599</v>
      </c>
      <c r="W6">
        <v>13210</v>
      </c>
      <c r="X6">
        <v>14165</v>
      </c>
      <c r="Y6">
        <v>23449</v>
      </c>
      <c r="Z6">
        <v>13453</v>
      </c>
      <c r="AA6">
        <v>11950</v>
      </c>
      <c r="AB6">
        <v>11610</v>
      </c>
      <c r="AC6">
        <v>13249</v>
      </c>
      <c r="AE6">
        <v>22913</v>
      </c>
      <c r="AF6">
        <v>30187</v>
      </c>
      <c r="AG6">
        <v>30572</v>
      </c>
      <c r="AH6">
        <v>36182</v>
      </c>
    </row>
    <row r="7" spans="1:55">
      <c r="B7" t="s">
        <v>6</v>
      </c>
      <c r="Q7">
        <v>224</v>
      </c>
      <c r="R7">
        <v>310</v>
      </c>
      <c r="S7">
        <v>316</v>
      </c>
      <c r="T7">
        <v>329</v>
      </c>
      <c r="U7">
        <v>406</v>
      </c>
      <c r="V7">
        <v>330</v>
      </c>
      <c r="W7">
        <v>523</v>
      </c>
      <c r="X7">
        <v>393</v>
      </c>
      <c r="Y7">
        <v>1047</v>
      </c>
      <c r="Z7">
        <v>1141</v>
      </c>
      <c r="AA7">
        <v>957</v>
      </c>
      <c r="AB7">
        <v>956</v>
      </c>
      <c r="AC7">
        <v>1081</v>
      </c>
      <c r="AE7">
        <v>3154</v>
      </c>
      <c r="AF7">
        <v>3887</v>
      </c>
      <c r="AG7">
        <v>5863</v>
      </c>
      <c r="AH7">
        <v>10166</v>
      </c>
    </row>
    <row r="8" spans="1:55">
      <c r="B8" t="s">
        <v>7</v>
      </c>
      <c r="Q8">
        <v>577</v>
      </c>
      <c r="R8">
        <v>765</v>
      </c>
      <c r="S8">
        <v>522</v>
      </c>
      <c r="T8">
        <v>994</v>
      </c>
      <c r="U8">
        <v>414</v>
      </c>
      <c r="V8">
        <v>287</v>
      </c>
      <c r="W8">
        <v>410</v>
      </c>
      <c r="X8">
        <v>1008</v>
      </c>
      <c r="Y8">
        <v>2738</v>
      </c>
      <c r="Z8">
        <v>4374</v>
      </c>
      <c r="AA8">
        <v>2003</v>
      </c>
      <c r="AB8">
        <v>1731</v>
      </c>
      <c r="AC8">
        <v>1234</v>
      </c>
      <c r="AE8">
        <v>2048</v>
      </c>
      <c r="AF8">
        <v>1672</v>
      </c>
      <c r="AG8">
        <v>1063</v>
      </c>
      <c r="AH8">
        <v>2191</v>
      </c>
    </row>
    <row r="9" spans="1:55">
      <c r="B9" t="s">
        <v>8</v>
      </c>
      <c r="Q9">
        <v>24</v>
      </c>
      <c r="R9">
        <v>2</v>
      </c>
      <c r="S9">
        <v>5</v>
      </c>
      <c r="T9">
        <v>52</v>
      </c>
      <c r="U9">
        <v>7</v>
      </c>
      <c r="V9">
        <v>12</v>
      </c>
      <c r="W9">
        <v>4</v>
      </c>
      <c r="Y9">
        <v>11</v>
      </c>
      <c r="Z9">
        <v>6</v>
      </c>
      <c r="AA9">
        <v>61</v>
      </c>
      <c r="AB9">
        <v>15</v>
      </c>
      <c r="AC9">
        <v>22</v>
      </c>
      <c r="AE9">
        <v>87</v>
      </c>
      <c r="AF9">
        <v>134</v>
      </c>
      <c r="AG9">
        <v>108</v>
      </c>
      <c r="AH9">
        <v>101</v>
      </c>
    </row>
    <row r="10" spans="1:55">
      <c r="B10" t="s">
        <v>9</v>
      </c>
    </row>
    <row r="11" spans="1:55">
      <c r="B11" t="s">
        <v>10</v>
      </c>
      <c r="X11">
        <v>11</v>
      </c>
    </row>
    <row r="12" spans="1:55">
      <c r="B12" t="s">
        <v>11</v>
      </c>
    </row>
    <row r="13" spans="1:55">
      <c r="B13" t="s">
        <v>12</v>
      </c>
      <c r="Q13">
        <v>2</v>
      </c>
      <c r="AA13">
        <v>1</v>
      </c>
      <c r="AB13">
        <v>6</v>
      </c>
    </row>
    <row r="14" spans="1:55">
      <c r="B14" t="s">
        <v>13</v>
      </c>
      <c r="S14">
        <v>1</v>
      </c>
      <c r="AG14">
        <v>2</v>
      </c>
    </row>
    <row r="15" spans="1:55">
      <c r="B15" t="s">
        <v>14</v>
      </c>
      <c r="U15">
        <v>1</v>
      </c>
      <c r="V15">
        <v>1</v>
      </c>
      <c r="AA15">
        <v>6</v>
      </c>
      <c r="AC15">
        <v>4</v>
      </c>
      <c r="AE15">
        <v>16</v>
      </c>
      <c r="AF15">
        <v>27</v>
      </c>
      <c r="AG15">
        <v>39</v>
      </c>
      <c r="AH15">
        <v>253</v>
      </c>
    </row>
    <row r="16" spans="1:55">
      <c r="B16" t="s">
        <v>15</v>
      </c>
      <c r="Q16">
        <v>13</v>
      </c>
      <c r="R16">
        <v>13</v>
      </c>
      <c r="S16">
        <v>10</v>
      </c>
      <c r="T16">
        <v>3</v>
      </c>
      <c r="U16">
        <v>13</v>
      </c>
      <c r="V16">
        <v>6</v>
      </c>
      <c r="W16">
        <v>21</v>
      </c>
      <c r="X16">
        <v>23</v>
      </c>
      <c r="Y16">
        <v>51</v>
      </c>
      <c r="Z16">
        <v>78</v>
      </c>
      <c r="AA16">
        <v>31</v>
      </c>
      <c r="AB16">
        <v>50</v>
      </c>
      <c r="AC16">
        <v>35</v>
      </c>
      <c r="AE16">
        <v>75</v>
      </c>
      <c r="AF16">
        <v>58</v>
      </c>
      <c r="AG16">
        <v>94</v>
      </c>
      <c r="AH16">
        <v>118</v>
      </c>
    </row>
    <row r="17" spans="2:34">
      <c r="B17" t="s">
        <v>16</v>
      </c>
      <c r="Q17">
        <v>10</v>
      </c>
      <c r="S17">
        <v>15</v>
      </c>
      <c r="T17">
        <v>2</v>
      </c>
      <c r="U17">
        <v>4</v>
      </c>
      <c r="V17">
        <v>12</v>
      </c>
      <c r="W17">
        <v>136</v>
      </c>
      <c r="X17">
        <v>118</v>
      </c>
      <c r="Y17">
        <v>14</v>
      </c>
    </row>
    <row r="18" spans="2:34">
      <c r="B18" t="s">
        <v>105</v>
      </c>
      <c r="U18">
        <v>1</v>
      </c>
    </row>
    <row r="19" spans="2:34">
      <c r="B19" t="s">
        <v>99</v>
      </c>
      <c r="Z19">
        <v>137</v>
      </c>
      <c r="AA19">
        <v>76</v>
      </c>
      <c r="AB19">
        <v>56</v>
      </c>
      <c r="AC19">
        <v>52</v>
      </c>
      <c r="AE19">
        <v>292</v>
      </c>
      <c r="AF19">
        <v>305</v>
      </c>
      <c r="AG19">
        <v>381</v>
      </c>
      <c r="AH19">
        <v>677</v>
      </c>
    </row>
    <row r="20" spans="2:34">
      <c r="B20" t="s">
        <v>17</v>
      </c>
    </row>
    <row r="21" spans="2:34">
      <c r="B21" t="s">
        <v>18</v>
      </c>
      <c r="Y21">
        <v>36</v>
      </c>
      <c r="Z21">
        <v>218</v>
      </c>
      <c r="AA21">
        <v>5</v>
      </c>
    </row>
    <row r="22" spans="2:34">
      <c r="B22" t="s">
        <v>19</v>
      </c>
      <c r="T22">
        <v>2</v>
      </c>
      <c r="Y22">
        <v>12</v>
      </c>
      <c r="Z22">
        <v>238</v>
      </c>
    </row>
    <row r="23" spans="2:34">
      <c r="B23" t="s">
        <v>20</v>
      </c>
      <c r="S23">
        <v>2</v>
      </c>
      <c r="AH23">
        <v>2</v>
      </c>
    </row>
    <row r="24" spans="2:34">
      <c r="B24" t="s">
        <v>21</v>
      </c>
      <c r="Q24">
        <v>7</v>
      </c>
      <c r="R24">
        <v>18</v>
      </c>
      <c r="S24">
        <v>218</v>
      </c>
      <c r="T24">
        <v>25</v>
      </c>
      <c r="U24">
        <v>9</v>
      </c>
      <c r="V24">
        <v>90</v>
      </c>
      <c r="W24">
        <v>507</v>
      </c>
      <c r="X24">
        <v>9</v>
      </c>
      <c r="AA24">
        <v>180</v>
      </c>
    </row>
    <row r="25" spans="2:34">
      <c r="B25" t="s">
        <v>22</v>
      </c>
    </row>
    <row r="26" spans="2:34">
      <c r="B26" t="s">
        <v>23</v>
      </c>
      <c r="Q26">
        <v>625</v>
      </c>
      <c r="R26">
        <v>54</v>
      </c>
    </row>
    <row r="27" spans="2:34">
      <c r="B27" t="s">
        <v>106</v>
      </c>
      <c r="X27">
        <v>15</v>
      </c>
      <c r="Y27">
        <v>16</v>
      </c>
    </row>
    <row r="28" spans="2:34">
      <c r="B28" t="s">
        <v>24</v>
      </c>
      <c r="Q28">
        <v>23</v>
      </c>
      <c r="R28">
        <v>803</v>
      </c>
      <c r="S28">
        <v>658</v>
      </c>
      <c r="T28">
        <v>638</v>
      </c>
      <c r="U28">
        <v>411</v>
      </c>
      <c r="V28">
        <v>365</v>
      </c>
      <c r="W28">
        <v>197</v>
      </c>
      <c r="X28">
        <v>299</v>
      </c>
      <c r="Y28">
        <v>638</v>
      </c>
      <c r="Z28">
        <v>1725</v>
      </c>
      <c r="AA28">
        <v>461</v>
      </c>
      <c r="AB28">
        <v>472</v>
      </c>
      <c r="AC28">
        <v>1635</v>
      </c>
      <c r="AE28">
        <v>1689</v>
      </c>
      <c r="AF28">
        <v>2859</v>
      </c>
      <c r="AG28">
        <v>2914</v>
      </c>
      <c r="AH28">
        <v>1667</v>
      </c>
    </row>
    <row r="29" spans="2:34">
      <c r="B29" t="s">
        <v>25</v>
      </c>
    </row>
    <row r="30" spans="2:34">
      <c r="B30" t="s">
        <v>26</v>
      </c>
    </row>
    <row r="31" spans="2:34">
      <c r="B31" t="s">
        <v>27</v>
      </c>
      <c r="S31">
        <v>4</v>
      </c>
      <c r="T31">
        <v>1</v>
      </c>
      <c r="V31">
        <v>1</v>
      </c>
      <c r="W31">
        <v>9</v>
      </c>
      <c r="Y31">
        <v>59</v>
      </c>
      <c r="Z31">
        <v>395</v>
      </c>
      <c r="AA31">
        <v>40</v>
      </c>
      <c r="AE31">
        <v>1</v>
      </c>
      <c r="AF31">
        <v>35</v>
      </c>
      <c r="AG31">
        <v>105</v>
      </c>
      <c r="AH31">
        <v>416</v>
      </c>
    </row>
    <row r="32" spans="2:34">
      <c r="B32" t="s">
        <v>28</v>
      </c>
      <c r="X32">
        <v>1</v>
      </c>
      <c r="AC32">
        <v>6</v>
      </c>
    </row>
    <row r="33" spans="2:44">
      <c r="B33" t="s">
        <v>29</v>
      </c>
    </row>
    <row r="34" spans="2:44">
      <c r="B34" t="s">
        <v>30</v>
      </c>
      <c r="Q34">
        <v>34</v>
      </c>
      <c r="R34">
        <v>32</v>
      </c>
      <c r="S34">
        <v>26</v>
      </c>
      <c r="T34">
        <v>26</v>
      </c>
      <c r="U34">
        <v>15</v>
      </c>
      <c r="V34">
        <v>30</v>
      </c>
      <c r="W34">
        <v>4</v>
      </c>
      <c r="X34">
        <v>33</v>
      </c>
      <c r="Y34">
        <v>46</v>
      </c>
      <c r="Z34">
        <v>66</v>
      </c>
      <c r="AA34">
        <v>22</v>
      </c>
      <c r="AB34">
        <v>31</v>
      </c>
      <c r="AC34">
        <v>26</v>
      </c>
      <c r="AE34">
        <v>68</v>
      </c>
      <c r="AF34">
        <v>138</v>
      </c>
      <c r="AG34">
        <v>96</v>
      </c>
      <c r="AH34">
        <v>223</v>
      </c>
    </row>
    <row r="35" spans="2:44">
      <c r="B35" t="s">
        <v>31</v>
      </c>
    </row>
    <row r="36" spans="2:44">
      <c r="B36" t="s">
        <v>32</v>
      </c>
    </row>
    <row r="37" spans="2:44">
      <c r="B37" t="s">
        <v>33</v>
      </c>
    </row>
    <row r="38" spans="2:44">
      <c r="B38" t="s">
        <v>100</v>
      </c>
      <c r="AB38">
        <v>21</v>
      </c>
      <c r="AC38">
        <v>23</v>
      </c>
      <c r="AE38">
        <v>153</v>
      </c>
      <c r="AF38">
        <v>124</v>
      </c>
      <c r="AG38">
        <v>84</v>
      </c>
      <c r="AH38">
        <v>209</v>
      </c>
    </row>
    <row r="39" spans="2:44">
      <c r="B39" t="s">
        <v>34</v>
      </c>
    </row>
    <row r="40" spans="2:44">
      <c r="B40" t="s">
        <v>35</v>
      </c>
      <c r="E40">
        <f>SUM(E3:E39)</f>
        <v>0</v>
      </c>
      <c r="F40">
        <f t="shared" ref="F40:AR40" si="0">SUM(F3:F39)</f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92362</v>
      </c>
      <c r="R40">
        <f t="shared" si="0"/>
        <v>129063</v>
      </c>
      <c r="S40">
        <f t="shared" si="0"/>
        <v>106858</v>
      </c>
      <c r="T40">
        <f t="shared" si="0"/>
        <v>87136</v>
      </c>
      <c r="U40">
        <f t="shared" si="0"/>
        <v>138063</v>
      </c>
      <c r="V40">
        <f t="shared" si="0"/>
        <v>147426</v>
      </c>
      <c r="W40">
        <f t="shared" si="0"/>
        <v>168791</v>
      </c>
      <c r="X40">
        <f t="shared" si="0"/>
        <v>198598</v>
      </c>
      <c r="Y40">
        <f t="shared" si="0"/>
        <v>335438</v>
      </c>
      <c r="Z40">
        <f t="shared" si="0"/>
        <v>376540</v>
      </c>
      <c r="AA40">
        <f t="shared" si="0"/>
        <v>240941</v>
      </c>
      <c r="AB40">
        <f t="shared" si="0"/>
        <v>231242</v>
      </c>
      <c r="AC40">
        <f t="shared" si="0"/>
        <v>328740</v>
      </c>
      <c r="AD40">
        <f t="shared" si="0"/>
        <v>0</v>
      </c>
      <c r="AE40">
        <f t="shared" si="0"/>
        <v>818661</v>
      </c>
      <c r="AF40">
        <f t="shared" si="0"/>
        <v>987410</v>
      </c>
      <c r="AG40">
        <f t="shared" si="0"/>
        <v>1135737</v>
      </c>
      <c r="AH40">
        <f t="shared" si="0"/>
        <v>1678939</v>
      </c>
      <c r="AI40">
        <f t="shared" si="0"/>
        <v>0</v>
      </c>
      <c r="AJ40">
        <f t="shared" si="0"/>
        <v>0</v>
      </c>
      <c r="AK40">
        <f t="shared" si="0"/>
        <v>0</v>
      </c>
      <c r="AL40">
        <f t="shared" si="0"/>
        <v>0</v>
      </c>
      <c r="AM40">
        <f t="shared" si="0"/>
        <v>0</v>
      </c>
      <c r="AN40">
        <f t="shared" si="0"/>
        <v>0</v>
      </c>
      <c r="AO40">
        <f t="shared" si="0"/>
        <v>0</v>
      </c>
      <c r="AP40">
        <f t="shared" si="0"/>
        <v>0</v>
      </c>
      <c r="AQ40">
        <f t="shared" si="0"/>
        <v>0</v>
      </c>
      <c r="AR40">
        <f t="shared" si="0"/>
        <v>0</v>
      </c>
    </row>
    <row r="41" spans="2:44">
      <c r="B41" t="s">
        <v>36</v>
      </c>
      <c r="Q41">
        <v>303</v>
      </c>
      <c r="R41">
        <v>700</v>
      </c>
      <c r="S41">
        <v>402</v>
      </c>
      <c r="T41">
        <v>235</v>
      </c>
      <c r="U41">
        <v>177</v>
      </c>
      <c r="V41">
        <v>59</v>
      </c>
      <c r="W41">
        <v>17</v>
      </c>
      <c r="X41">
        <v>43</v>
      </c>
      <c r="Y41">
        <v>118</v>
      </c>
    </row>
    <row r="42" spans="2:44">
      <c r="B42" t="s">
        <v>101</v>
      </c>
      <c r="Z42">
        <v>424</v>
      </c>
      <c r="AA42">
        <v>166</v>
      </c>
      <c r="AB42">
        <v>204</v>
      </c>
      <c r="AC42">
        <v>788</v>
      </c>
      <c r="AE42">
        <v>1507</v>
      </c>
      <c r="AF42">
        <v>4692</v>
      </c>
      <c r="AG42">
        <v>5189</v>
      </c>
      <c r="AH42">
        <v>4792</v>
      </c>
    </row>
    <row r="43" spans="2:44">
      <c r="B43" t="s">
        <v>37</v>
      </c>
      <c r="Q43">
        <v>5032</v>
      </c>
      <c r="R43">
        <v>5722</v>
      </c>
      <c r="S43">
        <v>2517</v>
      </c>
      <c r="T43">
        <v>1333</v>
      </c>
      <c r="U43">
        <v>111</v>
      </c>
      <c r="V43">
        <v>26</v>
      </c>
      <c r="W43">
        <v>63</v>
      </c>
      <c r="X43">
        <v>28</v>
      </c>
      <c r="Y43">
        <v>1210</v>
      </c>
      <c r="Z43">
        <v>8117</v>
      </c>
      <c r="AA43">
        <v>7044</v>
      </c>
      <c r="AB43">
        <v>5966</v>
      </c>
      <c r="AC43">
        <v>12728</v>
      </c>
      <c r="AE43">
        <v>28288</v>
      </c>
      <c r="AF43">
        <v>26915</v>
      </c>
      <c r="AG43">
        <v>41848</v>
      </c>
      <c r="AH43">
        <v>50982</v>
      </c>
    </row>
    <row r="44" spans="2:44">
      <c r="B44" t="s">
        <v>38</v>
      </c>
      <c r="Q44">
        <v>1629</v>
      </c>
      <c r="R44">
        <v>3213</v>
      </c>
      <c r="S44">
        <v>1167</v>
      </c>
      <c r="T44">
        <v>424</v>
      </c>
      <c r="U44">
        <v>1923</v>
      </c>
      <c r="V44">
        <v>5163</v>
      </c>
      <c r="W44">
        <v>10480</v>
      </c>
      <c r="X44">
        <v>8827</v>
      </c>
      <c r="Y44">
        <v>9219</v>
      </c>
      <c r="Z44">
        <v>1064</v>
      </c>
      <c r="AA44">
        <v>2761</v>
      </c>
      <c r="AB44">
        <v>3605</v>
      </c>
      <c r="AC44">
        <v>2203</v>
      </c>
      <c r="AE44">
        <v>603</v>
      </c>
      <c r="AF44">
        <v>2218</v>
      </c>
      <c r="AG44">
        <v>4964</v>
      </c>
      <c r="AH44">
        <v>37466</v>
      </c>
    </row>
    <row r="45" spans="2:44">
      <c r="B45" t="s">
        <v>39</v>
      </c>
    </row>
    <row r="46" spans="2:44">
      <c r="B46" t="s">
        <v>102</v>
      </c>
      <c r="Y46">
        <v>369</v>
      </c>
      <c r="Z46">
        <v>157</v>
      </c>
      <c r="AA46">
        <v>541</v>
      </c>
      <c r="AB46">
        <v>1008</v>
      </c>
      <c r="AC46">
        <v>1443</v>
      </c>
      <c r="AE46">
        <v>4342</v>
      </c>
      <c r="AF46">
        <v>11706</v>
      </c>
      <c r="AG46">
        <v>15555</v>
      </c>
      <c r="AH46">
        <v>20880</v>
      </c>
    </row>
    <row r="47" spans="2:44">
      <c r="B47" t="s">
        <v>40</v>
      </c>
      <c r="Q47">
        <v>123</v>
      </c>
      <c r="R47">
        <v>114</v>
      </c>
      <c r="S47">
        <v>169</v>
      </c>
      <c r="T47">
        <v>84</v>
      </c>
      <c r="U47">
        <v>173</v>
      </c>
      <c r="V47">
        <v>13</v>
      </c>
      <c r="W47">
        <v>2</v>
      </c>
      <c r="X47">
        <v>19</v>
      </c>
      <c r="Y47">
        <v>7</v>
      </c>
      <c r="Z47">
        <v>381</v>
      </c>
      <c r="AA47">
        <v>102</v>
      </c>
      <c r="AB47">
        <v>38</v>
      </c>
      <c r="AC47">
        <v>201</v>
      </c>
      <c r="AE47">
        <v>250</v>
      </c>
      <c r="AF47">
        <v>213</v>
      </c>
      <c r="AG47">
        <v>203</v>
      </c>
      <c r="AH47">
        <v>442</v>
      </c>
    </row>
    <row r="48" spans="2:44">
      <c r="B48" t="s">
        <v>98</v>
      </c>
      <c r="T48">
        <v>1</v>
      </c>
    </row>
    <row r="49" spans="2:34">
      <c r="B49" t="s">
        <v>120</v>
      </c>
      <c r="AE49">
        <v>2</v>
      </c>
      <c r="AG49">
        <v>10</v>
      </c>
    </row>
    <row r="50" spans="2:34">
      <c r="B50" t="s">
        <v>115</v>
      </c>
      <c r="AC50">
        <v>9</v>
      </c>
      <c r="AE50">
        <v>1115</v>
      </c>
      <c r="AF50">
        <v>3155</v>
      </c>
      <c r="AG50">
        <v>3256</v>
      </c>
      <c r="AH50">
        <v>15452</v>
      </c>
    </row>
    <row r="51" spans="2:34">
      <c r="B51" t="s">
        <v>41</v>
      </c>
      <c r="Q51">
        <v>1995</v>
      </c>
      <c r="R51">
        <v>1907</v>
      </c>
      <c r="S51">
        <v>1750</v>
      </c>
      <c r="T51">
        <v>1053</v>
      </c>
      <c r="U51">
        <v>1775</v>
      </c>
      <c r="V51">
        <v>1558</v>
      </c>
      <c r="W51">
        <v>1501</v>
      </c>
      <c r="X51">
        <v>1962</v>
      </c>
      <c r="Y51">
        <v>3311</v>
      </c>
      <c r="Z51">
        <v>4885</v>
      </c>
      <c r="AA51">
        <v>3143</v>
      </c>
      <c r="AB51">
        <v>2731</v>
      </c>
      <c r="AC51">
        <v>9091</v>
      </c>
      <c r="AE51">
        <v>9579</v>
      </c>
      <c r="AF51">
        <v>12922</v>
      </c>
      <c r="AG51">
        <v>16608</v>
      </c>
      <c r="AH51">
        <v>20990</v>
      </c>
    </row>
    <row r="52" spans="2:34">
      <c r="B52" t="s">
        <v>42</v>
      </c>
      <c r="R52">
        <v>2</v>
      </c>
      <c r="S52">
        <v>4</v>
      </c>
      <c r="U52">
        <v>1</v>
      </c>
      <c r="AF52">
        <v>5</v>
      </c>
    </row>
    <row r="53" spans="2:34">
      <c r="B53" t="s">
        <v>43</v>
      </c>
    </row>
    <row r="54" spans="2:34">
      <c r="B54" t="s">
        <v>44</v>
      </c>
      <c r="Z54">
        <v>7</v>
      </c>
      <c r="AA54">
        <v>21</v>
      </c>
      <c r="AB54">
        <v>1</v>
      </c>
      <c r="AC54">
        <v>16</v>
      </c>
      <c r="AE54">
        <v>13</v>
      </c>
      <c r="AH54">
        <v>22</v>
      </c>
    </row>
    <row r="55" spans="2:34">
      <c r="B55" t="s">
        <v>45</v>
      </c>
      <c r="Q55">
        <v>23</v>
      </c>
      <c r="R55">
        <v>50</v>
      </c>
      <c r="S55">
        <v>6</v>
      </c>
      <c r="T55">
        <v>1</v>
      </c>
      <c r="U55">
        <v>7</v>
      </c>
      <c r="V55">
        <v>6</v>
      </c>
      <c r="W55">
        <v>88</v>
      </c>
      <c r="X55">
        <v>9</v>
      </c>
      <c r="Y55">
        <v>76</v>
      </c>
      <c r="AH55">
        <v>2</v>
      </c>
    </row>
    <row r="56" spans="2:34">
      <c r="B56" t="s">
        <v>46</v>
      </c>
    </row>
    <row r="57" spans="2:34">
      <c r="B57" t="s">
        <v>47</v>
      </c>
      <c r="Q57">
        <v>13301</v>
      </c>
      <c r="R57">
        <v>16432</v>
      </c>
      <c r="S57">
        <v>11565</v>
      </c>
      <c r="T57">
        <v>2360</v>
      </c>
      <c r="U57">
        <v>1008</v>
      </c>
      <c r="V57">
        <v>462</v>
      </c>
      <c r="W57">
        <v>291</v>
      </c>
      <c r="X57">
        <v>452</v>
      </c>
      <c r="Y57">
        <v>890</v>
      </c>
      <c r="Z57">
        <v>4881</v>
      </c>
      <c r="AA57">
        <v>7829</v>
      </c>
      <c r="AB57">
        <v>8241</v>
      </c>
      <c r="AC57">
        <v>12385</v>
      </c>
      <c r="AE57">
        <v>50656</v>
      </c>
      <c r="AF57">
        <v>51961</v>
      </c>
      <c r="AG57">
        <v>66238</v>
      </c>
      <c r="AH57">
        <v>121546</v>
      </c>
    </row>
    <row r="58" spans="2:34">
      <c r="B58" t="s">
        <v>48</v>
      </c>
      <c r="S58">
        <v>5</v>
      </c>
    </row>
    <row r="59" spans="2:34">
      <c r="B59" t="s">
        <v>49</v>
      </c>
    </row>
    <row r="60" spans="2:34">
      <c r="B60" t="s">
        <v>50</v>
      </c>
    </row>
    <row r="61" spans="2:34">
      <c r="B61" t="s">
        <v>51</v>
      </c>
      <c r="Q61">
        <v>55</v>
      </c>
      <c r="R61">
        <v>58</v>
      </c>
      <c r="S61">
        <v>46</v>
      </c>
      <c r="T61">
        <v>48</v>
      </c>
      <c r="U61">
        <v>62</v>
      </c>
      <c r="V61">
        <v>23</v>
      </c>
      <c r="W61">
        <v>12</v>
      </c>
      <c r="X61">
        <v>5</v>
      </c>
      <c r="Y61">
        <v>36</v>
      </c>
      <c r="Z61">
        <v>39</v>
      </c>
      <c r="AA61">
        <v>112</v>
      </c>
      <c r="AB61">
        <v>89</v>
      </c>
      <c r="AC61">
        <v>41</v>
      </c>
      <c r="AE61">
        <v>120</v>
      </c>
      <c r="AF61">
        <v>124</v>
      </c>
      <c r="AG61">
        <v>97</v>
      </c>
      <c r="AH61">
        <v>120</v>
      </c>
    </row>
    <row r="62" spans="2:34">
      <c r="B62" t="s">
        <v>52</v>
      </c>
      <c r="Q62">
        <v>1294</v>
      </c>
      <c r="R62">
        <v>2048</v>
      </c>
      <c r="S62">
        <v>2095</v>
      </c>
      <c r="T62">
        <v>1424</v>
      </c>
      <c r="U62">
        <v>4672</v>
      </c>
      <c r="V62">
        <v>5244</v>
      </c>
      <c r="W62">
        <v>5333</v>
      </c>
      <c r="X62">
        <v>2241</v>
      </c>
      <c r="Y62">
        <v>4670</v>
      </c>
      <c r="Z62">
        <v>4417</v>
      </c>
      <c r="AA62">
        <v>3826</v>
      </c>
      <c r="AB62">
        <v>5468</v>
      </c>
      <c r="AC62">
        <v>7062</v>
      </c>
      <c r="AE62">
        <v>14331</v>
      </c>
      <c r="AF62">
        <v>15918</v>
      </c>
      <c r="AG62">
        <v>13180</v>
      </c>
      <c r="AH62">
        <v>15636</v>
      </c>
    </row>
    <row r="63" spans="2:34">
      <c r="B63" t="s">
        <v>53</v>
      </c>
      <c r="Q63">
        <v>165</v>
      </c>
      <c r="R63">
        <v>224</v>
      </c>
      <c r="S63">
        <v>88</v>
      </c>
      <c r="T63">
        <v>81</v>
      </c>
      <c r="U63">
        <v>148</v>
      </c>
      <c r="V63">
        <v>174</v>
      </c>
      <c r="W63">
        <v>423</v>
      </c>
      <c r="X63">
        <v>641</v>
      </c>
      <c r="Y63">
        <v>402</v>
      </c>
      <c r="Z63">
        <v>507</v>
      </c>
      <c r="AA63">
        <v>295</v>
      </c>
      <c r="AB63">
        <v>187</v>
      </c>
      <c r="AC63">
        <v>143</v>
      </c>
      <c r="AE63">
        <v>5445</v>
      </c>
      <c r="AF63">
        <v>9228</v>
      </c>
      <c r="AG63">
        <v>9738</v>
      </c>
      <c r="AH63">
        <v>31827</v>
      </c>
    </row>
    <row r="64" spans="2:34">
      <c r="B64" t="s">
        <v>54</v>
      </c>
    </row>
    <row r="65" spans="2:34">
      <c r="B65" t="s">
        <v>118</v>
      </c>
      <c r="AE65">
        <v>1</v>
      </c>
      <c r="AF65">
        <v>136</v>
      </c>
      <c r="AG65">
        <v>1079</v>
      </c>
      <c r="AH65">
        <v>1437</v>
      </c>
    </row>
    <row r="66" spans="2:34">
      <c r="B66" t="s">
        <v>55</v>
      </c>
      <c r="Q66">
        <v>2379</v>
      </c>
      <c r="R66">
        <v>2342</v>
      </c>
      <c r="S66">
        <v>2521</v>
      </c>
      <c r="T66">
        <v>2953</v>
      </c>
      <c r="U66">
        <v>2535</v>
      </c>
      <c r="V66">
        <v>1522</v>
      </c>
      <c r="W66">
        <v>1268</v>
      </c>
      <c r="X66">
        <v>354</v>
      </c>
      <c r="Y66">
        <v>760</v>
      </c>
      <c r="Z66">
        <v>1645</v>
      </c>
      <c r="AA66">
        <v>1489</v>
      </c>
      <c r="AB66">
        <v>732</v>
      </c>
      <c r="AC66">
        <v>3051</v>
      </c>
      <c r="AE66">
        <v>19262</v>
      </c>
      <c r="AF66">
        <v>20256</v>
      </c>
      <c r="AG66">
        <v>26671</v>
      </c>
      <c r="AH66">
        <v>37019</v>
      </c>
    </row>
    <row r="67" spans="2:34">
      <c r="B67" t="s">
        <v>56</v>
      </c>
      <c r="S67">
        <v>2</v>
      </c>
      <c r="T67">
        <v>1</v>
      </c>
    </row>
    <row r="68" spans="2:34">
      <c r="B68" t="s">
        <v>119</v>
      </c>
      <c r="AF68">
        <v>13</v>
      </c>
    </row>
    <row r="69" spans="2:34">
      <c r="B69" t="s">
        <v>121</v>
      </c>
      <c r="AE69">
        <v>16</v>
      </c>
      <c r="AF69">
        <v>28</v>
      </c>
      <c r="AG69">
        <v>47</v>
      </c>
      <c r="AH69">
        <v>43</v>
      </c>
    </row>
    <row r="70" spans="2:34">
      <c r="B70" t="s">
        <v>124</v>
      </c>
      <c r="AH70">
        <v>2</v>
      </c>
    </row>
    <row r="71" spans="2:34">
      <c r="B71" t="s">
        <v>57</v>
      </c>
    </row>
    <row r="72" spans="2:34">
      <c r="B72" t="s">
        <v>58</v>
      </c>
      <c r="Q72">
        <v>121</v>
      </c>
      <c r="R72">
        <v>289</v>
      </c>
      <c r="S72">
        <v>198</v>
      </c>
      <c r="T72">
        <v>221</v>
      </c>
      <c r="U72">
        <v>287</v>
      </c>
      <c r="V72">
        <v>227</v>
      </c>
      <c r="W72">
        <v>279</v>
      </c>
      <c r="X72">
        <v>272</v>
      </c>
      <c r="Y72">
        <v>455</v>
      </c>
      <c r="Z72">
        <v>458</v>
      </c>
      <c r="AA72">
        <v>309</v>
      </c>
      <c r="AB72">
        <v>414</v>
      </c>
      <c r="AC72">
        <v>549</v>
      </c>
      <c r="AE72">
        <v>3611</v>
      </c>
      <c r="AF72">
        <v>4566</v>
      </c>
      <c r="AG72">
        <v>4404</v>
      </c>
      <c r="AH72">
        <v>8443</v>
      </c>
    </row>
    <row r="73" spans="2:34">
      <c r="B73" t="s">
        <v>116</v>
      </c>
      <c r="AC73">
        <v>10</v>
      </c>
      <c r="AE73">
        <v>45</v>
      </c>
      <c r="AF73">
        <v>81</v>
      </c>
      <c r="AG73">
        <v>1293</v>
      </c>
      <c r="AH73">
        <v>5037</v>
      </c>
    </row>
    <row r="74" spans="2:34">
      <c r="B74" t="s">
        <v>59</v>
      </c>
      <c r="Q74">
        <v>108</v>
      </c>
      <c r="R74">
        <v>270</v>
      </c>
      <c r="S74">
        <v>198</v>
      </c>
      <c r="T74">
        <v>124</v>
      </c>
      <c r="U74">
        <v>112</v>
      </c>
      <c r="V74">
        <v>130</v>
      </c>
      <c r="W74">
        <v>108</v>
      </c>
      <c r="X74">
        <v>617</v>
      </c>
      <c r="Y74">
        <v>477</v>
      </c>
      <c r="Z74">
        <v>307</v>
      </c>
      <c r="AA74">
        <v>220</v>
      </c>
      <c r="AB74">
        <v>206</v>
      </c>
      <c r="AC74">
        <v>232</v>
      </c>
      <c r="AE74">
        <v>381</v>
      </c>
      <c r="AF74">
        <v>430</v>
      </c>
      <c r="AG74">
        <v>361</v>
      </c>
      <c r="AH74">
        <v>582</v>
      </c>
    </row>
    <row r="75" spans="2:34">
      <c r="B75" t="s">
        <v>60</v>
      </c>
      <c r="Q75">
        <v>29</v>
      </c>
      <c r="R75">
        <v>19</v>
      </c>
      <c r="S75">
        <v>17</v>
      </c>
      <c r="T75">
        <v>19</v>
      </c>
      <c r="U75">
        <v>11</v>
      </c>
      <c r="V75">
        <v>22</v>
      </c>
      <c r="W75">
        <v>44</v>
      </c>
      <c r="X75">
        <v>44</v>
      </c>
      <c r="Y75">
        <v>65</v>
      </c>
      <c r="Z75">
        <v>73</v>
      </c>
      <c r="AA75">
        <v>15</v>
      </c>
      <c r="AB75">
        <v>20</v>
      </c>
      <c r="AC75">
        <v>13</v>
      </c>
      <c r="AE75">
        <v>81</v>
      </c>
      <c r="AF75">
        <v>39</v>
      </c>
      <c r="AG75">
        <v>44</v>
      </c>
      <c r="AH75">
        <v>61</v>
      </c>
    </row>
    <row r="76" spans="2:34">
      <c r="B76" t="s">
        <v>61</v>
      </c>
      <c r="Q76">
        <v>93</v>
      </c>
      <c r="R76">
        <v>378</v>
      </c>
      <c r="S76">
        <v>855</v>
      </c>
      <c r="T76">
        <v>327</v>
      </c>
      <c r="U76">
        <v>298</v>
      </c>
      <c r="V76">
        <v>1498</v>
      </c>
      <c r="W76">
        <v>783</v>
      </c>
      <c r="X76">
        <v>1797</v>
      </c>
      <c r="Y76">
        <v>1640</v>
      </c>
      <c r="Z76">
        <v>2813</v>
      </c>
      <c r="AA76">
        <v>1343</v>
      </c>
      <c r="AB76">
        <v>1175</v>
      </c>
      <c r="AC76">
        <v>2028</v>
      </c>
      <c r="AE76">
        <v>1448</v>
      </c>
      <c r="AF76">
        <v>4718</v>
      </c>
      <c r="AG76">
        <v>4377</v>
      </c>
      <c r="AH76">
        <v>10080</v>
      </c>
    </row>
    <row r="77" spans="2:34">
      <c r="B77" t="s">
        <v>62</v>
      </c>
      <c r="S77">
        <v>3</v>
      </c>
      <c r="T77">
        <v>5</v>
      </c>
      <c r="AA77">
        <v>11</v>
      </c>
      <c r="AB77">
        <v>151</v>
      </c>
      <c r="AE77">
        <v>1000</v>
      </c>
      <c r="AF77">
        <v>7</v>
      </c>
      <c r="AG77">
        <v>39</v>
      </c>
      <c r="AH77">
        <v>106</v>
      </c>
    </row>
    <row r="78" spans="2:34">
      <c r="B78" t="s">
        <v>103</v>
      </c>
      <c r="AA78">
        <v>3</v>
      </c>
      <c r="AF78">
        <v>140</v>
      </c>
    </row>
    <row r="79" spans="2:34">
      <c r="B79" t="s">
        <v>63</v>
      </c>
      <c r="Q79">
        <v>33</v>
      </c>
      <c r="R79">
        <v>23</v>
      </c>
      <c r="S79">
        <v>65</v>
      </c>
      <c r="T79">
        <v>5</v>
      </c>
      <c r="U79">
        <v>8</v>
      </c>
      <c r="V79">
        <v>2</v>
      </c>
      <c r="W79">
        <v>23</v>
      </c>
      <c r="X79">
        <v>26</v>
      </c>
      <c r="Y79">
        <v>20</v>
      </c>
      <c r="Z79">
        <v>31</v>
      </c>
      <c r="AA79">
        <v>104</v>
      </c>
      <c r="AB79">
        <v>102</v>
      </c>
      <c r="AC79">
        <v>226</v>
      </c>
      <c r="AE79">
        <v>560</v>
      </c>
      <c r="AF79">
        <v>696</v>
      </c>
      <c r="AG79">
        <v>1581</v>
      </c>
      <c r="AH79">
        <v>1831</v>
      </c>
    </row>
    <row r="80" spans="2:34">
      <c r="B80" t="s">
        <v>64</v>
      </c>
      <c r="Q80">
        <v>93</v>
      </c>
      <c r="R80">
        <v>148</v>
      </c>
      <c r="S80">
        <v>146</v>
      </c>
      <c r="T80">
        <v>79</v>
      </c>
      <c r="U80">
        <v>118</v>
      </c>
      <c r="V80">
        <v>103</v>
      </c>
      <c r="W80">
        <v>54</v>
      </c>
      <c r="X80">
        <v>91</v>
      </c>
      <c r="Y80">
        <v>388</v>
      </c>
      <c r="Z80">
        <v>261</v>
      </c>
      <c r="AA80">
        <v>166</v>
      </c>
      <c r="AB80">
        <v>150</v>
      </c>
      <c r="AC80">
        <v>152</v>
      </c>
      <c r="AE80">
        <v>291</v>
      </c>
      <c r="AF80">
        <v>655</v>
      </c>
      <c r="AG80">
        <v>466</v>
      </c>
      <c r="AH80">
        <v>1151</v>
      </c>
    </row>
    <row r="81" spans="2:34">
      <c r="B81" t="s">
        <v>65</v>
      </c>
      <c r="X81">
        <v>1</v>
      </c>
      <c r="Y81">
        <v>5</v>
      </c>
    </row>
    <row r="82" spans="2:34">
      <c r="B82" t="s">
        <v>66</v>
      </c>
      <c r="Q82">
        <v>2046</v>
      </c>
      <c r="R82">
        <v>1564</v>
      </c>
      <c r="S82">
        <v>1657</v>
      </c>
      <c r="T82">
        <v>1185</v>
      </c>
      <c r="U82">
        <v>1807</v>
      </c>
      <c r="V82">
        <v>2083</v>
      </c>
      <c r="W82">
        <v>2698</v>
      </c>
      <c r="X82">
        <v>2948</v>
      </c>
      <c r="Y82">
        <v>6758</v>
      </c>
      <c r="Z82">
        <v>7378</v>
      </c>
      <c r="AA82">
        <v>3710</v>
      </c>
      <c r="AB82">
        <v>2805</v>
      </c>
      <c r="AC82">
        <v>4223</v>
      </c>
      <c r="AE82">
        <v>18576</v>
      </c>
      <c r="AF82">
        <v>21768</v>
      </c>
      <c r="AG82">
        <v>26581</v>
      </c>
      <c r="AH82">
        <v>53025</v>
      </c>
    </row>
    <row r="83" spans="2:34">
      <c r="B83" t="s">
        <v>67</v>
      </c>
      <c r="Q83">
        <v>102</v>
      </c>
      <c r="R83">
        <v>279</v>
      </c>
      <c r="S83">
        <v>172</v>
      </c>
      <c r="T83">
        <v>221</v>
      </c>
      <c r="U83">
        <v>315</v>
      </c>
      <c r="V83">
        <v>223</v>
      </c>
      <c r="W83">
        <v>354</v>
      </c>
      <c r="X83">
        <v>621</v>
      </c>
      <c r="Y83">
        <v>747</v>
      </c>
      <c r="Z83">
        <v>1059</v>
      </c>
      <c r="AA83">
        <v>969</v>
      </c>
      <c r="AB83">
        <v>695</v>
      </c>
      <c r="AC83">
        <v>1301</v>
      </c>
      <c r="AE83">
        <v>2515</v>
      </c>
      <c r="AF83">
        <v>2789</v>
      </c>
      <c r="AG83">
        <v>4898</v>
      </c>
      <c r="AH83">
        <v>8321</v>
      </c>
    </row>
    <row r="84" spans="2:34">
      <c r="B84" t="s">
        <v>68</v>
      </c>
      <c r="Q84">
        <v>83</v>
      </c>
      <c r="R84">
        <v>90</v>
      </c>
      <c r="S84">
        <v>61</v>
      </c>
      <c r="T84">
        <v>63</v>
      </c>
      <c r="U84">
        <v>37</v>
      </c>
      <c r="V84">
        <v>48</v>
      </c>
      <c r="W84">
        <v>21</v>
      </c>
      <c r="X84">
        <v>13</v>
      </c>
      <c r="Y84">
        <v>101</v>
      </c>
      <c r="Z84">
        <v>79</v>
      </c>
      <c r="AA84">
        <v>58</v>
      </c>
      <c r="AB84">
        <v>36</v>
      </c>
      <c r="AC84">
        <v>23</v>
      </c>
      <c r="AE84">
        <v>31</v>
      </c>
      <c r="AF84">
        <v>129</v>
      </c>
      <c r="AG84">
        <v>34</v>
      </c>
      <c r="AH84">
        <v>44</v>
      </c>
    </row>
    <row r="85" spans="2:34">
      <c r="B85" t="s">
        <v>69</v>
      </c>
    </row>
    <row r="86" spans="2:34">
      <c r="B86" t="s">
        <v>122</v>
      </c>
      <c r="AF86">
        <v>4</v>
      </c>
      <c r="AG86">
        <v>111</v>
      </c>
      <c r="AH86">
        <v>2</v>
      </c>
    </row>
    <row r="87" spans="2:34">
      <c r="B87" t="s">
        <v>70</v>
      </c>
      <c r="Q87">
        <v>24</v>
      </c>
      <c r="R87">
        <v>40</v>
      </c>
      <c r="S87">
        <v>32</v>
      </c>
      <c r="T87">
        <v>41</v>
      </c>
      <c r="U87">
        <v>59</v>
      </c>
      <c r="V87">
        <v>92</v>
      </c>
      <c r="W87">
        <v>52</v>
      </c>
      <c r="X87">
        <v>91</v>
      </c>
      <c r="Y87">
        <v>41</v>
      </c>
      <c r="Z87">
        <v>171</v>
      </c>
      <c r="AA87">
        <v>81</v>
      </c>
      <c r="AB87">
        <v>59</v>
      </c>
      <c r="AC87">
        <v>278</v>
      </c>
      <c r="AE87">
        <v>242</v>
      </c>
      <c r="AF87">
        <v>397</v>
      </c>
      <c r="AG87">
        <v>731</v>
      </c>
      <c r="AH87">
        <v>838</v>
      </c>
    </row>
    <row r="88" spans="2:34">
      <c r="B88" t="s">
        <v>71</v>
      </c>
      <c r="Q88">
        <v>1071</v>
      </c>
      <c r="R88">
        <v>1320</v>
      </c>
      <c r="S88">
        <v>929</v>
      </c>
      <c r="T88">
        <v>1157</v>
      </c>
      <c r="U88">
        <v>2509</v>
      </c>
      <c r="V88">
        <v>3994</v>
      </c>
      <c r="W88">
        <v>7816</v>
      </c>
      <c r="X88">
        <v>14189</v>
      </c>
      <c r="Y88">
        <v>19908</v>
      </c>
      <c r="Z88">
        <v>10017</v>
      </c>
      <c r="AA88">
        <v>6322</v>
      </c>
      <c r="AB88">
        <v>4273</v>
      </c>
      <c r="AC88">
        <v>6348</v>
      </c>
      <c r="AE88">
        <v>14386</v>
      </c>
      <c r="AF88">
        <v>23235</v>
      </c>
      <c r="AG88">
        <v>29302</v>
      </c>
      <c r="AH88">
        <v>37171</v>
      </c>
    </row>
    <row r="89" spans="2:34">
      <c r="B89" t="s">
        <v>104</v>
      </c>
      <c r="AB89">
        <v>7</v>
      </c>
      <c r="AC89">
        <v>4</v>
      </c>
      <c r="AE89">
        <v>12</v>
      </c>
      <c r="AF89">
        <v>92</v>
      </c>
      <c r="AG89">
        <v>38</v>
      </c>
      <c r="AH89">
        <v>61</v>
      </c>
    </row>
    <row r="90" spans="2:34">
      <c r="B90" t="s">
        <v>72</v>
      </c>
      <c r="Q90">
        <v>4</v>
      </c>
      <c r="R90">
        <v>3</v>
      </c>
      <c r="S90">
        <v>3</v>
      </c>
      <c r="T90">
        <v>1</v>
      </c>
      <c r="U90">
        <v>3</v>
      </c>
      <c r="X90">
        <v>4</v>
      </c>
      <c r="Y90">
        <v>4</v>
      </c>
      <c r="AC90">
        <v>19</v>
      </c>
      <c r="AE90">
        <v>3</v>
      </c>
      <c r="AF90">
        <v>27</v>
      </c>
      <c r="AG90">
        <v>180</v>
      </c>
      <c r="AH90">
        <v>55</v>
      </c>
    </row>
    <row r="91" spans="2:34">
      <c r="B91" t="s">
        <v>73</v>
      </c>
      <c r="Q91">
        <v>134</v>
      </c>
      <c r="R91">
        <v>230</v>
      </c>
      <c r="S91">
        <v>191</v>
      </c>
      <c r="T91">
        <v>133</v>
      </c>
      <c r="U91">
        <v>224</v>
      </c>
      <c r="V91">
        <v>220</v>
      </c>
      <c r="W91">
        <v>244</v>
      </c>
      <c r="X91">
        <v>130</v>
      </c>
      <c r="Y91">
        <v>153</v>
      </c>
      <c r="Z91">
        <v>131</v>
      </c>
      <c r="AA91">
        <v>113</v>
      </c>
      <c r="AB91">
        <v>95</v>
      </c>
      <c r="AC91">
        <v>160</v>
      </c>
      <c r="AE91">
        <v>471</v>
      </c>
      <c r="AF91">
        <v>440</v>
      </c>
      <c r="AG91">
        <v>463</v>
      </c>
      <c r="AH91">
        <v>778</v>
      </c>
    </row>
    <row r="92" spans="2:34">
      <c r="B92" t="s">
        <v>117</v>
      </c>
      <c r="AC92">
        <v>5</v>
      </c>
    </row>
    <row r="93" spans="2:34">
      <c r="B93" t="s">
        <v>74</v>
      </c>
      <c r="Q93">
        <v>8</v>
      </c>
      <c r="R93">
        <v>58</v>
      </c>
      <c r="S93">
        <v>40</v>
      </c>
      <c r="T93">
        <v>4</v>
      </c>
      <c r="U93">
        <v>5</v>
      </c>
      <c r="V93">
        <v>22</v>
      </c>
      <c r="W93">
        <v>2</v>
      </c>
      <c r="X93">
        <v>19</v>
      </c>
      <c r="Y93">
        <v>15</v>
      </c>
      <c r="Z93">
        <v>14</v>
      </c>
      <c r="AA93">
        <v>11</v>
      </c>
      <c r="AB93">
        <v>1</v>
      </c>
      <c r="AC93">
        <v>2</v>
      </c>
      <c r="AE93">
        <v>45</v>
      </c>
      <c r="AF93">
        <v>120</v>
      </c>
      <c r="AG93">
        <v>48</v>
      </c>
      <c r="AH93">
        <v>90</v>
      </c>
    </row>
    <row r="94" spans="2:34">
      <c r="B94" t="s">
        <v>75</v>
      </c>
      <c r="U94">
        <v>3</v>
      </c>
      <c r="AF94">
        <v>9</v>
      </c>
      <c r="AG94">
        <v>4</v>
      </c>
      <c r="AH94">
        <v>5</v>
      </c>
    </row>
    <row r="95" spans="2:34">
      <c r="B95" t="s">
        <v>76</v>
      </c>
      <c r="Q95">
        <v>6933</v>
      </c>
      <c r="R95">
        <v>10198</v>
      </c>
      <c r="S95">
        <v>7276</v>
      </c>
      <c r="T95">
        <v>4111</v>
      </c>
      <c r="U95">
        <v>13227</v>
      </c>
      <c r="V95">
        <v>11567</v>
      </c>
      <c r="W95">
        <v>18214</v>
      </c>
      <c r="X95">
        <v>25026</v>
      </c>
      <c r="Y95">
        <v>38355</v>
      </c>
      <c r="Z95">
        <v>44545</v>
      </c>
      <c r="AA95">
        <v>32303</v>
      </c>
      <c r="AB95">
        <v>46954</v>
      </c>
      <c r="AC95">
        <v>61188</v>
      </c>
      <c r="AE95">
        <v>242731</v>
      </c>
      <c r="AF95">
        <v>269284</v>
      </c>
      <c r="AG95">
        <v>324854</v>
      </c>
      <c r="AH95">
        <v>569868</v>
      </c>
    </row>
    <row r="96" spans="2:34">
      <c r="B96" t="s">
        <v>77</v>
      </c>
      <c r="Q96">
        <v>7</v>
      </c>
      <c r="R96">
        <v>7</v>
      </c>
      <c r="S96">
        <v>12</v>
      </c>
      <c r="T96">
        <v>6</v>
      </c>
      <c r="V96">
        <v>9</v>
      </c>
      <c r="W96">
        <v>1</v>
      </c>
      <c r="AA96">
        <v>3</v>
      </c>
      <c r="AC96">
        <v>3</v>
      </c>
      <c r="AE96">
        <v>17</v>
      </c>
      <c r="AF96">
        <v>2</v>
      </c>
      <c r="AG96">
        <v>14</v>
      </c>
      <c r="AH96">
        <v>18</v>
      </c>
    </row>
    <row r="97" spans="2:34">
      <c r="B97" t="s">
        <v>78</v>
      </c>
    </row>
    <row r="98" spans="2:34">
      <c r="B98" t="s">
        <v>79</v>
      </c>
      <c r="U98">
        <v>1</v>
      </c>
      <c r="V98">
        <v>3</v>
      </c>
      <c r="W98">
        <v>2</v>
      </c>
      <c r="X98">
        <v>1</v>
      </c>
      <c r="Y98">
        <v>1</v>
      </c>
      <c r="AA98">
        <v>1</v>
      </c>
      <c r="AB98">
        <v>2088</v>
      </c>
      <c r="AC98">
        <v>229</v>
      </c>
      <c r="AG98">
        <v>1</v>
      </c>
      <c r="AH98">
        <v>4</v>
      </c>
    </row>
    <row r="99" spans="2:34">
      <c r="B99" t="s">
        <v>80</v>
      </c>
      <c r="R99">
        <v>2</v>
      </c>
      <c r="S99">
        <v>21</v>
      </c>
      <c r="V99">
        <v>3</v>
      </c>
      <c r="AA99">
        <v>10</v>
      </c>
      <c r="AF99">
        <v>1</v>
      </c>
    </row>
    <row r="100" spans="2:34">
      <c r="B100" t="s">
        <v>81</v>
      </c>
    </row>
    <row r="101" spans="2:34">
      <c r="B101" t="s">
        <v>82</v>
      </c>
      <c r="S101">
        <v>1</v>
      </c>
    </row>
    <row r="102" spans="2:34">
      <c r="B102" t="s">
        <v>83</v>
      </c>
    </row>
    <row r="103" spans="2:34">
      <c r="B103" t="s">
        <v>84</v>
      </c>
      <c r="Q103">
        <v>4</v>
      </c>
      <c r="R103">
        <v>14</v>
      </c>
      <c r="S103">
        <v>2</v>
      </c>
      <c r="T103">
        <v>76</v>
      </c>
      <c r="U103">
        <v>4</v>
      </c>
      <c r="V103">
        <v>30</v>
      </c>
      <c r="W103">
        <v>91</v>
      </c>
      <c r="X103">
        <v>96</v>
      </c>
      <c r="Y103">
        <v>14</v>
      </c>
      <c r="Z103">
        <v>9</v>
      </c>
      <c r="AA103">
        <v>12</v>
      </c>
      <c r="AB103">
        <v>95</v>
      </c>
      <c r="AC103">
        <v>204</v>
      </c>
      <c r="AE103">
        <v>1014</v>
      </c>
      <c r="AF103">
        <v>949</v>
      </c>
      <c r="AG103">
        <v>1286</v>
      </c>
      <c r="AH103">
        <v>2187</v>
      </c>
    </row>
    <row r="104" spans="2:34">
      <c r="B104" t="s">
        <v>85</v>
      </c>
    </row>
    <row r="105" spans="2:34">
      <c r="B105" t="s">
        <v>86</v>
      </c>
      <c r="Q105">
        <v>315</v>
      </c>
      <c r="R105">
        <v>299</v>
      </c>
      <c r="S105">
        <v>362</v>
      </c>
      <c r="T105">
        <v>183</v>
      </c>
      <c r="U105">
        <v>307</v>
      </c>
      <c r="V105">
        <v>364</v>
      </c>
      <c r="W105">
        <v>410</v>
      </c>
      <c r="X105">
        <v>305</v>
      </c>
      <c r="Y105">
        <v>755</v>
      </c>
      <c r="Z105">
        <v>507</v>
      </c>
      <c r="AA105">
        <v>382</v>
      </c>
      <c r="AB105">
        <v>479</v>
      </c>
      <c r="AC105">
        <v>446</v>
      </c>
      <c r="AE105">
        <v>878</v>
      </c>
      <c r="AF105">
        <v>755</v>
      </c>
      <c r="AG105">
        <v>5814</v>
      </c>
      <c r="AH105">
        <v>964</v>
      </c>
    </row>
    <row r="106" spans="2:34">
      <c r="B106" t="s">
        <v>87</v>
      </c>
      <c r="Q106">
        <v>2</v>
      </c>
      <c r="R106">
        <v>2</v>
      </c>
      <c r="AB106">
        <v>26</v>
      </c>
      <c r="AE106">
        <v>3</v>
      </c>
      <c r="AF106">
        <v>450</v>
      </c>
      <c r="AG106">
        <v>1124</v>
      </c>
      <c r="AH106">
        <v>1511</v>
      </c>
    </row>
    <row r="107" spans="2:34">
      <c r="B107" t="s">
        <v>88</v>
      </c>
    </row>
    <row r="108" spans="2:34">
      <c r="B108" t="s">
        <v>89</v>
      </c>
      <c r="Q108">
        <v>38</v>
      </c>
      <c r="R108">
        <v>50</v>
      </c>
      <c r="S108">
        <v>43</v>
      </c>
      <c r="T108">
        <v>13</v>
      </c>
      <c r="U108">
        <v>45</v>
      </c>
      <c r="V108">
        <v>39</v>
      </c>
      <c r="W108">
        <v>54</v>
      </c>
      <c r="X108">
        <v>33</v>
      </c>
      <c r="Y108">
        <v>95</v>
      </c>
      <c r="Z108">
        <v>23</v>
      </c>
      <c r="AA108">
        <v>31</v>
      </c>
      <c r="AB108">
        <v>7</v>
      </c>
      <c r="AC108">
        <v>28</v>
      </c>
      <c r="AE108">
        <v>155</v>
      </c>
      <c r="AF108">
        <v>299</v>
      </c>
      <c r="AG108">
        <v>471</v>
      </c>
      <c r="AH108">
        <v>320</v>
      </c>
    </row>
    <row r="109" spans="2:34">
      <c r="B109" t="s">
        <v>90</v>
      </c>
    </row>
    <row r="110" spans="2:34">
      <c r="B110" t="s">
        <v>91</v>
      </c>
    </row>
    <row r="111" spans="2:34">
      <c r="B111" t="s">
        <v>92</v>
      </c>
    </row>
    <row r="112" spans="2:34">
      <c r="B112" t="s">
        <v>93</v>
      </c>
      <c r="Q112">
        <v>70</v>
      </c>
      <c r="R112">
        <v>84</v>
      </c>
      <c r="S112">
        <v>91</v>
      </c>
      <c r="T112">
        <v>15</v>
      </c>
      <c r="U112">
        <v>53</v>
      </c>
      <c r="V112">
        <v>20</v>
      </c>
      <c r="W112">
        <v>23</v>
      </c>
      <c r="X112">
        <v>16</v>
      </c>
      <c r="Y112">
        <v>11</v>
      </c>
      <c r="Z112">
        <v>55</v>
      </c>
      <c r="AA112">
        <v>7</v>
      </c>
      <c r="AB112">
        <v>18</v>
      </c>
      <c r="AE112">
        <v>7</v>
      </c>
      <c r="AH112">
        <v>8</v>
      </c>
    </row>
    <row r="113" spans="2:44">
      <c r="B113" t="s">
        <v>94</v>
      </c>
    </row>
    <row r="114" spans="2:44">
      <c r="B114" t="s">
        <v>95</v>
      </c>
      <c r="AE114">
        <v>5</v>
      </c>
    </row>
    <row r="115" spans="2:44">
      <c r="B115" t="s">
        <v>96</v>
      </c>
      <c r="Q115">
        <f t="shared" ref="Q115:R115" si="1">SUM(Q41:Q114)</f>
        <v>37617</v>
      </c>
      <c r="R115">
        <f t="shared" si="1"/>
        <v>48179</v>
      </c>
      <c r="S115">
        <f>SUM(S41:S114)</f>
        <v>34712</v>
      </c>
      <c r="T115">
        <f>SUM(T41:T114)</f>
        <v>17987</v>
      </c>
      <c r="U115">
        <f t="shared" ref="U115:AR115" si="2">SUM(U41:U114)</f>
        <v>32025</v>
      </c>
      <c r="V115">
        <f t="shared" si="2"/>
        <v>34949</v>
      </c>
      <c r="W115">
        <f t="shared" si="2"/>
        <v>50751</v>
      </c>
      <c r="X115">
        <f t="shared" si="2"/>
        <v>60921</v>
      </c>
      <c r="Y115">
        <f t="shared" si="2"/>
        <v>91076</v>
      </c>
      <c r="Z115">
        <f t="shared" si="2"/>
        <v>94455</v>
      </c>
      <c r="AA115">
        <f t="shared" si="2"/>
        <v>73513</v>
      </c>
      <c r="AB115">
        <f t="shared" si="2"/>
        <v>88126</v>
      </c>
      <c r="AC115">
        <f t="shared" si="2"/>
        <v>126832</v>
      </c>
      <c r="AD115">
        <f t="shared" si="2"/>
        <v>0</v>
      </c>
      <c r="AE115">
        <f t="shared" si="2"/>
        <v>424038</v>
      </c>
      <c r="AF115">
        <f t="shared" si="2"/>
        <v>491572</v>
      </c>
      <c r="AG115">
        <f t="shared" si="2"/>
        <v>613202</v>
      </c>
      <c r="AH115">
        <f t="shared" si="2"/>
        <v>1061219</v>
      </c>
      <c r="AI115">
        <f t="shared" si="2"/>
        <v>0</v>
      </c>
      <c r="AJ115">
        <f t="shared" si="2"/>
        <v>0</v>
      </c>
      <c r="AK115">
        <f t="shared" si="2"/>
        <v>0</v>
      </c>
      <c r="AL115">
        <f t="shared" si="2"/>
        <v>0</v>
      </c>
      <c r="AM115">
        <f t="shared" si="2"/>
        <v>0</v>
      </c>
      <c r="AN115">
        <f t="shared" si="2"/>
        <v>0</v>
      </c>
      <c r="AO115">
        <f t="shared" si="2"/>
        <v>0</v>
      </c>
      <c r="AP115">
        <f t="shared" si="2"/>
        <v>0</v>
      </c>
      <c r="AQ115">
        <f t="shared" si="2"/>
        <v>0</v>
      </c>
      <c r="AR115">
        <f t="shared" si="2"/>
        <v>0</v>
      </c>
    </row>
    <row r="116" spans="2:44">
      <c r="B116" t="s">
        <v>97</v>
      </c>
      <c r="Q116">
        <v>55688</v>
      </c>
      <c r="R116">
        <v>62905</v>
      </c>
      <c r="S116">
        <v>56832</v>
      </c>
      <c r="T116">
        <v>48063</v>
      </c>
      <c r="U116">
        <v>77654</v>
      </c>
      <c r="V116">
        <v>91242</v>
      </c>
      <c r="W116">
        <v>119719</v>
      </c>
      <c r="X116">
        <v>151737</v>
      </c>
      <c r="Y116">
        <v>212842</v>
      </c>
      <c r="Z116">
        <v>208985</v>
      </c>
      <c r="AA116">
        <v>159836</v>
      </c>
      <c r="AB116">
        <v>182634</v>
      </c>
      <c r="AC116">
        <v>207070</v>
      </c>
      <c r="AE116">
        <v>424885</v>
      </c>
      <c r="AF116">
        <v>478156</v>
      </c>
      <c r="AG116">
        <v>617378</v>
      </c>
      <c r="AH116">
        <v>862259</v>
      </c>
    </row>
    <row r="118" spans="2:44">
      <c r="B118" t="s">
        <v>125</v>
      </c>
      <c r="Q118">
        <f t="shared" ref="Q118:R118" si="3">+Q116+Q115+Q40</f>
        <v>185667</v>
      </c>
      <c r="R118">
        <f t="shared" si="3"/>
        <v>240147</v>
      </c>
      <c r="S118">
        <f>+S116+S115+S40</f>
        <v>198402</v>
      </c>
      <c r="T118">
        <f>+T116+T115+T40</f>
        <v>153186</v>
      </c>
      <c r="U118">
        <f t="shared" ref="U118:AR118" si="4">+U116+U115+U40</f>
        <v>247742</v>
      </c>
      <c r="V118">
        <f t="shared" si="4"/>
        <v>273617</v>
      </c>
      <c r="W118">
        <f t="shared" si="4"/>
        <v>339261</v>
      </c>
      <c r="X118">
        <f t="shared" si="4"/>
        <v>411256</v>
      </c>
      <c r="Y118">
        <f t="shared" si="4"/>
        <v>639356</v>
      </c>
      <c r="Z118">
        <f t="shared" si="4"/>
        <v>679980</v>
      </c>
      <c r="AA118">
        <f t="shared" si="4"/>
        <v>474290</v>
      </c>
      <c r="AB118">
        <f t="shared" si="4"/>
        <v>502002</v>
      </c>
      <c r="AC118">
        <f t="shared" si="4"/>
        <v>662642</v>
      </c>
      <c r="AD118">
        <f t="shared" si="4"/>
        <v>0</v>
      </c>
      <c r="AE118">
        <f t="shared" si="4"/>
        <v>1667584</v>
      </c>
      <c r="AF118">
        <f t="shared" si="4"/>
        <v>1957138</v>
      </c>
      <c r="AG118">
        <f t="shared" si="4"/>
        <v>2366317</v>
      </c>
      <c r="AH118">
        <f t="shared" si="4"/>
        <v>3602417</v>
      </c>
      <c r="AI118">
        <f t="shared" si="4"/>
        <v>0</v>
      </c>
      <c r="AJ118">
        <f t="shared" si="4"/>
        <v>0</v>
      </c>
      <c r="AK118">
        <f t="shared" si="4"/>
        <v>0</v>
      </c>
      <c r="AL118">
        <f t="shared" si="4"/>
        <v>0</v>
      </c>
      <c r="AM118">
        <f t="shared" si="4"/>
        <v>0</v>
      </c>
      <c r="AN118">
        <f t="shared" si="4"/>
        <v>0</v>
      </c>
      <c r="AO118">
        <f t="shared" si="4"/>
        <v>0</v>
      </c>
      <c r="AP118">
        <f t="shared" si="4"/>
        <v>0</v>
      </c>
      <c r="AQ118">
        <f t="shared" si="4"/>
        <v>0</v>
      </c>
      <c r="AR118">
        <f t="shared" si="4"/>
        <v>0</v>
      </c>
    </row>
    <row r="120" spans="2:44">
      <c r="Q120">
        <f>185667-Q118</f>
        <v>0</v>
      </c>
      <c r="R120">
        <f>240147-R118</f>
        <v>0</v>
      </c>
      <c r="S120">
        <f>198402-S118</f>
        <v>0</v>
      </c>
      <c r="T120">
        <f>153186-T118</f>
        <v>0</v>
      </c>
      <c r="U120">
        <f>247742-U118</f>
        <v>0</v>
      </c>
      <c r="V120">
        <f>273617-V118</f>
        <v>0</v>
      </c>
      <c r="W120">
        <f>339261-W118</f>
        <v>0</v>
      </c>
      <c r="X120">
        <f>411256-X118</f>
        <v>0</v>
      </c>
      <c r="Y120">
        <f>639356-Y118</f>
        <v>0</v>
      </c>
      <c r="Z120">
        <f>679980-Z118</f>
        <v>0</v>
      </c>
      <c r="AA120">
        <f>474290-AA118</f>
        <v>0</v>
      </c>
      <c r="AB120">
        <f>502002-AB118</f>
        <v>0</v>
      </c>
      <c r="AC120">
        <f>662642-AC118</f>
        <v>0</v>
      </c>
      <c r="AE120">
        <f>1667584-AE118</f>
        <v>0</v>
      </c>
      <c r="AF120">
        <f>1957138-AF118</f>
        <v>0</v>
      </c>
      <c r="AG120">
        <f>2366317-AG118</f>
        <v>0</v>
      </c>
      <c r="AH120">
        <f>3602417-AH118</f>
        <v>0</v>
      </c>
    </row>
    <row r="122" spans="2:44">
      <c r="Q122" t="s">
        <v>112</v>
      </c>
      <c r="R122" t="s">
        <v>112</v>
      </c>
      <c r="S122" t="s">
        <v>112</v>
      </c>
      <c r="T122" t="s">
        <v>112</v>
      </c>
      <c r="U122" t="s">
        <v>112</v>
      </c>
      <c r="V122" t="s">
        <v>112</v>
      </c>
      <c r="W122" t="s">
        <v>112</v>
      </c>
      <c r="X122" t="s">
        <v>112</v>
      </c>
      <c r="Y122" t="s">
        <v>112</v>
      </c>
      <c r="Z122" t="s">
        <v>112</v>
      </c>
      <c r="AA122" t="s">
        <v>112</v>
      </c>
      <c r="AB122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18"/>
  <sheetViews>
    <sheetView tabSelected="1" workbookViewId="0">
      <pane xSplit="3" ySplit="3" topLeftCell="Z99" activePane="bottomRight" state="frozen"/>
      <selection pane="topRight" activeCell="D1" sqref="D1"/>
      <selection pane="bottomLeft" activeCell="A3" sqref="A3"/>
      <selection pane="bottomRight" activeCell="B114" sqref="B114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Z2">
        <v>1</v>
      </c>
      <c r="AA2" s="1">
        <v>1</v>
      </c>
      <c r="AB2" s="1">
        <v>1</v>
      </c>
      <c r="AC2" s="1"/>
      <c r="AD2" s="1"/>
      <c r="AE2" s="1"/>
    </row>
    <row r="3" spans="1:55">
      <c r="C3" t="s">
        <v>2</v>
      </c>
    </row>
    <row r="4" spans="1:55">
      <c r="A4" t="s">
        <v>23</v>
      </c>
      <c r="B4" t="s">
        <v>3</v>
      </c>
      <c r="Z4">
        <v>337384</v>
      </c>
      <c r="AA4">
        <v>231890</v>
      </c>
      <c r="AB4">
        <v>135440</v>
      </c>
      <c r="AC4">
        <v>70636</v>
      </c>
      <c r="AE4">
        <v>131925</v>
      </c>
      <c r="AF4">
        <v>263723</v>
      </c>
      <c r="AG4">
        <v>366870</v>
      </c>
      <c r="AH4">
        <v>456876</v>
      </c>
    </row>
    <row r="5" spans="1:55">
      <c r="B5" t="s">
        <v>4</v>
      </c>
      <c r="AF5">
        <v>4</v>
      </c>
      <c r="AH5">
        <v>5</v>
      </c>
    </row>
    <row r="6" spans="1:55">
      <c r="B6" t="s">
        <v>5</v>
      </c>
      <c r="AA6">
        <v>79</v>
      </c>
      <c r="AB6">
        <v>20</v>
      </c>
      <c r="AG6">
        <v>141</v>
      </c>
    </row>
    <row r="7" spans="1:55">
      <c r="B7" t="s">
        <v>6</v>
      </c>
      <c r="AF7">
        <v>360</v>
      </c>
    </row>
    <row r="8" spans="1:55">
      <c r="B8" t="s">
        <v>7</v>
      </c>
      <c r="AA8">
        <v>9</v>
      </c>
      <c r="AE8">
        <v>440</v>
      </c>
      <c r="AF8">
        <v>17</v>
      </c>
      <c r="AG8">
        <v>17</v>
      </c>
    </row>
    <row r="9" spans="1:55">
      <c r="B9" t="s">
        <v>8</v>
      </c>
      <c r="Z9">
        <v>120</v>
      </c>
      <c r="AA9">
        <v>4</v>
      </c>
      <c r="AE9">
        <v>307</v>
      </c>
      <c r="AH9">
        <v>104</v>
      </c>
    </row>
    <row r="10" spans="1:55">
      <c r="B10" t="s">
        <v>9</v>
      </c>
    </row>
    <row r="11" spans="1:55">
      <c r="B11" t="s">
        <v>10</v>
      </c>
    </row>
    <row r="12" spans="1:55">
      <c r="B12" t="s">
        <v>11</v>
      </c>
    </row>
    <row r="13" spans="1:55">
      <c r="B13" t="s">
        <v>12</v>
      </c>
    </row>
    <row r="14" spans="1:55">
      <c r="B14" t="s">
        <v>13</v>
      </c>
    </row>
    <row r="15" spans="1:55">
      <c r="B15" t="s">
        <v>14</v>
      </c>
      <c r="AE15">
        <v>105</v>
      </c>
      <c r="AF15">
        <v>117</v>
      </c>
      <c r="AG15">
        <v>172</v>
      </c>
      <c r="AH15">
        <v>366</v>
      </c>
    </row>
    <row r="16" spans="1:55">
      <c r="B16" t="s">
        <v>15</v>
      </c>
    </row>
    <row r="17" spans="2:34">
      <c r="B17" t="s">
        <v>16</v>
      </c>
    </row>
    <row r="18" spans="2:34">
      <c r="B18" t="s">
        <v>105</v>
      </c>
    </row>
    <row r="19" spans="2:34">
      <c r="B19" t="s">
        <v>99</v>
      </c>
      <c r="Z19">
        <v>45</v>
      </c>
      <c r="AE19">
        <v>5</v>
      </c>
      <c r="AG19">
        <v>74</v>
      </c>
    </row>
    <row r="20" spans="2:34">
      <c r="B20" t="s">
        <v>17</v>
      </c>
    </row>
    <row r="21" spans="2:34">
      <c r="B21" t="s">
        <v>18</v>
      </c>
    </row>
    <row r="22" spans="2:34">
      <c r="B22" t="s">
        <v>19</v>
      </c>
      <c r="Z22">
        <v>34</v>
      </c>
    </row>
    <row r="23" spans="2:34">
      <c r="B23" t="s">
        <v>20</v>
      </c>
    </row>
    <row r="24" spans="2:34">
      <c r="B24" t="s">
        <v>21</v>
      </c>
    </row>
    <row r="25" spans="2:34">
      <c r="B25" t="s">
        <v>22</v>
      </c>
    </row>
    <row r="26" spans="2:34">
      <c r="B26" t="s">
        <v>23</v>
      </c>
    </row>
    <row r="27" spans="2:34">
      <c r="B27" t="s">
        <v>106</v>
      </c>
      <c r="Z27">
        <v>3163</v>
      </c>
      <c r="AA27">
        <v>1647</v>
      </c>
      <c r="AB27">
        <v>13191</v>
      </c>
      <c r="AC27">
        <v>22796</v>
      </c>
      <c r="AE27">
        <v>9684</v>
      </c>
      <c r="AF27">
        <v>7396</v>
      </c>
      <c r="AG27">
        <v>5392</v>
      </c>
      <c r="AH27">
        <v>8481</v>
      </c>
    </row>
    <row r="28" spans="2:34">
      <c r="B28" t="s">
        <v>107</v>
      </c>
      <c r="Z28">
        <v>35522</v>
      </c>
      <c r="AA28">
        <v>39595</v>
      </c>
      <c r="AB28">
        <v>41505</v>
      </c>
      <c r="AC28">
        <v>36406</v>
      </c>
      <c r="AE28">
        <v>65543</v>
      </c>
      <c r="AF28">
        <v>77221</v>
      </c>
      <c r="AG28">
        <v>77441</v>
      </c>
      <c r="AH28">
        <v>79426</v>
      </c>
    </row>
    <row r="29" spans="2:34">
      <c r="B29" t="s">
        <v>108</v>
      </c>
      <c r="Z29">
        <v>48826</v>
      </c>
      <c r="AA29">
        <v>45879</v>
      </c>
      <c r="AB29">
        <v>83996</v>
      </c>
      <c r="AC29">
        <v>110222</v>
      </c>
      <c r="AE29">
        <v>161439</v>
      </c>
      <c r="AF29">
        <v>167284</v>
      </c>
      <c r="AG29">
        <v>98442</v>
      </c>
      <c r="AH29">
        <v>72548</v>
      </c>
    </row>
    <row r="30" spans="2:34">
      <c r="B30" t="s">
        <v>24</v>
      </c>
      <c r="Z30">
        <v>768</v>
      </c>
      <c r="AA30">
        <v>183</v>
      </c>
      <c r="AB30">
        <v>177</v>
      </c>
      <c r="AC30">
        <v>249</v>
      </c>
      <c r="AE30">
        <v>295</v>
      </c>
      <c r="AF30">
        <v>12</v>
      </c>
      <c r="AG30">
        <v>1944</v>
      </c>
      <c r="AH30">
        <v>4158</v>
      </c>
    </row>
    <row r="31" spans="2:34">
      <c r="B31" t="s">
        <v>25</v>
      </c>
    </row>
    <row r="32" spans="2:34">
      <c r="B32" t="s">
        <v>26</v>
      </c>
    </row>
    <row r="33" spans="2:44">
      <c r="B33" t="s">
        <v>110</v>
      </c>
      <c r="AB33">
        <v>313</v>
      </c>
    </row>
    <row r="34" spans="2:44">
      <c r="B34" t="s">
        <v>123</v>
      </c>
      <c r="AH34">
        <v>46</v>
      </c>
    </row>
    <row r="35" spans="2:44">
      <c r="B35" t="s">
        <v>27</v>
      </c>
      <c r="AH35">
        <v>22</v>
      </c>
    </row>
    <row r="36" spans="2:44">
      <c r="B36" t="s">
        <v>28</v>
      </c>
    </row>
    <row r="37" spans="2:44">
      <c r="B37" t="s">
        <v>29</v>
      </c>
    </row>
    <row r="38" spans="2:44">
      <c r="B38" t="s">
        <v>30</v>
      </c>
      <c r="AF38">
        <v>416</v>
      </c>
    </row>
    <row r="39" spans="2:44">
      <c r="B39" t="s">
        <v>31</v>
      </c>
    </row>
    <row r="40" spans="2:44">
      <c r="B40" t="s">
        <v>32</v>
      </c>
    </row>
    <row r="41" spans="2:44">
      <c r="B41" t="s">
        <v>33</v>
      </c>
    </row>
    <row r="42" spans="2:44">
      <c r="B42" t="s">
        <v>100</v>
      </c>
    </row>
    <row r="43" spans="2:44">
      <c r="B43" t="s">
        <v>34</v>
      </c>
    </row>
    <row r="44" spans="2:44">
      <c r="B44" t="s">
        <v>35</v>
      </c>
      <c r="E44">
        <f>SUM(E4:E43)</f>
        <v>0</v>
      </c>
      <c r="F44">
        <f t="shared" ref="F44:AR44" si="0">SUM(F4:F43)</f>
        <v>0</v>
      </c>
      <c r="G44">
        <f t="shared" si="0"/>
        <v>0</v>
      </c>
      <c r="H44">
        <f t="shared" si="0"/>
        <v>0</v>
      </c>
      <c r="I44">
        <f t="shared" si="0"/>
        <v>0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</v>
      </c>
      <c r="P44">
        <f t="shared" si="0"/>
        <v>0</v>
      </c>
      <c r="Q44">
        <f t="shared" si="0"/>
        <v>0</v>
      </c>
      <c r="R44">
        <f t="shared" si="0"/>
        <v>0</v>
      </c>
      <c r="S44">
        <f t="shared" si="0"/>
        <v>0</v>
      </c>
      <c r="T44">
        <f t="shared" si="0"/>
        <v>0</v>
      </c>
      <c r="U44">
        <f t="shared" si="0"/>
        <v>0</v>
      </c>
      <c r="V44">
        <f t="shared" si="0"/>
        <v>0</v>
      </c>
      <c r="W44">
        <f t="shared" si="0"/>
        <v>0</v>
      </c>
      <c r="X44">
        <f t="shared" si="0"/>
        <v>0</v>
      </c>
      <c r="Y44">
        <f t="shared" si="0"/>
        <v>0</v>
      </c>
      <c r="Z44">
        <f t="shared" si="0"/>
        <v>425862</v>
      </c>
      <c r="AA44">
        <f t="shared" si="0"/>
        <v>319286</v>
      </c>
      <c r="AB44">
        <f t="shared" si="0"/>
        <v>274642</v>
      </c>
      <c r="AC44">
        <f t="shared" si="0"/>
        <v>240309</v>
      </c>
      <c r="AD44">
        <f t="shared" si="0"/>
        <v>0</v>
      </c>
      <c r="AE44">
        <f t="shared" si="0"/>
        <v>369743</v>
      </c>
      <c r="AF44">
        <f t="shared" si="0"/>
        <v>516550</v>
      </c>
      <c r="AG44">
        <f t="shared" si="0"/>
        <v>550493</v>
      </c>
      <c r="AH44">
        <f t="shared" si="0"/>
        <v>622032</v>
      </c>
      <c r="AI44">
        <f t="shared" si="0"/>
        <v>0</v>
      </c>
      <c r="AJ44">
        <f t="shared" si="0"/>
        <v>0</v>
      </c>
      <c r="AK44">
        <f t="shared" si="0"/>
        <v>0</v>
      </c>
      <c r="AL44">
        <f t="shared" si="0"/>
        <v>0</v>
      </c>
      <c r="AM44">
        <f t="shared" si="0"/>
        <v>0</v>
      </c>
      <c r="AN44">
        <f t="shared" si="0"/>
        <v>0</v>
      </c>
      <c r="AO44">
        <f t="shared" si="0"/>
        <v>0</v>
      </c>
      <c r="AP44">
        <f t="shared" si="0"/>
        <v>0</v>
      </c>
      <c r="AQ44">
        <f t="shared" si="0"/>
        <v>0</v>
      </c>
      <c r="AR44">
        <f t="shared" si="0"/>
        <v>0</v>
      </c>
    </row>
    <row r="45" spans="2:44">
      <c r="B45" t="s">
        <v>36</v>
      </c>
    </row>
    <row r="46" spans="2:44">
      <c r="B46" t="s">
        <v>101</v>
      </c>
      <c r="AG46">
        <v>1</v>
      </c>
    </row>
    <row r="47" spans="2:44">
      <c r="B47" t="s">
        <v>37</v>
      </c>
      <c r="Z47">
        <v>32</v>
      </c>
      <c r="AA47">
        <v>158737</v>
      </c>
      <c r="AB47">
        <v>90812</v>
      </c>
      <c r="AC47">
        <v>46208</v>
      </c>
      <c r="AE47">
        <v>14245</v>
      </c>
      <c r="AF47">
        <v>48524</v>
      </c>
      <c r="AG47">
        <v>81458</v>
      </c>
      <c r="AH47">
        <v>62231</v>
      </c>
    </row>
    <row r="48" spans="2:44">
      <c r="B48" t="s">
        <v>38</v>
      </c>
      <c r="Z48">
        <v>133025</v>
      </c>
      <c r="AA48">
        <v>110967</v>
      </c>
      <c r="AB48">
        <v>86917</v>
      </c>
      <c r="AC48">
        <v>105111</v>
      </c>
      <c r="AE48">
        <v>95518</v>
      </c>
      <c r="AF48">
        <v>131072</v>
      </c>
      <c r="AG48">
        <v>82015</v>
      </c>
      <c r="AH48">
        <v>75755</v>
      </c>
    </row>
    <row r="49" spans="2:34">
      <c r="B49" t="s">
        <v>39</v>
      </c>
    </row>
    <row r="50" spans="2:34">
      <c r="B50" t="s">
        <v>102</v>
      </c>
    </row>
    <row r="51" spans="2:34">
      <c r="B51" t="s">
        <v>40</v>
      </c>
    </row>
    <row r="52" spans="2:34">
      <c r="B52" t="s">
        <v>98</v>
      </c>
    </row>
    <row r="53" spans="2:34">
      <c r="B53" t="s">
        <v>41</v>
      </c>
      <c r="AB53">
        <v>9</v>
      </c>
      <c r="AE53">
        <v>73</v>
      </c>
      <c r="AF53">
        <v>9</v>
      </c>
      <c r="AG53">
        <v>590</v>
      </c>
      <c r="AH53">
        <v>1120</v>
      </c>
    </row>
    <row r="54" spans="2:34">
      <c r="B54" t="s">
        <v>42</v>
      </c>
    </row>
    <row r="55" spans="2:34">
      <c r="B55" t="s">
        <v>43</v>
      </c>
    </row>
    <row r="56" spans="2:34">
      <c r="B56" t="s">
        <v>44</v>
      </c>
    </row>
    <row r="57" spans="2:34">
      <c r="B57" t="s">
        <v>45</v>
      </c>
    </row>
    <row r="58" spans="2:34">
      <c r="B58" t="s">
        <v>46</v>
      </c>
    </row>
    <row r="59" spans="2:34">
      <c r="B59" t="s">
        <v>47</v>
      </c>
      <c r="Z59">
        <v>35</v>
      </c>
      <c r="AA59">
        <v>900</v>
      </c>
      <c r="AB59">
        <v>6836</v>
      </c>
      <c r="AC59">
        <v>61080</v>
      </c>
      <c r="AE59">
        <v>2112</v>
      </c>
      <c r="AF59">
        <v>5945</v>
      </c>
      <c r="AG59">
        <v>60604</v>
      </c>
      <c r="AH59">
        <v>65222</v>
      </c>
    </row>
    <row r="60" spans="2:34">
      <c r="B60" t="s">
        <v>48</v>
      </c>
    </row>
    <row r="61" spans="2:34">
      <c r="B61" t="s">
        <v>49</v>
      </c>
    </row>
    <row r="62" spans="2:34">
      <c r="B62" t="s">
        <v>50</v>
      </c>
    </row>
    <row r="63" spans="2:34">
      <c r="B63" t="s">
        <v>51</v>
      </c>
    </row>
    <row r="64" spans="2:34">
      <c r="B64" t="s">
        <v>52</v>
      </c>
      <c r="AA64">
        <v>451</v>
      </c>
      <c r="AB64">
        <v>10</v>
      </c>
      <c r="AC64">
        <v>106</v>
      </c>
      <c r="AF64">
        <v>5477</v>
      </c>
      <c r="AG64">
        <v>10555</v>
      </c>
      <c r="AH64">
        <v>20981</v>
      </c>
    </row>
    <row r="65" spans="2:34">
      <c r="B65" t="s">
        <v>53</v>
      </c>
    </row>
    <row r="66" spans="2:34">
      <c r="B66" t="s">
        <v>54</v>
      </c>
    </row>
    <row r="67" spans="2:34">
      <c r="B67" t="s">
        <v>55</v>
      </c>
      <c r="AB67">
        <v>88</v>
      </c>
      <c r="AF67">
        <v>11323</v>
      </c>
      <c r="AG67">
        <v>29401</v>
      </c>
      <c r="AH67">
        <v>21107</v>
      </c>
    </row>
    <row r="68" spans="2:34">
      <c r="B68" t="s">
        <v>56</v>
      </c>
    </row>
    <row r="69" spans="2:34">
      <c r="B69" t="s">
        <v>57</v>
      </c>
    </row>
    <row r="70" spans="2:34">
      <c r="B70" t="s">
        <v>58</v>
      </c>
    </row>
    <row r="71" spans="2:34">
      <c r="B71" t="s">
        <v>59</v>
      </c>
    </row>
    <row r="72" spans="2:34">
      <c r="B72" t="s">
        <v>60</v>
      </c>
    </row>
    <row r="73" spans="2:34">
      <c r="B73" t="s">
        <v>61</v>
      </c>
      <c r="Z73">
        <v>125</v>
      </c>
      <c r="AA73">
        <v>1416</v>
      </c>
      <c r="AB73">
        <v>55</v>
      </c>
      <c r="AC73">
        <v>1225</v>
      </c>
      <c r="AE73">
        <v>419</v>
      </c>
      <c r="AF73">
        <v>93</v>
      </c>
      <c r="AG73">
        <v>178</v>
      </c>
      <c r="AH73">
        <v>474</v>
      </c>
    </row>
    <row r="74" spans="2:34">
      <c r="B74" t="s">
        <v>62</v>
      </c>
      <c r="Z74">
        <v>911</v>
      </c>
      <c r="AA74">
        <v>188</v>
      </c>
      <c r="AF74">
        <v>13</v>
      </c>
      <c r="AG74">
        <v>17</v>
      </c>
    </row>
    <row r="75" spans="2:34">
      <c r="B75" t="s">
        <v>103</v>
      </c>
    </row>
    <row r="76" spans="2:34">
      <c r="B76" t="s">
        <v>63</v>
      </c>
    </row>
    <row r="77" spans="2:34">
      <c r="B77" t="s">
        <v>64</v>
      </c>
    </row>
    <row r="78" spans="2:34">
      <c r="B78" t="s">
        <v>65</v>
      </c>
    </row>
    <row r="79" spans="2:34">
      <c r="B79" t="s">
        <v>66</v>
      </c>
    </row>
    <row r="80" spans="2:34">
      <c r="B80" t="s">
        <v>67</v>
      </c>
      <c r="AC80">
        <v>15</v>
      </c>
      <c r="AF80">
        <v>12</v>
      </c>
      <c r="AG80">
        <v>19</v>
      </c>
      <c r="AH80">
        <v>76</v>
      </c>
    </row>
    <row r="81" spans="2:34">
      <c r="B81" t="s">
        <v>68</v>
      </c>
    </row>
    <row r="82" spans="2:34">
      <c r="B82" t="s">
        <v>69</v>
      </c>
    </row>
    <row r="83" spans="2:34">
      <c r="B83" t="s">
        <v>70</v>
      </c>
      <c r="AG83">
        <v>321</v>
      </c>
      <c r="AH83">
        <v>554</v>
      </c>
    </row>
    <row r="84" spans="2:34">
      <c r="B84" t="s">
        <v>71</v>
      </c>
    </row>
    <row r="85" spans="2:34">
      <c r="B85" t="s">
        <v>104</v>
      </c>
    </row>
    <row r="86" spans="2:34">
      <c r="B86" t="s">
        <v>72</v>
      </c>
    </row>
    <row r="87" spans="2:34">
      <c r="B87" t="s">
        <v>73</v>
      </c>
    </row>
    <row r="88" spans="2:34">
      <c r="B88" t="s">
        <v>74</v>
      </c>
      <c r="AB88">
        <v>16</v>
      </c>
    </row>
    <row r="89" spans="2:34">
      <c r="B89" t="s">
        <v>75</v>
      </c>
    </row>
    <row r="90" spans="2:34">
      <c r="B90" t="s">
        <v>76</v>
      </c>
      <c r="Z90">
        <v>4770</v>
      </c>
      <c r="AA90">
        <v>7385</v>
      </c>
      <c r="AB90">
        <v>2400</v>
      </c>
      <c r="AE90">
        <v>361</v>
      </c>
      <c r="AF90">
        <v>36</v>
      </c>
      <c r="AG90">
        <v>7377</v>
      </c>
      <c r="AH90">
        <v>13375</v>
      </c>
    </row>
    <row r="91" spans="2:34">
      <c r="B91" t="s">
        <v>77</v>
      </c>
    </row>
    <row r="92" spans="2:34">
      <c r="B92" t="s">
        <v>78</v>
      </c>
    </row>
    <row r="93" spans="2:34">
      <c r="B93" t="s">
        <v>79</v>
      </c>
    </row>
    <row r="94" spans="2:34">
      <c r="B94" t="s">
        <v>80</v>
      </c>
    </row>
    <row r="95" spans="2:34">
      <c r="B95" t="s">
        <v>81</v>
      </c>
    </row>
    <row r="96" spans="2:34">
      <c r="B96" t="s">
        <v>82</v>
      </c>
    </row>
    <row r="97" spans="2:44">
      <c r="B97" t="s">
        <v>83</v>
      </c>
    </row>
    <row r="98" spans="2:44">
      <c r="B98" t="s">
        <v>84</v>
      </c>
    </row>
    <row r="99" spans="2:44">
      <c r="B99" t="s">
        <v>85</v>
      </c>
    </row>
    <row r="100" spans="2:44">
      <c r="B100" t="s">
        <v>86</v>
      </c>
    </row>
    <row r="101" spans="2:44">
      <c r="B101" t="s">
        <v>87</v>
      </c>
    </row>
    <row r="102" spans="2:44">
      <c r="B102" t="s">
        <v>88</v>
      </c>
    </row>
    <row r="103" spans="2:44">
      <c r="B103" t="s">
        <v>89</v>
      </c>
    </row>
    <row r="104" spans="2:44">
      <c r="B104" t="s">
        <v>90</v>
      </c>
    </row>
    <row r="105" spans="2:44">
      <c r="B105" t="s">
        <v>91</v>
      </c>
    </row>
    <row r="106" spans="2:44">
      <c r="B106" t="s">
        <v>92</v>
      </c>
    </row>
    <row r="107" spans="2:44">
      <c r="B107" t="s">
        <v>93</v>
      </c>
    </row>
    <row r="108" spans="2:44">
      <c r="B108" t="s">
        <v>94</v>
      </c>
    </row>
    <row r="109" spans="2:44">
      <c r="B109" t="s">
        <v>95</v>
      </c>
    </row>
    <row r="110" spans="2:44">
      <c r="B110" t="s">
        <v>96</v>
      </c>
      <c r="Q110">
        <f t="shared" ref="Q110:R110" si="1">SUM(Q45:Q109)</f>
        <v>0</v>
      </c>
      <c r="R110">
        <f t="shared" si="1"/>
        <v>0</v>
      </c>
      <c r="S110">
        <f>SUM(S45:S109)</f>
        <v>0</v>
      </c>
      <c r="T110">
        <f>SUM(T45:T109)</f>
        <v>0</v>
      </c>
      <c r="U110">
        <f t="shared" ref="U110:AR110" si="2">SUM(U45:U109)</f>
        <v>0</v>
      </c>
      <c r="V110">
        <f t="shared" si="2"/>
        <v>0</v>
      </c>
      <c r="W110">
        <f t="shared" si="2"/>
        <v>0</v>
      </c>
      <c r="X110">
        <f t="shared" si="2"/>
        <v>0</v>
      </c>
      <c r="Y110">
        <f t="shared" si="2"/>
        <v>0</v>
      </c>
      <c r="Z110">
        <f t="shared" si="2"/>
        <v>138898</v>
      </c>
      <c r="AA110">
        <f t="shared" si="2"/>
        <v>280044</v>
      </c>
      <c r="AB110">
        <f t="shared" si="2"/>
        <v>187143</v>
      </c>
      <c r="AC110">
        <f t="shared" si="2"/>
        <v>213745</v>
      </c>
      <c r="AD110">
        <f t="shared" si="2"/>
        <v>0</v>
      </c>
      <c r="AE110">
        <f t="shared" si="2"/>
        <v>112728</v>
      </c>
      <c r="AF110">
        <f t="shared" si="2"/>
        <v>202504</v>
      </c>
      <c r="AG110">
        <f t="shared" si="2"/>
        <v>272536</v>
      </c>
      <c r="AH110">
        <f t="shared" si="2"/>
        <v>260895</v>
      </c>
      <c r="AI110">
        <f t="shared" si="2"/>
        <v>0</v>
      </c>
      <c r="AJ110">
        <f t="shared" si="2"/>
        <v>0</v>
      </c>
      <c r="AK110">
        <f t="shared" si="2"/>
        <v>0</v>
      </c>
      <c r="AL110">
        <f t="shared" si="2"/>
        <v>0</v>
      </c>
      <c r="AM110">
        <f t="shared" si="2"/>
        <v>0</v>
      </c>
      <c r="AN110">
        <f t="shared" si="2"/>
        <v>0</v>
      </c>
      <c r="AO110">
        <f t="shared" si="2"/>
        <v>0</v>
      </c>
      <c r="AP110">
        <f t="shared" si="2"/>
        <v>0</v>
      </c>
      <c r="AQ110">
        <f t="shared" si="2"/>
        <v>0</v>
      </c>
      <c r="AR110">
        <f t="shared" si="2"/>
        <v>0</v>
      </c>
    </row>
    <row r="111" spans="2:44">
      <c r="B111" t="s">
        <v>97</v>
      </c>
    </row>
    <row r="113" spans="2:44">
      <c r="B113" t="s">
        <v>125</v>
      </c>
      <c r="Q113">
        <f t="shared" ref="Q113:R113" si="3">+Q111+Q110+Q44</f>
        <v>0</v>
      </c>
      <c r="R113">
        <f t="shared" si="3"/>
        <v>0</v>
      </c>
      <c r="S113">
        <f>+S111+S110+S44</f>
        <v>0</v>
      </c>
      <c r="T113">
        <f>+T111+T110+T44</f>
        <v>0</v>
      </c>
      <c r="U113">
        <f t="shared" ref="U113:AR113" si="4">+U111+U110+U44</f>
        <v>0</v>
      </c>
      <c r="V113">
        <f t="shared" si="4"/>
        <v>0</v>
      </c>
      <c r="W113">
        <f t="shared" si="4"/>
        <v>0</v>
      </c>
      <c r="X113">
        <f t="shared" si="4"/>
        <v>0</v>
      </c>
      <c r="Y113">
        <f t="shared" si="4"/>
        <v>0</v>
      </c>
      <c r="Z113">
        <f t="shared" si="4"/>
        <v>564760</v>
      </c>
      <c r="AA113">
        <f t="shared" si="4"/>
        <v>599330</v>
      </c>
      <c r="AB113">
        <f t="shared" si="4"/>
        <v>461785</v>
      </c>
      <c r="AC113">
        <f t="shared" si="4"/>
        <v>454054</v>
      </c>
      <c r="AD113">
        <f t="shared" si="4"/>
        <v>0</v>
      </c>
      <c r="AE113">
        <f t="shared" si="4"/>
        <v>482471</v>
      </c>
      <c r="AF113">
        <f t="shared" si="4"/>
        <v>719054</v>
      </c>
      <c r="AG113">
        <f t="shared" si="4"/>
        <v>823029</v>
      </c>
      <c r="AH113">
        <f t="shared" si="4"/>
        <v>882927</v>
      </c>
      <c r="AI113">
        <f t="shared" si="4"/>
        <v>0</v>
      </c>
      <c r="AJ113">
        <f t="shared" si="4"/>
        <v>0</v>
      </c>
      <c r="AK113">
        <f t="shared" si="4"/>
        <v>0</v>
      </c>
      <c r="AL113">
        <f t="shared" si="4"/>
        <v>0</v>
      </c>
      <c r="AM113">
        <f t="shared" si="4"/>
        <v>0</v>
      </c>
      <c r="AN113">
        <f t="shared" si="4"/>
        <v>0</v>
      </c>
      <c r="AO113">
        <f t="shared" si="4"/>
        <v>0</v>
      </c>
      <c r="AP113">
        <f t="shared" si="4"/>
        <v>0</v>
      </c>
      <c r="AQ113">
        <f t="shared" si="4"/>
        <v>0</v>
      </c>
      <c r="AR113">
        <f t="shared" si="4"/>
        <v>0</v>
      </c>
    </row>
    <row r="115" spans="2:44">
      <c r="Z115">
        <f>564760-Z113</f>
        <v>0</v>
      </c>
      <c r="AA115">
        <f>599330-AA113</f>
        <v>0</v>
      </c>
      <c r="AB115">
        <f>461785-AB113</f>
        <v>0</v>
      </c>
      <c r="AC115">
        <f>454054-AC113</f>
        <v>0</v>
      </c>
      <c r="AE115">
        <f>482471-AE113</f>
        <v>0</v>
      </c>
      <c r="AF115">
        <f>719054-AF113</f>
        <v>0</v>
      </c>
      <c r="AG115">
        <f>823029-AG113</f>
        <v>0</v>
      </c>
      <c r="AH115">
        <f>882927-AH113</f>
        <v>0</v>
      </c>
    </row>
    <row r="117" spans="2:44">
      <c r="AC117" t="s">
        <v>113</v>
      </c>
    </row>
    <row r="118" spans="2:44">
      <c r="Q118" t="s">
        <v>109</v>
      </c>
      <c r="R118" t="s">
        <v>109</v>
      </c>
      <c r="S118" t="s">
        <v>109</v>
      </c>
      <c r="T118" t="s">
        <v>109</v>
      </c>
      <c r="U118" t="s">
        <v>109</v>
      </c>
      <c r="V118" t="s">
        <v>109</v>
      </c>
      <c r="W118" t="s">
        <v>109</v>
      </c>
      <c r="X118" t="s">
        <v>109</v>
      </c>
      <c r="Y11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2009-03-05T16:33:15Z</dcterms:created>
  <dcterms:modified xsi:type="dcterms:W3CDTF">2011-10-03T14:56:53Z</dcterms:modified>
</cp:coreProperties>
</file>