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255" windowHeight="9120"/>
  </bookViews>
  <sheets>
    <sheet name="imports" sheetId="1" r:id="rId1"/>
    <sheet name="exports" sheetId="2" r:id="rId2"/>
    <sheet name="M_1" sheetId="3" r:id="rId3"/>
    <sheet name="M_2" sheetId="4" r:id="rId4"/>
  </sheets>
  <calcPr calcId="125725"/>
</workbook>
</file>

<file path=xl/calcChain.xml><?xml version="1.0" encoding="utf-8"?>
<calcChain xmlns="http://schemas.openxmlformats.org/spreadsheetml/2006/main">
  <c r="BC101" i="2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G101"/>
  <c r="AF101"/>
  <c r="AE101"/>
  <c r="AD101"/>
  <c r="AC101"/>
  <c r="AI101"/>
  <c r="AH101"/>
  <c r="AC101" i="1"/>
  <c r="AC103" s="1"/>
  <c r="AD101"/>
  <c r="AD103" s="1"/>
  <c r="AE101"/>
  <c r="AE103" s="1"/>
  <c r="AF101"/>
  <c r="AF103" s="1"/>
  <c r="AG101"/>
  <c r="AS103"/>
  <c r="AR103"/>
  <c r="AQ103"/>
  <c r="AP103"/>
  <c r="AO103"/>
  <c r="AN103"/>
  <c r="AM103"/>
  <c r="AL103"/>
  <c r="AK103"/>
  <c r="AJ103"/>
  <c r="BB101"/>
  <c r="BB103" s="1"/>
  <c r="BC101"/>
  <c r="BC103" s="1"/>
  <c r="BA103"/>
  <c r="AZ103"/>
  <c r="AZ101"/>
  <c r="BA101"/>
  <c r="AH21"/>
  <c r="AI21"/>
  <c r="AI8"/>
  <c r="AI12"/>
  <c r="AI13"/>
  <c r="AI17"/>
  <c r="AI18"/>
  <c r="AI20"/>
  <c r="AI22"/>
  <c r="AI24"/>
  <c r="AI25"/>
  <c r="AI26"/>
  <c r="AI27"/>
  <c r="AI28"/>
  <c r="AI30"/>
  <c r="AI31"/>
  <c r="AI35"/>
  <c r="AI38"/>
  <c r="AI40"/>
  <c r="AI41"/>
  <c r="AI44"/>
  <c r="AI47"/>
  <c r="AI48"/>
  <c r="AI49"/>
  <c r="AI51"/>
  <c r="AI53"/>
  <c r="AI55"/>
  <c r="AI57"/>
  <c r="AI58"/>
  <c r="AI64"/>
  <c r="AI67"/>
  <c r="AI68"/>
  <c r="AI69"/>
  <c r="AI71"/>
  <c r="AI73"/>
  <c r="AI74"/>
  <c r="AI75"/>
  <c r="AI76"/>
  <c r="AI80"/>
  <c r="AI82"/>
  <c r="AI83"/>
  <c r="AI84"/>
  <c r="AI86"/>
  <c r="AI87"/>
  <c r="AI88"/>
  <c r="AI89"/>
  <c r="AI90"/>
  <c r="AI91"/>
  <c r="AI92"/>
  <c r="AI93"/>
  <c r="AI94"/>
  <c r="AI95"/>
  <c r="AI96"/>
  <c r="AI98"/>
  <c r="AJ101"/>
  <c r="AK101"/>
  <c r="AL101"/>
  <c r="AM101"/>
  <c r="AN101"/>
  <c r="AO101"/>
  <c r="AP101"/>
  <c r="AQ101"/>
  <c r="AR101"/>
  <c r="AS101"/>
  <c r="AH5"/>
  <c r="AH8"/>
  <c r="AH9"/>
  <c r="AH10"/>
  <c r="AH11"/>
  <c r="AH12"/>
  <c r="AH13"/>
  <c r="AH14"/>
  <c r="AH15"/>
  <c r="AH16"/>
  <c r="AH17"/>
  <c r="AH18"/>
  <c r="AH19"/>
  <c r="AH20"/>
  <c r="AH22"/>
  <c r="AH23"/>
  <c r="AH24"/>
  <c r="AH25"/>
  <c r="AH26"/>
  <c r="AH27"/>
  <c r="AH28"/>
  <c r="AH29"/>
  <c r="AH30"/>
  <c r="AH31"/>
  <c r="AH32"/>
  <c r="AH33"/>
  <c r="AH34"/>
  <c r="AH35"/>
  <c r="AH38"/>
  <c r="AH39"/>
  <c r="AH40"/>
  <c r="AH41"/>
  <c r="AH43"/>
  <c r="AH44"/>
  <c r="AH45"/>
  <c r="AH47"/>
  <c r="AH48"/>
  <c r="AH49"/>
  <c r="AH50"/>
  <c r="AH51"/>
  <c r="AH52"/>
  <c r="AH53"/>
  <c r="AH54"/>
  <c r="AH55"/>
  <c r="AH56"/>
  <c r="AH57"/>
  <c r="AH58"/>
  <c r="AH60"/>
  <c r="AH62"/>
  <c r="AH64"/>
  <c r="AH65"/>
  <c r="AH66"/>
  <c r="AH67"/>
  <c r="AH68"/>
  <c r="AH69"/>
  <c r="AH71"/>
  <c r="AH72"/>
  <c r="AH73"/>
  <c r="AH74"/>
  <c r="AH75"/>
  <c r="AH76"/>
  <c r="AH79"/>
  <c r="AH80"/>
  <c r="AH82"/>
  <c r="AH83"/>
  <c r="AH84"/>
  <c r="AH86"/>
  <c r="AH87"/>
  <c r="AH88"/>
  <c r="AH89"/>
  <c r="AH90"/>
  <c r="AH91"/>
  <c r="AH92"/>
  <c r="AH93"/>
  <c r="AH94"/>
  <c r="AH95"/>
  <c r="AH96"/>
  <c r="AH98"/>
  <c r="AH4"/>
  <c r="AI84" i="4"/>
  <c r="AI86" s="1"/>
  <c r="AJ84"/>
  <c r="AK84"/>
  <c r="AI84" i="3"/>
  <c r="AI86" s="1"/>
  <c r="AJ84"/>
  <c r="AK84"/>
  <c r="AH84" i="4"/>
  <c r="AH86" s="1"/>
  <c r="AH84" i="3"/>
  <c r="AH86" s="1"/>
  <c r="AW101" i="1"/>
  <c r="AW103" s="1"/>
  <c r="AX101"/>
  <c r="AX103" s="1"/>
  <c r="AY101"/>
  <c r="AY103" s="1"/>
  <c r="AV101"/>
  <c r="AV103" s="1"/>
  <c r="AU101"/>
  <c r="AU103" s="1"/>
  <c r="AT101"/>
  <c r="AT103" s="1"/>
  <c r="AI101" l="1"/>
  <c r="AI103" s="1"/>
  <c r="AH101"/>
  <c r="AH103" s="1"/>
</calcChain>
</file>

<file path=xl/sharedStrings.xml><?xml version="1.0" encoding="utf-8"?>
<sst xmlns="http://schemas.openxmlformats.org/spreadsheetml/2006/main" count="438" uniqueCount="108">
  <si>
    <t>notes</t>
  </si>
  <si>
    <t>units</t>
  </si>
  <si>
    <t>Panama</t>
  </si>
  <si>
    <t>Canada</t>
  </si>
  <si>
    <t>Estados Unidos</t>
  </si>
  <si>
    <t>Terranova y Tierra del Labrador</t>
  </si>
  <si>
    <t>Costa Rica</t>
  </si>
  <si>
    <t>El Salvador</t>
  </si>
  <si>
    <t>Guatemala</t>
  </si>
  <si>
    <t>Honduras</t>
  </si>
  <si>
    <t>Honduras Britanica</t>
  </si>
  <si>
    <t>Mexico</t>
  </si>
  <si>
    <t>Nicaragua</t>
  </si>
  <si>
    <t>Zona del Canal</t>
  </si>
  <si>
    <t>Bahamas y Bermudas</t>
  </si>
  <si>
    <t>Barbados</t>
  </si>
  <si>
    <t>Cuba</t>
  </si>
  <si>
    <t>Curazao</t>
  </si>
  <si>
    <t>Haiti</t>
  </si>
  <si>
    <t>Jamaica</t>
  </si>
  <si>
    <t>Martinica</t>
  </si>
  <si>
    <t>Puerto Rico e Islas Virgenes</t>
  </si>
  <si>
    <t>Republica Dominicana</t>
  </si>
  <si>
    <t>Trinidad y Tabago</t>
  </si>
  <si>
    <t>Argentina</t>
  </si>
  <si>
    <t>Bolivia</t>
  </si>
  <si>
    <t>Brasil</t>
  </si>
  <si>
    <t>Colombia</t>
  </si>
  <si>
    <t>Chile</t>
  </si>
  <si>
    <t>Ecuador</t>
  </si>
  <si>
    <t>Guayana Francesa</t>
  </si>
  <si>
    <t>Peru</t>
  </si>
  <si>
    <t>Uruguay</t>
  </si>
  <si>
    <t>Venezuela</t>
  </si>
  <si>
    <t>Balboas</t>
  </si>
  <si>
    <t>Alemania</t>
  </si>
  <si>
    <t>Dinamarca</t>
  </si>
  <si>
    <t>Espana</t>
  </si>
  <si>
    <t>Finlandia</t>
  </si>
  <si>
    <t>Francia</t>
  </si>
  <si>
    <t>Gran Bretana</t>
  </si>
  <si>
    <t>Grecia</t>
  </si>
  <si>
    <t>Holanda</t>
  </si>
  <si>
    <t>Hungria</t>
  </si>
  <si>
    <t>Irlanda</t>
  </si>
  <si>
    <t>Italia</t>
  </si>
  <si>
    <t>Noruega</t>
  </si>
  <si>
    <t>Portugal</t>
  </si>
  <si>
    <t>Suecia</t>
  </si>
  <si>
    <t>Suiza</t>
  </si>
  <si>
    <t>Otros de Europa</t>
  </si>
  <si>
    <t>Ceilan</t>
  </si>
  <si>
    <t>China</t>
  </si>
  <si>
    <t>Filipinas</t>
  </si>
  <si>
    <t>Hong Kong</t>
  </si>
  <si>
    <t>India Britanica</t>
  </si>
  <si>
    <t>Japon</t>
  </si>
  <si>
    <t>Siria y Libano</t>
  </si>
  <si>
    <t>Otros de Asia</t>
  </si>
  <si>
    <t>Australia</t>
  </si>
  <si>
    <t>Nueva Zelandia</t>
  </si>
  <si>
    <t>Africa Anglo Egipcia</t>
  </si>
  <si>
    <t>Egipto</t>
  </si>
  <si>
    <t>Libia</t>
  </si>
  <si>
    <t>Marruecos Frances</t>
  </si>
  <si>
    <t>Union Sudafricana</t>
  </si>
  <si>
    <t>pais de procedencia</t>
  </si>
  <si>
    <t>Extracto Estadistico 1941-43</t>
  </si>
  <si>
    <t>Extracto Estadistico 1944-46</t>
  </si>
  <si>
    <t>Puerto Rico</t>
  </si>
  <si>
    <t>Paraguay</t>
  </si>
  <si>
    <t>Belgica</t>
  </si>
  <si>
    <t>Checoeslovaquia</t>
  </si>
  <si>
    <t>Turquia</t>
  </si>
  <si>
    <t>Yugoeslavia</t>
  </si>
  <si>
    <t>India Holandesa</t>
  </si>
  <si>
    <t>Palestina</t>
  </si>
  <si>
    <t>Nueva Caledonia</t>
  </si>
  <si>
    <t>Tahiti</t>
  </si>
  <si>
    <t>Marruecos Espanol</t>
  </si>
  <si>
    <t>balboas</t>
  </si>
  <si>
    <t>Austria</t>
  </si>
  <si>
    <t>Argelia</t>
  </si>
  <si>
    <t>Gibraltar</t>
  </si>
  <si>
    <t>Islas Hawaii</t>
  </si>
  <si>
    <t>Islas Madera</t>
  </si>
  <si>
    <t>Escocia</t>
  </si>
  <si>
    <t>Does not include encomiendas postales</t>
  </si>
  <si>
    <t>Semester 1 + semester 2</t>
  </si>
  <si>
    <t>Dominica</t>
  </si>
  <si>
    <t>Guayana Holandesa</t>
  </si>
  <si>
    <t>Guayana Inglesa</t>
  </si>
  <si>
    <t>Islandia</t>
  </si>
  <si>
    <t>Malta y Gibraltar</t>
  </si>
  <si>
    <t>Iran</t>
  </si>
  <si>
    <t>Siam</t>
  </si>
  <si>
    <t>Groenlandia</t>
  </si>
  <si>
    <t>San Pedro y Miquelon</t>
  </si>
  <si>
    <t>Polonia</t>
  </si>
  <si>
    <t>Bulgaria</t>
  </si>
  <si>
    <t>Albania</t>
  </si>
  <si>
    <t>Arabia</t>
  </si>
  <si>
    <t>Indochina Francesa</t>
  </si>
  <si>
    <t>Dependecias Inglesas en Oceania</t>
  </si>
  <si>
    <t>Dependencias portuguesas en Africa</t>
  </si>
  <si>
    <t>League of Nations Memorandum on International Trade and Balance of Payments</t>
  </si>
  <si>
    <t>Other countries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</si>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</sst>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10"/>
  <sheetViews>
    <sheetView tabSelected="1" workbookViewId="0">
      <pane xSplit="3" ySplit="3" topLeftCell="Z73" activePane="bottomRight" state="frozen"/>
      <selection activeCell="B18" sqref="B18"/>
      <selection pane="topRight" activeCell="B18" sqref="B18"/>
      <selection pane="bottomLeft" activeCell="B18" sqref="B18"/>
      <selection pane="bottomRight" activeCell="B101" sqref="B101"/>
    </sheetView>
  </sheetViews>
  <sheetFormatPr defaultRowHeight="15"/>
  <cols>
    <col min="34" max="34" width="10.28515625" customWidth="1"/>
    <col min="35" max="35" width="11.855468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C2">
        <v>1000</v>
      </c>
      <c r="AD2">
        <v>1000</v>
      </c>
      <c r="AE2">
        <v>1000</v>
      </c>
      <c r="AF2">
        <v>1000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AC3" t="s">
        <v>34</v>
      </c>
      <c r="AD3" t="s">
        <v>34</v>
      </c>
      <c r="AE3" t="s">
        <v>34</v>
      </c>
      <c r="AF3" t="s">
        <v>34</v>
      </c>
      <c r="AH3" t="s">
        <v>34</v>
      </c>
      <c r="AI3" t="s">
        <v>34</v>
      </c>
      <c r="AT3" t="s">
        <v>34</v>
      </c>
      <c r="AU3" t="s">
        <v>34</v>
      </c>
      <c r="AV3" t="s">
        <v>34</v>
      </c>
      <c r="AW3" t="s">
        <v>34</v>
      </c>
      <c r="AX3" t="s">
        <v>34</v>
      </c>
      <c r="AY3" t="s">
        <v>34</v>
      </c>
      <c r="AZ3" t="s">
        <v>34</v>
      </c>
      <c r="BA3" t="s">
        <v>34</v>
      </c>
      <c r="BB3" t="s">
        <v>34</v>
      </c>
      <c r="BC3" t="s">
        <v>34</v>
      </c>
    </row>
    <row r="4" spans="1:55">
      <c r="A4" t="s">
        <v>2</v>
      </c>
      <c r="B4" t="s">
        <v>3</v>
      </c>
      <c r="AH4">
        <f>+M_1!AH3+M_2!AH3</f>
        <v>29172.9</v>
      </c>
      <c r="AI4">
        <v>73835</v>
      </c>
      <c r="AJ4">
        <v>62465</v>
      </c>
      <c r="AK4">
        <v>35712</v>
      </c>
      <c r="AL4">
        <v>78103</v>
      </c>
      <c r="AM4">
        <v>88245</v>
      </c>
      <c r="AN4">
        <v>129355</v>
      </c>
      <c r="AO4">
        <v>105621</v>
      </c>
      <c r="AP4">
        <v>108377</v>
      </c>
      <c r="AQ4">
        <v>81153</v>
      </c>
      <c r="AR4">
        <v>63982</v>
      </c>
      <c r="AS4">
        <v>93546</v>
      </c>
      <c r="AT4">
        <v>122489</v>
      </c>
      <c r="AU4">
        <v>183052</v>
      </c>
      <c r="AV4">
        <v>2181</v>
      </c>
      <c r="AW4">
        <v>8007.71</v>
      </c>
      <c r="AX4">
        <v>35462.49</v>
      </c>
      <c r="AY4">
        <v>378034.35</v>
      </c>
      <c r="AZ4">
        <v>667854</v>
      </c>
      <c r="BA4">
        <v>941663</v>
      </c>
      <c r="BB4">
        <v>1307202</v>
      </c>
      <c r="BC4">
        <v>1919390</v>
      </c>
    </row>
    <row r="5" spans="1:55">
      <c r="B5" t="s">
        <v>4</v>
      </c>
      <c r="AC5">
        <v>8975</v>
      </c>
      <c r="AD5">
        <v>10903</v>
      </c>
      <c r="AE5">
        <v>10280</v>
      </c>
      <c r="AF5">
        <v>9892</v>
      </c>
      <c r="AH5">
        <f>+M_1!AH4+M_2!AH4</f>
        <v>12999144.33</v>
      </c>
      <c r="AI5">
        <v>11159250</v>
      </c>
      <c r="AJ5">
        <v>8159284</v>
      </c>
      <c r="AK5">
        <v>5413404</v>
      </c>
      <c r="AL5">
        <v>5314347</v>
      </c>
      <c r="AM5">
        <v>7073758</v>
      </c>
      <c r="AN5">
        <v>8623824</v>
      </c>
      <c r="AO5">
        <v>9777674</v>
      </c>
      <c r="AP5">
        <v>11359092</v>
      </c>
      <c r="AQ5">
        <v>10139378</v>
      </c>
      <c r="AR5">
        <v>11916685</v>
      </c>
      <c r="AS5">
        <v>16645743</v>
      </c>
      <c r="AT5">
        <v>26470127</v>
      </c>
      <c r="AU5">
        <v>28720713</v>
      </c>
      <c r="AV5">
        <v>25654096</v>
      </c>
      <c r="AW5">
        <v>25124382.829999998</v>
      </c>
      <c r="AX5">
        <v>28499135.690000001</v>
      </c>
      <c r="AY5">
        <v>40590997.619999997</v>
      </c>
      <c r="AZ5">
        <v>57802856</v>
      </c>
      <c r="BA5">
        <v>47803461</v>
      </c>
      <c r="BB5">
        <v>45867421</v>
      </c>
      <c r="BC5">
        <v>43335905</v>
      </c>
    </row>
    <row r="6" spans="1:55">
      <c r="B6" t="s">
        <v>96</v>
      </c>
      <c r="BC6">
        <v>960</v>
      </c>
    </row>
    <row r="7" spans="1:55">
      <c r="B7" t="s">
        <v>97</v>
      </c>
      <c r="BC7">
        <v>156</v>
      </c>
    </row>
    <row r="8" spans="1:55">
      <c r="B8" t="s">
        <v>5</v>
      </c>
      <c r="AH8">
        <f>+M_1!AH5+M_2!AH5</f>
        <v>0</v>
      </c>
      <c r="AI8">
        <f>+M_1!AI5+M_2!AI5</f>
        <v>0</v>
      </c>
      <c r="AT8">
        <v>0</v>
      </c>
      <c r="AU8">
        <v>149</v>
      </c>
      <c r="AV8">
        <v>0</v>
      </c>
    </row>
    <row r="9" spans="1:55">
      <c r="B9" t="s">
        <v>6</v>
      </c>
      <c r="AH9">
        <f>+M_1!AH6+M_2!AH6</f>
        <v>36658.33</v>
      </c>
      <c r="AI9">
        <v>122852</v>
      </c>
      <c r="AJ9">
        <v>57795</v>
      </c>
      <c r="AK9">
        <v>24627</v>
      </c>
      <c r="AL9">
        <v>41084</v>
      </c>
      <c r="AM9">
        <v>42825</v>
      </c>
      <c r="AN9">
        <v>46605</v>
      </c>
      <c r="AO9">
        <v>70235</v>
      </c>
      <c r="AP9">
        <v>81273</v>
      </c>
      <c r="AQ9">
        <v>67617</v>
      </c>
      <c r="AR9">
        <v>59233</v>
      </c>
      <c r="AS9">
        <v>62765</v>
      </c>
      <c r="AT9">
        <v>133180</v>
      </c>
      <c r="AU9">
        <v>502092</v>
      </c>
      <c r="AV9">
        <v>250428</v>
      </c>
      <c r="AW9">
        <v>228627.8</v>
      </c>
      <c r="AX9">
        <v>186947.72</v>
      </c>
      <c r="AY9">
        <v>268087.40000000002</v>
      </c>
      <c r="AZ9">
        <v>394915</v>
      </c>
      <c r="BA9">
        <v>274009</v>
      </c>
      <c r="BB9">
        <v>295989</v>
      </c>
      <c r="BC9">
        <v>271373</v>
      </c>
    </row>
    <row r="10" spans="1:55">
      <c r="B10" t="s">
        <v>7</v>
      </c>
      <c r="AH10">
        <f>+M_1!AH7+M_2!AH7</f>
        <v>0</v>
      </c>
      <c r="AI10">
        <v>200</v>
      </c>
      <c r="AJ10">
        <v>80</v>
      </c>
      <c r="AK10">
        <v>776</v>
      </c>
      <c r="AL10">
        <v>391</v>
      </c>
      <c r="AM10">
        <v>8493</v>
      </c>
      <c r="AN10">
        <v>12053</v>
      </c>
      <c r="AO10">
        <v>16430</v>
      </c>
      <c r="AP10">
        <v>25437</v>
      </c>
      <c r="AQ10">
        <v>12957</v>
      </c>
      <c r="AR10">
        <v>12124</v>
      </c>
      <c r="AS10">
        <v>12915</v>
      </c>
      <c r="AT10">
        <v>14615</v>
      </c>
      <c r="AU10">
        <v>142536</v>
      </c>
      <c r="AV10">
        <v>335825</v>
      </c>
      <c r="AW10">
        <v>153870.62</v>
      </c>
      <c r="AX10">
        <v>85627.22</v>
      </c>
      <c r="AY10">
        <v>107143.94</v>
      </c>
      <c r="AZ10">
        <v>417754</v>
      </c>
      <c r="BA10">
        <v>372003</v>
      </c>
      <c r="BB10">
        <v>166638</v>
      </c>
      <c r="BC10">
        <v>132203</v>
      </c>
    </row>
    <row r="11" spans="1:55">
      <c r="B11" t="s">
        <v>8</v>
      </c>
      <c r="AH11">
        <f>+M_1!AH8+M_2!AH8</f>
        <v>0</v>
      </c>
      <c r="AI11">
        <v>3042</v>
      </c>
      <c r="AJ11">
        <v>1379</v>
      </c>
      <c r="AK11">
        <v>1903</v>
      </c>
      <c r="AL11">
        <v>3777</v>
      </c>
      <c r="AM11">
        <v>19108</v>
      </c>
      <c r="AN11">
        <v>9963</v>
      </c>
      <c r="AO11">
        <v>17273</v>
      </c>
      <c r="AP11">
        <v>15601</v>
      </c>
      <c r="AQ11">
        <v>15527</v>
      </c>
      <c r="AR11">
        <v>14152</v>
      </c>
      <c r="AS11">
        <v>14618</v>
      </c>
      <c r="AT11">
        <v>14313</v>
      </c>
      <c r="AU11">
        <v>108262</v>
      </c>
      <c r="AV11">
        <v>546050</v>
      </c>
      <c r="AW11">
        <v>664379.39</v>
      </c>
      <c r="AX11">
        <v>592468.42000000004</v>
      </c>
      <c r="AY11">
        <v>308738.65000000002</v>
      </c>
      <c r="AZ11">
        <v>210287</v>
      </c>
      <c r="BA11">
        <v>48555</v>
      </c>
      <c r="BB11">
        <v>41434</v>
      </c>
      <c r="BC11">
        <v>230895</v>
      </c>
    </row>
    <row r="12" spans="1:55">
      <c r="B12" t="s">
        <v>9</v>
      </c>
      <c r="AH12">
        <f>+M_1!AH9+M_2!AH9</f>
        <v>0</v>
      </c>
      <c r="AI12">
        <f>+M_1!AI9+M_2!AI9</f>
        <v>0</v>
      </c>
      <c r="AT12">
        <v>35097</v>
      </c>
      <c r="AU12">
        <v>18802</v>
      </c>
      <c r="AV12">
        <v>60136</v>
      </c>
      <c r="AW12">
        <v>111086.45</v>
      </c>
      <c r="AX12">
        <v>278130.89</v>
      </c>
      <c r="AY12">
        <v>336583.24</v>
      </c>
      <c r="AZ12">
        <v>244075</v>
      </c>
      <c r="BA12">
        <v>163836</v>
      </c>
      <c r="BB12">
        <v>94960</v>
      </c>
      <c r="BC12">
        <v>204885</v>
      </c>
    </row>
    <row r="13" spans="1:55">
      <c r="B13" t="s">
        <v>10</v>
      </c>
      <c r="AH13">
        <f>+M_1!AH10+M_2!AH10</f>
        <v>0</v>
      </c>
      <c r="AI13">
        <f>+M_1!AI10+M_2!AI10</f>
        <v>0</v>
      </c>
      <c r="AT13">
        <v>2506</v>
      </c>
      <c r="AU13">
        <v>12793</v>
      </c>
      <c r="AV13">
        <v>3502</v>
      </c>
      <c r="AW13">
        <v>2702.5</v>
      </c>
      <c r="AX13">
        <v>2561</v>
      </c>
      <c r="AY13">
        <v>3970</v>
      </c>
      <c r="AZ13">
        <v>4760</v>
      </c>
      <c r="BA13">
        <v>10860</v>
      </c>
      <c r="BB13">
        <v>26570</v>
      </c>
      <c r="BC13">
        <v>49698</v>
      </c>
    </row>
    <row r="14" spans="1:55">
      <c r="B14" t="s">
        <v>11</v>
      </c>
      <c r="AH14">
        <f>+M_1!AH11+M_2!AH11</f>
        <v>0</v>
      </c>
      <c r="AI14">
        <v>734</v>
      </c>
      <c r="AJ14">
        <v>2673</v>
      </c>
      <c r="AK14">
        <v>2705</v>
      </c>
      <c r="AL14">
        <v>2535</v>
      </c>
      <c r="AM14">
        <v>40513</v>
      </c>
      <c r="AN14">
        <v>22919</v>
      </c>
      <c r="AO14">
        <v>18554</v>
      </c>
      <c r="AP14">
        <v>27856</v>
      </c>
      <c r="AQ14">
        <v>31997</v>
      </c>
      <c r="AR14">
        <v>27898</v>
      </c>
      <c r="AS14">
        <v>21914</v>
      </c>
      <c r="AT14">
        <v>55678</v>
      </c>
      <c r="AU14">
        <v>1680889</v>
      </c>
      <c r="AV14">
        <v>2363461</v>
      </c>
      <c r="AW14">
        <v>1645721.14</v>
      </c>
      <c r="AX14">
        <v>2314189.71</v>
      </c>
      <c r="AY14">
        <v>1006247.8</v>
      </c>
      <c r="AZ14">
        <v>998402</v>
      </c>
      <c r="BA14">
        <v>956184</v>
      </c>
      <c r="BB14">
        <v>699998</v>
      </c>
      <c r="BC14">
        <v>1031702</v>
      </c>
    </row>
    <row r="15" spans="1:55">
      <c r="B15" t="s">
        <v>12</v>
      </c>
      <c r="AH15">
        <f>+M_1!AH12+M_2!AH12</f>
        <v>37972.9</v>
      </c>
      <c r="AI15">
        <v>29939</v>
      </c>
      <c r="AJ15">
        <v>16376</v>
      </c>
      <c r="AK15">
        <v>4089</v>
      </c>
      <c r="AL15">
        <v>3229</v>
      </c>
      <c r="AM15">
        <v>14331</v>
      </c>
      <c r="AN15">
        <v>20869</v>
      </c>
      <c r="AO15">
        <v>27374</v>
      </c>
      <c r="AP15">
        <v>35264</v>
      </c>
      <c r="AQ15">
        <v>19353</v>
      </c>
      <c r="AR15">
        <v>10456</v>
      </c>
      <c r="AS15">
        <v>8987</v>
      </c>
      <c r="AT15">
        <v>23568</v>
      </c>
      <c r="AU15">
        <v>117643</v>
      </c>
      <c r="AV15">
        <v>270835</v>
      </c>
      <c r="AW15">
        <v>249530.9</v>
      </c>
      <c r="AX15">
        <v>138868.39000000001</v>
      </c>
      <c r="AY15">
        <v>362129.94</v>
      </c>
      <c r="AZ15">
        <v>1077708</v>
      </c>
      <c r="BA15">
        <v>941431</v>
      </c>
      <c r="BB15">
        <v>318864</v>
      </c>
      <c r="BC15">
        <v>83252</v>
      </c>
    </row>
    <row r="16" spans="1:55">
      <c r="B16" t="s">
        <v>13</v>
      </c>
      <c r="AH16">
        <f>+M_1!AH13+M_2!AH13</f>
        <v>0</v>
      </c>
      <c r="AI16">
        <v>58117</v>
      </c>
      <c r="AJ16">
        <v>58211</v>
      </c>
      <c r="AK16">
        <v>76433</v>
      </c>
      <c r="AL16">
        <v>80341</v>
      </c>
      <c r="AM16">
        <v>456500</v>
      </c>
      <c r="AN16">
        <v>541579</v>
      </c>
      <c r="AO16">
        <v>659452</v>
      </c>
      <c r="AP16">
        <v>625965</v>
      </c>
      <c r="AQ16">
        <v>633778</v>
      </c>
      <c r="AR16">
        <v>581718</v>
      </c>
      <c r="AS16">
        <v>741995</v>
      </c>
      <c r="AT16">
        <v>1383269</v>
      </c>
      <c r="AU16">
        <v>1765942</v>
      </c>
      <c r="AV16">
        <v>1924598</v>
      </c>
      <c r="AW16">
        <v>2084219.01</v>
      </c>
      <c r="AX16">
        <v>2095974.83</v>
      </c>
      <c r="AY16">
        <v>2525777.08</v>
      </c>
      <c r="AZ16">
        <v>3576508</v>
      </c>
      <c r="BA16">
        <v>3751478</v>
      </c>
      <c r="BB16">
        <v>2901715</v>
      </c>
      <c r="BC16">
        <v>4002036</v>
      </c>
    </row>
    <row r="17" spans="2:55">
      <c r="B17" t="s">
        <v>14</v>
      </c>
      <c r="AH17">
        <f>+M_1!AH14+M_2!AH14</f>
        <v>0</v>
      </c>
      <c r="AI17">
        <f>+M_1!AI14+M_2!AI14</f>
        <v>0</v>
      </c>
      <c r="AT17">
        <v>2828</v>
      </c>
      <c r="AU17">
        <v>227</v>
      </c>
      <c r="AV17">
        <v>24</v>
      </c>
      <c r="AW17">
        <v>12.91</v>
      </c>
      <c r="AX17">
        <v>22</v>
      </c>
      <c r="AY17">
        <v>2182.4</v>
      </c>
      <c r="AZ17">
        <v>12</v>
      </c>
      <c r="BA17">
        <v>19</v>
      </c>
      <c r="BB17">
        <v>39</v>
      </c>
      <c r="BC17">
        <v>88</v>
      </c>
    </row>
    <row r="18" spans="2:55">
      <c r="B18" t="s">
        <v>15</v>
      </c>
      <c r="AH18">
        <f>+M_1!AH15+M_2!AH15</f>
        <v>0</v>
      </c>
      <c r="AI18">
        <f>+M_1!AI15+M_2!AI15</f>
        <v>0</v>
      </c>
      <c r="AT18">
        <v>114</v>
      </c>
      <c r="AU18">
        <v>174</v>
      </c>
      <c r="AV18">
        <v>0</v>
      </c>
      <c r="AW18">
        <v>12</v>
      </c>
      <c r="AX18">
        <v>818.1</v>
      </c>
      <c r="AY18">
        <v>16</v>
      </c>
      <c r="AZ18">
        <v>35</v>
      </c>
    </row>
    <row r="19" spans="2:55">
      <c r="B19" t="s">
        <v>16</v>
      </c>
      <c r="AH19">
        <f>+M_1!AH16+M_2!AH16</f>
        <v>184639.66</v>
      </c>
      <c r="AI19">
        <v>139799</v>
      </c>
      <c r="AJ19">
        <v>189504</v>
      </c>
      <c r="AK19">
        <v>114531</v>
      </c>
      <c r="AL19">
        <v>93720</v>
      </c>
      <c r="AM19">
        <v>71934</v>
      </c>
      <c r="AN19">
        <v>136041</v>
      </c>
      <c r="AO19">
        <v>156288</v>
      </c>
      <c r="AP19">
        <v>148023</v>
      </c>
      <c r="AQ19">
        <v>127019</v>
      </c>
      <c r="AR19">
        <v>130091</v>
      </c>
      <c r="AS19">
        <v>175552</v>
      </c>
      <c r="AT19">
        <v>598102</v>
      </c>
      <c r="AU19">
        <v>675924</v>
      </c>
      <c r="AV19">
        <v>682257</v>
      </c>
      <c r="AW19">
        <v>689096.74</v>
      </c>
      <c r="AX19">
        <v>953601.69</v>
      </c>
      <c r="AY19">
        <v>1056026.25</v>
      </c>
      <c r="AZ19">
        <v>771731</v>
      </c>
      <c r="BA19">
        <v>330289</v>
      </c>
      <c r="BB19">
        <v>304085</v>
      </c>
      <c r="BC19">
        <v>354439</v>
      </c>
    </row>
    <row r="20" spans="2:55">
      <c r="B20" t="s">
        <v>17</v>
      </c>
      <c r="AH20">
        <f>+M_1!AH17+M_2!AH17</f>
        <v>9008.130000000001</v>
      </c>
      <c r="AI20">
        <f>+M_1!AI17+M_2!AI17</f>
        <v>36241.040000000001</v>
      </c>
      <c r="AT20">
        <v>64759</v>
      </c>
      <c r="AU20">
        <v>47122</v>
      </c>
      <c r="AV20">
        <v>35611</v>
      </c>
      <c r="AW20">
        <v>86613.3</v>
      </c>
      <c r="AX20">
        <v>102904.13</v>
      </c>
      <c r="AY20">
        <v>235669.06</v>
      </c>
      <c r="AZ20">
        <v>266277</v>
      </c>
      <c r="BA20">
        <v>201560</v>
      </c>
      <c r="BB20">
        <v>181991</v>
      </c>
      <c r="BC20">
        <v>331026</v>
      </c>
    </row>
    <row r="21" spans="2:55">
      <c r="B21" t="s">
        <v>89</v>
      </c>
      <c r="AH21">
        <f>+M_1!AH18+M_2!AH18</f>
        <v>0</v>
      </c>
      <c r="AI21">
        <f>+M_1!AI18+M_2!AI18</f>
        <v>232.41</v>
      </c>
    </row>
    <row r="22" spans="2:55">
      <c r="B22" t="s">
        <v>18</v>
      </c>
      <c r="AH22">
        <f>+M_1!AH19+M_2!AH19</f>
        <v>0</v>
      </c>
      <c r="AI22">
        <f>+M_1!AI19+M_2!AI19</f>
        <v>0</v>
      </c>
      <c r="AT22">
        <v>3015</v>
      </c>
      <c r="AU22">
        <v>1170</v>
      </c>
      <c r="AV22">
        <v>6821</v>
      </c>
      <c r="AW22">
        <v>3199.69</v>
      </c>
      <c r="AX22">
        <v>2884.06</v>
      </c>
      <c r="AY22">
        <v>663.3</v>
      </c>
      <c r="AZ22">
        <v>1631</v>
      </c>
      <c r="BA22">
        <v>3472</v>
      </c>
      <c r="BB22">
        <v>595</v>
      </c>
      <c r="BC22">
        <v>678</v>
      </c>
    </row>
    <row r="23" spans="2:55">
      <c r="B23" t="s">
        <v>19</v>
      </c>
      <c r="AC23">
        <v>52</v>
      </c>
      <c r="AD23">
        <v>51</v>
      </c>
      <c r="AE23">
        <v>77</v>
      </c>
      <c r="AF23">
        <v>46</v>
      </c>
      <c r="AH23">
        <f>+M_1!AH20+M_2!AH20</f>
        <v>73346.8</v>
      </c>
      <c r="AI23">
        <v>83427</v>
      </c>
      <c r="AJ23">
        <v>78655</v>
      </c>
      <c r="AK23">
        <v>58718</v>
      </c>
      <c r="AL23">
        <v>47800</v>
      </c>
      <c r="AM23">
        <v>77768</v>
      </c>
      <c r="AN23">
        <v>74227</v>
      </c>
      <c r="AO23">
        <v>67878</v>
      </c>
      <c r="AP23">
        <v>71368</v>
      </c>
      <c r="AQ23">
        <v>62257</v>
      </c>
      <c r="AR23">
        <v>64191</v>
      </c>
      <c r="AS23">
        <v>44958</v>
      </c>
      <c r="AT23">
        <v>67029</v>
      </c>
      <c r="AU23">
        <v>60880</v>
      </c>
      <c r="AV23">
        <v>97822</v>
      </c>
      <c r="AW23">
        <v>36132.400000000001</v>
      </c>
      <c r="AX23">
        <v>59544.62</v>
      </c>
      <c r="AY23">
        <v>81579.89</v>
      </c>
      <c r="AZ23">
        <v>114731</v>
      </c>
      <c r="BA23">
        <v>85444</v>
      </c>
      <c r="BB23">
        <v>102038</v>
      </c>
      <c r="BC23">
        <v>44205</v>
      </c>
    </row>
    <row r="24" spans="2:55">
      <c r="B24" t="s">
        <v>20</v>
      </c>
      <c r="AH24">
        <f>+M_1!AH21+M_2!AH21</f>
        <v>0</v>
      </c>
      <c r="AI24">
        <f>+M_1!AI21+M_2!AI21</f>
        <v>0</v>
      </c>
      <c r="AT24">
        <v>0</v>
      </c>
      <c r="AU24">
        <v>1499</v>
      </c>
      <c r="AV24">
        <v>3</v>
      </c>
      <c r="AW24">
        <v>0</v>
      </c>
      <c r="AX24">
        <v>0</v>
      </c>
      <c r="AY24">
        <v>14</v>
      </c>
      <c r="AZ24">
        <v>142</v>
      </c>
      <c r="BA24">
        <v>172</v>
      </c>
      <c r="BB24">
        <v>3892</v>
      </c>
    </row>
    <row r="25" spans="2:55">
      <c r="B25" t="s">
        <v>21</v>
      </c>
      <c r="AH25">
        <f>+M_1!AH22+M_2!AH22</f>
        <v>0</v>
      </c>
      <c r="AI25">
        <f>+M_1!AI22+M_2!AI22</f>
        <v>0</v>
      </c>
      <c r="AT25">
        <v>690</v>
      </c>
      <c r="AU25">
        <v>1018</v>
      </c>
      <c r="AV25">
        <v>55</v>
      </c>
      <c r="BB25">
        <v>2320</v>
      </c>
      <c r="BC25">
        <v>3293</v>
      </c>
    </row>
    <row r="26" spans="2:55">
      <c r="B26" t="s">
        <v>69</v>
      </c>
      <c r="AH26">
        <f>+M_1!AH23+M_2!AH23</f>
        <v>0</v>
      </c>
      <c r="AI26">
        <f>+M_1!AI23+M_2!AI23</f>
        <v>0</v>
      </c>
      <c r="AW26">
        <v>2460.5700000000002</v>
      </c>
      <c r="AX26">
        <v>24776.959999999999</v>
      </c>
      <c r="AY26">
        <v>7083.2</v>
      </c>
      <c r="AZ26">
        <v>56954</v>
      </c>
      <c r="BA26">
        <v>4700</v>
      </c>
    </row>
    <row r="27" spans="2:55">
      <c r="B27" t="s">
        <v>22</v>
      </c>
      <c r="AH27">
        <f>+M_1!AH24+M_2!AH24</f>
        <v>0</v>
      </c>
      <c r="AI27">
        <f>+M_1!AI24+M_2!AI24</f>
        <v>0</v>
      </c>
      <c r="AT27">
        <v>1154</v>
      </c>
      <c r="AU27">
        <v>1936</v>
      </c>
      <c r="AV27">
        <v>37</v>
      </c>
      <c r="AW27">
        <v>97225.55</v>
      </c>
      <c r="AX27">
        <v>1676.42</v>
      </c>
      <c r="AY27">
        <v>12.21</v>
      </c>
      <c r="AZ27">
        <v>8855</v>
      </c>
      <c r="BA27">
        <v>6920</v>
      </c>
      <c r="BB27">
        <v>247273</v>
      </c>
      <c r="BC27">
        <v>50970</v>
      </c>
    </row>
    <row r="28" spans="2:55">
      <c r="B28" t="s">
        <v>23</v>
      </c>
      <c r="AH28">
        <f>+M_1!AH25+M_2!AH25</f>
        <v>2128.1</v>
      </c>
      <c r="AI28">
        <f>+M_1!AI25+M_2!AI25</f>
        <v>6609.67</v>
      </c>
      <c r="AT28">
        <v>1930</v>
      </c>
      <c r="AU28">
        <v>708</v>
      </c>
      <c r="AV28">
        <v>1020</v>
      </c>
      <c r="AW28">
        <v>669</v>
      </c>
      <c r="AX28">
        <v>652</v>
      </c>
      <c r="AY28">
        <v>6367.98</v>
      </c>
      <c r="AZ28">
        <v>2287</v>
      </c>
      <c r="BA28">
        <v>2302</v>
      </c>
      <c r="BB28">
        <v>708</v>
      </c>
      <c r="BC28">
        <v>639</v>
      </c>
    </row>
    <row r="29" spans="2:55">
      <c r="B29" t="s">
        <v>24</v>
      </c>
      <c r="AH29">
        <f>+M_1!AH26+M_2!AH26</f>
        <v>20768.05</v>
      </c>
      <c r="AI29">
        <v>43053</v>
      </c>
      <c r="AJ29">
        <v>27594</v>
      </c>
      <c r="AK29">
        <v>15993</v>
      </c>
      <c r="AL29">
        <v>21600</v>
      </c>
      <c r="AM29">
        <v>47500</v>
      </c>
      <c r="AN29">
        <v>50321</v>
      </c>
      <c r="AO29">
        <v>46128</v>
      </c>
      <c r="AP29">
        <v>72841</v>
      </c>
      <c r="AQ29">
        <v>46729</v>
      </c>
      <c r="AR29">
        <v>67560</v>
      </c>
      <c r="AS29">
        <v>70882</v>
      </c>
      <c r="AT29">
        <v>301174</v>
      </c>
      <c r="AU29">
        <v>696638</v>
      </c>
      <c r="AV29">
        <v>3498143</v>
      </c>
      <c r="AW29">
        <v>2546738.2400000002</v>
      </c>
      <c r="AX29">
        <v>3826380.61</v>
      </c>
      <c r="AY29">
        <v>2287035.27</v>
      </c>
      <c r="AZ29">
        <v>1362544</v>
      </c>
      <c r="BA29">
        <v>410670</v>
      </c>
      <c r="BB29">
        <v>266778</v>
      </c>
      <c r="BC29">
        <v>298142</v>
      </c>
    </row>
    <row r="30" spans="2:55">
      <c r="B30" t="s">
        <v>25</v>
      </c>
      <c r="AH30">
        <f>+M_1!AH27+M_2!AH27</f>
        <v>0</v>
      </c>
      <c r="AI30">
        <f>+M_1!AI27+M_2!AI27</f>
        <v>0</v>
      </c>
      <c r="AT30">
        <v>10</v>
      </c>
      <c r="AU30">
        <v>0</v>
      </c>
      <c r="AV30">
        <v>100</v>
      </c>
      <c r="AW30">
        <v>175</v>
      </c>
      <c r="AX30">
        <v>3</v>
      </c>
      <c r="AY30">
        <v>16</v>
      </c>
      <c r="AZ30">
        <v>12</v>
      </c>
      <c r="BA30">
        <v>9</v>
      </c>
      <c r="BB30">
        <v>29</v>
      </c>
    </row>
    <row r="31" spans="2:55">
      <c r="B31" t="s">
        <v>26</v>
      </c>
      <c r="AH31">
        <f>+M_1!AH28+M_2!AH28</f>
        <v>0</v>
      </c>
      <c r="AI31">
        <f>+M_1!AI28+M_2!AI28</f>
        <v>542</v>
      </c>
      <c r="AJ31">
        <v>390</v>
      </c>
      <c r="AM31">
        <v>3</v>
      </c>
      <c r="AN31">
        <v>2632</v>
      </c>
      <c r="AO31">
        <v>6337</v>
      </c>
      <c r="AP31">
        <v>3059</v>
      </c>
      <c r="AQ31">
        <v>11912</v>
      </c>
      <c r="AR31">
        <v>23823</v>
      </c>
      <c r="AS31">
        <v>64114</v>
      </c>
      <c r="AT31">
        <v>42171</v>
      </c>
      <c r="AU31">
        <v>338433</v>
      </c>
      <c r="AV31">
        <v>328301</v>
      </c>
      <c r="AW31">
        <v>523935.31</v>
      </c>
      <c r="AX31">
        <v>1136629.05</v>
      </c>
      <c r="AY31">
        <v>304612.89</v>
      </c>
      <c r="AZ31">
        <v>794104</v>
      </c>
      <c r="BA31">
        <v>12258</v>
      </c>
      <c r="BB31">
        <v>21699</v>
      </c>
      <c r="BC31">
        <v>6995</v>
      </c>
    </row>
    <row r="32" spans="2:55">
      <c r="B32" t="s">
        <v>27</v>
      </c>
      <c r="AH32">
        <f>+M_1!AH29+M_2!AH29</f>
        <v>79722.12</v>
      </c>
      <c r="AI32">
        <v>72197</v>
      </c>
      <c r="AJ32">
        <v>81867</v>
      </c>
      <c r="AK32">
        <v>34981</v>
      </c>
      <c r="AL32">
        <v>27226</v>
      </c>
      <c r="AM32">
        <v>42396</v>
      </c>
      <c r="AN32">
        <v>52441</v>
      </c>
      <c r="AO32">
        <v>61385</v>
      </c>
      <c r="AP32">
        <v>92713</v>
      </c>
      <c r="AQ32">
        <v>64878</v>
      </c>
      <c r="AR32">
        <v>53527</v>
      </c>
      <c r="AS32">
        <v>71779</v>
      </c>
      <c r="AT32">
        <v>101460</v>
      </c>
      <c r="AU32">
        <v>706125</v>
      </c>
      <c r="AV32">
        <v>1229131</v>
      </c>
      <c r="AW32">
        <v>858019.75</v>
      </c>
      <c r="AX32">
        <v>914655.57</v>
      </c>
      <c r="AY32">
        <v>1116479.01</v>
      </c>
      <c r="AZ32">
        <v>603608</v>
      </c>
      <c r="BA32">
        <v>452565</v>
      </c>
      <c r="BB32">
        <v>532324</v>
      </c>
      <c r="BC32">
        <v>620628</v>
      </c>
    </row>
    <row r="33" spans="2:55">
      <c r="B33" t="s">
        <v>28</v>
      </c>
      <c r="AH33">
        <f>+M_1!AH30+M_2!AH30</f>
        <v>127702.16</v>
      </c>
      <c r="AI33">
        <v>147042</v>
      </c>
      <c r="AJ33">
        <v>74904</v>
      </c>
      <c r="AK33">
        <v>59349</v>
      </c>
      <c r="AL33">
        <v>61105</v>
      </c>
      <c r="AM33">
        <v>70222</v>
      </c>
      <c r="AN33">
        <v>88437</v>
      </c>
      <c r="AO33">
        <v>98884</v>
      </c>
      <c r="AP33">
        <v>128808</v>
      </c>
      <c r="AQ33">
        <v>97759</v>
      </c>
      <c r="AR33">
        <v>99634</v>
      </c>
      <c r="AS33">
        <v>92202</v>
      </c>
      <c r="AT33">
        <v>122414</v>
      </c>
      <c r="AU33">
        <v>240328</v>
      </c>
      <c r="AV33">
        <v>657695</v>
      </c>
      <c r="AW33">
        <v>994211.69</v>
      </c>
      <c r="AX33">
        <v>1209246.05</v>
      </c>
      <c r="AY33">
        <v>977002.73</v>
      </c>
      <c r="AZ33">
        <v>564232</v>
      </c>
      <c r="BA33">
        <v>546581</v>
      </c>
      <c r="BB33">
        <v>1187404</v>
      </c>
      <c r="BC33">
        <v>5039714</v>
      </c>
    </row>
    <row r="34" spans="2:55">
      <c r="B34" t="s">
        <v>29</v>
      </c>
      <c r="AH34">
        <f>+M_1!AH31+M_2!AH31</f>
        <v>55498.350000000006</v>
      </c>
      <c r="AI34">
        <v>77012</v>
      </c>
      <c r="AJ34">
        <v>18214</v>
      </c>
      <c r="AK34">
        <v>24289</v>
      </c>
      <c r="AL34">
        <v>34637</v>
      </c>
      <c r="AM34">
        <v>59270</v>
      </c>
      <c r="AN34">
        <v>56434</v>
      </c>
      <c r="AO34">
        <v>53608</v>
      </c>
      <c r="AP34">
        <v>59070</v>
      </c>
      <c r="AQ34">
        <v>46022</v>
      </c>
      <c r="AR34">
        <v>59074</v>
      </c>
      <c r="AS34">
        <v>102910</v>
      </c>
      <c r="AT34">
        <v>223757</v>
      </c>
      <c r="AU34">
        <v>556794</v>
      </c>
      <c r="AV34">
        <v>304009</v>
      </c>
      <c r="AW34">
        <v>387336.2</v>
      </c>
      <c r="AX34">
        <v>379565.18</v>
      </c>
      <c r="AY34">
        <v>839872.01</v>
      </c>
      <c r="AZ34">
        <v>426003</v>
      </c>
      <c r="BA34">
        <v>571172</v>
      </c>
      <c r="BB34">
        <v>89910</v>
      </c>
      <c r="BC34">
        <v>575161</v>
      </c>
    </row>
    <row r="35" spans="2:55">
      <c r="B35" t="s">
        <v>30</v>
      </c>
      <c r="AH35">
        <f>+M_1!AH32+M_2!AH32</f>
        <v>0</v>
      </c>
      <c r="AI35">
        <f>+M_1!AI32+M_2!AI32</f>
        <v>0</v>
      </c>
      <c r="AT35">
        <v>0</v>
      </c>
      <c r="AU35">
        <v>0</v>
      </c>
      <c r="AV35">
        <v>1318</v>
      </c>
      <c r="AZ35">
        <v>5972</v>
      </c>
    </row>
    <row r="36" spans="2:55">
      <c r="B36" t="s">
        <v>90</v>
      </c>
      <c r="BA36">
        <v>654</v>
      </c>
      <c r="BB36">
        <v>13</v>
      </c>
      <c r="BC36">
        <v>92292</v>
      </c>
    </row>
    <row r="37" spans="2:55">
      <c r="B37" t="s">
        <v>91</v>
      </c>
      <c r="AZ37">
        <v>1</v>
      </c>
      <c r="BB37">
        <v>160</v>
      </c>
      <c r="BC37">
        <v>255</v>
      </c>
    </row>
    <row r="38" spans="2:55">
      <c r="B38" t="s">
        <v>70</v>
      </c>
      <c r="AH38">
        <f>+M_1!AH33+M_2!AH33</f>
        <v>0</v>
      </c>
      <c r="AI38">
        <f>+M_1!AI33+M_2!AI33</f>
        <v>0</v>
      </c>
      <c r="AW38">
        <v>20</v>
      </c>
      <c r="AX38">
        <v>21363.56</v>
      </c>
      <c r="AY38">
        <v>23.5</v>
      </c>
      <c r="BC38">
        <v>1</v>
      </c>
    </row>
    <row r="39" spans="2:55">
      <c r="B39" t="s">
        <v>31</v>
      </c>
      <c r="AC39">
        <v>88</v>
      </c>
      <c r="AD39">
        <v>135</v>
      </c>
      <c r="AE39">
        <v>138</v>
      </c>
      <c r="AF39">
        <v>156</v>
      </c>
      <c r="AH39">
        <f>+M_1!AH34+M_2!AH34</f>
        <v>189210.47</v>
      </c>
      <c r="AI39">
        <v>96497</v>
      </c>
      <c r="AJ39">
        <v>89610</v>
      </c>
      <c r="AK39">
        <v>28744</v>
      </c>
      <c r="AL39">
        <v>44264</v>
      </c>
      <c r="AM39">
        <v>48416</v>
      </c>
      <c r="AN39">
        <v>63042</v>
      </c>
      <c r="AO39">
        <v>74142</v>
      </c>
      <c r="AP39">
        <v>64183</v>
      </c>
      <c r="AQ39">
        <v>53682</v>
      </c>
      <c r="AR39">
        <v>89064</v>
      </c>
      <c r="AS39">
        <v>34800</v>
      </c>
      <c r="AT39">
        <v>36470</v>
      </c>
      <c r="AU39">
        <v>288750</v>
      </c>
      <c r="AV39">
        <v>412952</v>
      </c>
      <c r="AW39">
        <v>504560.87</v>
      </c>
      <c r="AX39">
        <v>601096.15</v>
      </c>
      <c r="AY39">
        <v>116906.19</v>
      </c>
      <c r="AZ39">
        <v>282799</v>
      </c>
      <c r="BA39">
        <v>58215</v>
      </c>
      <c r="BB39">
        <v>22133</v>
      </c>
      <c r="BC39">
        <v>24802</v>
      </c>
    </row>
    <row r="40" spans="2:55">
      <c r="B40" t="s">
        <v>32</v>
      </c>
      <c r="AH40">
        <f>+M_1!AH35+M_2!AH35</f>
        <v>843</v>
      </c>
      <c r="AI40">
        <f>+M_1!AI35+M_2!AI35</f>
        <v>0</v>
      </c>
      <c r="AT40">
        <v>12283</v>
      </c>
      <c r="AU40">
        <v>12388</v>
      </c>
      <c r="AV40">
        <v>4046</v>
      </c>
      <c r="AW40">
        <v>23688.07</v>
      </c>
      <c r="AX40">
        <v>140674.35999999999</v>
      </c>
      <c r="AY40">
        <v>133985.92000000001</v>
      </c>
      <c r="AZ40">
        <v>60961</v>
      </c>
      <c r="BA40">
        <v>8037</v>
      </c>
      <c r="BB40">
        <v>6245</v>
      </c>
      <c r="BC40">
        <v>47000</v>
      </c>
    </row>
    <row r="41" spans="2:55">
      <c r="B41" t="s">
        <v>33</v>
      </c>
      <c r="AH41">
        <f>+M_1!AH36+M_2!AH36</f>
        <v>0</v>
      </c>
      <c r="AI41">
        <f>+M_1!AI36+M_2!AI36</f>
        <v>0</v>
      </c>
      <c r="AT41">
        <v>8357</v>
      </c>
      <c r="AU41">
        <v>5895</v>
      </c>
      <c r="AV41">
        <v>24247</v>
      </c>
      <c r="AW41">
        <v>91932.06</v>
      </c>
      <c r="AX41">
        <v>61641.62</v>
      </c>
      <c r="AY41">
        <v>40308.080000000002</v>
      </c>
      <c r="AZ41">
        <v>33934</v>
      </c>
      <c r="BA41">
        <v>14070</v>
      </c>
      <c r="BB41">
        <v>28367</v>
      </c>
      <c r="BC41">
        <v>86630</v>
      </c>
    </row>
    <row r="42" spans="2:55">
      <c r="B42" t="s">
        <v>100</v>
      </c>
      <c r="BB42">
        <v>3</v>
      </c>
    </row>
    <row r="43" spans="2:55">
      <c r="B43" t="s">
        <v>35</v>
      </c>
      <c r="AC43">
        <v>559</v>
      </c>
      <c r="AD43">
        <v>680</v>
      </c>
      <c r="AE43">
        <v>817</v>
      </c>
      <c r="AF43">
        <v>844</v>
      </c>
      <c r="AH43">
        <f>+M_1!AH37+M_2!AH37</f>
        <v>995079.87000000011</v>
      </c>
      <c r="AI43">
        <v>913728</v>
      </c>
      <c r="AJ43">
        <v>730055</v>
      </c>
      <c r="AK43">
        <v>474788</v>
      </c>
      <c r="AL43">
        <v>535376</v>
      </c>
      <c r="AM43">
        <v>465747</v>
      </c>
      <c r="AN43">
        <v>635929</v>
      </c>
      <c r="AO43">
        <v>823778</v>
      </c>
      <c r="AP43">
        <v>1168818</v>
      </c>
      <c r="AQ43">
        <v>1100827</v>
      </c>
      <c r="AR43">
        <v>1620216</v>
      </c>
      <c r="AS43">
        <v>230071</v>
      </c>
      <c r="AT43">
        <v>492</v>
      </c>
      <c r="AU43">
        <v>94</v>
      </c>
      <c r="AV43">
        <v>0</v>
      </c>
      <c r="BA43">
        <v>2775</v>
      </c>
      <c r="BB43">
        <v>34887</v>
      </c>
      <c r="BC43">
        <v>503461</v>
      </c>
    </row>
    <row r="44" spans="2:55">
      <c r="B44" t="s">
        <v>81</v>
      </c>
      <c r="AH44">
        <f>+M_1!AH38+M_2!AH38</f>
        <v>0</v>
      </c>
      <c r="AI44">
        <f>+M_1!AI38+M_2!AI38</f>
        <v>0</v>
      </c>
      <c r="AZ44">
        <v>60</v>
      </c>
      <c r="BA44">
        <v>916</v>
      </c>
      <c r="BB44">
        <v>291</v>
      </c>
      <c r="BC44">
        <v>1672</v>
      </c>
    </row>
    <row r="45" spans="2:55">
      <c r="B45" t="s">
        <v>71</v>
      </c>
      <c r="AC45">
        <v>47</v>
      </c>
      <c r="AD45">
        <v>55</v>
      </c>
      <c r="AE45">
        <v>93</v>
      </c>
      <c r="AF45">
        <v>118</v>
      </c>
      <c r="AH45">
        <f>+M_1!AH39+M_2!AH39</f>
        <v>167714.72</v>
      </c>
      <c r="AI45">
        <v>189735</v>
      </c>
      <c r="AJ45">
        <v>213441</v>
      </c>
      <c r="AK45">
        <v>75365</v>
      </c>
      <c r="AL45">
        <v>65906</v>
      </c>
      <c r="AM45">
        <v>48502</v>
      </c>
      <c r="AN45">
        <v>73853</v>
      </c>
      <c r="AO45">
        <v>72734</v>
      </c>
      <c r="AP45">
        <v>159173</v>
      </c>
      <c r="AQ45">
        <v>56196</v>
      </c>
      <c r="AW45">
        <v>0</v>
      </c>
      <c r="AX45">
        <v>0</v>
      </c>
      <c r="AY45">
        <v>209761.87</v>
      </c>
      <c r="AZ45">
        <v>384174</v>
      </c>
      <c r="BA45">
        <v>207246</v>
      </c>
      <c r="BB45">
        <v>631112</v>
      </c>
      <c r="BC45">
        <v>674858</v>
      </c>
    </row>
    <row r="46" spans="2:55">
      <c r="B46" t="s">
        <v>99</v>
      </c>
      <c r="BC46">
        <v>6</v>
      </c>
    </row>
    <row r="47" spans="2:55">
      <c r="B47" t="s">
        <v>72</v>
      </c>
      <c r="AH47">
        <f>+M_1!AH40+M_2!AH40</f>
        <v>0</v>
      </c>
      <c r="AI47">
        <f>+M_1!AI40+M_2!AI40</f>
        <v>0</v>
      </c>
      <c r="AW47">
        <v>0</v>
      </c>
      <c r="AX47">
        <v>0</v>
      </c>
      <c r="AY47">
        <v>4403.24</v>
      </c>
      <c r="AZ47">
        <v>31096</v>
      </c>
      <c r="BA47">
        <v>39574</v>
      </c>
      <c r="BB47">
        <v>11820</v>
      </c>
      <c r="BC47">
        <v>8815</v>
      </c>
    </row>
    <row r="48" spans="2:55">
      <c r="B48" t="s">
        <v>36</v>
      </c>
      <c r="AH48">
        <f>+M_1!AH41+M_2!AH41</f>
        <v>0</v>
      </c>
      <c r="AI48">
        <f>+M_1!AI41+M_2!AI41</f>
        <v>0</v>
      </c>
      <c r="AT48">
        <v>0</v>
      </c>
      <c r="AU48">
        <v>0</v>
      </c>
      <c r="AV48">
        <v>6</v>
      </c>
      <c r="AW48">
        <v>0</v>
      </c>
      <c r="AX48">
        <v>0</v>
      </c>
      <c r="AY48">
        <v>44427.01</v>
      </c>
      <c r="AZ48">
        <v>173059</v>
      </c>
      <c r="BA48">
        <v>72604</v>
      </c>
      <c r="BB48">
        <v>60645</v>
      </c>
      <c r="BC48">
        <v>193376</v>
      </c>
    </row>
    <row r="49" spans="2:55">
      <c r="B49" t="s">
        <v>86</v>
      </c>
      <c r="AH49">
        <f>+M_1!AH42+M_2!AH42</f>
        <v>0</v>
      </c>
      <c r="AI49">
        <f>+M_1!AI42+M_2!AI42</f>
        <v>0</v>
      </c>
    </row>
    <row r="50" spans="2:55">
      <c r="B50" t="s">
        <v>37</v>
      </c>
      <c r="AC50">
        <v>182</v>
      </c>
      <c r="AD50">
        <v>168</v>
      </c>
      <c r="AE50">
        <v>150</v>
      </c>
      <c r="AF50">
        <v>139</v>
      </c>
      <c r="AH50">
        <f>+M_1!AH43+M_2!AH43</f>
        <v>188875.91999999998</v>
      </c>
      <c r="AI50">
        <v>208839</v>
      </c>
      <c r="AJ50">
        <v>291858</v>
      </c>
      <c r="AK50">
        <v>168888</v>
      </c>
      <c r="AL50">
        <v>98547</v>
      </c>
      <c r="AM50">
        <v>141199</v>
      </c>
      <c r="AN50">
        <v>172465</v>
      </c>
      <c r="AO50">
        <v>131681</v>
      </c>
      <c r="AP50">
        <v>33908</v>
      </c>
      <c r="AQ50">
        <v>11131</v>
      </c>
      <c r="AR50">
        <v>22151</v>
      </c>
      <c r="AS50">
        <v>22070</v>
      </c>
      <c r="AT50">
        <v>62397</v>
      </c>
      <c r="AU50">
        <v>5537</v>
      </c>
      <c r="AV50">
        <v>11454</v>
      </c>
      <c r="AW50">
        <v>67474.100000000006</v>
      </c>
      <c r="AX50">
        <v>177983.68</v>
      </c>
      <c r="AY50">
        <v>179569.51</v>
      </c>
      <c r="AZ50">
        <v>127810</v>
      </c>
      <c r="BA50">
        <v>82418</v>
      </c>
      <c r="BB50">
        <v>94379</v>
      </c>
      <c r="BC50">
        <v>91655</v>
      </c>
    </row>
    <row r="51" spans="2:55">
      <c r="B51" t="s">
        <v>38</v>
      </c>
      <c r="AH51">
        <f>+M_1!AH44+M_2!AH44</f>
        <v>0</v>
      </c>
      <c r="AI51">
        <f>+M_1!AI44+M_2!AI44</f>
        <v>0</v>
      </c>
      <c r="AT51">
        <v>8582</v>
      </c>
      <c r="AU51">
        <v>0</v>
      </c>
      <c r="AV51">
        <v>0</v>
      </c>
      <c r="AW51">
        <v>0</v>
      </c>
      <c r="AX51">
        <v>0</v>
      </c>
      <c r="AY51">
        <v>28204.43</v>
      </c>
      <c r="AZ51">
        <v>14611</v>
      </c>
      <c r="BA51">
        <v>10942</v>
      </c>
      <c r="BB51">
        <v>3314</v>
      </c>
      <c r="BC51">
        <v>3210</v>
      </c>
    </row>
    <row r="52" spans="2:55">
      <c r="B52" t="s">
        <v>39</v>
      </c>
      <c r="AC52">
        <v>801</v>
      </c>
      <c r="AD52">
        <v>698</v>
      </c>
      <c r="AE52">
        <v>591</v>
      </c>
      <c r="AF52">
        <v>592</v>
      </c>
      <c r="AH52">
        <f>+M_1!AH45+M_2!AH45</f>
        <v>484088.05</v>
      </c>
      <c r="AI52">
        <v>549276</v>
      </c>
      <c r="AJ52">
        <v>461706</v>
      </c>
      <c r="AK52">
        <v>213497</v>
      </c>
      <c r="AL52">
        <v>405061</v>
      </c>
      <c r="AM52">
        <v>579981</v>
      </c>
      <c r="AN52">
        <v>511683</v>
      </c>
      <c r="AO52">
        <v>739457</v>
      </c>
      <c r="AP52">
        <v>672899</v>
      </c>
      <c r="AQ52">
        <v>398950</v>
      </c>
      <c r="AR52">
        <v>492563</v>
      </c>
      <c r="AS52">
        <v>270915</v>
      </c>
      <c r="AT52">
        <v>178</v>
      </c>
      <c r="AU52">
        <v>874</v>
      </c>
      <c r="AV52">
        <v>30</v>
      </c>
      <c r="AW52">
        <v>0</v>
      </c>
      <c r="AX52">
        <v>0</v>
      </c>
      <c r="AY52">
        <v>303980.52</v>
      </c>
      <c r="AZ52">
        <v>304509</v>
      </c>
      <c r="BA52">
        <v>298233</v>
      </c>
      <c r="BB52">
        <v>365606</v>
      </c>
      <c r="BC52">
        <v>600101</v>
      </c>
    </row>
    <row r="53" spans="2:55">
      <c r="B53" t="s">
        <v>83</v>
      </c>
      <c r="AH53">
        <f>+M_1!AH46+M_2!AH46</f>
        <v>0</v>
      </c>
      <c r="AI53">
        <f>+M_1!AI46+M_2!AI46</f>
        <v>0</v>
      </c>
    </row>
    <row r="54" spans="2:55">
      <c r="B54" t="s">
        <v>40</v>
      </c>
      <c r="AC54">
        <v>1314</v>
      </c>
      <c r="AD54">
        <v>1521</v>
      </c>
      <c r="AE54">
        <v>1285</v>
      </c>
      <c r="AF54">
        <v>1330</v>
      </c>
      <c r="AH54">
        <f>+M_1!AH47+M_2!AH47</f>
        <v>1618097.7</v>
      </c>
      <c r="AI54">
        <v>1660662</v>
      </c>
      <c r="AJ54">
        <v>1033008</v>
      </c>
      <c r="AK54">
        <v>740225</v>
      </c>
      <c r="AL54">
        <v>759787</v>
      </c>
      <c r="AM54">
        <v>956122</v>
      </c>
      <c r="AN54">
        <v>1067371</v>
      </c>
      <c r="AO54">
        <v>1165425</v>
      </c>
      <c r="AP54">
        <v>1275465</v>
      </c>
      <c r="AQ54">
        <v>840934</v>
      </c>
      <c r="AR54">
        <v>970781</v>
      </c>
      <c r="AS54">
        <v>772482</v>
      </c>
      <c r="AT54">
        <v>1042729</v>
      </c>
      <c r="AU54">
        <v>582585</v>
      </c>
      <c r="AV54">
        <v>998373</v>
      </c>
      <c r="AW54">
        <v>586765.91</v>
      </c>
      <c r="AX54">
        <v>780864.76</v>
      </c>
      <c r="AY54">
        <v>908958.37</v>
      </c>
      <c r="AZ54">
        <v>1340736</v>
      </c>
      <c r="BA54">
        <v>1624195</v>
      </c>
      <c r="BB54">
        <v>1630257</v>
      </c>
      <c r="BC54">
        <v>2255242</v>
      </c>
    </row>
    <row r="55" spans="2:55">
      <c r="B55" t="s">
        <v>41</v>
      </c>
      <c r="AH55">
        <f>+M_1!AH48+M_2!AH48</f>
        <v>0</v>
      </c>
      <c r="AI55">
        <f>+M_1!AI48+M_2!AI48</f>
        <v>0</v>
      </c>
      <c r="AT55">
        <v>132</v>
      </c>
      <c r="AU55">
        <v>0</v>
      </c>
      <c r="AV55">
        <v>0</v>
      </c>
      <c r="AW55">
        <v>0</v>
      </c>
      <c r="AX55">
        <v>20</v>
      </c>
      <c r="AY55">
        <v>294</v>
      </c>
      <c r="AZ55">
        <v>11943</v>
      </c>
      <c r="BA55">
        <v>190</v>
      </c>
      <c r="BB55">
        <v>2</v>
      </c>
      <c r="BC55">
        <v>1540</v>
      </c>
    </row>
    <row r="56" spans="2:55">
      <c r="B56" t="s">
        <v>42</v>
      </c>
      <c r="AC56">
        <v>138</v>
      </c>
      <c r="AD56">
        <v>192</v>
      </c>
      <c r="AE56">
        <v>170</v>
      </c>
      <c r="AF56">
        <v>158</v>
      </c>
      <c r="AH56">
        <f>+M_1!AH49+M_2!AH49</f>
        <v>282663.05</v>
      </c>
      <c r="AI56">
        <v>242054</v>
      </c>
      <c r="AJ56">
        <v>222025</v>
      </c>
      <c r="AK56">
        <v>93181</v>
      </c>
      <c r="AL56">
        <v>71693</v>
      </c>
      <c r="AM56">
        <v>79737</v>
      </c>
      <c r="AN56">
        <v>149028</v>
      </c>
      <c r="AO56">
        <v>190025</v>
      </c>
      <c r="AP56">
        <v>388497</v>
      </c>
      <c r="AQ56">
        <v>323475</v>
      </c>
      <c r="AR56">
        <v>271587</v>
      </c>
      <c r="AS56">
        <v>31811</v>
      </c>
      <c r="AT56">
        <v>4452</v>
      </c>
      <c r="AU56">
        <v>1608</v>
      </c>
      <c r="AV56">
        <v>0</v>
      </c>
      <c r="AY56">
        <v>86778.31</v>
      </c>
      <c r="AZ56">
        <v>85495</v>
      </c>
      <c r="BA56">
        <v>169455</v>
      </c>
      <c r="BB56">
        <v>242927</v>
      </c>
      <c r="BC56">
        <v>304792</v>
      </c>
    </row>
    <row r="57" spans="2:55">
      <c r="B57" t="s">
        <v>43</v>
      </c>
      <c r="AH57">
        <f>+M_1!AH50+M_2!AH50</f>
        <v>0</v>
      </c>
      <c r="AI57">
        <f>+M_1!AI50+M_2!AI50</f>
        <v>0</v>
      </c>
      <c r="AT57">
        <v>1336</v>
      </c>
      <c r="AU57">
        <v>0</v>
      </c>
      <c r="AV57">
        <v>0</v>
      </c>
      <c r="AY57">
        <v>3256.71</v>
      </c>
      <c r="BA57">
        <v>1260</v>
      </c>
      <c r="BB57">
        <v>1536</v>
      </c>
      <c r="BC57">
        <v>2434</v>
      </c>
    </row>
    <row r="58" spans="2:55">
      <c r="B58" t="s">
        <v>44</v>
      </c>
      <c r="AH58">
        <f>+M_1!AH51+M_2!AH51</f>
        <v>0</v>
      </c>
      <c r="AI58">
        <f>+M_1!AI51+M_2!AI51</f>
        <v>0</v>
      </c>
      <c r="AT58">
        <v>3634</v>
      </c>
      <c r="AU58">
        <v>205</v>
      </c>
      <c r="AV58">
        <v>0</v>
      </c>
      <c r="AY58">
        <v>1804.4</v>
      </c>
      <c r="BA58">
        <v>690</v>
      </c>
      <c r="BB58">
        <v>801</v>
      </c>
      <c r="BC58">
        <v>1977</v>
      </c>
    </row>
    <row r="59" spans="2:55">
      <c r="B59" t="s">
        <v>92</v>
      </c>
      <c r="BA59">
        <v>605</v>
      </c>
    </row>
    <row r="60" spans="2:55">
      <c r="B60" t="s">
        <v>45</v>
      </c>
      <c r="AC60">
        <v>100</v>
      </c>
      <c r="AD60">
        <v>150</v>
      </c>
      <c r="AE60">
        <v>206</v>
      </c>
      <c r="AF60">
        <v>173</v>
      </c>
      <c r="AH60">
        <f>+M_1!AH52+M_2!AH52</f>
        <v>137692.36000000002</v>
      </c>
      <c r="AI60">
        <v>285101</v>
      </c>
      <c r="AJ60">
        <v>160782</v>
      </c>
      <c r="AK60">
        <v>130533</v>
      </c>
      <c r="AL60">
        <v>92841</v>
      </c>
      <c r="AM60">
        <v>98333</v>
      </c>
      <c r="AN60">
        <v>114467</v>
      </c>
      <c r="AO60">
        <v>88586</v>
      </c>
      <c r="AP60">
        <v>144095</v>
      </c>
      <c r="AQ60">
        <v>143668</v>
      </c>
      <c r="AR60">
        <v>135756</v>
      </c>
      <c r="AS60">
        <v>113093</v>
      </c>
      <c r="AT60">
        <v>4596</v>
      </c>
      <c r="AU60">
        <v>97</v>
      </c>
      <c r="AV60">
        <v>0</v>
      </c>
      <c r="AY60">
        <v>12952.91</v>
      </c>
      <c r="AZ60">
        <v>208212</v>
      </c>
      <c r="BA60">
        <v>378732</v>
      </c>
      <c r="BB60">
        <v>458105</v>
      </c>
      <c r="BC60">
        <v>366963</v>
      </c>
    </row>
    <row r="61" spans="2:55">
      <c r="B61" t="s">
        <v>93</v>
      </c>
      <c r="AZ61">
        <v>4323</v>
      </c>
      <c r="BA61">
        <v>1606</v>
      </c>
    </row>
    <row r="62" spans="2:55">
      <c r="B62" t="s">
        <v>46</v>
      </c>
      <c r="AH62">
        <f>+M_1!AH53+M_2!AH53</f>
        <v>146043.75</v>
      </c>
      <c r="AI62">
        <v>179014</v>
      </c>
      <c r="AJ62">
        <v>181097</v>
      </c>
      <c r="AK62">
        <v>59498</v>
      </c>
      <c r="AL62">
        <v>51867</v>
      </c>
      <c r="AM62">
        <v>62417</v>
      </c>
      <c r="AN62">
        <v>67291</v>
      </c>
      <c r="AO62">
        <v>76484</v>
      </c>
      <c r="AP62">
        <v>101958</v>
      </c>
      <c r="AQ62">
        <v>118148</v>
      </c>
      <c r="AR62">
        <v>76265</v>
      </c>
      <c r="AS62">
        <v>22391</v>
      </c>
      <c r="AT62">
        <v>6</v>
      </c>
      <c r="AU62">
        <v>0</v>
      </c>
      <c r="AV62">
        <v>0</v>
      </c>
      <c r="AY62">
        <v>136017.43</v>
      </c>
      <c r="AZ62">
        <v>81943</v>
      </c>
      <c r="BA62">
        <v>28419</v>
      </c>
      <c r="BB62">
        <v>10284</v>
      </c>
      <c r="BC62">
        <v>11180</v>
      </c>
    </row>
    <row r="63" spans="2:55">
      <c r="B63" t="s">
        <v>98</v>
      </c>
      <c r="BB63">
        <v>11</v>
      </c>
      <c r="BC63">
        <v>22228</v>
      </c>
    </row>
    <row r="64" spans="2:55">
      <c r="B64" t="s">
        <v>47</v>
      </c>
      <c r="AH64">
        <f>+M_1!AH54+M_2!AH54</f>
        <v>0</v>
      </c>
      <c r="AI64">
        <f>+M_1!AI54+M_2!AI54</f>
        <v>0</v>
      </c>
      <c r="AT64">
        <v>24149</v>
      </c>
      <c r="AU64">
        <v>16237</v>
      </c>
      <c r="AV64">
        <v>8119</v>
      </c>
      <c r="AW64">
        <v>55676.3</v>
      </c>
      <c r="AX64">
        <v>120352.18</v>
      </c>
      <c r="AY64">
        <v>100252.13</v>
      </c>
      <c r="AZ64">
        <v>108074</v>
      </c>
      <c r="BA64">
        <v>21220</v>
      </c>
      <c r="BB64">
        <v>8254</v>
      </c>
      <c r="BC64">
        <v>36901</v>
      </c>
    </row>
    <row r="65" spans="2:55">
      <c r="B65" t="s">
        <v>48</v>
      </c>
      <c r="AH65">
        <f>+M_1!AH55+M_2!AH55</f>
        <v>131700.04</v>
      </c>
      <c r="AI65">
        <v>88268</v>
      </c>
      <c r="AJ65">
        <v>79290</v>
      </c>
      <c r="AK65">
        <v>90915</v>
      </c>
      <c r="AL65">
        <v>70453</v>
      </c>
      <c r="AM65">
        <v>57218</v>
      </c>
      <c r="AN65">
        <v>75554</v>
      </c>
      <c r="AO65">
        <v>78692</v>
      </c>
      <c r="AP65">
        <v>104580</v>
      </c>
      <c r="AQ65">
        <v>59239</v>
      </c>
      <c r="AR65">
        <v>56644</v>
      </c>
      <c r="AS65">
        <v>48133</v>
      </c>
      <c r="AT65">
        <v>31305</v>
      </c>
      <c r="AU65">
        <v>0</v>
      </c>
      <c r="AV65">
        <v>0</v>
      </c>
      <c r="AW65">
        <v>0</v>
      </c>
      <c r="AX65">
        <v>109845.27</v>
      </c>
      <c r="AY65">
        <v>241923.35</v>
      </c>
      <c r="AZ65">
        <v>443870</v>
      </c>
      <c r="BA65">
        <v>604977</v>
      </c>
      <c r="BB65">
        <v>494092</v>
      </c>
      <c r="BC65">
        <v>460812</v>
      </c>
    </row>
    <row r="66" spans="2:55">
      <c r="B66" t="s">
        <v>49</v>
      </c>
      <c r="AH66">
        <f>+M_1!AH56+M_2!AH56</f>
        <v>0</v>
      </c>
      <c r="AI66">
        <v>11887</v>
      </c>
      <c r="AJ66">
        <v>4145</v>
      </c>
      <c r="AK66">
        <v>9788</v>
      </c>
      <c r="AL66">
        <v>9641</v>
      </c>
      <c r="AM66">
        <v>11004</v>
      </c>
      <c r="AN66">
        <v>24368</v>
      </c>
      <c r="AO66">
        <v>30270</v>
      </c>
      <c r="AP66">
        <v>31083</v>
      </c>
      <c r="AQ66">
        <v>56939</v>
      </c>
      <c r="AR66">
        <v>56644</v>
      </c>
      <c r="AS66">
        <v>93775</v>
      </c>
      <c r="AT66">
        <v>120490</v>
      </c>
      <c r="AU66">
        <v>216474</v>
      </c>
      <c r="AV66">
        <v>540351</v>
      </c>
      <c r="AW66">
        <v>411224.53</v>
      </c>
      <c r="AX66">
        <v>858853.08</v>
      </c>
      <c r="AY66">
        <v>804687.94</v>
      </c>
      <c r="AZ66">
        <v>698112</v>
      </c>
      <c r="BA66">
        <v>474704</v>
      </c>
      <c r="BB66">
        <v>329809</v>
      </c>
      <c r="BC66">
        <v>431077</v>
      </c>
    </row>
    <row r="67" spans="2:55">
      <c r="B67" t="s">
        <v>73</v>
      </c>
      <c r="AH67">
        <f>+M_1!AH57+M_2!AH57</f>
        <v>0</v>
      </c>
      <c r="AI67">
        <f>+M_1!AI57+M_2!AI57</f>
        <v>0</v>
      </c>
      <c r="AW67">
        <v>0</v>
      </c>
      <c r="AX67">
        <v>0</v>
      </c>
      <c r="AY67">
        <v>1112.77</v>
      </c>
      <c r="AZ67">
        <v>4194</v>
      </c>
    </row>
    <row r="68" spans="2:55">
      <c r="B68" t="s">
        <v>74</v>
      </c>
      <c r="AH68">
        <f>+M_1!AH58+M_2!AH58</f>
        <v>0</v>
      </c>
      <c r="AI68">
        <f>+M_1!AI58+M_2!AI58</f>
        <v>0</v>
      </c>
      <c r="AW68">
        <v>0</v>
      </c>
      <c r="AX68">
        <v>0</v>
      </c>
      <c r="AY68">
        <v>1422.17</v>
      </c>
      <c r="BA68">
        <v>488</v>
      </c>
      <c r="BB68">
        <v>6</v>
      </c>
      <c r="BC68">
        <v>6</v>
      </c>
    </row>
    <row r="69" spans="2:55">
      <c r="B69" t="s">
        <v>50</v>
      </c>
      <c r="AH69">
        <f>+M_1!AH59+M_2!AH59</f>
        <v>0</v>
      </c>
      <c r="AI69">
        <f>+M_1!AI59+M_2!AI59</f>
        <v>0</v>
      </c>
      <c r="AT69">
        <v>129</v>
      </c>
      <c r="AU69">
        <v>0</v>
      </c>
      <c r="AV69">
        <v>0</v>
      </c>
      <c r="AW69">
        <v>7.5</v>
      </c>
      <c r="BC69">
        <v>1918</v>
      </c>
    </row>
    <row r="70" spans="2:55">
      <c r="B70" t="s">
        <v>101</v>
      </c>
      <c r="BC70">
        <v>1</v>
      </c>
    </row>
    <row r="71" spans="2:55">
      <c r="B71" t="s">
        <v>51</v>
      </c>
      <c r="AH71">
        <f>+M_1!AH60+M_2!AH60</f>
        <v>0</v>
      </c>
      <c r="AI71">
        <f>+M_1!AI60+M_2!AI60</f>
        <v>0</v>
      </c>
      <c r="AT71">
        <v>1198</v>
      </c>
      <c r="AU71">
        <v>1538</v>
      </c>
      <c r="AV71">
        <v>2439</v>
      </c>
      <c r="AW71">
        <v>6431.72</v>
      </c>
      <c r="AX71">
        <v>4213.13</v>
      </c>
      <c r="AY71">
        <v>18515.919999999998</v>
      </c>
      <c r="AZ71">
        <v>340</v>
      </c>
      <c r="BA71">
        <v>990</v>
      </c>
      <c r="BB71">
        <v>1937</v>
      </c>
      <c r="BC71">
        <v>1156</v>
      </c>
    </row>
    <row r="72" spans="2:55">
      <c r="B72" t="s">
        <v>52</v>
      </c>
      <c r="AC72">
        <v>717</v>
      </c>
      <c r="AD72">
        <v>908</v>
      </c>
      <c r="AE72">
        <v>961</v>
      </c>
      <c r="AF72">
        <v>693</v>
      </c>
      <c r="AH72">
        <f>+M_1!AH61+M_2!AH61</f>
        <v>805914.85</v>
      </c>
      <c r="AI72">
        <v>1539749</v>
      </c>
      <c r="AJ72">
        <v>713842</v>
      </c>
      <c r="AK72">
        <v>421621</v>
      </c>
      <c r="AL72">
        <v>488286</v>
      </c>
      <c r="AM72">
        <v>691634</v>
      </c>
      <c r="AN72">
        <v>656461</v>
      </c>
      <c r="AO72">
        <v>728040</v>
      </c>
      <c r="AP72">
        <v>886075</v>
      </c>
      <c r="AQ72">
        <v>535867</v>
      </c>
      <c r="AR72">
        <v>562838</v>
      </c>
      <c r="AS72">
        <v>728646</v>
      </c>
      <c r="AT72">
        <v>518647</v>
      </c>
      <c r="AU72">
        <v>36857</v>
      </c>
      <c r="AV72">
        <v>0</v>
      </c>
      <c r="AW72">
        <v>209.33</v>
      </c>
      <c r="AX72">
        <v>103.5</v>
      </c>
      <c r="AY72">
        <v>62849.5</v>
      </c>
      <c r="AZ72">
        <v>239325</v>
      </c>
      <c r="BA72">
        <v>209514</v>
      </c>
      <c r="BB72">
        <v>108564</v>
      </c>
      <c r="BC72">
        <v>45973</v>
      </c>
    </row>
    <row r="73" spans="2:55">
      <c r="B73" t="s">
        <v>53</v>
      </c>
      <c r="AH73">
        <f>+M_1!AH62+M_2!AH62</f>
        <v>0</v>
      </c>
      <c r="AI73">
        <f>+M_1!AI62+M_2!AI62</f>
        <v>0</v>
      </c>
      <c r="AT73">
        <v>78118</v>
      </c>
      <c r="AU73">
        <v>628</v>
      </c>
      <c r="AV73">
        <v>0</v>
      </c>
      <c r="AW73">
        <v>0</v>
      </c>
      <c r="AX73">
        <v>72.16</v>
      </c>
      <c r="AY73">
        <v>70688.740000000005</v>
      </c>
      <c r="AZ73">
        <v>299424</v>
      </c>
      <c r="BA73">
        <v>641163</v>
      </c>
      <c r="BB73">
        <v>213512</v>
      </c>
      <c r="BC73">
        <v>111476</v>
      </c>
    </row>
    <row r="74" spans="2:55">
      <c r="B74" t="s">
        <v>54</v>
      </c>
      <c r="AH74">
        <f>+M_1!AH63+M_2!AH63</f>
        <v>0</v>
      </c>
      <c r="AI74">
        <f>+M_1!AI63+M_2!AI63</f>
        <v>0</v>
      </c>
      <c r="AT74">
        <v>0</v>
      </c>
      <c r="AU74">
        <v>1082</v>
      </c>
      <c r="AV74">
        <v>0</v>
      </c>
      <c r="AW74">
        <v>0</v>
      </c>
      <c r="AX74">
        <v>0</v>
      </c>
      <c r="AY74">
        <v>12699.13</v>
      </c>
      <c r="AZ74">
        <v>171064</v>
      </c>
      <c r="BA74">
        <v>457258</v>
      </c>
      <c r="BB74">
        <v>613882</v>
      </c>
      <c r="BC74">
        <v>772885</v>
      </c>
    </row>
    <row r="75" spans="2:55">
      <c r="B75" t="s">
        <v>55</v>
      </c>
      <c r="AH75">
        <f>+M_1!AH64+M_2!AH64</f>
        <v>0</v>
      </c>
      <c r="AI75">
        <f>+M_1!AI64+M_2!AI64</f>
        <v>0</v>
      </c>
      <c r="AT75">
        <v>3414</v>
      </c>
      <c r="AU75">
        <v>2481</v>
      </c>
      <c r="AV75">
        <v>11661</v>
      </c>
      <c r="AW75">
        <v>4464.8</v>
      </c>
      <c r="AX75">
        <v>11576.99</v>
      </c>
      <c r="AY75">
        <v>13094.31</v>
      </c>
      <c r="AZ75">
        <v>26010</v>
      </c>
      <c r="BA75">
        <v>17469</v>
      </c>
      <c r="BB75">
        <v>32128</v>
      </c>
      <c r="BC75">
        <v>56795</v>
      </c>
    </row>
    <row r="76" spans="2:55">
      <c r="B76" t="s">
        <v>75</v>
      </c>
      <c r="AH76">
        <f>+M_1!AH65+M_2!AH65</f>
        <v>0</v>
      </c>
      <c r="AI76">
        <f>+M_1!AI65+M_2!AI65</f>
        <v>0</v>
      </c>
      <c r="AW76">
        <v>0</v>
      </c>
      <c r="AX76">
        <v>2.5</v>
      </c>
      <c r="AY76">
        <v>0</v>
      </c>
    </row>
    <row r="77" spans="2:55">
      <c r="B77" t="s">
        <v>102</v>
      </c>
      <c r="BC77">
        <v>1206</v>
      </c>
    </row>
    <row r="78" spans="2:55">
      <c r="B78" t="s">
        <v>94</v>
      </c>
      <c r="BA78">
        <v>2</v>
      </c>
    </row>
    <row r="79" spans="2:55">
      <c r="B79" t="s">
        <v>56</v>
      </c>
      <c r="AC79">
        <v>241</v>
      </c>
      <c r="AD79">
        <v>184</v>
      </c>
      <c r="AE79">
        <v>205</v>
      </c>
      <c r="AF79">
        <v>166</v>
      </c>
      <c r="AH79">
        <f>+M_1!AH66+M_2!AH66</f>
        <v>144799.97999999998</v>
      </c>
      <c r="AI79">
        <v>181818</v>
      </c>
      <c r="AJ79">
        <v>278983</v>
      </c>
      <c r="AK79">
        <v>322646</v>
      </c>
      <c r="AL79">
        <v>687159</v>
      </c>
      <c r="AM79">
        <v>1648004</v>
      </c>
      <c r="AN79">
        <v>1671316</v>
      </c>
      <c r="AO79">
        <v>2986536</v>
      </c>
      <c r="AP79">
        <v>3089308</v>
      </c>
      <c r="AQ79">
        <v>1633923</v>
      </c>
      <c r="AR79">
        <v>2007236</v>
      </c>
      <c r="AS79">
        <v>1759873</v>
      </c>
      <c r="AT79">
        <v>808938</v>
      </c>
      <c r="AU79">
        <v>7341</v>
      </c>
      <c r="AV79">
        <v>0</v>
      </c>
      <c r="AW79">
        <v>3905.65</v>
      </c>
      <c r="AX79">
        <v>2040.04</v>
      </c>
      <c r="AY79">
        <v>0</v>
      </c>
      <c r="BA79">
        <v>87763</v>
      </c>
      <c r="BB79">
        <v>95838</v>
      </c>
      <c r="BC79">
        <v>485329</v>
      </c>
    </row>
    <row r="80" spans="2:55">
      <c r="B80" t="s">
        <v>76</v>
      </c>
      <c r="AH80">
        <f>+M_1!AH67+M_2!AH67</f>
        <v>0</v>
      </c>
      <c r="AI80">
        <f>+M_1!AI67+M_2!AI67</f>
        <v>0</v>
      </c>
      <c r="AW80">
        <v>0</v>
      </c>
      <c r="AX80">
        <v>4</v>
      </c>
      <c r="AY80">
        <v>1.5</v>
      </c>
      <c r="AZ80">
        <v>3</v>
      </c>
      <c r="BA80">
        <v>192</v>
      </c>
      <c r="BC80">
        <v>2</v>
      </c>
    </row>
    <row r="81" spans="2:55">
      <c r="B81" t="s">
        <v>95</v>
      </c>
      <c r="AZ81">
        <v>75</v>
      </c>
      <c r="BA81">
        <v>182</v>
      </c>
      <c r="BB81">
        <v>359</v>
      </c>
      <c r="BC81">
        <v>14592</v>
      </c>
    </row>
    <row r="82" spans="2:55">
      <c r="B82" t="s">
        <v>57</v>
      </c>
      <c r="AH82">
        <f>+M_1!AH68+M_2!AH68</f>
        <v>0</v>
      </c>
      <c r="AI82">
        <f>+M_1!AI68+M_2!AI68</f>
        <v>0</v>
      </c>
      <c r="AT82">
        <v>41</v>
      </c>
      <c r="AU82">
        <v>0</v>
      </c>
      <c r="AV82">
        <v>0</v>
      </c>
      <c r="AW82">
        <v>0</v>
      </c>
      <c r="AX82">
        <v>0</v>
      </c>
      <c r="AY82">
        <v>4</v>
      </c>
      <c r="BA82">
        <v>10</v>
      </c>
      <c r="BB82">
        <v>14</v>
      </c>
      <c r="BC82">
        <v>60</v>
      </c>
    </row>
    <row r="83" spans="2:55">
      <c r="B83" t="s">
        <v>58</v>
      </c>
      <c r="AH83">
        <f>+M_1!AH69+M_2!AH69</f>
        <v>0</v>
      </c>
      <c r="AI83">
        <f>+M_1!AI69+M_2!AI69</f>
        <v>0</v>
      </c>
      <c r="AT83">
        <v>688</v>
      </c>
      <c r="AU83">
        <v>0</v>
      </c>
      <c r="AV83">
        <v>0</v>
      </c>
      <c r="BC83">
        <v>2</v>
      </c>
    </row>
    <row r="84" spans="2:55">
      <c r="B84" t="s">
        <v>59</v>
      </c>
      <c r="AH84">
        <f>+M_1!AH70+M_2!AH70</f>
        <v>0</v>
      </c>
      <c r="AI84">
        <f>+M_1!AI70+M_2!AI70</f>
        <v>0</v>
      </c>
      <c r="AT84">
        <v>20561</v>
      </c>
      <c r="AU84">
        <v>0</v>
      </c>
      <c r="AV84">
        <v>337</v>
      </c>
      <c r="AZ84">
        <v>313</v>
      </c>
      <c r="BA84">
        <v>33764</v>
      </c>
      <c r="BB84">
        <v>3854</v>
      </c>
      <c r="BC84">
        <v>20</v>
      </c>
    </row>
    <row r="85" spans="2:55">
      <c r="B85" t="s">
        <v>103</v>
      </c>
      <c r="BB85">
        <v>14</v>
      </c>
      <c r="BC85">
        <v>678</v>
      </c>
    </row>
    <row r="86" spans="2:55">
      <c r="B86" t="s">
        <v>84</v>
      </c>
      <c r="AH86">
        <f>+M_1!AH71+M_2!AH71</f>
        <v>0</v>
      </c>
      <c r="AI86">
        <f>+M_1!AI71+M_2!AI71</f>
        <v>0</v>
      </c>
      <c r="AZ86">
        <v>213</v>
      </c>
      <c r="BA86">
        <v>133</v>
      </c>
      <c r="BB86">
        <v>11</v>
      </c>
      <c r="BC86">
        <v>16</v>
      </c>
    </row>
    <row r="87" spans="2:55">
      <c r="B87" t="s">
        <v>77</v>
      </c>
      <c r="AH87">
        <f>+M_1!AH72+M_2!AH72</f>
        <v>0</v>
      </c>
      <c r="AI87">
        <f>+M_1!AI72+M_2!AI72</f>
        <v>0</v>
      </c>
      <c r="AW87">
        <v>0</v>
      </c>
      <c r="AX87">
        <v>0</v>
      </c>
      <c r="AY87">
        <v>62.5</v>
      </c>
      <c r="AZ87">
        <v>42</v>
      </c>
      <c r="BA87">
        <v>0</v>
      </c>
    </row>
    <row r="88" spans="2:55">
      <c r="B88" t="s">
        <v>60</v>
      </c>
      <c r="AH88">
        <f>+M_1!AH73+M_2!AH73</f>
        <v>0</v>
      </c>
      <c r="AI88">
        <f>+M_1!AI73+M_2!AI73</f>
        <v>0</v>
      </c>
      <c r="AT88">
        <v>188189</v>
      </c>
      <c r="AU88">
        <v>140350</v>
      </c>
      <c r="AV88">
        <v>0</v>
      </c>
      <c r="AW88">
        <v>0</v>
      </c>
      <c r="AX88">
        <v>0</v>
      </c>
      <c r="AY88">
        <v>99.85</v>
      </c>
      <c r="AZ88">
        <v>746</v>
      </c>
      <c r="BA88">
        <v>327772</v>
      </c>
      <c r="BB88">
        <v>411805</v>
      </c>
      <c r="BC88">
        <v>432493</v>
      </c>
    </row>
    <row r="89" spans="2:55">
      <c r="B89" t="s">
        <v>78</v>
      </c>
      <c r="AH89">
        <f>+M_1!AH74+M_2!AH74</f>
        <v>0</v>
      </c>
      <c r="AI89">
        <f>+M_1!AI74+M_2!AI74</f>
        <v>0</v>
      </c>
      <c r="AW89">
        <v>0</v>
      </c>
      <c r="AX89">
        <v>25</v>
      </c>
      <c r="AY89">
        <v>0</v>
      </c>
    </row>
    <row r="90" spans="2:55">
      <c r="B90" t="s">
        <v>61</v>
      </c>
      <c r="AH90">
        <f>+M_1!AH75+M_2!AH75</f>
        <v>0</v>
      </c>
      <c r="AI90">
        <f>+M_1!AI75+M_2!AI75</f>
        <v>0</v>
      </c>
      <c r="AT90">
        <v>1</v>
      </c>
      <c r="AU90">
        <v>0</v>
      </c>
      <c r="AV90">
        <v>0</v>
      </c>
    </row>
    <row r="91" spans="2:55">
      <c r="B91" t="s">
        <v>82</v>
      </c>
      <c r="AH91">
        <f>+M_1!AH76+M_2!AH76</f>
        <v>695.5</v>
      </c>
      <c r="AI91">
        <f>+M_1!AI76+M_2!AI76</f>
        <v>354</v>
      </c>
    </row>
    <row r="92" spans="2:55">
      <c r="B92" t="s">
        <v>62</v>
      </c>
      <c r="AH92">
        <f>+M_1!AH77+M_2!AH77</f>
        <v>0</v>
      </c>
      <c r="AI92">
        <f>+M_1!AI77+M_2!AI77</f>
        <v>0</v>
      </c>
      <c r="AT92">
        <v>780</v>
      </c>
      <c r="AU92">
        <v>0</v>
      </c>
      <c r="AV92">
        <v>0</v>
      </c>
      <c r="AW92">
        <v>0</v>
      </c>
      <c r="AX92">
        <v>5</v>
      </c>
      <c r="AY92">
        <v>0</v>
      </c>
      <c r="AZ92">
        <v>239</v>
      </c>
      <c r="BA92">
        <v>27</v>
      </c>
      <c r="BB92">
        <v>106</v>
      </c>
      <c r="BC92">
        <v>27</v>
      </c>
    </row>
    <row r="93" spans="2:55">
      <c r="B93" t="s">
        <v>85</v>
      </c>
      <c r="AH93">
        <f>+M_1!AH78+M_2!AH78</f>
        <v>0</v>
      </c>
      <c r="AI93">
        <f>+M_1!AI78+M_2!AI78</f>
        <v>0</v>
      </c>
    </row>
    <row r="94" spans="2:55">
      <c r="B94" t="s">
        <v>63</v>
      </c>
      <c r="AH94">
        <f>+M_1!AH79+M_2!AH79</f>
        <v>0</v>
      </c>
      <c r="AI94">
        <f>+M_1!AI79+M_2!AI79</f>
        <v>0</v>
      </c>
      <c r="AT94">
        <v>581</v>
      </c>
      <c r="AU94">
        <v>0</v>
      </c>
      <c r="AV94">
        <v>0</v>
      </c>
    </row>
    <row r="95" spans="2:55">
      <c r="B95" t="s">
        <v>79</v>
      </c>
      <c r="AH95">
        <f>+M_1!AH80+M_2!AH80</f>
        <v>0</v>
      </c>
      <c r="AI95">
        <f>+M_1!AI80+M_2!AI80</f>
        <v>0</v>
      </c>
      <c r="AW95">
        <v>0</v>
      </c>
      <c r="AX95">
        <v>0</v>
      </c>
      <c r="AY95">
        <v>10</v>
      </c>
    </row>
    <row r="96" spans="2:55">
      <c r="B96" t="s">
        <v>64</v>
      </c>
      <c r="AH96">
        <f>+M_1!AH81+M_2!AH81</f>
        <v>0</v>
      </c>
      <c r="AI96">
        <f>+M_1!AI81+M_2!AI81</f>
        <v>0</v>
      </c>
      <c r="AT96">
        <v>3071</v>
      </c>
      <c r="AU96">
        <v>0</v>
      </c>
      <c r="AV96">
        <v>0</v>
      </c>
      <c r="BC96">
        <v>245625</v>
      </c>
    </row>
    <row r="97" spans="2:55">
      <c r="B97" t="s">
        <v>104</v>
      </c>
      <c r="AZ97">
        <v>21267</v>
      </c>
      <c r="BA97">
        <v>15812</v>
      </c>
      <c r="BB97">
        <v>23837</v>
      </c>
      <c r="BC97">
        <v>15418</v>
      </c>
    </row>
    <row r="98" spans="2:55">
      <c r="B98" t="s">
        <v>65</v>
      </c>
      <c r="AH98">
        <f>+M_1!AH82+M_2!AH82</f>
        <v>0</v>
      </c>
      <c r="AI98">
        <f>+M_1!AI82+M_2!AI82</f>
        <v>0</v>
      </c>
      <c r="AT98">
        <v>1</v>
      </c>
      <c r="AU98">
        <v>0</v>
      </c>
      <c r="AV98">
        <v>0</v>
      </c>
      <c r="AW98">
        <v>0</v>
      </c>
      <c r="AX98">
        <v>200</v>
      </c>
      <c r="AY98">
        <v>16</v>
      </c>
      <c r="AZ98">
        <v>7859</v>
      </c>
      <c r="BA98">
        <v>3257</v>
      </c>
    </row>
    <row r="99" spans="2:55">
      <c r="B99" t="s">
        <v>106</v>
      </c>
      <c r="AC99">
        <v>555</v>
      </c>
      <c r="AD99">
        <v>484</v>
      </c>
      <c r="AE99">
        <v>767</v>
      </c>
      <c r="AF99">
        <v>403</v>
      </c>
    </row>
    <row r="101" spans="2:55">
      <c r="B101" t="s">
        <v>107</v>
      </c>
      <c r="AC101">
        <f t="shared" ref="AC101:AG101" si="0">SUM(AC4:AC100)</f>
        <v>13769</v>
      </c>
      <c r="AD101">
        <f t="shared" si="0"/>
        <v>16129</v>
      </c>
      <c r="AE101">
        <f t="shared" si="0"/>
        <v>15740</v>
      </c>
      <c r="AF101">
        <f t="shared" si="0"/>
        <v>14710</v>
      </c>
      <c r="AG101">
        <f t="shared" si="0"/>
        <v>0</v>
      </c>
      <c r="AH101">
        <f t="shared" ref="AH101:AV101" si="1">SUM(AH4:AH100)</f>
        <v>18949181.090000004</v>
      </c>
      <c r="AI101">
        <f t="shared" si="1"/>
        <v>18201106.119999997</v>
      </c>
      <c r="AJ101">
        <f t="shared" si="1"/>
        <v>13289233</v>
      </c>
      <c r="AK101">
        <f t="shared" si="1"/>
        <v>8697199</v>
      </c>
      <c r="AL101">
        <f t="shared" si="1"/>
        <v>9190776</v>
      </c>
      <c r="AM101">
        <f t="shared" si="1"/>
        <v>13001180</v>
      </c>
      <c r="AN101">
        <f t="shared" si="1"/>
        <v>15150528</v>
      </c>
      <c r="AO101">
        <f t="shared" si="1"/>
        <v>18368971</v>
      </c>
      <c r="AP101">
        <f t="shared" si="1"/>
        <v>20974789</v>
      </c>
      <c r="AQ101">
        <f t="shared" si="1"/>
        <v>16791315</v>
      </c>
      <c r="AR101">
        <f t="shared" si="1"/>
        <v>19545893</v>
      </c>
      <c r="AS101">
        <f t="shared" si="1"/>
        <v>22352940</v>
      </c>
      <c r="AT101">
        <f t="shared" si="1"/>
        <v>32771394</v>
      </c>
      <c r="AU101">
        <f t="shared" si="1"/>
        <v>37902870</v>
      </c>
      <c r="AV101">
        <f t="shared" si="1"/>
        <v>40267474</v>
      </c>
      <c r="AW101">
        <f t="shared" ref="AW101:BC101" si="2">SUM(AW4:AW100)</f>
        <v>38254727.539999992</v>
      </c>
      <c r="AX101">
        <f t="shared" si="2"/>
        <v>45733662.779999994</v>
      </c>
      <c r="AY101">
        <f t="shared" si="2"/>
        <v>56341414.429999992</v>
      </c>
      <c r="AZ101">
        <f t="shared" si="2"/>
        <v>75541085</v>
      </c>
      <c r="BA101">
        <f t="shared" si="2"/>
        <v>63789146</v>
      </c>
      <c r="BB101">
        <f t="shared" si="2"/>
        <v>60602796</v>
      </c>
      <c r="BC101">
        <f t="shared" si="2"/>
        <v>66997391</v>
      </c>
    </row>
    <row r="103" spans="2:55">
      <c r="AC103">
        <f>13769-AC101</f>
        <v>0</v>
      </c>
      <c r="AD103">
        <f>16129-AD101</f>
        <v>0</v>
      </c>
      <c r="AE103">
        <f>15740-AE101</f>
        <v>0</v>
      </c>
      <c r="AF103">
        <f>14710-AF101</f>
        <v>0</v>
      </c>
      <c r="AH103">
        <f>(9889442.3+9059738.79)-AH101</f>
        <v>0</v>
      </c>
      <c r="AI103">
        <f>18337479-AI101</f>
        <v>136372.88000000268</v>
      </c>
      <c r="AJ103">
        <f>13492459-AJ101</f>
        <v>203226</v>
      </c>
      <c r="AK103">
        <f>8898894-AK101</f>
        <v>201695</v>
      </c>
      <c r="AL103">
        <f>9296320-AL101</f>
        <v>105544</v>
      </c>
      <c r="AM103">
        <f>13573518-AM101</f>
        <v>572338</v>
      </c>
      <c r="AN103">
        <f>15636293-AN101</f>
        <v>485765</v>
      </c>
      <c r="AO103">
        <f>18989846-AO101</f>
        <v>620875</v>
      </c>
      <c r="AP103">
        <f>21828175-AP101</f>
        <v>853386</v>
      </c>
      <c r="AQ103">
        <f>17651454-AQ101</f>
        <v>860139</v>
      </c>
      <c r="AR103">
        <f>20463765-AR101</f>
        <v>917872</v>
      </c>
      <c r="AS103">
        <f>22791690-AS101</f>
        <v>438750</v>
      </c>
      <c r="AT103">
        <f>32771394-AT101</f>
        <v>0</v>
      </c>
      <c r="AU103">
        <f>37902870-AU101</f>
        <v>0</v>
      </c>
      <c r="AV103">
        <f>40267474-AV101</f>
        <v>0</v>
      </c>
      <c r="AW103">
        <f>38254727.54-AW101</f>
        <v>0</v>
      </c>
      <c r="AX103">
        <f>45733662.78-AX101</f>
        <v>0</v>
      </c>
      <c r="AY103">
        <f>56341414.43-AY101</f>
        <v>0</v>
      </c>
      <c r="AZ103">
        <f>75541085-AZ101</f>
        <v>0</v>
      </c>
      <c r="BA103">
        <f>63789146-BA101</f>
        <v>0</v>
      </c>
      <c r="BB103">
        <f>60602796-BB101</f>
        <v>0</v>
      </c>
      <c r="BC103">
        <f>66997391-BC101</f>
        <v>0</v>
      </c>
    </row>
    <row r="105" spans="2:55">
      <c r="AH105" t="s">
        <v>66</v>
      </c>
      <c r="AI105" t="s">
        <v>66</v>
      </c>
      <c r="AT105" t="s">
        <v>66</v>
      </c>
      <c r="AU105" t="s">
        <v>66</v>
      </c>
      <c r="AV105" t="s">
        <v>66</v>
      </c>
      <c r="AW105" t="s">
        <v>66</v>
      </c>
      <c r="AX105" t="s">
        <v>66</v>
      </c>
      <c r="AY105" t="s">
        <v>66</v>
      </c>
      <c r="AZ105" t="s">
        <v>66</v>
      </c>
      <c r="BA105" t="s">
        <v>66</v>
      </c>
    </row>
    <row r="107" spans="2:55">
      <c r="AC107" t="s">
        <v>105</v>
      </c>
      <c r="AD107" t="s">
        <v>105</v>
      </c>
      <c r="AE107" t="s">
        <v>105</v>
      </c>
      <c r="AF107" t="s">
        <v>105</v>
      </c>
      <c r="AT107" t="s">
        <v>67</v>
      </c>
      <c r="AU107" t="s">
        <v>67</v>
      </c>
      <c r="AV107" t="s">
        <v>67</v>
      </c>
      <c r="AW107" t="s">
        <v>68</v>
      </c>
      <c r="AX107" t="s">
        <v>68</v>
      </c>
      <c r="AY107" t="s">
        <v>68</v>
      </c>
    </row>
    <row r="109" spans="2:55">
      <c r="AH109" t="s">
        <v>87</v>
      </c>
      <c r="AI109" t="s">
        <v>87</v>
      </c>
    </row>
    <row r="110" spans="2:55">
      <c r="AH110" t="s">
        <v>88</v>
      </c>
      <c r="AI11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10"/>
  <sheetViews>
    <sheetView workbookViewId="0">
      <pane xSplit="4" ySplit="3" topLeftCell="Y84" activePane="bottomRight" state="frozen"/>
      <selection pane="topRight" activeCell="E1" sqref="E1"/>
      <selection pane="bottomLeft" activeCell="A4" sqref="A4"/>
      <selection pane="bottomRight" activeCell="B101" sqref="B101"/>
    </sheetView>
  </sheetViews>
  <sheetFormatPr defaultRowHeight="15"/>
  <cols>
    <col min="34" max="34" width="10.28515625" customWidth="1"/>
    <col min="35" max="35" width="11.855468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C2">
        <v>1000</v>
      </c>
      <c r="AD2">
        <v>1000</v>
      </c>
      <c r="AE2">
        <v>1000</v>
      </c>
      <c r="AF2">
        <v>1000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AC3" t="s">
        <v>34</v>
      </c>
      <c r="AD3" t="s">
        <v>34</v>
      </c>
      <c r="AE3" t="s">
        <v>34</v>
      </c>
      <c r="AF3" t="s">
        <v>34</v>
      </c>
      <c r="AH3" t="s">
        <v>34</v>
      </c>
      <c r="AI3" t="s">
        <v>34</v>
      </c>
      <c r="AT3" t="s">
        <v>34</v>
      </c>
      <c r="AU3" t="s">
        <v>34</v>
      </c>
      <c r="AV3" t="s">
        <v>34</v>
      </c>
      <c r="AW3" t="s">
        <v>34</v>
      </c>
      <c r="AX3" t="s">
        <v>34</v>
      </c>
      <c r="AY3" t="s">
        <v>34</v>
      </c>
      <c r="AZ3" t="s">
        <v>34</v>
      </c>
      <c r="BA3" t="s">
        <v>34</v>
      </c>
      <c r="BB3" t="s">
        <v>34</v>
      </c>
      <c r="BC3" t="s">
        <v>34</v>
      </c>
    </row>
    <row r="4" spans="1:55">
      <c r="A4" t="s">
        <v>2</v>
      </c>
      <c r="B4" t="s">
        <v>3</v>
      </c>
    </row>
    <row r="5" spans="1:55">
      <c r="B5" t="s">
        <v>4</v>
      </c>
    </row>
    <row r="6" spans="1:55">
      <c r="B6" t="s">
        <v>96</v>
      </c>
    </row>
    <row r="7" spans="1:55">
      <c r="B7" t="s">
        <v>97</v>
      </c>
    </row>
    <row r="8" spans="1:55">
      <c r="B8" t="s">
        <v>5</v>
      </c>
    </row>
    <row r="9" spans="1:55">
      <c r="B9" t="s">
        <v>6</v>
      </c>
    </row>
    <row r="10" spans="1:55">
      <c r="B10" t="s">
        <v>7</v>
      </c>
    </row>
    <row r="11" spans="1:55">
      <c r="B11" t="s">
        <v>8</v>
      </c>
    </row>
    <row r="12" spans="1:55">
      <c r="B12" t="s">
        <v>9</v>
      </c>
    </row>
    <row r="13" spans="1:55">
      <c r="B13" t="s">
        <v>10</v>
      </c>
    </row>
    <row r="14" spans="1:55">
      <c r="B14" t="s">
        <v>11</v>
      </c>
    </row>
    <row r="15" spans="1:55">
      <c r="B15" t="s">
        <v>12</v>
      </c>
    </row>
    <row r="16" spans="1:55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89</v>
      </c>
    </row>
    <row r="22" spans="2:2">
      <c r="B22" t="s">
        <v>18</v>
      </c>
    </row>
    <row r="23" spans="2:2">
      <c r="B23" t="s">
        <v>19</v>
      </c>
    </row>
    <row r="24" spans="2:2">
      <c r="B24" t="s">
        <v>20</v>
      </c>
    </row>
    <row r="25" spans="2:2">
      <c r="B25" t="s">
        <v>21</v>
      </c>
    </row>
    <row r="26" spans="2:2">
      <c r="B26" t="s">
        <v>69</v>
      </c>
    </row>
    <row r="27" spans="2:2">
      <c r="B27" t="s">
        <v>22</v>
      </c>
    </row>
    <row r="28" spans="2:2">
      <c r="B28" t="s">
        <v>23</v>
      </c>
    </row>
    <row r="29" spans="2:2">
      <c r="B29" t="s">
        <v>24</v>
      </c>
    </row>
    <row r="30" spans="2:2">
      <c r="B30" t="s">
        <v>25</v>
      </c>
    </row>
    <row r="31" spans="2:2">
      <c r="B31" t="s">
        <v>26</v>
      </c>
    </row>
    <row r="32" spans="2:2">
      <c r="B32" t="s">
        <v>27</v>
      </c>
    </row>
    <row r="33" spans="2:2">
      <c r="B33" t="s">
        <v>28</v>
      </c>
    </row>
    <row r="34" spans="2:2">
      <c r="B34" t="s">
        <v>29</v>
      </c>
    </row>
    <row r="35" spans="2:2">
      <c r="B35" t="s">
        <v>30</v>
      </c>
    </row>
    <row r="36" spans="2:2">
      <c r="B36" t="s">
        <v>90</v>
      </c>
    </row>
    <row r="37" spans="2:2">
      <c r="B37" t="s">
        <v>91</v>
      </c>
    </row>
    <row r="38" spans="2:2">
      <c r="B38" t="s">
        <v>70</v>
      </c>
    </row>
    <row r="39" spans="2:2">
      <c r="B39" t="s">
        <v>31</v>
      </c>
    </row>
    <row r="40" spans="2:2">
      <c r="B40" t="s">
        <v>32</v>
      </c>
    </row>
    <row r="41" spans="2:2">
      <c r="B41" t="s">
        <v>33</v>
      </c>
    </row>
    <row r="42" spans="2:2">
      <c r="B42" t="s">
        <v>100</v>
      </c>
    </row>
    <row r="43" spans="2:2">
      <c r="B43" t="s">
        <v>35</v>
      </c>
    </row>
    <row r="44" spans="2:2">
      <c r="B44" t="s">
        <v>81</v>
      </c>
    </row>
    <row r="45" spans="2:2">
      <c r="B45" t="s">
        <v>71</v>
      </c>
    </row>
    <row r="46" spans="2:2">
      <c r="B46" t="s">
        <v>99</v>
      </c>
    </row>
    <row r="47" spans="2:2">
      <c r="B47" t="s">
        <v>72</v>
      </c>
    </row>
    <row r="48" spans="2:2">
      <c r="B48" t="s">
        <v>36</v>
      </c>
    </row>
    <row r="49" spans="2:2">
      <c r="B49" t="s">
        <v>86</v>
      </c>
    </row>
    <row r="50" spans="2:2">
      <c r="B50" t="s">
        <v>37</v>
      </c>
    </row>
    <row r="51" spans="2:2">
      <c r="B51" t="s">
        <v>38</v>
      </c>
    </row>
    <row r="52" spans="2:2">
      <c r="B52" t="s">
        <v>39</v>
      </c>
    </row>
    <row r="53" spans="2:2">
      <c r="B53" t="s">
        <v>83</v>
      </c>
    </row>
    <row r="54" spans="2:2">
      <c r="B54" t="s">
        <v>40</v>
      </c>
    </row>
    <row r="55" spans="2:2">
      <c r="B55" t="s">
        <v>41</v>
      </c>
    </row>
    <row r="56" spans="2:2">
      <c r="B56" t="s">
        <v>42</v>
      </c>
    </row>
    <row r="57" spans="2:2">
      <c r="B57" t="s">
        <v>43</v>
      </c>
    </row>
    <row r="58" spans="2:2">
      <c r="B58" t="s">
        <v>44</v>
      </c>
    </row>
    <row r="59" spans="2:2">
      <c r="B59" t="s">
        <v>92</v>
      </c>
    </row>
    <row r="60" spans="2:2">
      <c r="B60" t="s">
        <v>45</v>
      </c>
    </row>
    <row r="61" spans="2:2">
      <c r="B61" t="s">
        <v>93</v>
      </c>
    </row>
    <row r="62" spans="2:2">
      <c r="B62" t="s">
        <v>46</v>
      </c>
    </row>
    <row r="63" spans="2:2">
      <c r="B63" t="s">
        <v>98</v>
      </c>
    </row>
    <row r="64" spans="2:2">
      <c r="B64" t="s">
        <v>47</v>
      </c>
    </row>
    <row r="65" spans="2:2">
      <c r="B65" t="s">
        <v>48</v>
      </c>
    </row>
    <row r="66" spans="2:2">
      <c r="B66" t="s">
        <v>49</v>
      </c>
    </row>
    <row r="67" spans="2:2">
      <c r="B67" t="s">
        <v>73</v>
      </c>
    </row>
    <row r="68" spans="2:2">
      <c r="B68" t="s">
        <v>74</v>
      </c>
    </row>
    <row r="69" spans="2:2">
      <c r="B69" t="s">
        <v>50</v>
      </c>
    </row>
    <row r="70" spans="2:2">
      <c r="B70" t="s">
        <v>101</v>
      </c>
    </row>
    <row r="71" spans="2:2">
      <c r="B71" t="s">
        <v>51</v>
      </c>
    </row>
    <row r="72" spans="2:2">
      <c r="B72" t="s">
        <v>52</v>
      </c>
    </row>
    <row r="73" spans="2:2">
      <c r="B73" t="s">
        <v>53</v>
      </c>
    </row>
    <row r="74" spans="2:2">
      <c r="B74" t="s">
        <v>54</v>
      </c>
    </row>
    <row r="75" spans="2:2">
      <c r="B75" t="s">
        <v>55</v>
      </c>
    </row>
    <row r="76" spans="2:2">
      <c r="B76" t="s">
        <v>75</v>
      </c>
    </row>
    <row r="77" spans="2:2">
      <c r="B77" t="s">
        <v>102</v>
      </c>
    </row>
    <row r="78" spans="2:2">
      <c r="B78" t="s">
        <v>94</v>
      </c>
    </row>
    <row r="79" spans="2:2">
      <c r="B79" t="s">
        <v>56</v>
      </c>
    </row>
    <row r="80" spans="2:2">
      <c r="B80" t="s">
        <v>76</v>
      </c>
    </row>
    <row r="81" spans="2:2">
      <c r="B81" t="s">
        <v>95</v>
      </c>
    </row>
    <row r="82" spans="2:2">
      <c r="B82" t="s">
        <v>57</v>
      </c>
    </row>
    <row r="83" spans="2:2">
      <c r="B83" t="s">
        <v>58</v>
      </c>
    </row>
    <row r="84" spans="2:2">
      <c r="B84" t="s">
        <v>59</v>
      </c>
    </row>
    <row r="85" spans="2:2">
      <c r="B85" t="s">
        <v>103</v>
      </c>
    </row>
    <row r="86" spans="2:2">
      <c r="B86" t="s">
        <v>84</v>
      </c>
    </row>
    <row r="87" spans="2:2">
      <c r="B87" t="s">
        <v>77</v>
      </c>
    </row>
    <row r="88" spans="2:2">
      <c r="B88" t="s">
        <v>60</v>
      </c>
    </row>
    <row r="89" spans="2:2">
      <c r="B89" t="s">
        <v>78</v>
      </c>
    </row>
    <row r="90" spans="2:2">
      <c r="B90" t="s">
        <v>61</v>
      </c>
    </row>
    <row r="91" spans="2:2">
      <c r="B91" t="s">
        <v>82</v>
      </c>
    </row>
    <row r="92" spans="2:2">
      <c r="B92" t="s">
        <v>62</v>
      </c>
    </row>
    <row r="93" spans="2:2">
      <c r="B93" t="s">
        <v>85</v>
      </c>
    </row>
    <row r="94" spans="2:2">
      <c r="B94" t="s">
        <v>63</v>
      </c>
    </row>
    <row r="95" spans="2:2">
      <c r="B95" t="s">
        <v>79</v>
      </c>
    </row>
    <row r="96" spans="2:2">
      <c r="B96" t="s">
        <v>64</v>
      </c>
    </row>
    <row r="97" spans="2:55">
      <c r="B97" t="s">
        <v>104</v>
      </c>
    </row>
    <row r="98" spans="2:55">
      <c r="B98" t="s">
        <v>65</v>
      </c>
    </row>
    <row r="99" spans="2:55">
      <c r="B99" t="s">
        <v>106</v>
      </c>
    </row>
    <row r="101" spans="2:55">
      <c r="B101" t="s">
        <v>107</v>
      </c>
      <c r="AC101">
        <f t="shared" ref="AC101:AG101" si="0">SUM(AC4:AC100)</f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ref="AH101:BC101" si="1">SUM(AH4:AH100)</f>
        <v>0</v>
      </c>
      <c r="AI101">
        <f t="shared" si="1"/>
        <v>0</v>
      </c>
      <c r="AJ101">
        <f t="shared" si="1"/>
        <v>0</v>
      </c>
      <c r="AK101">
        <f t="shared" si="1"/>
        <v>0</v>
      </c>
      <c r="AL101">
        <f t="shared" si="1"/>
        <v>0</v>
      </c>
      <c r="AM101">
        <f t="shared" si="1"/>
        <v>0</v>
      </c>
      <c r="AN101">
        <f t="shared" si="1"/>
        <v>0</v>
      </c>
      <c r="AO101">
        <f t="shared" si="1"/>
        <v>0</v>
      </c>
      <c r="AP101">
        <f t="shared" si="1"/>
        <v>0</v>
      </c>
      <c r="AQ101">
        <f t="shared" si="1"/>
        <v>0</v>
      </c>
      <c r="AR101">
        <f t="shared" si="1"/>
        <v>0</v>
      </c>
      <c r="AS101">
        <f t="shared" si="1"/>
        <v>0</v>
      </c>
      <c r="AT101">
        <f t="shared" si="1"/>
        <v>0</v>
      </c>
      <c r="AU101">
        <f t="shared" si="1"/>
        <v>0</v>
      </c>
      <c r="AV101">
        <f t="shared" si="1"/>
        <v>0</v>
      </c>
      <c r="AW101">
        <f t="shared" si="1"/>
        <v>0</v>
      </c>
      <c r="AX101">
        <f t="shared" si="1"/>
        <v>0</v>
      </c>
      <c r="AY101">
        <f t="shared" si="1"/>
        <v>0</v>
      </c>
      <c r="AZ101">
        <f t="shared" si="1"/>
        <v>0</v>
      </c>
      <c r="BA101">
        <f t="shared" si="1"/>
        <v>0</v>
      </c>
      <c r="BB101">
        <f t="shared" si="1"/>
        <v>0</v>
      </c>
      <c r="BC101">
        <f t="shared" si="1"/>
        <v>0</v>
      </c>
    </row>
    <row r="107" spans="2:55">
      <c r="AC107" t="s">
        <v>105</v>
      </c>
      <c r="AD107" t="s">
        <v>105</v>
      </c>
      <c r="AE107" t="s">
        <v>105</v>
      </c>
      <c r="AF107" t="s">
        <v>105</v>
      </c>
      <c r="AT107" t="s">
        <v>67</v>
      </c>
      <c r="AU107" t="s">
        <v>67</v>
      </c>
      <c r="AV107" t="s">
        <v>67</v>
      </c>
      <c r="AW107" t="s">
        <v>68</v>
      </c>
      <c r="AX107" t="s">
        <v>68</v>
      </c>
      <c r="AY107" t="s">
        <v>68</v>
      </c>
    </row>
    <row r="109" spans="2:55">
      <c r="AH109" t="s">
        <v>87</v>
      </c>
      <c r="AI109" t="s">
        <v>87</v>
      </c>
    </row>
    <row r="110" spans="2:55">
      <c r="AH110" t="s">
        <v>88</v>
      </c>
      <c r="AI110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86"/>
  <sheetViews>
    <sheetView topLeftCell="B1" workbookViewId="0">
      <pane xSplit="2" ySplit="2" topLeftCell="AF72" activePane="bottomRight" state="frozen"/>
      <selection activeCell="B18" sqref="B18"/>
      <selection pane="topRight" activeCell="B18" sqref="B18"/>
      <selection pane="bottomLeft" activeCell="B18" sqref="B18"/>
      <selection pane="bottomRight" activeCell="AI90" sqref="AI90"/>
    </sheetView>
  </sheetViews>
  <sheetFormatPr defaultRowHeight="15"/>
  <cols>
    <col min="35" max="35" width="11.42578125" customWidth="1"/>
  </cols>
  <sheetData>
    <row r="1" spans="1:4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</row>
    <row r="2" spans="1:45">
      <c r="AH2" t="s">
        <v>80</v>
      </c>
      <c r="AI2" t="s">
        <v>80</v>
      </c>
    </row>
    <row r="3" spans="1:45">
      <c r="A3" t="s">
        <v>2</v>
      </c>
      <c r="B3" t="s">
        <v>3</v>
      </c>
      <c r="AH3">
        <v>2684.59</v>
      </c>
      <c r="AI3">
        <v>36293.71</v>
      </c>
    </row>
    <row r="4" spans="1:45">
      <c r="B4" t="s">
        <v>4</v>
      </c>
      <c r="AH4">
        <v>7141392.5300000003</v>
      </c>
      <c r="AI4">
        <v>5572545.2000000002</v>
      </c>
    </row>
    <row r="5" spans="1:45">
      <c r="B5" t="s">
        <v>5</v>
      </c>
    </row>
    <row r="6" spans="1:45">
      <c r="B6" t="s">
        <v>6</v>
      </c>
      <c r="AH6">
        <v>12627.15</v>
      </c>
      <c r="AI6">
        <v>66211.28</v>
      </c>
    </row>
    <row r="7" spans="1:45">
      <c r="B7" t="s">
        <v>7</v>
      </c>
    </row>
    <row r="8" spans="1:45">
      <c r="B8" t="s">
        <v>8</v>
      </c>
    </row>
    <row r="9" spans="1:45">
      <c r="B9" t="s">
        <v>9</v>
      </c>
    </row>
    <row r="10" spans="1:45">
      <c r="B10" t="s">
        <v>10</v>
      </c>
    </row>
    <row r="11" spans="1:45">
      <c r="B11" t="s">
        <v>11</v>
      </c>
    </row>
    <row r="12" spans="1:45">
      <c r="B12" t="s">
        <v>12</v>
      </c>
      <c r="AH12">
        <v>10003.280000000001</v>
      </c>
      <c r="AI12">
        <v>1501.84</v>
      </c>
    </row>
    <row r="13" spans="1:45">
      <c r="B13" t="s">
        <v>13</v>
      </c>
    </row>
    <row r="14" spans="1:45">
      <c r="B14" t="s">
        <v>14</v>
      </c>
    </row>
    <row r="15" spans="1:45">
      <c r="B15" t="s">
        <v>15</v>
      </c>
    </row>
    <row r="16" spans="1:45">
      <c r="B16" t="s">
        <v>16</v>
      </c>
      <c r="AH16">
        <v>90371.49</v>
      </c>
      <c r="AI16">
        <v>60805.89</v>
      </c>
    </row>
    <row r="17" spans="2:35">
      <c r="B17" t="s">
        <v>17</v>
      </c>
      <c r="AH17">
        <v>5021.93</v>
      </c>
      <c r="AI17">
        <v>15573.64</v>
      </c>
    </row>
    <row r="18" spans="2:35">
      <c r="B18" t="s">
        <v>89</v>
      </c>
      <c r="AI18">
        <v>232.41</v>
      </c>
    </row>
    <row r="19" spans="2:35">
      <c r="B19" t="s">
        <v>18</v>
      </c>
    </row>
    <row r="20" spans="2:35">
      <c r="B20" t="s">
        <v>19</v>
      </c>
      <c r="AH20">
        <v>42965.55</v>
      </c>
      <c r="AI20">
        <v>34648.42</v>
      </c>
    </row>
    <row r="21" spans="2:35">
      <c r="B21" t="s">
        <v>20</v>
      </c>
    </row>
    <row r="22" spans="2:35">
      <c r="B22" t="s">
        <v>21</v>
      </c>
    </row>
    <row r="23" spans="2:35">
      <c r="B23" t="s">
        <v>69</v>
      </c>
    </row>
    <row r="24" spans="2:35">
      <c r="B24" t="s">
        <v>22</v>
      </c>
    </row>
    <row r="25" spans="2:35">
      <c r="B25" t="s">
        <v>23</v>
      </c>
      <c r="AI25">
        <v>2279</v>
      </c>
    </row>
    <row r="26" spans="2:35">
      <c r="B26" t="s">
        <v>24</v>
      </c>
      <c r="AH26">
        <v>183.34</v>
      </c>
      <c r="AI26">
        <v>24548.54</v>
      </c>
    </row>
    <row r="27" spans="2:35">
      <c r="B27" t="s">
        <v>25</v>
      </c>
    </row>
    <row r="28" spans="2:35">
      <c r="B28" t="s">
        <v>26</v>
      </c>
    </row>
    <row r="29" spans="2:35">
      <c r="B29" t="s">
        <v>27</v>
      </c>
      <c r="AH29">
        <v>45825.760000000002</v>
      </c>
      <c r="AI29">
        <v>37500.32</v>
      </c>
    </row>
    <row r="30" spans="2:35">
      <c r="B30" t="s">
        <v>28</v>
      </c>
      <c r="AH30">
        <v>66504.539999999994</v>
      </c>
      <c r="AI30">
        <v>58103.45</v>
      </c>
    </row>
    <row r="31" spans="2:35">
      <c r="B31" t="s">
        <v>29</v>
      </c>
      <c r="AH31">
        <v>30548.49</v>
      </c>
      <c r="AI31">
        <v>43659.519999999997</v>
      </c>
    </row>
    <row r="32" spans="2:35">
      <c r="B32" t="s">
        <v>30</v>
      </c>
    </row>
    <row r="33" spans="2:35">
      <c r="B33" t="s">
        <v>70</v>
      </c>
    </row>
    <row r="34" spans="2:35">
      <c r="B34" t="s">
        <v>31</v>
      </c>
      <c r="AH34">
        <v>79239</v>
      </c>
      <c r="AI34">
        <v>61391.91</v>
      </c>
    </row>
    <row r="35" spans="2:35">
      <c r="B35" t="s">
        <v>32</v>
      </c>
      <c r="AH35">
        <v>843</v>
      </c>
    </row>
    <row r="36" spans="2:35">
      <c r="B36" t="s">
        <v>33</v>
      </c>
    </row>
    <row r="37" spans="2:35">
      <c r="B37" t="s">
        <v>35</v>
      </c>
      <c r="AH37">
        <v>551138.42000000004</v>
      </c>
      <c r="AI37">
        <v>494515.69</v>
      </c>
    </row>
    <row r="38" spans="2:35">
      <c r="B38" t="s">
        <v>81</v>
      </c>
    </row>
    <row r="39" spans="2:35">
      <c r="B39" t="s">
        <v>71</v>
      </c>
      <c r="AH39">
        <v>102274.81</v>
      </c>
      <c r="AI39">
        <v>95636.3</v>
      </c>
    </row>
    <row r="40" spans="2:35">
      <c r="B40" t="s">
        <v>72</v>
      </c>
    </row>
    <row r="41" spans="2:35">
      <c r="B41" t="s">
        <v>36</v>
      </c>
    </row>
    <row r="42" spans="2:35">
      <c r="B42" t="s">
        <v>86</v>
      </c>
    </row>
    <row r="43" spans="2:35">
      <c r="B43" t="s">
        <v>37</v>
      </c>
      <c r="AH43">
        <v>93033.64</v>
      </c>
      <c r="AI43">
        <v>67139.37</v>
      </c>
    </row>
    <row r="44" spans="2:35">
      <c r="B44" t="s">
        <v>38</v>
      </c>
    </row>
    <row r="45" spans="2:35">
      <c r="B45" t="s">
        <v>39</v>
      </c>
      <c r="AH45">
        <v>205891.61</v>
      </c>
      <c r="AI45">
        <v>298427.71999999997</v>
      </c>
    </row>
    <row r="46" spans="2:35">
      <c r="B46" t="s">
        <v>83</v>
      </c>
    </row>
    <row r="47" spans="2:35">
      <c r="B47" t="s">
        <v>40</v>
      </c>
      <c r="AH47">
        <v>784046.7</v>
      </c>
      <c r="AI47">
        <v>976869.49</v>
      </c>
    </row>
    <row r="48" spans="2:35">
      <c r="B48" t="s">
        <v>41</v>
      </c>
    </row>
    <row r="49" spans="2:35">
      <c r="B49" t="s">
        <v>42</v>
      </c>
      <c r="AH49">
        <v>123350.92</v>
      </c>
      <c r="AI49">
        <v>97180.24</v>
      </c>
    </row>
    <row r="50" spans="2:35">
      <c r="B50" t="s">
        <v>43</v>
      </c>
    </row>
    <row r="51" spans="2:35">
      <c r="B51" t="s">
        <v>44</v>
      </c>
    </row>
    <row r="52" spans="2:35">
      <c r="B52" t="s">
        <v>45</v>
      </c>
      <c r="AH52">
        <v>15686.84</v>
      </c>
      <c r="AI52">
        <v>161125.32</v>
      </c>
    </row>
    <row r="53" spans="2:35">
      <c r="B53" t="s">
        <v>46</v>
      </c>
      <c r="AH53">
        <v>88332.38</v>
      </c>
      <c r="AI53">
        <v>101035.11</v>
      </c>
    </row>
    <row r="54" spans="2:35">
      <c r="B54" t="s">
        <v>47</v>
      </c>
    </row>
    <row r="55" spans="2:35">
      <c r="B55" t="s">
        <v>48</v>
      </c>
      <c r="AH55">
        <v>56881.99</v>
      </c>
      <c r="AI55">
        <v>32269.31</v>
      </c>
    </row>
    <row r="56" spans="2:35">
      <c r="B56" t="s">
        <v>49</v>
      </c>
    </row>
    <row r="57" spans="2:35">
      <c r="B57" t="s">
        <v>73</v>
      </c>
    </row>
    <row r="58" spans="2:35">
      <c r="B58" t="s">
        <v>74</v>
      </c>
    </row>
    <row r="59" spans="2:35">
      <c r="B59" t="s">
        <v>50</v>
      </c>
    </row>
    <row r="60" spans="2:35">
      <c r="B60" t="s">
        <v>51</v>
      </c>
    </row>
    <row r="61" spans="2:35">
      <c r="B61" t="s">
        <v>52</v>
      </c>
      <c r="AH61">
        <v>337112.66</v>
      </c>
      <c r="AI61">
        <v>906218.26</v>
      </c>
    </row>
    <row r="62" spans="2:35">
      <c r="B62" t="s">
        <v>53</v>
      </c>
    </row>
    <row r="63" spans="2:35">
      <c r="B63" t="s">
        <v>54</v>
      </c>
    </row>
    <row r="64" spans="2:35">
      <c r="B64" t="s">
        <v>55</v>
      </c>
    </row>
    <row r="65" spans="2:35">
      <c r="B65" t="s">
        <v>75</v>
      </c>
    </row>
    <row r="66" spans="2:35">
      <c r="B66" t="s">
        <v>56</v>
      </c>
      <c r="AH66">
        <v>3133.68</v>
      </c>
      <c r="AI66">
        <v>74487.05</v>
      </c>
    </row>
    <row r="67" spans="2:35">
      <c r="B67" t="s">
        <v>76</v>
      </c>
    </row>
    <row r="68" spans="2:35">
      <c r="B68" t="s">
        <v>57</v>
      </c>
    </row>
    <row r="69" spans="2:35">
      <c r="B69" t="s">
        <v>58</v>
      </c>
    </row>
    <row r="70" spans="2:35">
      <c r="B70" t="s">
        <v>59</v>
      </c>
    </row>
    <row r="71" spans="2:35">
      <c r="B71" t="s">
        <v>84</v>
      </c>
    </row>
    <row r="72" spans="2:35">
      <c r="B72" t="s">
        <v>77</v>
      </c>
    </row>
    <row r="73" spans="2:35">
      <c r="B73" t="s">
        <v>60</v>
      </c>
    </row>
    <row r="74" spans="2:35">
      <c r="B74" t="s">
        <v>78</v>
      </c>
    </row>
    <row r="75" spans="2:35">
      <c r="B75" t="s">
        <v>61</v>
      </c>
    </row>
    <row r="76" spans="2:35">
      <c r="B76" t="s">
        <v>82</v>
      </c>
      <c r="AH76">
        <v>348</v>
      </c>
      <c r="AI76">
        <v>354</v>
      </c>
    </row>
    <row r="77" spans="2:35">
      <c r="B77" t="s">
        <v>62</v>
      </c>
    </row>
    <row r="78" spans="2:35">
      <c r="B78" t="s">
        <v>85</v>
      </c>
    </row>
    <row r="79" spans="2:35">
      <c r="B79" t="s">
        <v>63</v>
      </c>
    </row>
    <row r="80" spans="2:35">
      <c r="B80" t="s">
        <v>79</v>
      </c>
    </row>
    <row r="81" spans="2:37">
      <c r="B81" t="s">
        <v>64</v>
      </c>
    </row>
    <row r="82" spans="2:37">
      <c r="B82" t="s">
        <v>65</v>
      </c>
    </row>
    <row r="84" spans="2:37">
      <c r="AH84">
        <f>SUM(AH3:AH83)</f>
        <v>9889442.2999999989</v>
      </c>
      <c r="AI84">
        <f t="shared" ref="AI84:AK84" si="0">SUM(AI3:AI83)</f>
        <v>9320552.9900000021</v>
      </c>
      <c r="AJ84">
        <f t="shared" si="0"/>
        <v>0</v>
      </c>
      <c r="AK84">
        <f t="shared" si="0"/>
        <v>0</v>
      </c>
    </row>
    <row r="86" spans="2:37">
      <c r="AH86">
        <f>9889442.3-AH84</f>
        <v>0</v>
      </c>
      <c r="AI86">
        <f>9320554.99-AI84</f>
        <v>1.9999999981373549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86"/>
  <sheetViews>
    <sheetView workbookViewId="0">
      <pane xSplit="3" ySplit="2" topLeftCell="AF72" activePane="bottomRight" state="frozen"/>
      <selection activeCell="B18" sqref="B18"/>
      <selection pane="topRight" activeCell="B18" sqref="B18"/>
      <selection pane="bottomLeft" activeCell="B18" sqref="B18"/>
      <selection pane="bottomRight" activeCell="AI31" sqref="AI31"/>
    </sheetView>
  </sheetViews>
  <sheetFormatPr defaultRowHeight="15"/>
  <sheetData>
    <row r="1" spans="1:4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</row>
    <row r="3" spans="1:45">
      <c r="A3" t="s">
        <v>2</v>
      </c>
      <c r="B3" t="s">
        <v>3</v>
      </c>
      <c r="AH3">
        <v>26488.31</v>
      </c>
      <c r="AI3">
        <v>37431.85</v>
      </c>
    </row>
    <row r="4" spans="1:45">
      <c r="B4" t="s">
        <v>4</v>
      </c>
      <c r="AH4">
        <v>5857751.7999999998</v>
      </c>
      <c r="AI4">
        <v>5132747.82</v>
      </c>
    </row>
    <row r="5" spans="1:45">
      <c r="B5" t="s">
        <v>5</v>
      </c>
    </row>
    <row r="6" spans="1:45">
      <c r="B6" t="s">
        <v>6</v>
      </c>
      <c r="AH6">
        <v>24031.18</v>
      </c>
      <c r="AI6">
        <v>55945.36</v>
      </c>
    </row>
    <row r="7" spans="1:45">
      <c r="B7" t="s">
        <v>7</v>
      </c>
    </row>
    <row r="8" spans="1:45">
      <c r="B8" t="s">
        <v>8</v>
      </c>
      <c r="AI8">
        <v>1671.95</v>
      </c>
    </row>
    <row r="9" spans="1:45">
      <c r="B9" t="s">
        <v>9</v>
      </c>
    </row>
    <row r="10" spans="1:45">
      <c r="B10" t="s">
        <v>10</v>
      </c>
    </row>
    <row r="11" spans="1:45">
      <c r="B11" t="s">
        <v>11</v>
      </c>
    </row>
    <row r="12" spans="1:45">
      <c r="B12" t="s">
        <v>12</v>
      </c>
      <c r="AH12">
        <v>27969.62</v>
      </c>
      <c r="AI12">
        <v>24168.04</v>
      </c>
    </row>
    <row r="13" spans="1:45">
      <c r="B13" t="s">
        <v>13</v>
      </c>
    </row>
    <row r="14" spans="1:45">
      <c r="B14" t="s">
        <v>14</v>
      </c>
    </row>
    <row r="15" spans="1:45">
      <c r="B15" t="s">
        <v>15</v>
      </c>
    </row>
    <row r="16" spans="1:45">
      <c r="B16" t="s">
        <v>16</v>
      </c>
      <c r="AH16">
        <v>94268.17</v>
      </c>
      <c r="AI16">
        <v>76006.09</v>
      </c>
    </row>
    <row r="17" spans="2:35">
      <c r="B17" t="s">
        <v>17</v>
      </c>
      <c r="AH17">
        <v>3986.2</v>
      </c>
      <c r="AI17">
        <v>20667.400000000001</v>
      </c>
    </row>
    <row r="18" spans="2:35">
      <c r="B18" t="s">
        <v>89</v>
      </c>
    </row>
    <row r="19" spans="2:35">
      <c r="B19" t="s">
        <v>18</v>
      </c>
    </row>
    <row r="20" spans="2:35">
      <c r="B20" t="s">
        <v>19</v>
      </c>
      <c r="AH20">
        <v>30381.25</v>
      </c>
      <c r="AI20">
        <v>48123.16</v>
      </c>
    </row>
    <row r="21" spans="2:35">
      <c r="B21" t="s">
        <v>20</v>
      </c>
    </row>
    <row r="22" spans="2:35">
      <c r="B22" t="s">
        <v>21</v>
      </c>
    </row>
    <row r="23" spans="2:35">
      <c r="B23" t="s">
        <v>69</v>
      </c>
    </row>
    <row r="24" spans="2:35">
      <c r="B24" t="s">
        <v>22</v>
      </c>
    </row>
    <row r="25" spans="2:35">
      <c r="B25" t="s">
        <v>23</v>
      </c>
      <c r="AH25">
        <v>2128.1</v>
      </c>
      <c r="AI25">
        <v>4330.67</v>
      </c>
    </row>
    <row r="26" spans="2:35">
      <c r="B26" t="s">
        <v>24</v>
      </c>
      <c r="AH26">
        <v>20584.71</v>
      </c>
      <c r="AI26">
        <v>18175.560000000001</v>
      </c>
    </row>
    <row r="27" spans="2:35">
      <c r="B27" t="s">
        <v>25</v>
      </c>
    </row>
    <row r="28" spans="2:35">
      <c r="B28" t="s">
        <v>26</v>
      </c>
      <c r="AI28">
        <v>542</v>
      </c>
    </row>
    <row r="29" spans="2:35">
      <c r="B29" t="s">
        <v>27</v>
      </c>
      <c r="AH29">
        <v>33896.36</v>
      </c>
      <c r="AI29">
        <v>23698.77</v>
      </c>
    </row>
    <row r="30" spans="2:35">
      <c r="B30" t="s">
        <v>28</v>
      </c>
      <c r="AH30">
        <v>61197.62</v>
      </c>
      <c r="AI30">
        <v>88854.41</v>
      </c>
    </row>
    <row r="31" spans="2:35">
      <c r="B31" t="s">
        <v>29</v>
      </c>
      <c r="AH31">
        <v>24949.86</v>
      </c>
      <c r="AI31">
        <v>23068.52</v>
      </c>
    </row>
    <row r="32" spans="2:35">
      <c r="B32" t="s">
        <v>30</v>
      </c>
    </row>
    <row r="33" spans="2:35">
      <c r="B33" t="s">
        <v>70</v>
      </c>
    </row>
    <row r="34" spans="2:35">
      <c r="B34" t="s">
        <v>31</v>
      </c>
      <c r="AH34">
        <v>109971.47</v>
      </c>
      <c r="AI34">
        <v>35105.5</v>
      </c>
    </row>
    <row r="35" spans="2:35">
      <c r="B35" t="s">
        <v>32</v>
      </c>
    </row>
    <row r="36" spans="2:35">
      <c r="B36" t="s">
        <v>33</v>
      </c>
    </row>
    <row r="37" spans="2:35">
      <c r="B37" t="s">
        <v>35</v>
      </c>
      <c r="AH37">
        <v>443941.45</v>
      </c>
      <c r="AI37">
        <v>388657.62</v>
      </c>
    </row>
    <row r="38" spans="2:35">
      <c r="B38" t="s">
        <v>81</v>
      </c>
    </row>
    <row r="39" spans="2:35">
      <c r="B39" t="s">
        <v>71</v>
      </c>
      <c r="AH39">
        <v>65439.91</v>
      </c>
      <c r="AI39">
        <v>93673.69</v>
      </c>
    </row>
    <row r="40" spans="2:35">
      <c r="B40" t="s">
        <v>72</v>
      </c>
    </row>
    <row r="41" spans="2:35">
      <c r="B41" t="s">
        <v>36</v>
      </c>
    </row>
    <row r="42" spans="2:35">
      <c r="B42" t="s">
        <v>86</v>
      </c>
    </row>
    <row r="43" spans="2:35">
      <c r="B43" t="s">
        <v>37</v>
      </c>
      <c r="AH43">
        <v>95842.28</v>
      </c>
      <c r="AI43">
        <v>132699.6</v>
      </c>
    </row>
    <row r="44" spans="2:35">
      <c r="B44" t="s">
        <v>38</v>
      </c>
    </row>
    <row r="45" spans="2:35">
      <c r="B45" t="s">
        <v>39</v>
      </c>
      <c r="AH45">
        <v>278196.44</v>
      </c>
      <c r="AI45">
        <v>169378.28</v>
      </c>
    </row>
    <row r="46" spans="2:35">
      <c r="B46" t="s">
        <v>83</v>
      </c>
    </row>
    <row r="47" spans="2:35">
      <c r="B47" t="s">
        <v>40</v>
      </c>
      <c r="AH47">
        <v>834051</v>
      </c>
      <c r="AI47">
        <v>659362.47</v>
      </c>
    </row>
    <row r="48" spans="2:35">
      <c r="B48" t="s">
        <v>41</v>
      </c>
    </row>
    <row r="49" spans="2:35">
      <c r="B49" t="s">
        <v>42</v>
      </c>
      <c r="AH49">
        <v>159312.13</v>
      </c>
      <c r="AI49">
        <v>127942.16</v>
      </c>
    </row>
    <row r="50" spans="2:35">
      <c r="B50" t="s">
        <v>43</v>
      </c>
    </row>
    <row r="51" spans="2:35">
      <c r="B51" t="s">
        <v>44</v>
      </c>
    </row>
    <row r="52" spans="2:35">
      <c r="B52" t="s">
        <v>45</v>
      </c>
      <c r="AH52">
        <v>122005.52</v>
      </c>
      <c r="AI52">
        <v>104750.33</v>
      </c>
    </row>
    <row r="53" spans="2:35">
      <c r="B53" t="s">
        <v>46</v>
      </c>
      <c r="AH53">
        <v>57711.37</v>
      </c>
      <c r="AI53">
        <v>77578.98</v>
      </c>
    </row>
    <row r="54" spans="2:35">
      <c r="B54" t="s">
        <v>47</v>
      </c>
    </row>
    <row r="55" spans="2:35">
      <c r="B55" t="s">
        <v>48</v>
      </c>
      <c r="AH55">
        <v>74818.05</v>
      </c>
      <c r="AI55">
        <v>55904.27</v>
      </c>
    </row>
    <row r="56" spans="2:35">
      <c r="B56" t="s">
        <v>49</v>
      </c>
    </row>
    <row r="57" spans="2:35">
      <c r="B57" t="s">
        <v>73</v>
      </c>
    </row>
    <row r="58" spans="2:35">
      <c r="B58" t="s">
        <v>74</v>
      </c>
    </row>
    <row r="59" spans="2:35">
      <c r="B59" t="s">
        <v>50</v>
      </c>
    </row>
    <row r="60" spans="2:35">
      <c r="B60" t="s">
        <v>51</v>
      </c>
    </row>
    <row r="61" spans="2:35">
      <c r="B61" t="s">
        <v>52</v>
      </c>
      <c r="AH61">
        <v>468802.19</v>
      </c>
      <c r="AI61">
        <v>598755.93999999994</v>
      </c>
    </row>
    <row r="62" spans="2:35">
      <c r="B62" t="s">
        <v>53</v>
      </c>
    </row>
    <row r="63" spans="2:35">
      <c r="B63" t="s">
        <v>54</v>
      </c>
    </row>
    <row r="64" spans="2:35">
      <c r="B64" t="s">
        <v>55</v>
      </c>
    </row>
    <row r="65" spans="2:35">
      <c r="B65" t="s">
        <v>75</v>
      </c>
    </row>
    <row r="66" spans="2:35">
      <c r="B66" t="s">
        <v>56</v>
      </c>
      <c r="AH66">
        <v>141666.29999999999</v>
      </c>
      <c r="AI66">
        <v>103944.64</v>
      </c>
    </row>
    <row r="67" spans="2:35">
      <c r="B67" t="s">
        <v>76</v>
      </c>
    </row>
    <row r="68" spans="2:35">
      <c r="B68" t="s">
        <v>57</v>
      </c>
    </row>
    <row r="69" spans="2:35">
      <c r="B69" t="s">
        <v>58</v>
      </c>
    </row>
    <row r="70" spans="2:35">
      <c r="B70" t="s">
        <v>59</v>
      </c>
    </row>
    <row r="71" spans="2:35">
      <c r="B71" t="s">
        <v>84</v>
      </c>
    </row>
    <row r="72" spans="2:35">
      <c r="B72" t="s">
        <v>77</v>
      </c>
    </row>
    <row r="73" spans="2:35">
      <c r="B73" t="s">
        <v>60</v>
      </c>
    </row>
    <row r="74" spans="2:35">
      <c r="B74" t="s">
        <v>78</v>
      </c>
    </row>
    <row r="75" spans="2:35">
      <c r="B75" t="s">
        <v>61</v>
      </c>
    </row>
    <row r="76" spans="2:35">
      <c r="B76" t="s">
        <v>82</v>
      </c>
      <c r="AH76">
        <v>347.5</v>
      </c>
    </row>
    <row r="77" spans="2:35">
      <c r="B77" t="s">
        <v>62</v>
      </c>
    </row>
    <row r="78" spans="2:35">
      <c r="B78" t="s">
        <v>85</v>
      </c>
    </row>
    <row r="79" spans="2:35">
      <c r="B79" t="s">
        <v>63</v>
      </c>
    </row>
    <row r="80" spans="2:35">
      <c r="B80" t="s">
        <v>79</v>
      </c>
    </row>
    <row r="81" spans="2:37">
      <c r="B81" t="s">
        <v>64</v>
      </c>
    </row>
    <row r="82" spans="2:37">
      <c r="B82" t="s">
        <v>65</v>
      </c>
    </row>
    <row r="84" spans="2:37">
      <c r="AH84">
        <f>SUM(AH3:AH83)</f>
        <v>9059738.790000001</v>
      </c>
      <c r="AI84">
        <f t="shared" ref="AI84:AK84" si="0">SUM(AI3:AI83)</f>
        <v>8103185.0799999991</v>
      </c>
      <c r="AJ84">
        <f t="shared" si="0"/>
        <v>0</v>
      </c>
      <c r="AK84">
        <f t="shared" si="0"/>
        <v>0</v>
      </c>
    </row>
    <row r="86" spans="2:37">
      <c r="AH86">
        <f>9059738.79-AH84</f>
        <v>0</v>
      </c>
      <c r="AI86">
        <f>8103185.08-AI84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M_1</vt:lpstr>
      <vt:lpstr>M_2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2009-06-03T19:27:28Z</dcterms:created>
  <dcterms:modified xsi:type="dcterms:W3CDTF">2011-10-03T14:59:42Z</dcterms:modified>
</cp:coreProperties>
</file>