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4895" windowHeight="5325"/>
  </bookViews>
  <sheets>
    <sheet name="imports" sheetId="1" r:id="rId1"/>
    <sheet name="expor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I22" i="2"/>
  <c r="AI24" s="1"/>
  <c r="AI26" i="1"/>
  <c r="AI28" s="1"/>
  <c r="AH22" i="2"/>
  <c r="AH24" s="1"/>
  <c r="AH26" i="1"/>
  <c r="AH28" s="1"/>
  <c r="AG22" i="2"/>
  <c r="AG24" s="1"/>
  <c r="AF22"/>
  <c r="AF24" s="1"/>
  <c r="AE22"/>
  <c r="AE24" s="1"/>
  <c r="AD22"/>
  <c r="AD24" s="1"/>
  <c r="AC22"/>
  <c r="AC24" s="1"/>
  <c r="AB22"/>
  <c r="AB24" s="1"/>
  <c r="AA22"/>
  <c r="AA24" s="1"/>
  <c r="Z22"/>
  <c r="Z24" s="1"/>
  <c r="Y22"/>
  <c r="Y24" s="1"/>
  <c r="AA28" i="1"/>
  <c r="Z26"/>
  <c r="Z28" s="1"/>
  <c r="AA26"/>
  <c r="AB26"/>
  <c r="AB28" s="1"/>
  <c r="AC26"/>
  <c r="AC28" s="1"/>
  <c r="AD26"/>
  <c r="AD28" s="1"/>
  <c r="AE26"/>
  <c r="AE28" s="1"/>
  <c r="AF26"/>
  <c r="AF28" s="1"/>
  <c r="AG26"/>
  <c r="AG28" s="1"/>
  <c r="Y26"/>
  <c r="Y28" s="1"/>
</calcChain>
</file>

<file path=xl/sharedStrings.xml><?xml version="1.0" encoding="utf-8"?>
<sst xmlns="http://schemas.openxmlformats.org/spreadsheetml/2006/main" count="67" uniqueCount="32">
  <si>
    <t>notes</t>
  </si>
  <si>
    <t>units</t>
  </si>
  <si>
    <t>Papua</t>
  </si>
  <si>
    <t>July 1- June 30, based on year ended</t>
  </si>
  <si>
    <t>Australia</t>
  </si>
  <si>
    <t>Burma</t>
  </si>
  <si>
    <t>Caroline Islands</t>
  </si>
  <si>
    <t>China</t>
  </si>
  <si>
    <t>Dutch New Guinea</t>
  </si>
  <si>
    <t>Germany</t>
  </si>
  <si>
    <t>India</t>
  </si>
  <si>
    <t>Japan</t>
  </si>
  <si>
    <t>Solomon Islands</t>
  </si>
  <si>
    <t>Straits Settlements</t>
  </si>
  <si>
    <t>TOTAL</t>
  </si>
  <si>
    <t>Country of origin (country whence imported)</t>
  </si>
  <si>
    <t>European ports</t>
  </si>
  <si>
    <t>United Kingdom</t>
  </si>
  <si>
    <t>Country of destination (country to which exported)</t>
  </si>
  <si>
    <t>US</t>
  </si>
  <si>
    <t>Canada</t>
  </si>
  <si>
    <t>Malaya</t>
  </si>
  <si>
    <t>New Zealand</t>
  </si>
  <si>
    <t>UK</t>
  </si>
  <si>
    <t>Belgium</t>
  </si>
  <si>
    <t>France</t>
  </si>
  <si>
    <t>Sweden</t>
  </si>
  <si>
    <t>Other</t>
  </si>
  <si>
    <t>Holland</t>
  </si>
  <si>
    <t>Java/Dutch East Indies</t>
  </si>
  <si>
    <t>Spain</t>
  </si>
  <si>
    <t>Italy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</si>
</sst>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"/>
  <sheetViews>
    <sheetView tabSelected="1" workbookViewId="0">
      <pane xSplit="3" ySplit="3" topLeftCell="R4" activePane="bottomRight" state="frozen"/>
      <selection pane="topRight" activeCell="D1" sqref="D1"/>
      <selection pane="bottomLeft" activeCell="A3" sqref="A3"/>
      <selection pane="bottomRight" activeCell="Y2" sqref="Y2:AI2"/>
    </sheetView>
  </sheetViews>
  <sheetFormatPr defaultRowHeight="15"/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 s="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N2" s="1"/>
    </row>
    <row r="3" spans="1:55">
      <c r="C3" t="s">
        <v>3</v>
      </c>
    </row>
    <row r="4" spans="1:55">
      <c r="A4" t="s">
        <v>2</v>
      </c>
      <c r="B4" t="s">
        <v>4</v>
      </c>
      <c r="Y4">
        <v>506767</v>
      </c>
      <c r="Z4">
        <v>661441</v>
      </c>
      <c r="AA4">
        <v>468711</v>
      </c>
      <c r="AB4">
        <v>516455</v>
      </c>
      <c r="AC4">
        <v>480341</v>
      </c>
      <c r="AD4">
        <v>470574</v>
      </c>
      <c r="AE4">
        <v>484090</v>
      </c>
      <c r="AF4">
        <v>569704</v>
      </c>
      <c r="AG4">
        <v>725622</v>
      </c>
      <c r="AH4">
        <v>327716</v>
      </c>
      <c r="AI4">
        <v>292147</v>
      </c>
    </row>
    <row r="5" spans="1:55">
      <c r="B5" t="s">
        <v>19</v>
      </c>
      <c r="AC5">
        <v>2754</v>
      </c>
      <c r="AD5">
        <v>13019</v>
      </c>
      <c r="AE5">
        <v>24682</v>
      </c>
      <c r="AF5">
        <v>24065</v>
      </c>
      <c r="AG5">
        <v>16910</v>
      </c>
      <c r="AH5">
        <v>128045</v>
      </c>
      <c r="AI5">
        <v>107667</v>
      </c>
    </row>
    <row r="6" spans="1:55">
      <c r="B6" t="s">
        <v>5</v>
      </c>
      <c r="AF6">
        <v>15675</v>
      </c>
      <c r="AH6">
        <v>44138</v>
      </c>
      <c r="AI6">
        <v>68338</v>
      </c>
    </row>
    <row r="7" spans="1:55">
      <c r="B7" t="s">
        <v>20</v>
      </c>
      <c r="AH7">
        <v>8917</v>
      </c>
      <c r="AI7">
        <v>1056</v>
      </c>
    </row>
    <row r="8" spans="1:55">
      <c r="B8" t="s">
        <v>6</v>
      </c>
      <c r="AF8">
        <v>2685</v>
      </c>
      <c r="AG8">
        <v>886</v>
      </c>
    </row>
    <row r="9" spans="1:55">
      <c r="B9" t="s">
        <v>7</v>
      </c>
      <c r="AC9">
        <v>2081</v>
      </c>
      <c r="AD9">
        <v>20976</v>
      </c>
      <c r="AE9">
        <v>9555</v>
      </c>
      <c r="AF9">
        <v>20345</v>
      </c>
      <c r="AG9">
        <v>32496</v>
      </c>
      <c r="AH9">
        <v>34856</v>
      </c>
      <c r="AI9">
        <v>27740</v>
      </c>
    </row>
    <row r="10" spans="1:55">
      <c r="B10" t="s">
        <v>8</v>
      </c>
      <c r="AD10">
        <v>1496</v>
      </c>
      <c r="AE10">
        <v>46</v>
      </c>
    </row>
    <row r="11" spans="1:55">
      <c r="B11" t="s">
        <v>9</v>
      </c>
      <c r="AG11">
        <v>14164</v>
      </c>
      <c r="AH11">
        <v>63491</v>
      </c>
      <c r="AI11">
        <v>54390</v>
      </c>
    </row>
    <row r="12" spans="1:55">
      <c r="B12" t="s">
        <v>10</v>
      </c>
      <c r="AD12">
        <v>29394</v>
      </c>
      <c r="AE12">
        <v>45942</v>
      </c>
      <c r="AH12">
        <v>51615</v>
      </c>
      <c r="AI12">
        <v>51050</v>
      </c>
    </row>
    <row r="13" spans="1:55">
      <c r="B13" t="s">
        <v>11</v>
      </c>
      <c r="AC13">
        <v>458</v>
      </c>
      <c r="AD13">
        <v>194</v>
      </c>
      <c r="AE13">
        <v>2848</v>
      </c>
      <c r="AG13">
        <v>10303</v>
      </c>
      <c r="AH13">
        <v>18805</v>
      </c>
      <c r="AI13">
        <v>23103</v>
      </c>
    </row>
    <row r="14" spans="1:55">
      <c r="B14" t="s">
        <v>21</v>
      </c>
      <c r="AH14">
        <v>5280</v>
      </c>
      <c r="AI14">
        <v>2644</v>
      </c>
    </row>
    <row r="15" spans="1:55">
      <c r="B15" t="s">
        <v>22</v>
      </c>
      <c r="AH15">
        <v>10539</v>
      </c>
      <c r="AI15">
        <v>10082</v>
      </c>
    </row>
    <row r="16" spans="1:55">
      <c r="B16" t="s">
        <v>2</v>
      </c>
      <c r="AD16">
        <v>2260</v>
      </c>
    </row>
    <row r="17" spans="2:35">
      <c r="B17" t="s">
        <v>12</v>
      </c>
      <c r="AD17">
        <v>27</v>
      </c>
    </row>
    <row r="18" spans="2:35">
      <c r="B18" t="s">
        <v>13</v>
      </c>
      <c r="AE18">
        <v>1176</v>
      </c>
      <c r="AF18">
        <v>28279</v>
      </c>
      <c r="AG18">
        <v>11451</v>
      </c>
    </row>
    <row r="19" spans="2:35">
      <c r="B19" t="s">
        <v>23</v>
      </c>
      <c r="AH19">
        <v>132755</v>
      </c>
      <c r="AI19">
        <v>178527</v>
      </c>
    </row>
    <row r="20" spans="2:35">
      <c r="B20" t="s">
        <v>24</v>
      </c>
      <c r="AH20">
        <v>3067</v>
      </c>
      <c r="AI20">
        <v>4378</v>
      </c>
    </row>
    <row r="21" spans="2:35">
      <c r="B21" t="s">
        <v>25</v>
      </c>
      <c r="AH21">
        <v>5851</v>
      </c>
      <c r="AI21">
        <v>6844</v>
      </c>
    </row>
    <row r="22" spans="2:35">
      <c r="B22" t="s">
        <v>29</v>
      </c>
      <c r="AH22">
        <v>10984</v>
      </c>
      <c r="AI22">
        <v>24864</v>
      </c>
    </row>
    <row r="23" spans="2:35">
      <c r="B23" t="s">
        <v>26</v>
      </c>
      <c r="AH23">
        <v>7547</v>
      </c>
      <c r="AI23">
        <v>5622</v>
      </c>
    </row>
    <row r="24" spans="2:35">
      <c r="B24" t="s">
        <v>27</v>
      </c>
      <c r="AH24">
        <v>17835</v>
      </c>
      <c r="AI24">
        <v>23564</v>
      </c>
    </row>
    <row r="26" spans="2:35">
      <c r="B26" t="s">
        <v>14</v>
      </c>
      <c r="Y26">
        <f>SUM(Y4:Y25)</f>
        <v>506767</v>
      </c>
      <c r="Z26">
        <f t="shared" ref="Z26:AI26" si="0">SUM(Z4:Z25)</f>
        <v>661441</v>
      </c>
      <c r="AA26">
        <f t="shared" si="0"/>
        <v>468711</v>
      </c>
      <c r="AB26">
        <f t="shared" si="0"/>
        <v>516455</v>
      </c>
      <c r="AC26">
        <f t="shared" si="0"/>
        <v>485634</v>
      </c>
      <c r="AD26">
        <f t="shared" si="0"/>
        <v>537940</v>
      </c>
      <c r="AE26">
        <f t="shared" si="0"/>
        <v>568339</v>
      </c>
      <c r="AF26">
        <f t="shared" si="0"/>
        <v>660753</v>
      </c>
      <c r="AG26">
        <f t="shared" si="0"/>
        <v>811832</v>
      </c>
      <c r="AH26">
        <f t="shared" si="0"/>
        <v>871441</v>
      </c>
      <c r="AI26">
        <f t="shared" si="0"/>
        <v>882016</v>
      </c>
    </row>
    <row r="28" spans="2:35">
      <c r="Y28">
        <f>506767-Y26</f>
        <v>0</v>
      </c>
      <c r="Z28">
        <f>661441-Z26</f>
        <v>0</v>
      </c>
      <c r="AA28">
        <f>468711-AA26</f>
        <v>0</v>
      </c>
      <c r="AB28">
        <f>516455-AB26</f>
        <v>0</v>
      </c>
      <c r="AC28">
        <f>485634-AC26</f>
        <v>0</v>
      </c>
      <c r="AD28">
        <f>537940-AD26</f>
        <v>0</v>
      </c>
      <c r="AE28">
        <f>568339-AE26</f>
        <v>0</v>
      </c>
      <c r="AF28">
        <f>660753-AF26</f>
        <v>0</v>
      </c>
      <c r="AG28">
        <f>811832-AG26</f>
        <v>0</v>
      </c>
      <c r="AH28">
        <f>871441-AH26</f>
        <v>0</v>
      </c>
      <c r="AI28">
        <f>882016-AI26</f>
        <v>0</v>
      </c>
    </row>
    <row r="30" spans="2:35">
      <c r="Y30" t="s">
        <v>15</v>
      </c>
      <c r="Z30" t="s">
        <v>15</v>
      </c>
      <c r="AA30" t="s">
        <v>15</v>
      </c>
      <c r="AB30" t="s">
        <v>15</v>
      </c>
      <c r="AC30" t="s">
        <v>15</v>
      </c>
      <c r="AD30" t="s">
        <v>15</v>
      </c>
      <c r="AE30" t="s">
        <v>15</v>
      </c>
      <c r="AF30" t="s">
        <v>15</v>
      </c>
      <c r="AG3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6"/>
  <sheetViews>
    <sheetView workbookViewId="0">
      <pane xSplit="3" ySplit="2" topLeftCell="AB12" activePane="bottomRight" state="frozen"/>
      <selection pane="topRight" activeCell="D1" sqref="D1"/>
      <selection pane="bottomLeft" activeCell="A3" sqref="A3"/>
      <selection pane="bottomRight" activeCell="B15" sqref="B15"/>
    </sheetView>
  </sheetViews>
  <sheetFormatPr defaultRowHeight="15"/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 s="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C2" t="s">
        <v>3</v>
      </c>
    </row>
    <row r="3" spans="1:55">
      <c r="A3" t="s">
        <v>2</v>
      </c>
      <c r="B3" t="s">
        <v>4</v>
      </c>
      <c r="Y3">
        <v>660422</v>
      </c>
      <c r="Z3">
        <v>673992</v>
      </c>
      <c r="AA3">
        <v>499197</v>
      </c>
      <c r="AB3">
        <v>384706</v>
      </c>
      <c r="AC3">
        <v>298606</v>
      </c>
      <c r="AD3">
        <v>268664</v>
      </c>
      <c r="AE3">
        <v>437204</v>
      </c>
      <c r="AF3">
        <v>475448</v>
      </c>
      <c r="AG3">
        <v>512399</v>
      </c>
      <c r="AH3">
        <v>386843</v>
      </c>
      <c r="AI3">
        <v>260513</v>
      </c>
    </row>
    <row r="4" spans="1:55">
      <c r="B4" t="s">
        <v>19</v>
      </c>
      <c r="AC4">
        <v>34126</v>
      </c>
      <c r="AD4">
        <v>101705</v>
      </c>
      <c r="AE4">
        <v>156400</v>
      </c>
      <c r="AG4">
        <v>131628</v>
      </c>
      <c r="AH4">
        <v>251748</v>
      </c>
      <c r="AI4">
        <v>100812</v>
      </c>
    </row>
    <row r="5" spans="1:55">
      <c r="B5" t="s">
        <v>5</v>
      </c>
    </row>
    <row r="6" spans="1:55">
      <c r="B6" t="s">
        <v>6</v>
      </c>
      <c r="AD6">
        <v>444</v>
      </c>
    </row>
    <row r="7" spans="1:55">
      <c r="B7" t="s">
        <v>7</v>
      </c>
      <c r="AC7">
        <v>198</v>
      </c>
      <c r="AD7">
        <v>110</v>
      </c>
      <c r="AE7">
        <v>1780</v>
      </c>
      <c r="AG7">
        <v>1884</v>
      </c>
      <c r="AH7">
        <v>13800</v>
      </c>
      <c r="AI7">
        <v>1845</v>
      </c>
    </row>
    <row r="8" spans="1:55">
      <c r="B8" t="s">
        <v>16</v>
      </c>
      <c r="Y8">
        <v>33478</v>
      </c>
      <c r="AB8">
        <v>246186</v>
      </c>
      <c r="AC8">
        <v>385605</v>
      </c>
      <c r="AD8">
        <v>488067</v>
      </c>
      <c r="AE8">
        <v>509249</v>
      </c>
      <c r="AF8">
        <v>604407</v>
      </c>
      <c r="AG8">
        <v>746211</v>
      </c>
      <c r="AH8">
        <v>9945</v>
      </c>
      <c r="AI8">
        <v>12345</v>
      </c>
    </row>
    <row r="9" spans="1:55">
      <c r="B9" t="s">
        <v>8</v>
      </c>
    </row>
    <row r="10" spans="1:55">
      <c r="B10" t="s">
        <v>25</v>
      </c>
      <c r="AH10">
        <v>264602</v>
      </c>
      <c r="AI10">
        <v>247327</v>
      </c>
    </row>
    <row r="11" spans="1:55">
      <c r="B11" t="s">
        <v>28</v>
      </c>
      <c r="AH11">
        <v>178328</v>
      </c>
      <c r="AI11">
        <v>197458</v>
      </c>
    </row>
    <row r="12" spans="1:55">
      <c r="B12" t="s">
        <v>9</v>
      </c>
      <c r="AI12">
        <v>48175</v>
      </c>
    </row>
    <row r="13" spans="1:55">
      <c r="B13" t="s">
        <v>10</v>
      </c>
    </row>
    <row r="14" spans="1:55">
      <c r="B14" t="s">
        <v>31</v>
      </c>
      <c r="AI14">
        <v>6500</v>
      </c>
    </row>
    <row r="15" spans="1:55">
      <c r="B15" t="s">
        <v>11</v>
      </c>
      <c r="AE15">
        <v>525</v>
      </c>
    </row>
    <row r="16" spans="1:55">
      <c r="B16" t="s">
        <v>2</v>
      </c>
    </row>
    <row r="17" spans="2:35">
      <c r="B17" t="s">
        <v>12</v>
      </c>
    </row>
    <row r="18" spans="2:35">
      <c r="B18" t="s">
        <v>30</v>
      </c>
      <c r="AI18">
        <v>18550</v>
      </c>
    </row>
    <row r="19" spans="2:35">
      <c r="B19" t="s">
        <v>13</v>
      </c>
    </row>
    <row r="20" spans="2:35">
      <c r="B20" t="s">
        <v>17</v>
      </c>
      <c r="Y20">
        <v>155522</v>
      </c>
      <c r="AG20">
        <v>78904</v>
      </c>
      <c r="AH20">
        <v>40846</v>
      </c>
      <c r="AI20">
        <v>103810</v>
      </c>
    </row>
    <row r="22" spans="2:35">
      <c r="B22" t="s">
        <v>14</v>
      </c>
      <c r="Y22">
        <f>SUM(Y3:Y21)</f>
        <v>849422</v>
      </c>
      <c r="Z22">
        <f t="shared" ref="Z22:AI22" si="0">SUM(Z3:Z21)</f>
        <v>673992</v>
      </c>
      <c r="AA22">
        <f t="shared" si="0"/>
        <v>499197</v>
      </c>
      <c r="AB22">
        <f t="shared" si="0"/>
        <v>630892</v>
      </c>
      <c r="AC22">
        <f t="shared" si="0"/>
        <v>718535</v>
      </c>
      <c r="AD22">
        <f t="shared" si="0"/>
        <v>858990</v>
      </c>
      <c r="AE22">
        <f t="shared" si="0"/>
        <v>1105158</v>
      </c>
      <c r="AF22">
        <f t="shared" si="0"/>
        <v>1079855</v>
      </c>
      <c r="AG22">
        <f t="shared" si="0"/>
        <v>1471026</v>
      </c>
      <c r="AH22">
        <f t="shared" si="0"/>
        <v>1146112</v>
      </c>
      <c r="AI22">
        <f t="shared" si="0"/>
        <v>997335</v>
      </c>
    </row>
    <row r="24" spans="2:35">
      <c r="Y24">
        <f>849422-Y22</f>
        <v>0</v>
      </c>
      <c r="Z24">
        <f>673992-Z22</f>
        <v>0</v>
      </c>
      <c r="AA24">
        <f>499197-AA22</f>
        <v>0</v>
      </c>
      <c r="AB24">
        <f>630892-AB22</f>
        <v>0</v>
      </c>
      <c r="AC24">
        <f>718535-AC22</f>
        <v>0</v>
      </c>
      <c r="AD24">
        <f>858990-AD22</f>
        <v>0</v>
      </c>
      <c r="AE24">
        <f>1105158-AE22</f>
        <v>0</v>
      </c>
      <c r="AF24">
        <f>1079855-AF22</f>
        <v>0</v>
      </c>
      <c r="AG24">
        <f>1471026-AG22</f>
        <v>0</v>
      </c>
      <c r="AH24">
        <f>1146112-AH22</f>
        <v>0</v>
      </c>
      <c r="AI24">
        <f>997335-AI22</f>
        <v>0</v>
      </c>
    </row>
    <row r="26" spans="2:35"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  <c r="AE26" t="s">
        <v>18</v>
      </c>
      <c r="AF26" t="s">
        <v>18</v>
      </c>
      <c r="AG2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rhicks</cp:lastModifiedBy>
  <dcterms:created xsi:type="dcterms:W3CDTF">2009-04-24T16:26:10Z</dcterms:created>
  <dcterms:modified xsi:type="dcterms:W3CDTF">2010-02-09T21:10:33Z</dcterms:modified>
</cp:coreProperties>
</file>