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5480" windowHeight="912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S59" i="2"/>
  <c r="AS61" s="1"/>
  <c r="AT59"/>
  <c r="AT61" s="1"/>
  <c r="AU59"/>
  <c r="AU61" s="1"/>
  <c r="AV59"/>
  <c r="AV61" s="1"/>
  <c r="AW59"/>
  <c r="AW61" s="1"/>
  <c r="AX59"/>
  <c r="AX61" s="1"/>
  <c r="AS68" i="1"/>
  <c r="AS70" s="1"/>
  <c r="AT68"/>
  <c r="AT70" s="1"/>
  <c r="AU68"/>
  <c r="AU70" s="1"/>
  <c r="AV68"/>
  <c r="AV70" s="1"/>
  <c r="AW68"/>
  <c r="AW70" s="1"/>
  <c r="AX68"/>
  <c r="AX70" s="1"/>
  <c r="AR68"/>
  <c r="AR70" s="1"/>
  <c r="AR59" i="2"/>
  <c r="AR61" s="1"/>
  <c r="AA59"/>
  <c r="AB59"/>
  <c r="AC59"/>
  <c r="AD59"/>
  <c r="AE59"/>
  <c r="AF59"/>
  <c r="AF61" s="1"/>
  <c r="AA68" i="1"/>
  <c r="AB68"/>
  <c r="AC68"/>
  <c r="AD68"/>
  <c r="AE68"/>
  <c r="AF68"/>
  <c r="AF70" s="1"/>
  <c r="AQ68"/>
  <c r="AQ70" s="1"/>
  <c r="AQ59" i="2"/>
  <c r="AQ61" s="1"/>
  <c r="AP59"/>
  <c r="AP61" s="1"/>
  <c r="AP68" i="1"/>
  <c r="AP70" s="1"/>
  <c r="AO59" i="2"/>
  <c r="AO61" s="1"/>
  <c r="AN59"/>
  <c r="AN61" s="1"/>
  <c r="AM59"/>
  <c r="AM61" s="1"/>
  <c r="AL59"/>
  <c r="AL61" s="1"/>
  <c r="AK59"/>
  <c r="AK61" s="1"/>
  <c r="AJ59"/>
  <c r="AJ61" s="1"/>
  <c r="AI59"/>
  <c r="AI61" s="1"/>
  <c r="AH59"/>
  <c r="AH61" s="1"/>
  <c r="AG59"/>
  <c r="AG61" s="1"/>
  <c r="AO68" i="1"/>
  <c r="AO70" s="1"/>
  <c r="AG68"/>
  <c r="AG70" s="1"/>
  <c r="AH68"/>
  <c r="AH70" s="1"/>
  <c r="AI68"/>
  <c r="AI70" s="1"/>
  <c r="AJ68"/>
  <c r="AJ70" s="1"/>
  <c r="AK68"/>
  <c r="AK70" s="1"/>
  <c r="AL68"/>
  <c r="AL70" s="1"/>
  <c r="AM68"/>
  <c r="AM70" s="1"/>
  <c r="AN68"/>
  <c r="AN70" s="1"/>
</calcChain>
</file>

<file path=xl/sharedStrings.xml><?xml version="1.0" encoding="utf-8"?>
<sst xmlns="http://schemas.openxmlformats.org/spreadsheetml/2006/main" count="219" uniqueCount="80">
  <si>
    <t>notes</t>
  </si>
  <si>
    <t>unit</t>
  </si>
  <si>
    <t>1000 francs</t>
  </si>
  <si>
    <t>francs</t>
  </si>
  <si>
    <t>Japon</t>
  </si>
  <si>
    <t>Belgique</t>
  </si>
  <si>
    <t>Etats-Unis d'Amerique</t>
  </si>
  <si>
    <t>Tanganyika</t>
  </si>
  <si>
    <t>Angleterre</t>
  </si>
  <si>
    <t>Allemagne</t>
  </si>
  <si>
    <t>Uganda</t>
  </si>
  <si>
    <t>Indes neerlandaises</t>
  </si>
  <si>
    <t>France</t>
  </si>
  <si>
    <t>Indes anglaises</t>
  </si>
  <si>
    <t>Pays-Bas</t>
  </si>
  <si>
    <t>Suisse</t>
  </si>
  <si>
    <t>Portugal</t>
  </si>
  <si>
    <t>Canada</t>
  </si>
  <si>
    <t>Danemark</t>
  </si>
  <si>
    <t>Tchecoslovaquie</t>
  </si>
  <si>
    <t>Italie</t>
  </si>
  <si>
    <t>Algerie</t>
  </si>
  <si>
    <t>Australie</t>
  </si>
  <si>
    <t>Grece</t>
  </si>
  <si>
    <t>Zanzibar</t>
  </si>
  <si>
    <t>Est Africain Anglais</t>
  </si>
  <si>
    <t>Norvege</t>
  </si>
  <si>
    <t>Luxembourg</t>
  </si>
  <si>
    <t>Suede</t>
  </si>
  <si>
    <t>Russie</t>
  </si>
  <si>
    <t>Egypte</t>
  </si>
  <si>
    <t>Arabie</t>
  </si>
  <si>
    <t>Palestine</t>
  </si>
  <si>
    <t>Union sud-africaine</t>
  </si>
  <si>
    <t>Iran</t>
  </si>
  <si>
    <t>Chypre</t>
  </si>
  <si>
    <t>Pologne</t>
  </si>
  <si>
    <t>Autriche</t>
  </si>
  <si>
    <t>Ceylan</t>
  </si>
  <si>
    <t>Chine</t>
  </si>
  <si>
    <t>Perse</t>
  </si>
  <si>
    <t>Yougoslavie</t>
  </si>
  <si>
    <t>Somalie italienne</t>
  </si>
  <si>
    <t>Hongrie</t>
  </si>
  <si>
    <t>Espagne</t>
  </si>
  <si>
    <t>Madagascar</t>
  </si>
  <si>
    <t>Turquie</t>
  </si>
  <si>
    <t>Rhodesie</t>
  </si>
  <si>
    <t>Roumanie</t>
  </si>
  <si>
    <t>Cuba</t>
  </si>
  <si>
    <t>Tunisie</t>
  </si>
  <si>
    <t>Statistique du commerce exterior du congo belge</t>
  </si>
  <si>
    <t>Pays de provenance</t>
  </si>
  <si>
    <t>Rapport … Au sujet de L'Administration du Ruanda-Urundi (1849.162.2q)</t>
  </si>
  <si>
    <t>Afrique Equatoriale francaise</t>
  </si>
  <si>
    <t>Argentine</t>
  </si>
  <si>
    <t>Indes Portugaises</t>
  </si>
  <si>
    <t>Cap Vert</t>
  </si>
  <si>
    <t>Finlande</t>
  </si>
  <si>
    <t>Mozambique</t>
  </si>
  <si>
    <t>pays de destination</t>
  </si>
  <si>
    <t>pays de provenance</t>
  </si>
  <si>
    <t>1000 fr</t>
  </si>
  <si>
    <t>Autres pays</t>
  </si>
  <si>
    <t>Belgium Annuarie Statistique de la Belgique vol. 65 p. 171</t>
  </si>
  <si>
    <t>Belgium Annuarie Statistique de la Belgique vol. 68 p. 234</t>
  </si>
  <si>
    <t>Irak</t>
  </si>
  <si>
    <t>Irlande</t>
  </si>
  <si>
    <t>Bulgarie</t>
  </si>
  <si>
    <t>Belgisch Congo</t>
  </si>
  <si>
    <t>Aden</t>
  </si>
  <si>
    <t>Angola</t>
  </si>
  <si>
    <t>Kenya</t>
  </si>
  <si>
    <t>Letonia</t>
  </si>
  <si>
    <t>Nigeria</t>
  </si>
  <si>
    <t>Soudan</t>
  </si>
  <si>
    <t>British Malaya</t>
  </si>
  <si>
    <t>Volle Zee</t>
  </si>
  <si>
    <t>Ruanda-Urundi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</si>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</sst>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74"/>
  <sheetViews>
    <sheetView workbookViewId="0">
      <pane xSplit="4" ySplit="3" topLeftCell="AE55" activePane="bottomRight" state="frozen"/>
      <selection pane="topRight" activeCell="E1" sqref="E1"/>
      <selection pane="bottomLeft" activeCell="A3" sqref="A3"/>
      <selection pane="bottomRight" activeCell="B68" sqref="B68"/>
    </sheetView>
  </sheetViews>
  <sheetFormatPr defaultRowHeight="15"/>
  <cols>
    <col min="46" max="47" width="10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 s="1">
        <v>1929</v>
      </c>
      <c r="AI1" s="1">
        <v>1930</v>
      </c>
      <c r="AJ1">
        <v>1931</v>
      </c>
      <c r="AK1" s="1">
        <v>1932</v>
      </c>
      <c r="AL1">
        <v>1933</v>
      </c>
      <c r="AM1">
        <v>1934</v>
      </c>
      <c r="AN1" s="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C2" s="1"/>
      <c r="AE2" s="1"/>
      <c r="AF2">
        <v>1</v>
      </c>
      <c r="AG2">
        <v>1</v>
      </c>
      <c r="AH2" s="1">
        <v>1</v>
      </c>
      <c r="AI2" s="1">
        <v>1</v>
      </c>
      <c r="AJ2">
        <v>1</v>
      </c>
      <c r="AK2" s="1">
        <v>1</v>
      </c>
      <c r="AL2">
        <v>1</v>
      </c>
      <c r="AM2">
        <v>1</v>
      </c>
      <c r="AN2" s="1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1000</v>
      </c>
      <c r="AW2">
        <v>1000</v>
      </c>
      <c r="AX2">
        <v>1000</v>
      </c>
    </row>
    <row r="3" spans="1:54">
      <c r="AE3" t="s">
        <v>2</v>
      </c>
      <c r="AF3" t="s">
        <v>3</v>
      </c>
      <c r="AG3" t="s">
        <v>3</v>
      </c>
      <c r="AH3" s="1" t="s">
        <v>3</v>
      </c>
      <c r="AI3" s="1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62</v>
      </c>
      <c r="AW3" t="s">
        <v>62</v>
      </c>
      <c r="AX3" t="s">
        <v>62</v>
      </c>
    </row>
    <row r="4" spans="1:54">
      <c r="A4" t="s">
        <v>78</v>
      </c>
      <c r="B4" t="s">
        <v>54</v>
      </c>
      <c r="AP4">
        <v>2785</v>
      </c>
    </row>
    <row r="5" spans="1:54">
      <c r="B5" t="s">
        <v>70</v>
      </c>
      <c r="AS5">
        <v>7175</v>
      </c>
      <c r="AT5">
        <v>27880</v>
      </c>
    </row>
    <row r="6" spans="1:54">
      <c r="B6" t="s">
        <v>21</v>
      </c>
      <c r="AF6">
        <v>31400</v>
      </c>
      <c r="AG6">
        <v>3090</v>
      </c>
      <c r="AH6">
        <v>70173</v>
      </c>
      <c r="AI6">
        <v>34035</v>
      </c>
      <c r="AJ6">
        <v>64507</v>
      </c>
      <c r="AK6">
        <v>38535</v>
      </c>
      <c r="AL6">
        <v>46418</v>
      </c>
      <c r="AM6">
        <v>51544</v>
      </c>
      <c r="AN6">
        <v>45475</v>
      </c>
      <c r="AO6">
        <v>77950</v>
      </c>
      <c r="AP6">
        <v>2730</v>
      </c>
      <c r="AQ6">
        <v>6420</v>
      </c>
      <c r="AR6">
        <v>39080</v>
      </c>
    </row>
    <row r="7" spans="1:54">
      <c r="B7" t="s">
        <v>9</v>
      </c>
      <c r="AF7">
        <v>1694175</v>
      </c>
      <c r="AG7">
        <v>3959914</v>
      </c>
      <c r="AH7">
        <v>5580337</v>
      </c>
      <c r="AI7">
        <v>3704422</v>
      </c>
      <c r="AJ7">
        <v>4553515</v>
      </c>
      <c r="AK7">
        <v>1833861</v>
      </c>
      <c r="AL7">
        <v>1337298</v>
      </c>
      <c r="AM7">
        <v>1779517</v>
      </c>
      <c r="AN7">
        <v>1790529</v>
      </c>
      <c r="AO7">
        <v>2709465</v>
      </c>
      <c r="AP7">
        <v>3393011</v>
      </c>
      <c r="AQ7">
        <v>2719624</v>
      </c>
      <c r="AR7">
        <v>1754046</v>
      </c>
      <c r="AU7">
        <v>275698</v>
      </c>
    </row>
    <row r="8" spans="1:54">
      <c r="B8" t="s">
        <v>8</v>
      </c>
      <c r="AF8">
        <v>3225735</v>
      </c>
      <c r="AG8">
        <v>3554913</v>
      </c>
      <c r="AH8">
        <v>2946472</v>
      </c>
      <c r="AI8">
        <v>2686654</v>
      </c>
      <c r="AJ8">
        <v>3194721</v>
      </c>
      <c r="AK8">
        <v>1644292</v>
      </c>
      <c r="AL8">
        <v>1630294</v>
      </c>
      <c r="AM8">
        <v>2283316</v>
      </c>
      <c r="AN8">
        <v>3430831</v>
      </c>
      <c r="AO8">
        <v>2656784</v>
      </c>
      <c r="AP8">
        <v>4702923</v>
      </c>
      <c r="AQ8">
        <v>3896243</v>
      </c>
      <c r="AR8">
        <v>3127868</v>
      </c>
      <c r="AS8">
        <v>2957171</v>
      </c>
      <c r="AT8">
        <v>4871770</v>
      </c>
      <c r="AU8">
        <v>6432628</v>
      </c>
      <c r="AV8">
        <v>10524</v>
      </c>
      <c r="AW8">
        <v>16567</v>
      </c>
      <c r="AX8">
        <v>11361</v>
      </c>
    </row>
    <row r="9" spans="1:54">
      <c r="B9" t="s">
        <v>71</v>
      </c>
      <c r="AS9">
        <v>13440</v>
      </c>
      <c r="AU9">
        <v>21223</v>
      </c>
    </row>
    <row r="10" spans="1:54">
      <c r="B10" t="s">
        <v>31</v>
      </c>
      <c r="AF10">
        <v>88770</v>
      </c>
      <c r="AM10">
        <v>2916</v>
      </c>
      <c r="AN10">
        <v>6520</v>
      </c>
      <c r="AO10">
        <v>24008</v>
      </c>
      <c r="AP10">
        <v>6349</v>
      </c>
      <c r="AQ10">
        <v>2962</v>
      </c>
      <c r="AR10">
        <v>3700</v>
      </c>
      <c r="AU10">
        <v>15030</v>
      </c>
    </row>
    <row r="11" spans="1:54">
      <c r="B11" t="s">
        <v>55</v>
      </c>
      <c r="AP11">
        <v>1185</v>
      </c>
      <c r="AQ11">
        <v>125</v>
      </c>
      <c r="AR11">
        <v>1660</v>
      </c>
      <c r="AS11">
        <v>1820</v>
      </c>
    </row>
    <row r="12" spans="1:54">
      <c r="B12" t="s">
        <v>22</v>
      </c>
      <c r="AF12">
        <v>28848</v>
      </c>
      <c r="AG12">
        <v>25062</v>
      </c>
      <c r="AH12">
        <v>68294</v>
      </c>
      <c r="AI12">
        <v>50923</v>
      </c>
      <c r="AJ12">
        <v>87934</v>
      </c>
      <c r="AK12">
        <v>26760</v>
      </c>
      <c r="AL12">
        <v>20435</v>
      </c>
      <c r="AM12">
        <v>29048</v>
      </c>
      <c r="AN12">
        <v>39834</v>
      </c>
      <c r="AO12">
        <v>26089</v>
      </c>
      <c r="AP12">
        <v>16819</v>
      </c>
      <c r="AQ12">
        <v>19179</v>
      </c>
      <c r="AR12">
        <v>15232</v>
      </c>
      <c r="AU12">
        <v>26519</v>
      </c>
    </row>
    <row r="13" spans="1:54">
      <c r="B13" t="s">
        <v>37</v>
      </c>
      <c r="AF13">
        <v>106894</v>
      </c>
      <c r="AG13">
        <v>129841</v>
      </c>
      <c r="AJ13">
        <v>5297</v>
      </c>
      <c r="AK13">
        <v>1540</v>
      </c>
      <c r="AL13">
        <v>19027</v>
      </c>
      <c r="AN13">
        <v>395</v>
      </c>
      <c r="AO13">
        <v>6253</v>
      </c>
      <c r="AP13">
        <v>28458</v>
      </c>
      <c r="AQ13">
        <v>6510</v>
      </c>
    </row>
    <row r="14" spans="1:54">
      <c r="B14" t="s">
        <v>5</v>
      </c>
      <c r="AF14">
        <v>6993669</v>
      </c>
      <c r="AG14">
        <v>11987185</v>
      </c>
      <c r="AH14">
        <v>16910169</v>
      </c>
      <c r="AI14">
        <v>16684416</v>
      </c>
      <c r="AJ14">
        <v>12024109</v>
      </c>
      <c r="AK14">
        <v>5588722</v>
      </c>
      <c r="AL14">
        <v>3800041</v>
      </c>
      <c r="AM14">
        <v>4913666</v>
      </c>
      <c r="AN14">
        <v>6598507</v>
      </c>
      <c r="AO14">
        <v>10395590</v>
      </c>
      <c r="AP14">
        <v>18914948</v>
      </c>
      <c r="AQ14">
        <v>12988770</v>
      </c>
      <c r="AR14">
        <v>13230931</v>
      </c>
      <c r="AS14">
        <v>6141076</v>
      </c>
      <c r="AU14">
        <v>100</v>
      </c>
      <c r="AX14">
        <v>4801</v>
      </c>
    </row>
    <row r="15" spans="1:54">
      <c r="B15" t="s">
        <v>68</v>
      </c>
      <c r="AR15">
        <v>975</v>
      </c>
    </row>
    <row r="16" spans="1:54">
      <c r="B16" t="s">
        <v>17</v>
      </c>
      <c r="AF16">
        <v>69006</v>
      </c>
      <c r="AG16">
        <v>118132</v>
      </c>
      <c r="AH16">
        <v>102231</v>
      </c>
      <c r="AI16">
        <v>35130</v>
      </c>
      <c r="AJ16">
        <v>659117</v>
      </c>
      <c r="AK16">
        <v>4735</v>
      </c>
      <c r="AL16">
        <v>4125</v>
      </c>
      <c r="AM16">
        <v>48970</v>
      </c>
      <c r="AN16">
        <v>108579</v>
      </c>
      <c r="AO16">
        <v>113700</v>
      </c>
      <c r="AP16">
        <v>48340</v>
      </c>
      <c r="AQ16">
        <v>6420</v>
      </c>
      <c r="AR16">
        <v>9470</v>
      </c>
      <c r="AS16">
        <v>30566</v>
      </c>
      <c r="AT16">
        <v>68910</v>
      </c>
      <c r="AU16">
        <v>268757</v>
      </c>
    </row>
    <row r="17" spans="2:50">
      <c r="B17" t="s">
        <v>57</v>
      </c>
      <c r="AQ17">
        <v>40690</v>
      </c>
    </row>
    <row r="18" spans="2:50">
      <c r="B18" t="s">
        <v>38</v>
      </c>
      <c r="AG18">
        <v>2520</v>
      </c>
      <c r="AH18">
        <v>7184</v>
      </c>
      <c r="AI18">
        <v>11684</v>
      </c>
      <c r="AL18">
        <v>1750</v>
      </c>
      <c r="AM18">
        <v>420</v>
      </c>
      <c r="AN18">
        <v>337</v>
      </c>
      <c r="AR18">
        <v>6773</v>
      </c>
    </row>
    <row r="19" spans="2:50">
      <c r="B19" t="s">
        <v>39</v>
      </c>
      <c r="AF19">
        <v>2835</v>
      </c>
      <c r="AI19">
        <v>10347</v>
      </c>
      <c r="AK19">
        <v>6258</v>
      </c>
      <c r="AL19">
        <v>57124</v>
      </c>
      <c r="AM19">
        <v>21328</v>
      </c>
      <c r="AO19">
        <v>1060</v>
      </c>
      <c r="AR19">
        <v>3809</v>
      </c>
      <c r="AS19">
        <v>26177</v>
      </c>
      <c r="AT19">
        <v>33924</v>
      </c>
      <c r="AU19">
        <v>206814</v>
      </c>
    </row>
    <row r="20" spans="2:50">
      <c r="B20" t="s">
        <v>35</v>
      </c>
      <c r="AJ20">
        <v>22146</v>
      </c>
      <c r="AN20">
        <v>1000</v>
      </c>
    </row>
    <row r="21" spans="2:50">
      <c r="B21" t="s">
        <v>49</v>
      </c>
      <c r="AI21">
        <v>900</v>
      </c>
    </row>
    <row r="22" spans="2:50">
      <c r="B22" t="s">
        <v>18</v>
      </c>
      <c r="AF22">
        <v>31686</v>
      </c>
      <c r="AG22">
        <v>10705</v>
      </c>
      <c r="AH22">
        <v>3933</v>
      </c>
      <c r="AI22">
        <v>18094</v>
      </c>
      <c r="AJ22">
        <v>10199</v>
      </c>
      <c r="AK22">
        <v>15792</v>
      </c>
      <c r="AL22">
        <v>28860</v>
      </c>
      <c r="AM22">
        <v>57892</v>
      </c>
      <c r="AN22">
        <v>104294</v>
      </c>
      <c r="AO22">
        <v>97605</v>
      </c>
      <c r="AP22">
        <v>113466</v>
      </c>
      <c r="AQ22">
        <v>79972</v>
      </c>
      <c r="AR22">
        <v>99925</v>
      </c>
      <c r="AS22">
        <v>10265</v>
      </c>
    </row>
    <row r="23" spans="2:50">
      <c r="B23" t="s">
        <v>30</v>
      </c>
      <c r="AH23">
        <v>4831</v>
      </c>
      <c r="AJ23">
        <v>1950</v>
      </c>
      <c r="AL23">
        <v>7620</v>
      </c>
      <c r="AM23">
        <v>12069</v>
      </c>
      <c r="AN23">
        <v>7444</v>
      </c>
      <c r="AO23">
        <v>11132</v>
      </c>
      <c r="AP23">
        <v>7303</v>
      </c>
      <c r="AQ23">
        <v>9640</v>
      </c>
      <c r="AR23">
        <v>1050</v>
      </c>
    </row>
    <row r="24" spans="2:50">
      <c r="B24" t="s">
        <v>44</v>
      </c>
      <c r="AH24">
        <v>1220</v>
      </c>
      <c r="AI24">
        <v>1368</v>
      </c>
      <c r="AJ24">
        <v>1785</v>
      </c>
      <c r="AK24">
        <v>2062</v>
      </c>
      <c r="AM24">
        <v>295</v>
      </c>
      <c r="AR24">
        <v>965</v>
      </c>
    </row>
    <row r="25" spans="2:50">
      <c r="B25" t="s">
        <v>25</v>
      </c>
      <c r="AF25">
        <v>288908</v>
      </c>
      <c r="AH25">
        <v>4413300</v>
      </c>
      <c r="AI25">
        <v>4042145</v>
      </c>
      <c r="AJ25">
        <v>1513222</v>
      </c>
      <c r="AK25">
        <v>97298</v>
      </c>
      <c r="AL25">
        <v>2002</v>
      </c>
      <c r="AM25">
        <v>15442</v>
      </c>
      <c r="AN25">
        <v>17989</v>
      </c>
      <c r="AO25">
        <v>1620</v>
      </c>
      <c r="AP25">
        <v>3127</v>
      </c>
      <c r="AQ25">
        <v>3468</v>
      </c>
      <c r="AR25">
        <v>4988</v>
      </c>
    </row>
    <row r="26" spans="2:50">
      <c r="B26" t="s">
        <v>6</v>
      </c>
      <c r="AF26">
        <v>194001</v>
      </c>
      <c r="AG26">
        <v>879446</v>
      </c>
      <c r="AH26">
        <v>2685452</v>
      </c>
      <c r="AI26">
        <v>4775273</v>
      </c>
      <c r="AJ26">
        <v>2227905</v>
      </c>
      <c r="AK26">
        <v>1230149</v>
      </c>
      <c r="AL26">
        <v>794546</v>
      </c>
      <c r="AM26">
        <v>1983223</v>
      </c>
      <c r="AN26">
        <v>4408637</v>
      </c>
      <c r="AO26">
        <v>3329841</v>
      </c>
      <c r="AP26">
        <v>5255434</v>
      </c>
      <c r="AQ26">
        <v>6371127</v>
      </c>
      <c r="AR26">
        <v>4440174</v>
      </c>
      <c r="AS26">
        <v>4700714</v>
      </c>
      <c r="AT26">
        <v>13294304</v>
      </c>
      <c r="AU26">
        <v>16730462</v>
      </c>
      <c r="AV26">
        <v>27579</v>
      </c>
      <c r="AW26">
        <v>30127</v>
      </c>
      <c r="AX26">
        <v>26776</v>
      </c>
    </row>
    <row r="27" spans="2:50">
      <c r="B27" t="s">
        <v>58</v>
      </c>
      <c r="AQ27">
        <v>570</v>
      </c>
      <c r="AR27">
        <v>973</v>
      </c>
    </row>
    <row r="28" spans="2:50">
      <c r="B28" t="s">
        <v>12</v>
      </c>
      <c r="AF28">
        <v>2285021</v>
      </c>
      <c r="AG28">
        <v>2381350</v>
      </c>
      <c r="AH28">
        <v>3078383</v>
      </c>
      <c r="AI28">
        <v>1338376</v>
      </c>
      <c r="AJ28">
        <v>1566222</v>
      </c>
      <c r="AK28">
        <v>542354</v>
      </c>
      <c r="AL28">
        <v>594242</v>
      </c>
      <c r="AM28">
        <v>652371</v>
      </c>
      <c r="AN28">
        <v>696057</v>
      </c>
      <c r="AO28">
        <v>576634</v>
      </c>
      <c r="AP28">
        <v>875358</v>
      </c>
      <c r="AQ28">
        <v>757997</v>
      </c>
      <c r="AR28">
        <v>890077</v>
      </c>
      <c r="AS28">
        <v>249704</v>
      </c>
      <c r="AX28">
        <v>238</v>
      </c>
    </row>
    <row r="29" spans="2:50">
      <c r="B29" t="s">
        <v>23</v>
      </c>
      <c r="AG29">
        <v>4150</v>
      </c>
      <c r="AI29">
        <v>1535</v>
      </c>
      <c r="AJ29">
        <v>2188</v>
      </c>
      <c r="AK29">
        <v>440</v>
      </c>
      <c r="AL29">
        <v>2182</v>
      </c>
      <c r="AM29">
        <v>37988</v>
      </c>
      <c r="AN29">
        <v>36485</v>
      </c>
      <c r="AO29">
        <v>26540</v>
      </c>
      <c r="AP29">
        <v>18820</v>
      </c>
      <c r="AQ29">
        <v>7590</v>
      </c>
      <c r="AR29">
        <v>27450</v>
      </c>
      <c r="AS29">
        <v>3840</v>
      </c>
    </row>
    <row r="30" spans="2:50">
      <c r="B30" t="s">
        <v>43</v>
      </c>
      <c r="AJ30">
        <v>240</v>
      </c>
      <c r="AM30">
        <v>2440</v>
      </c>
      <c r="AO30">
        <v>746</v>
      </c>
      <c r="AQ30">
        <v>2665</v>
      </c>
      <c r="AR30">
        <v>8315</v>
      </c>
    </row>
    <row r="31" spans="2:50">
      <c r="B31" t="s">
        <v>13</v>
      </c>
      <c r="AF31">
        <v>6984178</v>
      </c>
      <c r="AG31">
        <v>9765211</v>
      </c>
      <c r="AH31">
        <v>6955696</v>
      </c>
      <c r="AI31">
        <v>6768494</v>
      </c>
      <c r="AJ31">
        <v>8465518</v>
      </c>
      <c r="AK31">
        <v>1686715</v>
      </c>
      <c r="AL31">
        <v>824256</v>
      </c>
      <c r="AM31">
        <v>288445</v>
      </c>
      <c r="AN31">
        <v>460165</v>
      </c>
      <c r="AO31">
        <v>486062</v>
      </c>
      <c r="AP31">
        <v>714203</v>
      </c>
      <c r="AQ31">
        <v>494230</v>
      </c>
      <c r="AR31">
        <v>707318</v>
      </c>
      <c r="AS31">
        <v>2502258</v>
      </c>
      <c r="AT31">
        <v>10900457</v>
      </c>
      <c r="AU31">
        <v>56809284</v>
      </c>
      <c r="AV31">
        <v>26211</v>
      </c>
      <c r="AW31">
        <v>23775</v>
      </c>
      <c r="AX31">
        <v>6722</v>
      </c>
    </row>
    <row r="32" spans="2:50">
      <c r="B32" t="s">
        <v>11</v>
      </c>
      <c r="AG32">
        <v>1000</v>
      </c>
      <c r="AH32">
        <v>493500</v>
      </c>
      <c r="AI32">
        <v>1515295</v>
      </c>
      <c r="AJ32">
        <v>3191800</v>
      </c>
      <c r="AK32">
        <v>658290</v>
      </c>
      <c r="AL32">
        <v>1274901</v>
      </c>
      <c r="AM32">
        <v>1799378</v>
      </c>
      <c r="AN32">
        <v>906072</v>
      </c>
      <c r="AO32">
        <v>571359</v>
      </c>
      <c r="AP32">
        <v>1610</v>
      </c>
      <c r="AQ32">
        <v>8785</v>
      </c>
      <c r="AR32">
        <v>1750</v>
      </c>
      <c r="AT32">
        <v>11496</v>
      </c>
    </row>
    <row r="33" spans="2:50">
      <c r="B33" t="s">
        <v>56</v>
      </c>
      <c r="AP33">
        <v>100</v>
      </c>
    </row>
    <row r="34" spans="2:50">
      <c r="B34" t="s">
        <v>66</v>
      </c>
      <c r="AR34">
        <v>5795</v>
      </c>
    </row>
    <row r="35" spans="2:50">
      <c r="B35" t="s">
        <v>34</v>
      </c>
      <c r="AN35">
        <v>4300</v>
      </c>
      <c r="AS35">
        <v>41220</v>
      </c>
    </row>
    <row r="36" spans="2:50">
      <c r="B36" t="s">
        <v>67</v>
      </c>
      <c r="AR36">
        <v>3650</v>
      </c>
    </row>
    <row r="37" spans="2:50">
      <c r="B37" t="s">
        <v>20</v>
      </c>
      <c r="AF37">
        <v>217421</v>
      </c>
      <c r="AG37">
        <v>466336</v>
      </c>
      <c r="AH37">
        <v>1170860</v>
      </c>
      <c r="AI37">
        <v>104031</v>
      </c>
      <c r="AJ37">
        <v>937072</v>
      </c>
      <c r="AK37">
        <v>481708</v>
      </c>
      <c r="AL37">
        <v>370190</v>
      </c>
      <c r="AM37">
        <v>220754</v>
      </c>
      <c r="AN37">
        <v>52793</v>
      </c>
      <c r="AO37">
        <v>19605</v>
      </c>
      <c r="AP37">
        <v>188017</v>
      </c>
      <c r="AQ37">
        <v>203253</v>
      </c>
      <c r="AR37">
        <v>102710</v>
      </c>
      <c r="AS37">
        <v>282227</v>
      </c>
      <c r="AT37">
        <v>2700</v>
      </c>
      <c r="AX37">
        <v>185</v>
      </c>
    </row>
    <row r="38" spans="2:50">
      <c r="B38" t="s">
        <v>4</v>
      </c>
      <c r="AF38">
        <v>444995</v>
      </c>
      <c r="AG38">
        <v>725347</v>
      </c>
      <c r="AH38">
        <v>395112</v>
      </c>
      <c r="AI38">
        <v>1096295</v>
      </c>
      <c r="AJ38">
        <v>1314948</v>
      </c>
      <c r="AK38">
        <v>3263601</v>
      </c>
      <c r="AL38">
        <v>8530572</v>
      </c>
      <c r="AM38">
        <v>8967241</v>
      </c>
      <c r="AN38">
        <v>10196262</v>
      </c>
      <c r="AO38">
        <v>18117675</v>
      </c>
      <c r="AP38">
        <v>18262670</v>
      </c>
      <c r="AQ38">
        <v>14317275</v>
      </c>
      <c r="AR38">
        <v>14075555</v>
      </c>
      <c r="AS38">
        <v>11431916</v>
      </c>
      <c r="AT38">
        <v>17159731</v>
      </c>
      <c r="AU38">
        <v>2275078</v>
      </c>
    </row>
    <row r="39" spans="2:50">
      <c r="B39" t="s">
        <v>72</v>
      </c>
      <c r="AS39">
        <v>99105</v>
      </c>
      <c r="AT39">
        <v>1156349</v>
      </c>
      <c r="AU39">
        <v>666108</v>
      </c>
    </row>
    <row r="40" spans="2:50">
      <c r="B40" t="s">
        <v>73</v>
      </c>
      <c r="AS40">
        <v>17255</v>
      </c>
    </row>
    <row r="41" spans="2:50">
      <c r="B41" t="s">
        <v>27</v>
      </c>
      <c r="AG41">
        <v>865</v>
      </c>
      <c r="AH41">
        <v>10920</v>
      </c>
      <c r="AI41">
        <v>114655</v>
      </c>
      <c r="AJ41">
        <v>5400</v>
      </c>
      <c r="AL41">
        <v>525</v>
      </c>
      <c r="AM41">
        <v>4737</v>
      </c>
      <c r="AN41">
        <v>16070</v>
      </c>
      <c r="AO41">
        <v>72140</v>
      </c>
      <c r="AP41">
        <v>107146</v>
      </c>
      <c r="AQ41">
        <v>56686</v>
      </c>
      <c r="AR41">
        <v>233488</v>
      </c>
      <c r="AS41">
        <v>9905</v>
      </c>
    </row>
    <row r="42" spans="2:50">
      <c r="B42" t="s">
        <v>45</v>
      </c>
      <c r="AG42">
        <v>4855</v>
      </c>
    </row>
    <row r="43" spans="2:50">
      <c r="B43" t="s">
        <v>59</v>
      </c>
      <c r="AF43">
        <v>58775</v>
      </c>
    </row>
    <row r="44" spans="2:50">
      <c r="B44" t="s">
        <v>74</v>
      </c>
      <c r="AU44">
        <v>188265</v>
      </c>
    </row>
    <row r="45" spans="2:50">
      <c r="B45" t="s">
        <v>26</v>
      </c>
      <c r="AG45">
        <v>21210</v>
      </c>
      <c r="AH45">
        <v>25716</v>
      </c>
      <c r="AJ45">
        <v>490</v>
      </c>
      <c r="AL45">
        <v>840</v>
      </c>
      <c r="AM45">
        <v>16065</v>
      </c>
      <c r="AN45">
        <v>16600</v>
      </c>
      <c r="AO45">
        <v>19740</v>
      </c>
      <c r="AP45">
        <v>21514</v>
      </c>
      <c r="AQ45">
        <v>17891</v>
      </c>
      <c r="AR45">
        <v>15405</v>
      </c>
      <c r="AS45">
        <v>4005</v>
      </c>
    </row>
    <row r="46" spans="2:50">
      <c r="B46" t="s">
        <v>32</v>
      </c>
      <c r="AN46">
        <v>6265</v>
      </c>
      <c r="AO46">
        <v>17851</v>
      </c>
      <c r="AP46">
        <v>4046</v>
      </c>
      <c r="AQ46">
        <v>1740</v>
      </c>
    </row>
    <row r="47" spans="2:50">
      <c r="B47" t="s">
        <v>14</v>
      </c>
      <c r="AF47">
        <v>1490664</v>
      </c>
      <c r="AG47">
        <v>2166583</v>
      </c>
      <c r="AH47">
        <v>5126841</v>
      </c>
      <c r="AI47">
        <v>3149782</v>
      </c>
      <c r="AJ47">
        <v>1942988</v>
      </c>
      <c r="AK47">
        <v>471902</v>
      </c>
      <c r="AL47">
        <v>320238</v>
      </c>
      <c r="AM47">
        <v>229798</v>
      </c>
      <c r="AN47">
        <v>356535</v>
      </c>
      <c r="AO47">
        <v>376544</v>
      </c>
      <c r="AP47">
        <v>406187</v>
      </c>
      <c r="AQ47">
        <v>441169</v>
      </c>
      <c r="AR47">
        <v>512101</v>
      </c>
      <c r="AS47">
        <v>247163</v>
      </c>
    </row>
    <row r="48" spans="2:50">
      <c r="B48" t="s">
        <v>40</v>
      </c>
      <c r="AG48">
        <v>100215</v>
      </c>
      <c r="AI48">
        <v>28700</v>
      </c>
      <c r="AJ48">
        <v>19885</v>
      </c>
      <c r="AK48">
        <v>221046</v>
      </c>
      <c r="AL48">
        <v>103882</v>
      </c>
      <c r="AM48">
        <v>20548</v>
      </c>
    </row>
    <row r="49" spans="2:50">
      <c r="B49" t="s">
        <v>36</v>
      </c>
      <c r="AL49">
        <v>1950</v>
      </c>
      <c r="AN49">
        <v>540</v>
      </c>
      <c r="AP49">
        <v>6126</v>
      </c>
      <c r="AQ49">
        <v>10959</v>
      </c>
      <c r="AR49">
        <v>12568</v>
      </c>
    </row>
    <row r="50" spans="2:50">
      <c r="B50" t="s">
        <v>16</v>
      </c>
      <c r="AF50">
        <v>29457</v>
      </c>
      <c r="AG50">
        <v>27703</v>
      </c>
      <c r="AH50">
        <v>118802</v>
      </c>
      <c r="AI50">
        <v>8504</v>
      </c>
      <c r="AJ50">
        <v>25222</v>
      </c>
      <c r="AK50">
        <v>17810</v>
      </c>
      <c r="AL50">
        <v>23946</v>
      </c>
      <c r="AM50">
        <v>50016</v>
      </c>
      <c r="AN50">
        <v>108963</v>
      </c>
      <c r="AO50">
        <v>146429</v>
      </c>
      <c r="AP50">
        <v>169915</v>
      </c>
      <c r="AQ50">
        <v>120351</v>
      </c>
      <c r="AR50">
        <v>150386</v>
      </c>
      <c r="AS50">
        <v>1010073</v>
      </c>
      <c r="AT50">
        <v>404595</v>
      </c>
      <c r="AU50">
        <v>1059728</v>
      </c>
    </row>
    <row r="51" spans="2:50">
      <c r="B51" t="s">
        <v>47</v>
      </c>
      <c r="AH51">
        <v>18962</v>
      </c>
      <c r="AS51">
        <v>10977</v>
      </c>
      <c r="AU51">
        <v>490352</v>
      </c>
    </row>
    <row r="52" spans="2:50">
      <c r="B52" t="s">
        <v>48</v>
      </c>
      <c r="AI52">
        <v>48730</v>
      </c>
      <c r="AO52">
        <v>1190</v>
      </c>
    </row>
    <row r="53" spans="2:50">
      <c r="B53" t="s">
        <v>29</v>
      </c>
      <c r="AH53">
        <v>116300</v>
      </c>
      <c r="AJ53">
        <v>23848</v>
      </c>
      <c r="AK53">
        <v>32910</v>
      </c>
      <c r="AL53">
        <v>34300</v>
      </c>
      <c r="AM53">
        <v>16014</v>
      </c>
      <c r="AN53">
        <v>13370</v>
      </c>
      <c r="AP53">
        <v>3632</v>
      </c>
      <c r="AQ53">
        <v>1520</v>
      </c>
      <c r="AR53">
        <v>3920</v>
      </c>
    </row>
    <row r="54" spans="2:50">
      <c r="B54" t="s">
        <v>42</v>
      </c>
      <c r="AM54">
        <v>4878</v>
      </c>
    </row>
    <row r="55" spans="2:50">
      <c r="B55" t="s">
        <v>75</v>
      </c>
      <c r="AS55">
        <v>3580</v>
      </c>
    </row>
    <row r="56" spans="2:50">
      <c r="B56" t="s">
        <v>28</v>
      </c>
      <c r="AF56">
        <v>5175</v>
      </c>
      <c r="AG56">
        <v>11285</v>
      </c>
      <c r="AH56">
        <v>155070</v>
      </c>
      <c r="AI56">
        <v>4474</v>
      </c>
      <c r="AJ56">
        <v>8122</v>
      </c>
      <c r="AK56">
        <v>1777</v>
      </c>
      <c r="AL56">
        <v>1478</v>
      </c>
      <c r="AM56">
        <v>3830</v>
      </c>
      <c r="AN56">
        <v>14130</v>
      </c>
      <c r="AO56">
        <v>4970</v>
      </c>
      <c r="AP56">
        <v>9323</v>
      </c>
      <c r="AQ56">
        <v>22662</v>
      </c>
      <c r="AR56">
        <v>25809</v>
      </c>
      <c r="AS56">
        <v>12020</v>
      </c>
    </row>
    <row r="57" spans="2:50">
      <c r="B57" t="s">
        <v>15</v>
      </c>
      <c r="AF57">
        <v>71314</v>
      </c>
      <c r="AG57">
        <v>109734</v>
      </c>
      <c r="AH57">
        <v>114482</v>
      </c>
      <c r="AI57">
        <v>118462</v>
      </c>
      <c r="AJ57">
        <v>85301</v>
      </c>
      <c r="AK57">
        <v>77846</v>
      </c>
      <c r="AL57">
        <v>67855</v>
      </c>
      <c r="AM57">
        <v>98613</v>
      </c>
      <c r="AN57">
        <v>123659</v>
      </c>
      <c r="AO57">
        <v>121930</v>
      </c>
      <c r="AP57">
        <v>85072</v>
      </c>
      <c r="AQ57">
        <v>252625</v>
      </c>
      <c r="AR57">
        <v>249865</v>
      </c>
      <c r="AS57">
        <v>115000</v>
      </c>
    </row>
    <row r="58" spans="2:50">
      <c r="B58" t="s">
        <v>7</v>
      </c>
      <c r="AF58">
        <v>3221676</v>
      </c>
      <c r="AG58">
        <v>5366260</v>
      </c>
      <c r="AH58">
        <v>3996745</v>
      </c>
      <c r="AI58">
        <v>4869640</v>
      </c>
      <c r="AJ58">
        <v>2391892</v>
      </c>
      <c r="AK58">
        <v>1781730</v>
      </c>
      <c r="AL58">
        <v>1724520</v>
      </c>
      <c r="AM58">
        <v>1819198</v>
      </c>
      <c r="AN58">
        <v>3543407</v>
      </c>
      <c r="AO58">
        <v>7297970</v>
      </c>
      <c r="AP58">
        <v>14343569</v>
      </c>
      <c r="AQ58">
        <v>14235586</v>
      </c>
      <c r="AR58">
        <v>15985581</v>
      </c>
      <c r="AS58">
        <v>16137068</v>
      </c>
      <c r="AT58">
        <v>45760127</v>
      </c>
      <c r="AU58">
        <v>43744133</v>
      </c>
      <c r="AV58">
        <v>58528</v>
      </c>
      <c r="AW58">
        <v>12657</v>
      </c>
      <c r="AX58">
        <v>5621</v>
      </c>
    </row>
    <row r="59" spans="2:50">
      <c r="B59" t="s">
        <v>19</v>
      </c>
      <c r="AF59">
        <v>169571</v>
      </c>
      <c r="AG59">
        <v>33563</v>
      </c>
      <c r="AH59">
        <v>322182</v>
      </c>
      <c r="AI59">
        <v>27180</v>
      </c>
      <c r="AJ59">
        <v>13408</v>
      </c>
      <c r="AK59">
        <v>7570</v>
      </c>
      <c r="AL59">
        <v>28318</v>
      </c>
      <c r="AM59">
        <v>95134</v>
      </c>
      <c r="AN59">
        <v>53415</v>
      </c>
      <c r="AO59">
        <v>87514</v>
      </c>
      <c r="AP59">
        <v>270703</v>
      </c>
      <c r="AQ59">
        <v>310997</v>
      </c>
      <c r="AR59">
        <v>140349</v>
      </c>
      <c r="AS59">
        <v>19375</v>
      </c>
    </row>
    <row r="60" spans="2:50">
      <c r="B60" t="s">
        <v>50</v>
      </c>
      <c r="AO60">
        <v>4800</v>
      </c>
    </row>
    <row r="61" spans="2:50">
      <c r="B61" t="s">
        <v>46</v>
      </c>
      <c r="AH61">
        <v>7263</v>
      </c>
    </row>
    <row r="62" spans="2:50">
      <c r="B62" t="s">
        <v>10</v>
      </c>
      <c r="AF62">
        <v>162417</v>
      </c>
      <c r="AG62">
        <v>867224</v>
      </c>
      <c r="AH62">
        <v>1559163</v>
      </c>
      <c r="AI62">
        <v>2003614</v>
      </c>
      <c r="AJ62">
        <v>8704531</v>
      </c>
      <c r="AK62">
        <v>880192</v>
      </c>
      <c r="AL62">
        <v>685954</v>
      </c>
      <c r="AM62">
        <v>1021580</v>
      </c>
      <c r="AN62">
        <v>910618</v>
      </c>
      <c r="AO62">
        <v>2113585</v>
      </c>
      <c r="AP62">
        <v>4369732</v>
      </c>
      <c r="AQ62">
        <v>4784495</v>
      </c>
      <c r="AR62">
        <v>4321069</v>
      </c>
      <c r="AS62">
        <v>3441759</v>
      </c>
      <c r="AT62">
        <v>5753331</v>
      </c>
      <c r="AU62">
        <v>6650464</v>
      </c>
      <c r="AV62">
        <v>4716</v>
      </c>
      <c r="AW62">
        <v>4924</v>
      </c>
      <c r="AX62">
        <v>3962</v>
      </c>
    </row>
    <row r="63" spans="2:50">
      <c r="B63" t="s">
        <v>33</v>
      </c>
      <c r="AF63">
        <v>5600</v>
      </c>
      <c r="AG63">
        <v>5862</v>
      </c>
      <c r="AH63">
        <v>52932</v>
      </c>
      <c r="AI63">
        <v>4720</v>
      </c>
      <c r="AJ63">
        <v>68771</v>
      </c>
      <c r="AK63">
        <v>249853</v>
      </c>
      <c r="AL63">
        <v>927141</v>
      </c>
      <c r="AM63">
        <v>8792</v>
      </c>
      <c r="AN63">
        <v>5281</v>
      </c>
      <c r="AO63">
        <v>38830</v>
      </c>
      <c r="AP63">
        <v>274408</v>
      </c>
      <c r="AQ63">
        <v>19208</v>
      </c>
      <c r="AR63">
        <v>8095</v>
      </c>
      <c r="AS63">
        <v>674986</v>
      </c>
      <c r="AT63">
        <v>4324181</v>
      </c>
      <c r="AU63">
        <v>1164103</v>
      </c>
      <c r="AV63">
        <v>2147</v>
      </c>
      <c r="AW63">
        <v>5314</v>
      </c>
      <c r="AX63">
        <v>3850</v>
      </c>
    </row>
    <row r="64" spans="2:50">
      <c r="B64" t="s">
        <v>41</v>
      </c>
      <c r="AI64">
        <v>102190</v>
      </c>
      <c r="AM64">
        <v>20274</v>
      </c>
      <c r="AP64">
        <v>780</v>
      </c>
      <c r="AQ64">
        <v>81445</v>
      </c>
      <c r="AR64">
        <v>2920</v>
      </c>
    </row>
    <row r="65" spans="2:50">
      <c r="B65" t="s">
        <v>24</v>
      </c>
      <c r="AF65">
        <v>263610</v>
      </c>
      <c r="AG65">
        <v>266015</v>
      </c>
      <c r="AH65">
        <v>103092</v>
      </c>
      <c r="AI65">
        <v>280850</v>
      </c>
      <c r="AJ65">
        <v>121269</v>
      </c>
      <c r="AK65">
        <v>5045</v>
      </c>
      <c r="AL65">
        <v>12336</v>
      </c>
      <c r="AM65">
        <v>32551</v>
      </c>
      <c r="AN65">
        <v>26485</v>
      </c>
      <c r="AO65">
        <v>6655</v>
      </c>
      <c r="AP65">
        <v>910</v>
      </c>
      <c r="AQ65">
        <v>694</v>
      </c>
      <c r="AR65">
        <v>2400</v>
      </c>
      <c r="AS65">
        <v>12006</v>
      </c>
    </row>
    <row r="66" spans="2:50">
      <c r="B66" t="s">
        <v>63</v>
      </c>
      <c r="AV66">
        <v>7072</v>
      </c>
      <c r="AW66">
        <v>7001</v>
      </c>
      <c r="AX66">
        <v>2771</v>
      </c>
    </row>
    <row r="68" spans="2:50">
      <c r="B68" t="s">
        <v>79</v>
      </c>
      <c r="AA68">
        <f t="shared" ref="AA68:AF68" si="0">SUM(AA4:AA67)</f>
        <v>0</v>
      </c>
      <c r="AB68">
        <f t="shared" si="0"/>
        <v>0</v>
      </c>
      <c r="AC68">
        <f t="shared" si="0"/>
        <v>0</v>
      </c>
      <c r="AD68">
        <f t="shared" si="0"/>
        <v>0</v>
      </c>
      <c r="AE68">
        <f t="shared" si="0"/>
        <v>0</v>
      </c>
      <c r="AF68">
        <f t="shared" si="0"/>
        <v>28165801</v>
      </c>
      <c r="AG68">
        <f t="shared" ref="AG68:AX68" si="1">SUM(AG4:AG67)</f>
        <v>42995576</v>
      </c>
      <c r="AH68">
        <f t="shared" si="1"/>
        <v>56615617</v>
      </c>
      <c r="AI68">
        <f t="shared" si="1"/>
        <v>53640918</v>
      </c>
      <c r="AJ68">
        <f t="shared" si="1"/>
        <v>53255522</v>
      </c>
      <c r="AK68">
        <f t="shared" si="1"/>
        <v>20870793</v>
      </c>
      <c r="AL68">
        <f t="shared" si="1"/>
        <v>23279166</v>
      </c>
      <c r="AM68">
        <f t="shared" si="1"/>
        <v>26610291</v>
      </c>
      <c r="AN68">
        <f t="shared" si="1"/>
        <v>34107843</v>
      </c>
      <c r="AO68">
        <f t="shared" si="1"/>
        <v>49559866</v>
      </c>
      <c r="AP68">
        <f t="shared" si="1"/>
        <v>72630719</v>
      </c>
      <c r="AQ68">
        <f t="shared" si="1"/>
        <v>62301543</v>
      </c>
      <c r="AR68">
        <f t="shared" si="1"/>
        <v>60228195</v>
      </c>
      <c r="AS68">
        <f t="shared" si="1"/>
        <v>50213846</v>
      </c>
      <c r="AT68">
        <f t="shared" si="1"/>
        <v>103769755</v>
      </c>
      <c r="AU68">
        <f t="shared" si="1"/>
        <v>137024746</v>
      </c>
      <c r="AV68">
        <f t="shared" si="1"/>
        <v>136777</v>
      </c>
      <c r="AW68">
        <f t="shared" si="1"/>
        <v>100365</v>
      </c>
      <c r="AX68">
        <f t="shared" si="1"/>
        <v>66287</v>
      </c>
    </row>
    <row r="70" spans="2:50">
      <c r="AF70">
        <f>28165801-AF68</f>
        <v>0</v>
      </c>
      <c r="AG70">
        <f>42995576-AG68</f>
        <v>0</v>
      </c>
      <c r="AH70">
        <f>56615617-AH68</f>
        <v>0</v>
      </c>
      <c r="AI70">
        <f>53640918-AI68</f>
        <v>0</v>
      </c>
      <c r="AJ70">
        <f>53255522-AJ68</f>
        <v>0</v>
      </c>
      <c r="AK70">
        <f>20870793-AK68</f>
        <v>0</v>
      </c>
      <c r="AL70">
        <f>23279166-AL68</f>
        <v>0</v>
      </c>
      <c r="AM70">
        <f>26610291-AM68</f>
        <v>0</v>
      </c>
      <c r="AN70">
        <f>34107843-AN68</f>
        <v>0</v>
      </c>
      <c r="AO70">
        <f>49559866-AO68</f>
        <v>0</v>
      </c>
      <c r="AP70">
        <f>72630719-AP68</f>
        <v>0</v>
      </c>
      <c r="AQ70">
        <f>62301543-AQ68</f>
        <v>0</v>
      </c>
      <c r="AR70">
        <f>60228195-AR68</f>
        <v>0</v>
      </c>
      <c r="AS70">
        <f>50213846-AS68</f>
        <v>0</v>
      </c>
      <c r="AT70">
        <f>103769755-AT68</f>
        <v>0</v>
      </c>
      <c r="AU70">
        <f>137024746-AU68</f>
        <v>0</v>
      </c>
      <c r="AV70">
        <f>136777-AV68</f>
        <v>0</v>
      </c>
      <c r="AW70">
        <f>100365-AW68</f>
        <v>0</v>
      </c>
      <c r="AX70">
        <f>66287-AX68</f>
        <v>0</v>
      </c>
    </row>
    <row r="72" spans="2:50">
      <c r="AF72" t="s">
        <v>52</v>
      </c>
      <c r="AN72" t="s">
        <v>52</v>
      </c>
      <c r="AO72" t="s">
        <v>52</v>
      </c>
      <c r="AP72" t="s">
        <v>52</v>
      </c>
      <c r="AQ72" t="s">
        <v>52</v>
      </c>
      <c r="AR72" t="s">
        <v>61</v>
      </c>
      <c r="AS72" t="s">
        <v>61</v>
      </c>
      <c r="AT72" t="s">
        <v>61</v>
      </c>
      <c r="AU72" t="s">
        <v>61</v>
      </c>
      <c r="AV72" t="s">
        <v>61</v>
      </c>
      <c r="AW72" t="s">
        <v>61</v>
      </c>
      <c r="AX72" t="s">
        <v>61</v>
      </c>
    </row>
    <row r="74" spans="2:50">
      <c r="AF74" t="s">
        <v>53</v>
      </c>
      <c r="AG74" t="s">
        <v>51</v>
      </c>
      <c r="AH74" t="s">
        <v>51</v>
      </c>
      <c r="AI74" t="s">
        <v>51</v>
      </c>
      <c r="AJ74" t="s">
        <v>51</v>
      </c>
      <c r="AK74" t="s">
        <v>51</v>
      </c>
      <c r="AL74" t="s">
        <v>51</v>
      </c>
      <c r="AM74" t="s">
        <v>51</v>
      </c>
      <c r="AN74" t="s">
        <v>51</v>
      </c>
      <c r="AO74" t="s">
        <v>51</v>
      </c>
      <c r="AP74" t="s">
        <v>53</v>
      </c>
      <c r="AQ74" t="s">
        <v>53</v>
      </c>
      <c r="AR74" t="s">
        <v>64</v>
      </c>
      <c r="AU74" t="s">
        <v>65</v>
      </c>
      <c r="AV74" t="s">
        <v>65</v>
      </c>
      <c r="AW74" t="s">
        <v>65</v>
      </c>
      <c r="AX74" t="s">
        <v>65</v>
      </c>
    </row>
  </sheetData>
  <sortState ref="B3:BB58">
    <sortCondition ref="B3:B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66"/>
  <sheetViews>
    <sheetView tabSelected="1" workbookViewId="0">
      <pane xSplit="3" ySplit="3" topLeftCell="AK40" activePane="bottomRight" state="frozen"/>
      <selection pane="topRight" activeCell="D1" sqref="D1"/>
      <selection pane="bottomLeft" activeCell="A3" sqref="A3"/>
      <selection pane="bottomRight" activeCell="B59" sqref="B59"/>
    </sheetView>
  </sheetViews>
  <sheetFormatPr defaultRowHeight="15"/>
  <cols>
    <col min="45" max="47" width="10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 s="1">
        <v>1929</v>
      </c>
      <c r="AI1" s="1">
        <v>1930</v>
      </c>
      <c r="AJ1">
        <v>1931</v>
      </c>
      <c r="AK1" s="1">
        <v>1932</v>
      </c>
      <c r="AL1">
        <v>1933</v>
      </c>
      <c r="AM1">
        <v>1934</v>
      </c>
      <c r="AN1" s="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C2" s="1"/>
      <c r="AE2" s="1"/>
      <c r="AH2" s="1"/>
      <c r="AI2" s="1"/>
      <c r="AK2" s="1"/>
      <c r="AN2" s="1"/>
    </row>
    <row r="3" spans="1:54">
      <c r="AE3" t="s">
        <v>2</v>
      </c>
      <c r="AF3" t="s">
        <v>3</v>
      </c>
      <c r="AG3" t="s">
        <v>3</v>
      </c>
      <c r="AH3" s="1" t="s">
        <v>3</v>
      </c>
      <c r="AI3" s="1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62</v>
      </c>
      <c r="AW3" t="s">
        <v>62</v>
      </c>
      <c r="AX3" t="s">
        <v>62</v>
      </c>
    </row>
    <row r="4" spans="1:54">
      <c r="A4" t="s">
        <v>78</v>
      </c>
      <c r="B4" t="s">
        <v>21</v>
      </c>
    </row>
    <row r="5" spans="1:54">
      <c r="B5" t="s">
        <v>9</v>
      </c>
      <c r="AF5">
        <v>1305</v>
      </c>
      <c r="AI5">
        <v>600</v>
      </c>
      <c r="AJ5">
        <v>600</v>
      </c>
      <c r="AO5">
        <v>21400</v>
      </c>
      <c r="AP5">
        <v>89515</v>
      </c>
      <c r="AQ5">
        <v>45415</v>
      </c>
      <c r="AR5">
        <v>32112</v>
      </c>
    </row>
    <row r="6" spans="1:54">
      <c r="B6" t="s">
        <v>8</v>
      </c>
      <c r="AH6">
        <v>312</v>
      </c>
      <c r="AJ6">
        <v>270</v>
      </c>
      <c r="AK6">
        <v>3360</v>
      </c>
      <c r="AM6">
        <v>100</v>
      </c>
      <c r="AO6">
        <v>3760</v>
      </c>
      <c r="AP6">
        <v>2500</v>
      </c>
      <c r="AQ6">
        <v>26550</v>
      </c>
      <c r="AR6">
        <v>34545</v>
      </c>
      <c r="AS6">
        <v>379682</v>
      </c>
      <c r="AT6">
        <v>1383700</v>
      </c>
      <c r="AU6">
        <v>4502550</v>
      </c>
    </row>
    <row r="7" spans="1:54">
      <c r="B7" t="s">
        <v>71</v>
      </c>
      <c r="AS7">
        <v>12000</v>
      </c>
    </row>
    <row r="8" spans="1:54">
      <c r="B8" t="s">
        <v>31</v>
      </c>
    </row>
    <row r="9" spans="1:54">
      <c r="B9" t="s">
        <v>22</v>
      </c>
    </row>
    <row r="10" spans="1:54">
      <c r="B10" t="s">
        <v>37</v>
      </c>
      <c r="AK10">
        <v>450</v>
      </c>
      <c r="AO10">
        <v>218</v>
      </c>
    </row>
    <row r="11" spans="1:54">
      <c r="B11" t="s">
        <v>5</v>
      </c>
      <c r="AF11">
        <v>8045459</v>
      </c>
      <c r="AG11">
        <v>11675331</v>
      </c>
      <c r="AH11">
        <v>10061125</v>
      </c>
      <c r="AI11">
        <v>7354019</v>
      </c>
      <c r="AJ11">
        <v>3974295</v>
      </c>
      <c r="AK11">
        <v>4578610</v>
      </c>
      <c r="AL11">
        <v>8826492</v>
      </c>
      <c r="AM11">
        <v>22326358</v>
      </c>
      <c r="AN11">
        <v>35315983</v>
      </c>
      <c r="AO11">
        <v>49487072</v>
      </c>
      <c r="AP11">
        <v>64083597</v>
      </c>
      <c r="AQ11">
        <v>56879176</v>
      </c>
      <c r="AR11">
        <v>69362431</v>
      </c>
      <c r="AS11">
        <v>21473369</v>
      </c>
      <c r="AX11">
        <v>10007</v>
      </c>
    </row>
    <row r="12" spans="1:54">
      <c r="B12" t="s">
        <v>69</v>
      </c>
      <c r="AS12">
        <v>26301109</v>
      </c>
      <c r="AT12">
        <v>63323880</v>
      </c>
      <c r="AU12">
        <v>71127748</v>
      </c>
    </row>
    <row r="13" spans="1:54">
      <c r="B13" t="s">
        <v>17</v>
      </c>
    </row>
    <row r="14" spans="1:54">
      <c r="B14" t="s">
        <v>38</v>
      </c>
    </row>
    <row r="15" spans="1:54">
      <c r="B15" t="s">
        <v>39</v>
      </c>
    </row>
    <row r="16" spans="1:54">
      <c r="B16" t="s">
        <v>35</v>
      </c>
    </row>
    <row r="17" spans="2:47">
      <c r="B17" t="s">
        <v>49</v>
      </c>
    </row>
    <row r="18" spans="2:47">
      <c r="B18" t="s">
        <v>18</v>
      </c>
      <c r="AI18">
        <v>1050</v>
      </c>
      <c r="AP18">
        <v>2050</v>
      </c>
      <c r="AQ18">
        <v>6209</v>
      </c>
      <c r="AT18">
        <v>183920</v>
      </c>
    </row>
    <row r="19" spans="2:47">
      <c r="B19" t="s">
        <v>30</v>
      </c>
      <c r="AJ19">
        <v>2052</v>
      </c>
      <c r="AK19">
        <v>750</v>
      </c>
    </row>
    <row r="20" spans="2:47">
      <c r="B20" t="s">
        <v>44</v>
      </c>
    </row>
    <row r="21" spans="2:47">
      <c r="B21" t="s">
        <v>25</v>
      </c>
      <c r="AF21">
        <v>4536</v>
      </c>
      <c r="AH21">
        <v>1408808</v>
      </c>
      <c r="AI21">
        <v>47721</v>
      </c>
    </row>
    <row r="22" spans="2:47">
      <c r="B22" t="s">
        <v>6</v>
      </c>
      <c r="AI22">
        <v>1000</v>
      </c>
      <c r="AJ22">
        <v>3553</v>
      </c>
      <c r="AK22">
        <v>930</v>
      </c>
      <c r="AM22">
        <v>1200</v>
      </c>
      <c r="AO22">
        <v>1170</v>
      </c>
      <c r="AP22">
        <v>4180</v>
      </c>
      <c r="AQ22">
        <v>267469</v>
      </c>
      <c r="AR22">
        <v>150</v>
      </c>
      <c r="AS22">
        <v>8001735</v>
      </c>
      <c r="AT22">
        <v>25525626</v>
      </c>
      <c r="AU22">
        <v>9636649</v>
      </c>
    </row>
    <row r="23" spans="2:47">
      <c r="B23" t="s">
        <v>12</v>
      </c>
      <c r="AF23">
        <v>1562834</v>
      </c>
      <c r="AG23">
        <v>1597461</v>
      </c>
      <c r="AH23">
        <v>48708</v>
      </c>
      <c r="AI23">
        <v>6210</v>
      </c>
      <c r="AJ23">
        <v>8254</v>
      </c>
      <c r="AK23">
        <v>27011</v>
      </c>
      <c r="AL23">
        <v>500</v>
      </c>
      <c r="AM23">
        <v>2550</v>
      </c>
      <c r="AN23">
        <v>24505</v>
      </c>
      <c r="AO23">
        <v>3131</v>
      </c>
      <c r="AP23">
        <v>4400</v>
      </c>
      <c r="AQ23">
        <v>770</v>
      </c>
      <c r="AR23">
        <v>200</v>
      </c>
    </row>
    <row r="24" spans="2:47">
      <c r="B24" t="s">
        <v>23</v>
      </c>
      <c r="AO24">
        <v>1295</v>
      </c>
    </row>
    <row r="25" spans="2:47">
      <c r="B25" t="s">
        <v>43</v>
      </c>
    </row>
    <row r="26" spans="2:47">
      <c r="B26" t="s">
        <v>13</v>
      </c>
      <c r="AN26">
        <v>500</v>
      </c>
      <c r="AS26">
        <v>1914190</v>
      </c>
      <c r="AU26">
        <v>284050</v>
      </c>
    </row>
    <row r="27" spans="2:47">
      <c r="B27" t="s">
        <v>11</v>
      </c>
    </row>
    <row r="28" spans="2:47">
      <c r="B28" t="s">
        <v>34</v>
      </c>
    </row>
    <row r="29" spans="2:47">
      <c r="B29" t="s">
        <v>20</v>
      </c>
      <c r="AF29">
        <v>305</v>
      </c>
      <c r="AH29">
        <v>190</v>
      </c>
      <c r="AJ29">
        <v>1998</v>
      </c>
      <c r="AK29">
        <v>100</v>
      </c>
      <c r="AL29">
        <v>1924</v>
      </c>
      <c r="AM29">
        <v>1500</v>
      </c>
      <c r="AN29">
        <v>440</v>
      </c>
      <c r="AO29">
        <v>1350</v>
      </c>
      <c r="AQ29">
        <v>350</v>
      </c>
    </row>
    <row r="30" spans="2:47">
      <c r="B30" t="s">
        <v>4</v>
      </c>
      <c r="AO30">
        <v>3580</v>
      </c>
    </row>
    <row r="31" spans="2:47">
      <c r="B31" t="s">
        <v>72</v>
      </c>
      <c r="AS31">
        <v>185190</v>
      </c>
      <c r="AT31">
        <v>2175881</v>
      </c>
      <c r="AU31">
        <v>16210812</v>
      </c>
    </row>
    <row r="32" spans="2:47">
      <c r="B32" t="s">
        <v>27</v>
      </c>
      <c r="AN32">
        <v>1350</v>
      </c>
      <c r="AR32">
        <v>2800</v>
      </c>
    </row>
    <row r="33" spans="2:50">
      <c r="B33" t="s">
        <v>45</v>
      </c>
    </row>
    <row r="34" spans="2:50">
      <c r="B34" t="s">
        <v>76</v>
      </c>
      <c r="AT34">
        <v>2044000</v>
      </c>
    </row>
    <row r="35" spans="2:50">
      <c r="B35" t="s">
        <v>59</v>
      </c>
      <c r="AT35">
        <v>141684</v>
      </c>
      <c r="AU35">
        <v>6000</v>
      </c>
    </row>
    <row r="36" spans="2:50">
      <c r="B36" t="s">
        <v>26</v>
      </c>
    </row>
    <row r="37" spans="2:50">
      <c r="B37" t="s">
        <v>32</v>
      </c>
    </row>
    <row r="38" spans="2:50">
      <c r="B38" t="s">
        <v>14</v>
      </c>
      <c r="AO38">
        <v>100</v>
      </c>
    </row>
    <row r="39" spans="2:50">
      <c r="B39" t="s">
        <v>40</v>
      </c>
    </row>
    <row r="40" spans="2:50">
      <c r="B40" t="s">
        <v>36</v>
      </c>
    </row>
    <row r="41" spans="2:50">
      <c r="B41" t="s">
        <v>16</v>
      </c>
    </row>
    <row r="42" spans="2:50">
      <c r="B42" t="s">
        <v>47</v>
      </c>
      <c r="AJ42">
        <v>1316</v>
      </c>
      <c r="AL42">
        <v>10530</v>
      </c>
      <c r="AN42">
        <v>43027</v>
      </c>
      <c r="AO42">
        <v>31850</v>
      </c>
      <c r="AQ42">
        <v>99012</v>
      </c>
      <c r="AR42">
        <v>360110</v>
      </c>
      <c r="AS42">
        <v>2300</v>
      </c>
      <c r="AT42">
        <v>63312</v>
      </c>
      <c r="AU42">
        <v>5304208</v>
      </c>
      <c r="AW42">
        <v>8</v>
      </c>
      <c r="AX42">
        <v>11</v>
      </c>
    </row>
    <row r="43" spans="2:50">
      <c r="B43" t="s">
        <v>48</v>
      </c>
    </row>
    <row r="44" spans="2:50">
      <c r="B44" t="s">
        <v>29</v>
      </c>
    </row>
    <row r="45" spans="2:50">
      <c r="B45" t="s">
        <v>42</v>
      </c>
    </row>
    <row r="46" spans="2:50">
      <c r="B46" t="s">
        <v>28</v>
      </c>
      <c r="AO46">
        <v>1500</v>
      </c>
      <c r="AQ46">
        <v>1500</v>
      </c>
      <c r="AR46">
        <v>100</v>
      </c>
    </row>
    <row r="47" spans="2:50">
      <c r="B47" t="s">
        <v>15</v>
      </c>
      <c r="AK47">
        <v>1000</v>
      </c>
      <c r="AR47">
        <v>725</v>
      </c>
      <c r="AS47">
        <v>1380</v>
      </c>
    </row>
    <row r="48" spans="2:50">
      <c r="B48" t="s">
        <v>7</v>
      </c>
      <c r="AF48">
        <v>1498567</v>
      </c>
      <c r="AG48">
        <v>3337802</v>
      </c>
      <c r="AH48">
        <v>1857035</v>
      </c>
      <c r="AI48">
        <v>3078065</v>
      </c>
      <c r="AJ48">
        <v>2318079</v>
      </c>
      <c r="AK48">
        <v>1141002</v>
      </c>
      <c r="AL48">
        <v>2694693</v>
      </c>
      <c r="AM48">
        <v>1490598</v>
      </c>
      <c r="AN48">
        <v>3161455</v>
      </c>
      <c r="AO48">
        <v>5861351</v>
      </c>
      <c r="AP48">
        <v>5319790</v>
      </c>
      <c r="AQ48">
        <v>5197725</v>
      </c>
      <c r="AR48">
        <v>10805548</v>
      </c>
      <c r="AS48">
        <v>28513575</v>
      </c>
      <c r="AT48">
        <v>35688329</v>
      </c>
      <c r="AU48">
        <v>29826001</v>
      </c>
      <c r="AV48">
        <v>71676</v>
      </c>
      <c r="AW48">
        <v>23173</v>
      </c>
      <c r="AX48">
        <v>10462</v>
      </c>
    </row>
    <row r="49" spans="2:50">
      <c r="B49" t="s">
        <v>19</v>
      </c>
    </row>
    <row r="50" spans="2:50">
      <c r="B50" t="s">
        <v>50</v>
      </c>
    </row>
    <row r="51" spans="2:50">
      <c r="B51" t="s">
        <v>46</v>
      </c>
    </row>
    <row r="52" spans="2:50">
      <c r="B52" t="s">
        <v>10</v>
      </c>
      <c r="AF52">
        <v>173328</v>
      </c>
      <c r="AG52">
        <v>98461</v>
      </c>
      <c r="AH52">
        <v>51637</v>
      </c>
      <c r="AI52">
        <v>116375</v>
      </c>
      <c r="AJ52">
        <v>215800</v>
      </c>
      <c r="AK52">
        <v>591869</v>
      </c>
      <c r="AL52">
        <v>304138</v>
      </c>
      <c r="AM52">
        <v>12439</v>
      </c>
      <c r="AN52">
        <v>160556</v>
      </c>
      <c r="AO52">
        <v>194120</v>
      </c>
      <c r="AP52">
        <v>143396</v>
      </c>
      <c r="AQ52">
        <v>2205179</v>
      </c>
      <c r="AR52">
        <v>3741025</v>
      </c>
      <c r="AS52">
        <v>9762094</v>
      </c>
      <c r="AT52">
        <v>10402317</v>
      </c>
      <c r="AU52">
        <v>6734909</v>
      </c>
      <c r="AV52">
        <v>2426</v>
      </c>
      <c r="AW52">
        <v>456</v>
      </c>
      <c r="AX52">
        <v>2656</v>
      </c>
    </row>
    <row r="53" spans="2:50">
      <c r="B53" t="s">
        <v>33</v>
      </c>
      <c r="AP53">
        <v>29120</v>
      </c>
      <c r="AQ53">
        <v>110148</v>
      </c>
      <c r="AR53">
        <v>3250</v>
      </c>
      <c r="AS53">
        <v>28384608</v>
      </c>
      <c r="AT53">
        <v>49209033</v>
      </c>
      <c r="AU53">
        <v>46800234</v>
      </c>
    </row>
    <row r="54" spans="2:50">
      <c r="B54" t="s">
        <v>41</v>
      </c>
    </row>
    <row r="55" spans="2:50">
      <c r="B55" t="s">
        <v>24</v>
      </c>
      <c r="AF55">
        <v>138584</v>
      </c>
      <c r="AG55">
        <v>136734</v>
      </c>
      <c r="AJ55">
        <v>1200</v>
      </c>
      <c r="AQ55">
        <v>21909</v>
      </c>
    </row>
    <row r="56" spans="2:50">
      <c r="B56" t="s">
        <v>77</v>
      </c>
      <c r="AS56">
        <v>541000</v>
      </c>
      <c r="AT56">
        <v>3393</v>
      </c>
      <c r="AU56">
        <v>1320</v>
      </c>
    </row>
    <row r="57" spans="2:50">
      <c r="B57" t="s">
        <v>63</v>
      </c>
      <c r="AV57">
        <v>154626</v>
      </c>
      <c r="AW57">
        <v>164942</v>
      </c>
      <c r="AX57">
        <v>185851</v>
      </c>
    </row>
    <row r="59" spans="2:50">
      <c r="B59" t="s">
        <v>79</v>
      </c>
      <c r="AA59">
        <f t="shared" ref="AA59:AF59" si="0">SUM(AA4:AA58)</f>
        <v>0</v>
      </c>
      <c r="AB59">
        <f t="shared" si="0"/>
        <v>0</v>
      </c>
      <c r="AC59">
        <f t="shared" si="0"/>
        <v>0</v>
      </c>
      <c r="AD59">
        <f t="shared" si="0"/>
        <v>0</v>
      </c>
      <c r="AE59">
        <f t="shared" si="0"/>
        <v>0</v>
      </c>
      <c r="AF59">
        <f t="shared" si="0"/>
        <v>11424918</v>
      </c>
      <c r="AG59">
        <f t="shared" ref="AG59:AX59" si="1">SUM(AG4:AG58)</f>
        <v>16845789</v>
      </c>
      <c r="AH59">
        <f t="shared" si="1"/>
        <v>13427815</v>
      </c>
      <c r="AI59">
        <f t="shared" si="1"/>
        <v>10605040</v>
      </c>
      <c r="AJ59">
        <f t="shared" si="1"/>
        <v>6527417</v>
      </c>
      <c r="AK59">
        <f t="shared" si="1"/>
        <v>6345082</v>
      </c>
      <c r="AL59">
        <f t="shared" si="1"/>
        <v>11838277</v>
      </c>
      <c r="AM59">
        <f t="shared" si="1"/>
        <v>23834745</v>
      </c>
      <c r="AN59">
        <f t="shared" si="1"/>
        <v>38707816</v>
      </c>
      <c r="AO59">
        <f t="shared" si="1"/>
        <v>55611897</v>
      </c>
      <c r="AP59">
        <f t="shared" si="1"/>
        <v>69678548</v>
      </c>
      <c r="AQ59">
        <f t="shared" si="1"/>
        <v>64861412</v>
      </c>
      <c r="AR59">
        <f t="shared" si="1"/>
        <v>84342996</v>
      </c>
      <c r="AS59">
        <f t="shared" si="1"/>
        <v>125472232</v>
      </c>
      <c r="AT59">
        <f t="shared" si="1"/>
        <v>190145075</v>
      </c>
      <c r="AU59">
        <f t="shared" si="1"/>
        <v>190434481</v>
      </c>
      <c r="AV59">
        <f t="shared" si="1"/>
        <v>228728</v>
      </c>
      <c r="AW59">
        <f t="shared" si="1"/>
        <v>188579</v>
      </c>
      <c r="AX59">
        <f t="shared" si="1"/>
        <v>208987</v>
      </c>
    </row>
    <row r="61" spans="2:50">
      <c r="AF61">
        <f>11424918-AF59</f>
        <v>0</v>
      </c>
      <c r="AG61">
        <f>16845789-AG59</f>
        <v>0</v>
      </c>
      <c r="AH61">
        <f>13427815-AH59</f>
        <v>0</v>
      </c>
      <c r="AI61">
        <f>10605040-AI59</f>
        <v>0</v>
      </c>
      <c r="AJ61">
        <f>6527417-AJ59</f>
        <v>0</v>
      </c>
      <c r="AK61">
        <f>6345082-AK59</f>
        <v>0</v>
      </c>
      <c r="AL61">
        <f>11838277-AL59</f>
        <v>0</v>
      </c>
      <c r="AM61">
        <f>23834745-AM59</f>
        <v>0</v>
      </c>
      <c r="AN61">
        <f>38707816-AN59</f>
        <v>0</v>
      </c>
      <c r="AO61">
        <f>55611897-AO59</f>
        <v>0</v>
      </c>
      <c r="AP61">
        <f>69678548-AP59</f>
        <v>0</v>
      </c>
      <c r="AQ61">
        <f>64861412-AQ59</f>
        <v>0</v>
      </c>
      <c r="AR61">
        <f>84342996-AR59</f>
        <v>0</v>
      </c>
      <c r="AS61">
        <f>125472232-AS59</f>
        <v>0</v>
      </c>
      <c r="AT61">
        <f>190145075-AT59</f>
        <v>0</v>
      </c>
      <c r="AU61">
        <f>190434481-AU59</f>
        <v>0</v>
      </c>
      <c r="AV61">
        <f>228728-AV59</f>
        <v>0</v>
      </c>
      <c r="AW61">
        <f>188579-AW59</f>
        <v>0</v>
      </c>
      <c r="AX61">
        <f>208987-AX59</f>
        <v>0</v>
      </c>
    </row>
    <row r="64" spans="2:50">
      <c r="AF64" t="s">
        <v>53</v>
      </c>
      <c r="AG64" t="s">
        <v>51</v>
      </c>
      <c r="AH64" t="s">
        <v>51</v>
      </c>
      <c r="AI64" t="s">
        <v>51</v>
      </c>
      <c r="AJ64" t="s">
        <v>51</v>
      </c>
      <c r="AK64" t="s">
        <v>51</v>
      </c>
      <c r="AL64" t="s">
        <v>51</v>
      </c>
      <c r="AM64" t="s">
        <v>51</v>
      </c>
      <c r="AN64" t="s">
        <v>51</v>
      </c>
      <c r="AO64" t="s">
        <v>51</v>
      </c>
      <c r="AP64" t="s">
        <v>53</v>
      </c>
      <c r="AQ64" t="s">
        <v>53</v>
      </c>
      <c r="AR64" t="s">
        <v>64</v>
      </c>
      <c r="AU64" t="s">
        <v>65</v>
      </c>
      <c r="AV64" t="s">
        <v>65</v>
      </c>
      <c r="AW64" t="s">
        <v>65</v>
      </c>
      <c r="AX64" t="s">
        <v>65</v>
      </c>
    </row>
    <row r="66" spans="32:50">
      <c r="AF66" t="s">
        <v>60</v>
      </c>
      <c r="AP66" t="s">
        <v>60</v>
      </c>
      <c r="AQ66" t="s">
        <v>60</v>
      </c>
      <c r="AR66" t="s">
        <v>60</v>
      </c>
      <c r="AU66" t="s">
        <v>60</v>
      </c>
      <c r="AV66" t="s">
        <v>60</v>
      </c>
      <c r="AW66" t="s">
        <v>60</v>
      </c>
      <c r="AX66" t="s">
        <v>60</v>
      </c>
    </row>
  </sheetData>
  <sortState ref="B3:BB50">
    <sortCondition ref="B3:B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2009-03-16T17:38:21Z</dcterms:created>
  <dcterms:modified xsi:type="dcterms:W3CDTF">2011-10-03T14:58:58Z</dcterms:modified>
</cp:coreProperties>
</file>