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35" windowHeight="5580" activeTab="1"/>
  </bookViews>
  <sheets>
    <sheet name="imports" sheetId="1" r:id="rId1"/>
    <sheet name="exports" sheetId="2" r:id="rId2"/>
    <sheet name="reexp" sheetId="3" r:id="rId3"/>
  </sheets>
  <calcPr calcId="125725"/>
</workbook>
</file>

<file path=xl/calcChain.xml><?xml version="1.0" encoding="utf-8"?>
<calcChain xmlns="http://schemas.openxmlformats.org/spreadsheetml/2006/main">
  <c r="AI52" i="2"/>
  <c r="AI54"/>
  <c r="AJ52"/>
  <c r="AJ54"/>
  <c r="AK52"/>
  <c r="AK54"/>
  <c r="AL52"/>
  <c r="AL54"/>
  <c r="AH51" i="3"/>
  <c r="AH53"/>
  <c r="AI51"/>
  <c r="AI53"/>
  <c r="AJ51"/>
  <c r="AJ53"/>
  <c r="AK51"/>
  <c r="AK53"/>
  <c r="AP53"/>
  <c r="AO53"/>
  <c r="AP51"/>
  <c r="AO51"/>
  <c r="AN51"/>
  <c r="AM51"/>
  <c r="AL51"/>
  <c r="AI56" i="1"/>
  <c r="AI58"/>
  <c r="AJ56"/>
  <c r="AJ58"/>
  <c r="AK56"/>
  <c r="AK58"/>
  <c r="AL56"/>
  <c r="AL58"/>
  <c r="AQ56"/>
  <c r="AQ58"/>
  <c r="AQ52" i="2"/>
  <c r="AQ54"/>
  <c r="AM52"/>
  <c r="AM54"/>
  <c r="AN52"/>
  <c r="AN54"/>
  <c r="AO52"/>
  <c r="AO54"/>
  <c r="AM56" i="1"/>
  <c r="AM58"/>
  <c r="AN56"/>
  <c r="AN58"/>
  <c r="AO56"/>
  <c r="AO58"/>
  <c r="AP52" i="2"/>
  <c r="AP54"/>
  <c r="AP56" i="1"/>
  <c r="AP58"/>
</calcChain>
</file>

<file path=xl/sharedStrings.xml><?xml version="1.0" encoding="utf-8"?>
<sst xmlns="http://schemas.openxmlformats.org/spreadsheetml/2006/main" count="255" uniqueCount="65">
  <si>
    <t>Seychelles</t>
  </si>
  <si>
    <t>Rs</t>
  </si>
  <si>
    <t>UK</t>
  </si>
  <si>
    <t>Australia</t>
  </si>
  <si>
    <t>British Borneo</t>
  </si>
  <si>
    <t>Canada</t>
  </si>
  <si>
    <t>Ceylon</t>
  </si>
  <si>
    <t>Hong Kong</t>
  </si>
  <si>
    <t>India</t>
  </si>
  <si>
    <t>Irish Free State</t>
  </si>
  <si>
    <t>Kenya</t>
  </si>
  <si>
    <t>Mauritius</t>
  </si>
  <si>
    <t>Newfoundland</t>
  </si>
  <si>
    <t>New Zealand</t>
  </si>
  <si>
    <t>Nyasaland</t>
  </si>
  <si>
    <t>Rhodesia</t>
  </si>
  <si>
    <t>Singapore</t>
  </si>
  <si>
    <t>Tanganyika</t>
  </si>
  <si>
    <t>Arabia</t>
  </si>
  <si>
    <t>Argentine</t>
  </si>
  <si>
    <t>Austria</t>
  </si>
  <si>
    <t>Belgium</t>
  </si>
  <si>
    <t>China</t>
  </si>
  <si>
    <t>Chechoslovakia</t>
  </si>
  <si>
    <t>Denmark</t>
  </si>
  <si>
    <t>France</t>
  </si>
  <si>
    <t>French Possessions</t>
  </si>
  <si>
    <t>Germany</t>
  </si>
  <si>
    <t>Greece</t>
  </si>
  <si>
    <t>Holland</t>
  </si>
  <si>
    <t>Dutch Possessions</t>
  </si>
  <si>
    <t>Iran</t>
  </si>
  <si>
    <t>Iraq</t>
  </si>
  <si>
    <t>Italy</t>
  </si>
  <si>
    <t>Japan</t>
  </si>
  <si>
    <t>Luxembourg</t>
  </si>
  <si>
    <t>Norway</t>
  </si>
  <si>
    <t>Portugal</t>
  </si>
  <si>
    <t>Portuguese Possessions</t>
  </si>
  <si>
    <t>Russia</t>
  </si>
  <si>
    <t>Spain</t>
  </si>
  <si>
    <t>Sweden</t>
  </si>
  <si>
    <t>Switzerland</t>
  </si>
  <si>
    <t>Turkey</t>
  </si>
  <si>
    <t>US</t>
  </si>
  <si>
    <t>TOTAL</t>
  </si>
  <si>
    <t>Excludes bullion and specie</t>
  </si>
  <si>
    <t>Aden</t>
  </si>
  <si>
    <t>Yugoslavia</t>
  </si>
  <si>
    <t>Cyprus</t>
  </si>
  <si>
    <t>Egypt</t>
  </si>
  <si>
    <t>Country of final destination</t>
  </si>
  <si>
    <t>Zanzibar</t>
  </si>
  <si>
    <t>Country of origin</t>
  </si>
  <si>
    <t>Includes bullion and specie: None</t>
  </si>
  <si>
    <t>Seychelles Blue Book</t>
  </si>
  <si>
    <t>Includes bullion and specie: 63007 India (only re-export)</t>
  </si>
  <si>
    <t>No re-exports</t>
  </si>
  <si>
    <t>Burma</t>
  </si>
  <si>
    <t>Includes bullion and specie: 5000 India</t>
  </si>
  <si>
    <t>Jamaica</t>
  </si>
  <si>
    <t>notes</t>
  </si>
  <si>
    <t>units</t>
  </si>
  <si>
    <t>British South Africa</t>
  </si>
  <si>
    <t>unit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</si>
</sst>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64"/>
  <sheetViews>
    <sheetView workbookViewId="0">
      <pane xSplit="2" ySplit="3" topLeftCell="AF49" activePane="bottomRight" state="frozen"/>
      <selection pane="topRight" activeCell="C1" sqref="C1"/>
      <selection pane="bottomLeft" activeCell="A3" sqref="A3"/>
      <selection pane="bottomRight" activeCell="AI2" sqref="AI2:AQ2"/>
    </sheetView>
  </sheetViews>
  <sheetFormatPr defaultRowHeight="15"/>
  <sheetData>
    <row r="1" spans="1:55">
      <c r="C1" t="s">
        <v>61</v>
      </c>
      <c r="D1" t="s">
        <v>62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55"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55">
      <c r="A4" t="s">
        <v>0</v>
      </c>
      <c r="B4" t="s">
        <v>2</v>
      </c>
      <c r="AI4">
        <v>530054</v>
      </c>
      <c r="AJ4">
        <v>326107</v>
      </c>
      <c r="AK4">
        <v>273166</v>
      </c>
      <c r="AL4">
        <v>256478</v>
      </c>
      <c r="AM4">
        <v>295301</v>
      </c>
      <c r="AN4">
        <v>302449</v>
      </c>
      <c r="AO4">
        <v>438405</v>
      </c>
      <c r="AP4">
        <v>452607</v>
      </c>
      <c r="AQ4">
        <v>415524</v>
      </c>
    </row>
    <row r="5" spans="1:55">
      <c r="B5" t="s">
        <v>47</v>
      </c>
      <c r="AK5">
        <v>1415</v>
      </c>
      <c r="AL5">
        <v>595</v>
      </c>
    </row>
    <row r="6" spans="1:55">
      <c r="B6" t="s">
        <v>3</v>
      </c>
      <c r="AI6">
        <v>499</v>
      </c>
      <c r="AJ6">
        <v>1151</v>
      </c>
      <c r="AK6">
        <v>1905</v>
      </c>
      <c r="AL6">
        <v>16850</v>
      </c>
      <c r="AM6">
        <v>21542</v>
      </c>
      <c r="AN6">
        <v>33009</v>
      </c>
      <c r="AO6">
        <v>23000</v>
      </c>
      <c r="AP6">
        <v>38435</v>
      </c>
      <c r="AQ6">
        <v>38426</v>
      </c>
    </row>
    <row r="7" spans="1:55">
      <c r="B7" t="s">
        <v>4</v>
      </c>
      <c r="AN7">
        <v>2236</v>
      </c>
      <c r="AO7">
        <v>68</v>
      </c>
      <c r="AP7">
        <v>386</v>
      </c>
    </row>
    <row r="8" spans="1:55">
      <c r="B8" t="s">
        <v>58</v>
      </c>
      <c r="AQ8">
        <v>117182</v>
      </c>
    </row>
    <row r="9" spans="1:55">
      <c r="B9" t="s">
        <v>5</v>
      </c>
      <c r="AI9">
        <v>4253</v>
      </c>
      <c r="AJ9">
        <v>1700</v>
      </c>
      <c r="AK9">
        <v>1460</v>
      </c>
      <c r="AL9">
        <v>811</v>
      </c>
      <c r="AM9">
        <v>1661</v>
      </c>
      <c r="AN9">
        <v>586</v>
      </c>
      <c r="AO9">
        <v>9993</v>
      </c>
      <c r="AP9">
        <v>7779</v>
      </c>
      <c r="AQ9">
        <v>7594</v>
      </c>
    </row>
    <row r="10" spans="1:55">
      <c r="B10" t="s">
        <v>6</v>
      </c>
      <c r="AI10">
        <v>682</v>
      </c>
      <c r="AJ10">
        <v>3074</v>
      </c>
      <c r="AK10">
        <v>1457</v>
      </c>
      <c r="AL10">
        <v>496</v>
      </c>
      <c r="AM10">
        <v>875</v>
      </c>
      <c r="AN10">
        <v>574</v>
      </c>
      <c r="AO10">
        <v>986</v>
      </c>
      <c r="AP10">
        <v>972</v>
      </c>
      <c r="AQ10">
        <v>4211</v>
      </c>
    </row>
    <row r="11" spans="1:55">
      <c r="B11" t="s">
        <v>49</v>
      </c>
      <c r="AN11">
        <v>585</v>
      </c>
      <c r="AO11">
        <v>322</v>
      </c>
    </row>
    <row r="12" spans="1:55">
      <c r="B12" t="s">
        <v>7</v>
      </c>
      <c r="AJ12">
        <v>15135</v>
      </c>
      <c r="AK12">
        <v>11161</v>
      </c>
      <c r="AL12">
        <v>7879</v>
      </c>
      <c r="AM12">
        <v>7010</v>
      </c>
      <c r="AN12">
        <v>3857</v>
      </c>
      <c r="AO12">
        <v>2838</v>
      </c>
      <c r="AP12">
        <v>12574</v>
      </c>
      <c r="AQ12">
        <v>7800</v>
      </c>
    </row>
    <row r="13" spans="1:55">
      <c r="B13" t="s">
        <v>8</v>
      </c>
      <c r="AI13">
        <v>564814</v>
      </c>
      <c r="AJ13">
        <v>373247</v>
      </c>
      <c r="AK13">
        <v>358358</v>
      </c>
      <c r="AL13">
        <v>247003</v>
      </c>
      <c r="AM13">
        <v>235022</v>
      </c>
      <c r="AN13">
        <v>311406</v>
      </c>
      <c r="AO13">
        <v>380899</v>
      </c>
      <c r="AP13">
        <v>413855</v>
      </c>
      <c r="AQ13">
        <v>263737</v>
      </c>
    </row>
    <row r="14" spans="1:55">
      <c r="B14" t="s">
        <v>9</v>
      </c>
      <c r="AM14">
        <v>870</v>
      </c>
      <c r="AN14">
        <v>520</v>
      </c>
      <c r="AO14">
        <v>422</v>
      </c>
      <c r="AP14">
        <v>150</v>
      </c>
      <c r="AQ14">
        <v>199</v>
      </c>
    </row>
    <row r="15" spans="1:55">
      <c r="B15" t="s">
        <v>60</v>
      </c>
      <c r="AI15">
        <v>70</v>
      </c>
    </row>
    <row r="16" spans="1:55">
      <c r="B16" t="s">
        <v>10</v>
      </c>
      <c r="AI16">
        <v>12778</v>
      </c>
      <c r="AJ16">
        <v>9654</v>
      </c>
      <c r="AK16">
        <v>17784</v>
      </c>
      <c r="AL16">
        <v>13305</v>
      </c>
      <c r="AM16">
        <v>12154</v>
      </c>
      <c r="AN16">
        <v>11471</v>
      </c>
      <c r="AO16">
        <v>12810</v>
      </c>
      <c r="AP16">
        <v>16568</v>
      </c>
      <c r="AQ16">
        <v>16579</v>
      </c>
    </row>
    <row r="17" spans="2:43">
      <c r="B17" t="s">
        <v>11</v>
      </c>
      <c r="AI17">
        <v>10960</v>
      </c>
      <c r="AJ17">
        <v>2225</v>
      </c>
      <c r="AK17">
        <v>3159</v>
      </c>
      <c r="AL17">
        <v>3452</v>
      </c>
      <c r="AM17">
        <v>3274</v>
      </c>
      <c r="AN17">
        <v>3716</v>
      </c>
      <c r="AO17">
        <v>5176</v>
      </c>
      <c r="AP17">
        <v>6629</v>
      </c>
      <c r="AQ17">
        <v>6026</v>
      </c>
    </row>
    <row r="18" spans="2:43">
      <c r="B18" t="s">
        <v>12</v>
      </c>
      <c r="AN18">
        <v>46</v>
      </c>
      <c r="AP18">
        <v>52</v>
      </c>
    </row>
    <row r="19" spans="2:43">
      <c r="B19" t="s">
        <v>13</v>
      </c>
      <c r="AI19">
        <v>818</v>
      </c>
      <c r="AJ19">
        <v>236</v>
      </c>
      <c r="AL19">
        <v>296</v>
      </c>
      <c r="AP19">
        <v>19</v>
      </c>
      <c r="AQ19">
        <v>20</v>
      </c>
    </row>
    <row r="20" spans="2:43">
      <c r="B20" t="s">
        <v>14</v>
      </c>
      <c r="AO20">
        <v>765</v>
      </c>
      <c r="AP20">
        <v>498</v>
      </c>
      <c r="AQ20">
        <v>735</v>
      </c>
    </row>
    <row r="21" spans="2:43">
      <c r="B21" t="s">
        <v>15</v>
      </c>
      <c r="AN21">
        <v>547</v>
      </c>
      <c r="AP21">
        <v>138</v>
      </c>
    </row>
    <row r="22" spans="2:43">
      <c r="B22" t="s">
        <v>16</v>
      </c>
      <c r="AI22">
        <v>583</v>
      </c>
      <c r="AJ22">
        <v>1891</v>
      </c>
      <c r="AK22">
        <v>2210</v>
      </c>
      <c r="AL22">
        <v>61</v>
      </c>
      <c r="AM22">
        <v>946</v>
      </c>
      <c r="AN22">
        <v>147</v>
      </c>
      <c r="AO22">
        <v>134</v>
      </c>
      <c r="AP22">
        <v>370</v>
      </c>
      <c r="AQ22">
        <v>699</v>
      </c>
    </row>
    <row r="23" spans="2:43">
      <c r="B23" t="s">
        <v>63</v>
      </c>
      <c r="AI23">
        <v>1502</v>
      </c>
      <c r="AJ23">
        <v>2390</v>
      </c>
      <c r="AK23">
        <v>254</v>
      </c>
      <c r="AL23">
        <v>781</v>
      </c>
      <c r="AM23">
        <v>1688</v>
      </c>
      <c r="AN23">
        <v>897</v>
      </c>
      <c r="AO23">
        <v>1624</v>
      </c>
      <c r="AP23">
        <v>1294</v>
      </c>
      <c r="AQ23">
        <v>1255</v>
      </c>
    </row>
    <row r="24" spans="2:43">
      <c r="B24" t="s">
        <v>17</v>
      </c>
      <c r="AP24">
        <v>168</v>
      </c>
    </row>
    <row r="26" spans="2:43">
      <c r="B26" t="s">
        <v>18</v>
      </c>
      <c r="AI26">
        <v>37275</v>
      </c>
      <c r="AJ26">
        <v>16283</v>
      </c>
      <c r="AK26">
        <v>15661</v>
      </c>
      <c r="AL26">
        <v>21250</v>
      </c>
      <c r="AM26">
        <v>18006</v>
      </c>
      <c r="AN26">
        <v>16342</v>
      </c>
      <c r="AO26">
        <v>15220</v>
      </c>
      <c r="AP26">
        <v>11192</v>
      </c>
      <c r="AQ26">
        <v>11195</v>
      </c>
    </row>
    <row r="27" spans="2:43">
      <c r="B27" t="s">
        <v>19</v>
      </c>
      <c r="AL27">
        <v>436</v>
      </c>
      <c r="AM27">
        <v>468</v>
      </c>
      <c r="AN27">
        <v>856</v>
      </c>
      <c r="AO27">
        <v>1164</v>
      </c>
      <c r="AP27">
        <v>1449</v>
      </c>
      <c r="AQ27">
        <v>1400</v>
      </c>
    </row>
    <row r="28" spans="2:43">
      <c r="B28" t="s">
        <v>20</v>
      </c>
      <c r="AI28">
        <v>150</v>
      </c>
      <c r="AJ28">
        <v>732</v>
      </c>
      <c r="AL28">
        <v>222</v>
      </c>
      <c r="AM28">
        <v>460</v>
      </c>
      <c r="AN28">
        <v>417</v>
      </c>
      <c r="AO28">
        <v>850</v>
      </c>
      <c r="AP28">
        <v>1121</v>
      </c>
      <c r="AQ28">
        <v>372</v>
      </c>
    </row>
    <row r="29" spans="2:43">
      <c r="B29" t="s">
        <v>21</v>
      </c>
      <c r="AI29">
        <v>3835</v>
      </c>
      <c r="AJ29">
        <v>2064</v>
      </c>
      <c r="AK29">
        <v>5449</v>
      </c>
      <c r="AL29">
        <v>3037</v>
      </c>
      <c r="AM29">
        <v>2746</v>
      </c>
      <c r="AN29">
        <v>6493</v>
      </c>
      <c r="AO29">
        <v>3189</v>
      </c>
      <c r="AP29">
        <v>2391</v>
      </c>
      <c r="AQ29">
        <v>4342</v>
      </c>
    </row>
    <row r="30" spans="2:43">
      <c r="B30" t="s">
        <v>22</v>
      </c>
      <c r="AI30">
        <v>6034</v>
      </c>
      <c r="AL30">
        <v>697</v>
      </c>
      <c r="AM30">
        <v>68</v>
      </c>
      <c r="AN30">
        <v>837</v>
      </c>
      <c r="AO30">
        <v>52</v>
      </c>
      <c r="AP30">
        <v>1020</v>
      </c>
      <c r="AQ30">
        <v>997</v>
      </c>
    </row>
    <row r="31" spans="2:43">
      <c r="B31" t="s">
        <v>23</v>
      </c>
      <c r="AI31">
        <v>5157</v>
      </c>
      <c r="AJ31">
        <v>3572</v>
      </c>
      <c r="AK31">
        <v>1771</v>
      </c>
      <c r="AL31">
        <v>4018</v>
      </c>
      <c r="AM31">
        <v>884</v>
      </c>
      <c r="AN31">
        <v>1000</v>
      </c>
      <c r="AO31">
        <v>1447</v>
      </c>
      <c r="AP31">
        <v>1498</v>
      </c>
      <c r="AQ31">
        <v>1060</v>
      </c>
    </row>
    <row r="32" spans="2:43">
      <c r="B32" t="s">
        <v>24</v>
      </c>
      <c r="AI32">
        <v>3532</v>
      </c>
      <c r="AJ32">
        <v>915</v>
      </c>
      <c r="AK32">
        <v>2057</v>
      </c>
      <c r="AL32">
        <v>3057</v>
      </c>
      <c r="AM32">
        <v>696</v>
      </c>
      <c r="AP32">
        <v>393</v>
      </c>
      <c r="AQ32">
        <v>1415</v>
      </c>
    </row>
    <row r="33" spans="2:43">
      <c r="B33" t="s">
        <v>50</v>
      </c>
      <c r="AI33">
        <v>32906</v>
      </c>
      <c r="AJ33">
        <v>5531</v>
      </c>
      <c r="AK33">
        <v>5168</v>
      </c>
      <c r="AM33">
        <v>1580</v>
      </c>
      <c r="AN33">
        <v>290</v>
      </c>
    </row>
    <row r="34" spans="2:43">
      <c r="B34" t="s">
        <v>25</v>
      </c>
      <c r="AI34">
        <v>127205</v>
      </c>
      <c r="AJ34">
        <v>85223</v>
      </c>
      <c r="AK34">
        <v>60360</v>
      </c>
      <c r="AL34">
        <v>38743</v>
      </c>
      <c r="AM34">
        <v>44102</v>
      </c>
      <c r="AN34">
        <v>35942</v>
      </c>
      <c r="AO34">
        <v>41271</v>
      </c>
      <c r="AP34">
        <v>48380</v>
      </c>
      <c r="AQ34">
        <v>40485</v>
      </c>
    </row>
    <row r="35" spans="2:43">
      <c r="B35" t="s">
        <v>26</v>
      </c>
      <c r="AI35">
        <v>16326</v>
      </c>
      <c r="AJ35">
        <v>7359</v>
      </c>
      <c r="AK35">
        <v>6103</v>
      </c>
      <c r="AL35">
        <v>7039</v>
      </c>
      <c r="AM35">
        <v>12654</v>
      </c>
      <c r="AN35">
        <v>1154</v>
      </c>
      <c r="AO35">
        <v>1250</v>
      </c>
      <c r="AP35">
        <v>110</v>
      </c>
      <c r="AQ35">
        <v>1381</v>
      </c>
    </row>
    <row r="36" spans="2:43">
      <c r="B36" t="s">
        <v>27</v>
      </c>
      <c r="AI36">
        <v>18312</v>
      </c>
      <c r="AJ36">
        <v>14351</v>
      </c>
      <c r="AK36">
        <v>11979</v>
      </c>
      <c r="AL36">
        <v>11420</v>
      </c>
      <c r="AM36">
        <v>10270</v>
      </c>
      <c r="AN36">
        <v>9558</v>
      </c>
      <c r="AO36">
        <v>10496</v>
      </c>
      <c r="AP36">
        <v>16021</v>
      </c>
      <c r="AQ36">
        <v>17849</v>
      </c>
    </row>
    <row r="37" spans="2:43">
      <c r="B37" t="s">
        <v>28</v>
      </c>
      <c r="AL37">
        <v>214</v>
      </c>
      <c r="AM37">
        <v>169</v>
      </c>
      <c r="AN37">
        <v>272</v>
      </c>
      <c r="AO37">
        <v>192</v>
      </c>
      <c r="AP37">
        <v>336</v>
      </c>
      <c r="AQ37">
        <v>181</v>
      </c>
    </row>
    <row r="38" spans="2:43">
      <c r="B38" t="s">
        <v>29</v>
      </c>
      <c r="AI38">
        <v>7832</v>
      </c>
      <c r="AJ38">
        <v>6595</v>
      </c>
      <c r="AK38">
        <v>6035</v>
      </c>
      <c r="AL38">
        <v>1968</v>
      </c>
      <c r="AM38">
        <v>1465</v>
      </c>
      <c r="AN38">
        <v>2779</v>
      </c>
      <c r="AO38">
        <v>3975</v>
      </c>
      <c r="AP38">
        <v>8429</v>
      </c>
      <c r="AQ38">
        <v>5176</v>
      </c>
    </row>
    <row r="39" spans="2:43">
      <c r="B39" t="s">
        <v>30</v>
      </c>
      <c r="AI39">
        <v>93665</v>
      </c>
      <c r="AJ39">
        <v>87654</v>
      </c>
      <c r="AK39">
        <v>80486</v>
      </c>
      <c r="AL39">
        <v>52417</v>
      </c>
      <c r="AM39">
        <v>35157</v>
      </c>
      <c r="AN39">
        <v>32375</v>
      </c>
      <c r="AO39">
        <v>43499</v>
      </c>
      <c r="AP39">
        <v>69320</v>
      </c>
      <c r="AQ39">
        <v>56878</v>
      </c>
    </row>
    <row r="40" spans="2:43">
      <c r="B40" t="s">
        <v>31</v>
      </c>
      <c r="AK40">
        <v>450</v>
      </c>
      <c r="AL40">
        <v>466</v>
      </c>
      <c r="AM40">
        <v>755</v>
      </c>
      <c r="AN40">
        <v>2190</v>
      </c>
      <c r="AO40">
        <v>4807</v>
      </c>
      <c r="AP40">
        <v>10176</v>
      </c>
      <c r="AQ40">
        <v>11388</v>
      </c>
    </row>
    <row r="41" spans="2:43">
      <c r="B41" t="s">
        <v>32</v>
      </c>
      <c r="AL41">
        <v>128</v>
      </c>
      <c r="AM41">
        <v>392</v>
      </c>
      <c r="AN41">
        <v>376</v>
      </c>
      <c r="AO41">
        <v>472</v>
      </c>
      <c r="AP41">
        <v>475</v>
      </c>
      <c r="AQ41">
        <v>316</v>
      </c>
    </row>
    <row r="42" spans="2:43">
      <c r="B42" t="s">
        <v>33</v>
      </c>
      <c r="AI42">
        <v>3336</v>
      </c>
      <c r="AJ42">
        <v>3662</v>
      </c>
      <c r="AK42">
        <v>865</v>
      </c>
      <c r="AL42">
        <v>2862</v>
      </c>
      <c r="AM42">
        <v>2735</v>
      </c>
      <c r="AN42">
        <v>1726</v>
      </c>
      <c r="AO42">
        <v>335</v>
      </c>
      <c r="AP42">
        <v>4994</v>
      </c>
      <c r="AQ42">
        <v>1985</v>
      </c>
    </row>
    <row r="43" spans="2:43">
      <c r="B43" t="s">
        <v>34</v>
      </c>
      <c r="AI43">
        <v>77672</v>
      </c>
      <c r="AJ43">
        <v>44710</v>
      </c>
      <c r="AK43">
        <v>93878</v>
      </c>
      <c r="AL43">
        <v>63039</v>
      </c>
      <c r="AM43">
        <v>54746</v>
      </c>
      <c r="AN43">
        <v>53652</v>
      </c>
      <c r="AO43">
        <v>59443</v>
      </c>
      <c r="AP43">
        <v>63645</v>
      </c>
      <c r="AQ43">
        <v>45405</v>
      </c>
    </row>
    <row r="44" spans="2:43">
      <c r="B44" t="s">
        <v>35</v>
      </c>
      <c r="AP44">
        <v>203</v>
      </c>
    </row>
    <row r="45" spans="2:43">
      <c r="B45" t="s">
        <v>36</v>
      </c>
      <c r="AI45">
        <v>4714</v>
      </c>
      <c r="AJ45">
        <v>9212</v>
      </c>
      <c r="AK45">
        <v>2195</v>
      </c>
      <c r="AL45">
        <v>5734</v>
      </c>
      <c r="AM45">
        <v>2339</v>
      </c>
      <c r="AN45">
        <v>1444</v>
      </c>
      <c r="AO45">
        <v>2312</v>
      </c>
      <c r="AP45">
        <v>1128</v>
      </c>
      <c r="AQ45">
        <v>3584</v>
      </c>
    </row>
    <row r="46" spans="2:43">
      <c r="B46" t="s">
        <v>37</v>
      </c>
      <c r="AI46">
        <v>1041</v>
      </c>
      <c r="AJ46">
        <v>350</v>
      </c>
      <c r="AK46">
        <v>318</v>
      </c>
      <c r="AL46">
        <v>729</v>
      </c>
      <c r="AM46">
        <v>370</v>
      </c>
      <c r="AN46">
        <v>583</v>
      </c>
      <c r="AO46">
        <v>1159</v>
      </c>
      <c r="AP46">
        <v>1353</v>
      </c>
      <c r="AQ46">
        <v>4061</v>
      </c>
    </row>
    <row r="47" spans="2:43">
      <c r="B47" t="s">
        <v>38</v>
      </c>
      <c r="AJ47">
        <v>10959</v>
      </c>
      <c r="AK47">
        <v>24160</v>
      </c>
      <c r="AL47">
        <v>45389</v>
      </c>
      <c r="AM47">
        <v>33460</v>
      </c>
      <c r="AN47">
        <v>33755</v>
      </c>
      <c r="AO47">
        <v>37828</v>
      </c>
      <c r="AP47">
        <v>35528</v>
      </c>
      <c r="AQ47">
        <v>25650</v>
      </c>
    </row>
    <row r="48" spans="2:43">
      <c r="B48" t="s">
        <v>39</v>
      </c>
      <c r="AJ48">
        <v>1062</v>
      </c>
      <c r="AM48">
        <v>335</v>
      </c>
      <c r="AN48">
        <v>280</v>
      </c>
      <c r="AO48">
        <v>412</v>
      </c>
      <c r="AP48">
        <v>76</v>
      </c>
      <c r="AQ48">
        <v>64</v>
      </c>
    </row>
    <row r="49" spans="2:43">
      <c r="B49" t="s">
        <v>40</v>
      </c>
      <c r="AI49">
        <v>28784</v>
      </c>
      <c r="AJ49">
        <v>25960</v>
      </c>
      <c r="AK49">
        <v>13596</v>
      </c>
      <c r="AL49">
        <v>11231</v>
      </c>
      <c r="AM49">
        <v>9308</v>
      </c>
      <c r="AN49">
        <v>6789</v>
      </c>
      <c r="AO49">
        <v>8811</v>
      </c>
      <c r="AP49">
        <v>6202</v>
      </c>
      <c r="AQ49">
        <v>4513</v>
      </c>
    </row>
    <row r="50" spans="2:43">
      <c r="B50" t="s">
        <v>41</v>
      </c>
      <c r="AI50">
        <v>2753</v>
      </c>
      <c r="AJ50">
        <v>3847</v>
      </c>
      <c r="AK50">
        <v>3384</v>
      </c>
      <c r="AL50">
        <v>4668</v>
      </c>
      <c r="AM50">
        <v>3473</v>
      </c>
      <c r="AN50">
        <v>3774</v>
      </c>
      <c r="AO50">
        <v>5236</v>
      </c>
      <c r="AP50">
        <v>5876</v>
      </c>
      <c r="AQ50">
        <v>7910</v>
      </c>
    </row>
    <row r="51" spans="2:43">
      <c r="B51" t="s">
        <v>42</v>
      </c>
      <c r="AI51">
        <v>4199</v>
      </c>
      <c r="AJ51">
        <v>1889</v>
      </c>
      <c r="AK51">
        <v>490</v>
      </c>
      <c r="AL51">
        <v>1904</v>
      </c>
      <c r="AM51">
        <v>4676</v>
      </c>
      <c r="AN51">
        <v>540</v>
      </c>
      <c r="AO51">
        <v>1152</v>
      </c>
      <c r="AP51">
        <v>1541</v>
      </c>
      <c r="AQ51">
        <v>568</v>
      </c>
    </row>
    <row r="52" spans="2:43">
      <c r="B52" t="s">
        <v>43</v>
      </c>
      <c r="AL52">
        <v>44</v>
      </c>
      <c r="AM52">
        <v>52</v>
      </c>
      <c r="AN52">
        <v>36</v>
      </c>
      <c r="AO52">
        <v>20</v>
      </c>
      <c r="AP52">
        <v>43</v>
      </c>
      <c r="AQ52">
        <v>60</v>
      </c>
    </row>
    <row r="53" spans="2:43">
      <c r="B53" t="s">
        <v>44</v>
      </c>
      <c r="AI53">
        <v>29336</v>
      </c>
      <c r="AJ53">
        <v>1218</v>
      </c>
      <c r="AK53">
        <v>1377</v>
      </c>
      <c r="AL53">
        <v>6224</v>
      </c>
      <c r="AM53">
        <v>2056</v>
      </c>
      <c r="AN53">
        <v>5878</v>
      </c>
      <c r="AO53">
        <v>9707</v>
      </c>
      <c r="AP53">
        <v>17957</v>
      </c>
      <c r="AQ53">
        <v>8912</v>
      </c>
    </row>
    <row r="54" spans="2:43">
      <c r="B54" t="s">
        <v>48</v>
      </c>
      <c r="AM54">
        <v>188</v>
      </c>
      <c r="AO54">
        <v>400</v>
      </c>
    </row>
    <row r="56" spans="2:43">
      <c r="B56" t="s">
        <v>45</v>
      </c>
      <c r="AI56">
        <f t="shared" ref="AI56:AL56" si="0">SUM(AI4:AI55)</f>
        <v>1631077</v>
      </c>
      <c r="AJ56">
        <f t="shared" si="0"/>
        <v>1069958</v>
      </c>
      <c r="AK56">
        <f t="shared" si="0"/>
        <v>1008111</v>
      </c>
      <c r="AL56">
        <f t="shared" si="0"/>
        <v>834943</v>
      </c>
      <c r="AM56">
        <f t="shared" ref="AM56:AO56" si="1">SUM(AM4:AM55)</f>
        <v>823953</v>
      </c>
      <c r="AN56">
        <f t="shared" si="1"/>
        <v>891384</v>
      </c>
      <c r="AO56">
        <f t="shared" si="1"/>
        <v>1132141</v>
      </c>
      <c r="AP56">
        <f>SUM(AP4:AP55)</f>
        <v>1263351</v>
      </c>
      <c r="AQ56">
        <f>SUM(AQ4:AQ55)</f>
        <v>1137134</v>
      </c>
    </row>
    <row r="58" spans="2:43">
      <c r="AI58">
        <f>1631077-AI56</f>
        <v>0</v>
      </c>
      <c r="AJ58">
        <f>1069958-AJ56</f>
        <v>0</v>
      </c>
      <c r="AK58">
        <f>1008111-AK56</f>
        <v>0</v>
      </c>
      <c r="AL58">
        <f>834943-AL56</f>
        <v>0</v>
      </c>
      <c r="AM58">
        <f>823953-AM56</f>
        <v>0</v>
      </c>
      <c r="AN58">
        <f>891384-AN56</f>
        <v>0</v>
      </c>
      <c r="AO58">
        <f>1132141-AO56</f>
        <v>0</v>
      </c>
      <c r="AP58">
        <f>1263351-AP56</f>
        <v>0</v>
      </c>
      <c r="AQ58">
        <f>1137134-AQ56</f>
        <v>0</v>
      </c>
    </row>
    <row r="60" spans="2:43">
      <c r="AI60" t="s">
        <v>59</v>
      </c>
      <c r="AJ60" t="s">
        <v>54</v>
      </c>
      <c r="AK60" t="s">
        <v>54</v>
      </c>
      <c r="AL60" t="s">
        <v>54</v>
      </c>
      <c r="AM60" t="s">
        <v>46</v>
      </c>
      <c r="AN60" t="s">
        <v>46</v>
      </c>
      <c r="AO60" t="s">
        <v>54</v>
      </c>
      <c r="AP60" t="s">
        <v>54</v>
      </c>
      <c r="AQ60" t="s">
        <v>54</v>
      </c>
    </row>
    <row r="62" spans="2:43"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</row>
    <row r="64" spans="2:43">
      <c r="AI64" t="s">
        <v>55</v>
      </c>
      <c r="AJ64" t="s">
        <v>55</v>
      </c>
      <c r="AK64" t="s">
        <v>55</v>
      </c>
      <c r="AL64" t="s">
        <v>55</v>
      </c>
      <c r="AO64" t="s">
        <v>55</v>
      </c>
      <c r="AP64" t="s">
        <v>55</v>
      </c>
      <c r="AQ6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60"/>
  <sheetViews>
    <sheetView tabSelected="1" workbookViewId="0">
      <pane xSplit="3" ySplit="3" topLeftCell="R4" activePane="bottomRight" state="frozen"/>
      <selection pane="topRight" activeCell="D1" sqref="D1"/>
      <selection pane="bottomLeft" activeCell="A3" sqref="A3"/>
      <selection pane="bottomRight" activeCell="AC32" sqref="AC32"/>
    </sheetView>
  </sheetViews>
  <sheetFormatPr defaultRowHeight="15"/>
  <sheetData>
    <row r="1" spans="1:55">
      <c r="C1" t="s">
        <v>61</v>
      </c>
      <c r="D1" t="s">
        <v>64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>
        <v>1922</v>
      </c>
      <c r="AB1">
        <v>1923</v>
      </c>
      <c r="AC1">
        <v>1924</v>
      </c>
      <c r="AD1">
        <v>1925</v>
      </c>
      <c r="AE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</row>
    <row r="3" spans="1:55"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</row>
    <row r="4" spans="1:55">
      <c r="A4" t="s">
        <v>0</v>
      </c>
      <c r="B4" t="s">
        <v>2</v>
      </c>
      <c r="AI4">
        <v>277718</v>
      </c>
      <c r="AJ4">
        <v>519210</v>
      </c>
      <c r="AK4">
        <v>348161</v>
      </c>
      <c r="AL4">
        <v>390681</v>
      </c>
      <c r="AM4">
        <v>576255</v>
      </c>
      <c r="AN4">
        <v>567472</v>
      </c>
      <c r="AO4">
        <v>386931</v>
      </c>
      <c r="AP4">
        <v>813152</v>
      </c>
      <c r="AQ4">
        <v>310409</v>
      </c>
    </row>
    <row r="5" spans="1:55">
      <c r="B5" t="s">
        <v>47</v>
      </c>
      <c r="AP5">
        <v>612</v>
      </c>
    </row>
    <row r="6" spans="1:55">
      <c r="B6" t="s">
        <v>3</v>
      </c>
      <c r="AO6">
        <v>2250</v>
      </c>
      <c r="AQ6">
        <v>700</v>
      </c>
    </row>
    <row r="7" spans="1:55">
      <c r="B7" t="s">
        <v>4</v>
      </c>
    </row>
    <row r="8" spans="1:55">
      <c r="B8" t="s">
        <v>5</v>
      </c>
    </row>
    <row r="9" spans="1:55">
      <c r="B9" t="s">
        <v>6</v>
      </c>
      <c r="AI9">
        <v>40000</v>
      </c>
      <c r="AJ9">
        <v>13200</v>
      </c>
      <c r="AL9">
        <v>9000</v>
      </c>
      <c r="AM9">
        <v>10000</v>
      </c>
      <c r="AN9">
        <v>10040</v>
      </c>
    </row>
    <row r="10" spans="1:55">
      <c r="B10" t="s">
        <v>7</v>
      </c>
      <c r="AI10">
        <v>10010</v>
      </c>
      <c r="AJ10">
        <v>8053</v>
      </c>
      <c r="AK10">
        <v>6356</v>
      </c>
      <c r="AL10">
        <v>3917</v>
      </c>
      <c r="AM10">
        <v>5943</v>
      </c>
      <c r="AN10">
        <v>2532</v>
      </c>
      <c r="AO10">
        <v>1861</v>
      </c>
      <c r="AP10">
        <v>1472</v>
      </c>
      <c r="AQ10">
        <v>1230</v>
      </c>
    </row>
    <row r="11" spans="1:55">
      <c r="B11" t="s">
        <v>8</v>
      </c>
      <c r="AI11">
        <v>81632</v>
      </c>
      <c r="AJ11">
        <v>96120</v>
      </c>
      <c r="AK11">
        <v>522543</v>
      </c>
      <c r="AL11">
        <v>145784</v>
      </c>
      <c r="AM11">
        <v>21565</v>
      </c>
      <c r="AN11">
        <v>85300</v>
      </c>
      <c r="AO11">
        <v>631059</v>
      </c>
      <c r="AP11">
        <v>295575</v>
      </c>
      <c r="AQ11">
        <v>238114</v>
      </c>
    </row>
    <row r="12" spans="1:55">
      <c r="B12" t="s">
        <v>9</v>
      </c>
    </row>
    <row r="13" spans="1:55">
      <c r="B13" t="s">
        <v>10</v>
      </c>
      <c r="AI13">
        <v>5665</v>
      </c>
      <c r="AJ13">
        <v>5250</v>
      </c>
      <c r="AK13">
        <v>2460</v>
      </c>
      <c r="AL13">
        <v>6565</v>
      </c>
      <c r="AM13">
        <v>1782</v>
      </c>
      <c r="AN13">
        <v>1196</v>
      </c>
      <c r="AO13">
        <v>2750</v>
      </c>
      <c r="AP13">
        <v>4965</v>
      </c>
      <c r="AQ13">
        <v>3748</v>
      </c>
    </row>
    <row r="14" spans="1:55">
      <c r="B14" t="s">
        <v>11</v>
      </c>
      <c r="AI14">
        <v>36091</v>
      </c>
      <c r="AJ14">
        <v>22844</v>
      </c>
      <c r="AK14">
        <v>39596</v>
      </c>
      <c r="AL14">
        <v>11998</v>
      </c>
      <c r="AM14">
        <v>9938</v>
      </c>
      <c r="AN14">
        <v>34941</v>
      </c>
      <c r="AO14">
        <v>38182</v>
      </c>
      <c r="AP14">
        <v>43602</v>
      </c>
    </row>
    <row r="15" spans="1:55">
      <c r="B15" t="s">
        <v>12</v>
      </c>
    </row>
    <row r="16" spans="1:55">
      <c r="B16" t="s">
        <v>13</v>
      </c>
      <c r="AI16">
        <v>165000</v>
      </c>
      <c r="AJ16">
        <v>18000</v>
      </c>
      <c r="AK16">
        <v>114250</v>
      </c>
      <c r="AL16">
        <v>112940</v>
      </c>
      <c r="AM16">
        <v>163000</v>
      </c>
      <c r="AN16">
        <v>90000</v>
      </c>
      <c r="AO16">
        <v>314650</v>
      </c>
      <c r="AP16">
        <v>52800</v>
      </c>
      <c r="AQ16">
        <v>208000</v>
      </c>
    </row>
    <row r="17" spans="2:43">
      <c r="B17" t="s">
        <v>14</v>
      </c>
    </row>
    <row r="18" spans="2:43">
      <c r="B18" t="s">
        <v>15</v>
      </c>
    </row>
    <row r="19" spans="2:43">
      <c r="B19" t="s">
        <v>16</v>
      </c>
      <c r="AJ19">
        <v>273</v>
      </c>
      <c r="AK19">
        <v>180</v>
      </c>
      <c r="AL19">
        <v>210</v>
      </c>
      <c r="AM19">
        <v>410</v>
      </c>
      <c r="AN19">
        <v>389</v>
      </c>
      <c r="AO19">
        <v>216</v>
      </c>
      <c r="AP19">
        <v>475</v>
      </c>
      <c r="AQ19">
        <v>125</v>
      </c>
    </row>
    <row r="20" spans="2:43">
      <c r="B20" t="s">
        <v>63</v>
      </c>
      <c r="AI20">
        <v>533023</v>
      </c>
      <c r="AK20">
        <v>2252</v>
      </c>
      <c r="AM20">
        <v>51</v>
      </c>
      <c r="AN20">
        <v>5190</v>
      </c>
      <c r="AQ20">
        <v>60</v>
      </c>
    </row>
    <row r="21" spans="2:43">
      <c r="B21" t="s">
        <v>17</v>
      </c>
      <c r="AM21">
        <v>25</v>
      </c>
      <c r="AQ21">
        <v>1660</v>
      </c>
    </row>
    <row r="22" spans="2:43">
      <c r="B22" t="s">
        <v>52</v>
      </c>
      <c r="AL22">
        <v>1031</v>
      </c>
      <c r="AM22">
        <v>64</v>
      </c>
    </row>
    <row r="24" spans="2:43">
      <c r="B24" t="s">
        <v>18</v>
      </c>
    </row>
    <row r="25" spans="2:43">
      <c r="B25" t="s">
        <v>19</v>
      </c>
    </row>
    <row r="26" spans="2:43">
      <c r="B26" t="s">
        <v>20</v>
      </c>
    </row>
    <row r="27" spans="2:43">
      <c r="B27" t="s">
        <v>21</v>
      </c>
      <c r="AI27">
        <v>120000</v>
      </c>
      <c r="AN27">
        <v>26250</v>
      </c>
    </row>
    <row r="28" spans="2:43">
      <c r="B28" t="s">
        <v>22</v>
      </c>
    </row>
    <row r="29" spans="2:43">
      <c r="B29" t="s">
        <v>23</v>
      </c>
      <c r="AQ29">
        <v>12700</v>
      </c>
    </row>
    <row r="30" spans="2:43">
      <c r="B30" t="s">
        <v>24</v>
      </c>
    </row>
    <row r="31" spans="2:43">
      <c r="B31" t="s">
        <v>25</v>
      </c>
      <c r="AI31">
        <v>111146</v>
      </c>
      <c r="AJ31">
        <v>48097</v>
      </c>
      <c r="AK31">
        <v>77331</v>
      </c>
      <c r="AL31">
        <v>12972</v>
      </c>
      <c r="AM31">
        <v>9323</v>
      </c>
      <c r="AN31">
        <v>16773</v>
      </c>
      <c r="AO31">
        <v>5812</v>
      </c>
      <c r="AP31">
        <v>29722</v>
      </c>
      <c r="AQ31">
        <v>7639</v>
      </c>
    </row>
    <row r="32" spans="2:43">
      <c r="B32" t="s">
        <v>26</v>
      </c>
      <c r="AI32">
        <v>16657</v>
      </c>
      <c r="AK32">
        <v>405</v>
      </c>
      <c r="AL32">
        <v>3055</v>
      </c>
      <c r="AM32">
        <v>3594</v>
      </c>
      <c r="AN32">
        <v>1980</v>
      </c>
      <c r="AP32">
        <v>3500</v>
      </c>
      <c r="AQ32">
        <v>1247</v>
      </c>
    </row>
    <row r="33" spans="2:43">
      <c r="B33" t="s">
        <v>27</v>
      </c>
      <c r="AI33">
        <v>53953</v>
      </c>
      <c r="AJ33">
        <v>33338</v>
      </c>
      <c r="AK33">
        <v>17005</v>
      </c>
      <c r="AL33">
        <v>19690</v>
      </c>
    </row>
    <row r="34" spans="2:43">
      <c r="B34" t="s">
        <v>28</v>
      </c>
    </row>
    <row r="35" spans="2:43">
      <c r="B35" t="s">
        <v>29</v>
      </c>
      <c r="AM35">
        <v>6863</v>
      </c>
      <c r="AP35">
        <v>4519</v>
      </c>
    </row>
    <row r="36" spans="2:43">
      <c r="B36" t="s">
        <v>30</v>
      </c>
      <c r="AQ36">
        <v>300</v>
      </c>
    </row>
    <row r="37" spans="2:43">
      <c r="B37" t="s">
        <v>31</v>
      </c>
    </row>
    <row r="38" spans="2:43">
      <c r="B38" t="s">
        <v>32</v>
      </c>
    </row>
    <row r="39" spans="2:43">
      <c r="B39" t="s">
        <v>33</v>
      </c>
    </row>
    <row r="40" spans="2:43">
      <c r="B40" t="s">
        <v>34</v>
      </c>
    </row>
    <row r="41" spans="2:43">
      <c r="B41" t="s">
        <v>35</v>
      </c>
    </row>
    <row r="42" spans="2:43">
      <c r="B42" t="s">
        <v>36</v>
      </c>
      <c r="AI42">
        <v>269550</v>
      </c>
      <c r="AJ42">
        <v>82725</v>
      </c>
      <c r="AK42">
        <v>45432</v>
      </c>
    </row>
    <row r="43" spans="2:43">
      <c r="B43" t="s">
        <v>37</v>
      </c>
    </row>
    <row r="44" spans="2:43">
      <c r="B44" t="s">
        <v>38</v>
      </c>
      <c r="AK44">
        <v>875</v>
      </c>
      <c r="AL44">
        <v>1300</v>
      </c>
    </row>
    <row r="45" spans="2:43">
      <c r="B45" t="s">
        <v>39</v>
      </c>
    </row>
    <row r="46" spans="2:43">
      <c r="B46" t="s">
        <v>40</v>
      </c>
    </row>
    <row r="47" spans="2:43">
      <c r="B47" t="s">
        <v>41</v>
      </c>
    </row>
    <row r="48" spans="2:43">
      <c r="B48" t="s">
        <v>42</v>
      </c>
      <c r="AK48">
        <v>90</v>
      </c>
      <c r="AL48">
        <v>352</v>
      </c>
      <c r="AM48">
        <v>310</v>
      </c>
      <c r="AO48">
        <v>500</v>
      </c>
      <c r="AP48">
        <v>280</v>
      </c>
    </row>
    <row r="49" spans="2:43">
      <c r="B49" t="s">
        <v>43</v>
      </c>
    </row>
    <row r="50" spans="2:43">
      <c r="B50" t="s">
        <v>44</v>
      </c>
      <c r="AI50">
        <v>328522</v>
      </c>
      <c r="AJ50">
        <v>255803</v>
      </c>
      <c r="AK50">
        <v>170402</v>
      </c>
      <c r="AL50">
        <v>181466</v>
      </c>
      <c r="AM50">
        <v>170981</v>
      </c>
      <c r="AN50">
        <v>154146</v>
      </c>
      <c r="AO50">
        <v>253976</v>
      </c>
      <c r="AP50">
        <v>252636</v>
      </c>
      <c r="AQ50">
        <v>158076</v>
      </c>
    </row>
    <row r="52" spans="2:43">
      <c r="B52" t="s">
        <v>45</v>
      </c>
      <c r="AI52">
        <f t="shared" ref="AI52:AL52" si="0">SUM(AI4:AI51)</f>
        <v>2048967</v>
      </c>
      <c r="AJ52">
        <f t="shared" si="0"/>
        <v>1102913</v>
      </c>
      <c r="AK52">
        <f t="shared" si="0"/>
        <v>1347338</v>
      </c>
      <c r="AL52">
        <f t="shared" si="0"/>
        <v>900961</v>
      </c>
      <c r="AM52">
        <f>SUM(AM4:AM51)</f>
        <v>980104</v>
      </c>
      <c r="AN52">
        <f>SUM(AN4:AN51)</f>
        <v>996209</v>
      </c>
      <c r="AO52">
        <f>SUM(AO4:AO51)</f>
        <v>1638187</v>
      </c>
      <c r="AP52">
        <f>SUM(AP4:AP51)</f>
        <v>1503310</v>
      </c>
      <c r="AQ52">
        <f>SUM(AQ4:AQ51)</f>
        <v>944008</v>
      </c>
    </row>
    <row r="54" spans="2:43">
      <c r="AI54">
        <f>2048967-AI52</f>
        <v>0</v>
      </c>
      <c r="AJ54">
        <f>1102913-AJ52</f>
        <v>0</v>
      </c>
      <c r="AK54">
        <f>1347338-AK52</f>
        <v>0</v>
      </c>
      <c r="AL54">
        <f>900961-AL52</f>
        <v>0</v>
      </c>
      <c r="AM54">
        <f>980104-AM52</f>
        <v>0</v>
      </c>
      <c r="AN54">
        <f>996209-AN52</f>
        <v>0</v>
      </c>
      <c r="AO54">
        <f>1638187-AO52</f>
        <v>0</v>
      </c>
      <c r="AP54">
        <f>1503310-AP52</f>
        <v>0</v>
      </c>
      <c r="AQ54">
        <f>944008-AQ52</f>
        <v>0</v>
      </c>
    </row>
    <row r="56" spans="2:43">
      <c r="AI56" t="s">
        <v>54</v>
      </c>
      <c r="AJ56" t="s">
        <v>54</v>
      </c>
      <c r="AK56" t="s">
        <v>54</v>
      </c>
      <c r="AL56" t="s">
        <v>54</v>
      </c>
      <c r="AM56" t="s">
        <v>46</v>
      </c>
      <c r="AN56" t="s">
        <v>46</v>
      </c>
      <c r="AO56" t="s">
        <v>56</v>
      </c>
      <c r="AP56" t="s">
        <v>54</v>
      </c>
      <c r="AQ56" t="s">
        <v>54</v>
      </c>
    </row>
    <row r="57" spans="2:43">
      <c r="AP57" t="s">
        <v>57</v>
      </c>
      <c r="AQ57" t="s">
        <v>57</v>
      </c>
    </row>
    <row r="58" spans="2:43">
      <c r="AI58" t="s">
        <v>51</v>
      </c>
      <c r="AJ58" t="s">
        <v>51</v>
      </c>
      <c r="AK58" t="s">
        <v>51</v>
      </c>
      <c r="AL58" t="s">
        <v>51</v>
      </c>
      <c r="AM58" t="s">
        <v>51</v>
      </c>
      <c r="AN58" t="s">
        <v>51</v>
      </c>
      <c r="AO58" t="s">
        <v>51</v>
      </c>
      <c r="AP58" t="s">
        <v>51</v>
      </c>
      <c r="AQ58" t="s">
        <v>51</v>
      </c>
    </row>
    <row r="60" spans="2:43">
      <c r="AI60" t="s">
        <v>55</v>
      </c>
      <c r="AJ60" t="s">
        <v>55</v>
      </c>
      <c r="AK60" t="s">
        <v>55</v>
      </c>
      <c r="AL60" t="s">
        <v>55</v>
      </c>
      <c r="AO60" t="s">
        <v>55</v>
      </c>
      <c r="AP60" t="s">
        <v>55</v>
      </c>
      <c r="AQ6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59"/>
  <sheetViews>
    <sheetView workbookViewId="0">
      <pane xSplit="3" ySplit="2" topLeftCell="AC3" activePane="bottomRight" state="frozen"/>
      <selection pane="topRight" activeCell="D1" sqref="D1"/>
      <selection pane="bottomLeft" activeCell="A3" sqref="A3"/>
      <selection pane="bottomRight" activeCell="A2" sqref="A2:XFD2"/>
    </sheetView>
  </sheetViews>
  <sheetFormatPr defaultRowHeight="15"/>
  <sheetData>
    <row r="1" spans="1:54">
      <c r="D1">
        <v>1900</v>
      </c>
      <c r="E1">
        <v>1901</v>
      </c>
      <c r="F1">
        <v>1902</v>
      </c>
      <c r="G1">
        <v>1903</v>
      </c>
      <c r="H1">
        <v>1904</v>
      </c>
      <c r="I1">
        <v>1905</v>
      </c>
      <c r="J1">
        <v>1906</v>
      </c>
      <c r="K1">
        <v>1907</v>
      </c>
      <c r="L1">
        <v>1908</v>
      </c>
      <c r="M1">
        <v>1909</v>
      </c>
      <c r="N1">
        <v>1910</v>
      </c>
      <c r="O1">
        <v>1911</v>
      </c>
      <c r="P1">
        <v>1912</v>
      </c>
      <c r="Q1">
        <v>1913</v>
      </c>
      <c r="R1">
        <v>1914</v>
      </c>
      <c r="S1">
        <v>1915</v>
      </c>
      <c r="T1">
        <v>1916</v>
      </c>
      <c r="U1">
        <v>1917</v>
      </c>
      <c r="V1">
        <v>1918</v>
      </c>
      <c r="W1">
        <v>1919</v>
      </c>
      <c r="X1">
        <v>1920</v>
      </c>
      <c r="Y1">
        <v>1921</v>
      </c>
      <c r="Z1">
        <v>1922</v>
      </c>
      <c r="AA1">
        <v>1923</v>
      </c>
      <c r="AB1">
        <v>1924</v>
      </c>
      <c r="AC1">
        <v>1925</v>
      </c>
      <c r="AD1">
        <v>1926</v>
      </c>
      <c r="AE1">
        <v>1927</v>
      </c>
      <c r="AF1">
        <v>1928</v>
      </c>
      <c r="AG1">
        <v>1929</v>
      </c>
      <c r="AH1">
        <v>1930</v>
      </c>
      <c r="AI1">
        <v>1931</v>
      </c>
      <c r="AJ1">
        <v>1932</v>
      </c>
      <c r="AK1">
        <v>1933</v>
      </c>
      <c r="AL1">
        <v>1934</v>
      </c>
      <c r="AM1">
        <v>1935</v>
      </c>
      <c r="AN1">
        <v>1936</v>
      </c>
      <c r="AO1">
        <v>1937</v>
      </c>
      <c r="AP1">
        <v>1938</v>
      </c>
      <c r="AQ1">
        <v>1939</v>
      </c>
      <c r="AR1">
        <v>1940</v>
      </c>
      <c r="AS1">
        <v>1941</v>
      </c>
      <c r="AT1">
        <v>1942</v>
      </c>
      <c r="AU1">
        <v>1943</v>
      </c>
      <c r="AV1">
        <v>1944</v>
      </c>
      <c r="AW1">
        <v>1945</v>
      </c>
      <c r="AX1">
        <v>1946</v>
      </c>
      <c r="AY1">
        <v>1947</v>
      </c>
      <c r="AZ1">
        <v>1948</v>
      </c>
      <c r="BA1">
        <v>1949</v>
      </c>
      <c r="BB1">
        <v>1950</v>
      </c>
    </row>
    <row r="2" spans="1:54"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</row>
    <row r="3" spans="1:54">
      <c r="A3" t="s">
        <v>0</v>
      </c>
      <c r="B3" t="s">
        <v>2</v>
      </c>
      <c r="AH3">
        <v>230</v>
      </c>
      <c r="AI3">
        <v>1724</v>
      </c>
      <c r="AJ3">
        <v>2700</v>
      </c>
    </row>
    <row r="4" spans="1:54">
      <c r="B4" t="s">
        <v>47</v>
      </c>
    </row>
    <row r="5" spans="1:54">
      <c r="B5" t="s">
        <v>3</v>
      </c>
    </row>
    <row r="6" spans="1:54">
      <c r="B6" t="s">
        <v>4</v>
      </c>
    </row>
    <row r="7" spans="1:54">
      <c r="B7" t="s">
        <v>5</v>
      </c>
    </row>
    <row r="8" spans="1:54">
      <c r="B8" t="s">
        <v>6</v>
      </c>
    </row>
    <row r="9" spans="1:54">
      <c r="B9" t="s">
        <v>7</v>
      </c>
      <c r="AI9">
        <v>948</v>
      </c>
    </row>
    <row r="10" spans="1:54">
      <c r="B10" t="s">
        <v>8</v>
      </c>
      <c r="AJ10">
        <v>1045</v>
      </c>
      <c r="AK10">
        <v>3020</v>
      </c>
    </row>
    <row r="11" spans="1:54">
      <c r="B11" t="s">
        <v>9</v>
      </c>
    </row>
    <row r="12" spans="1:54">
      <c r="B12" t="s">
        <v>10</v>
      </c>
    </row>
    <row r="13" spans="1:54">
      <c r="B13" t="s">
        <v>11</v>
      </c>
    </row>
    <row r="14" spans="1:54">
      <c r="B14" t="s">
        <v>12</v>
      </c>
    </row>
    <row r="15" spans="1:54">
      <c r="B15" t="s">
        <v>13</v>
      </c>
    </row>
    <row r="16" spans="1:54">
      <c r="B16" t="s">
        <v>14</v>
      </c>
    </row>
    <row r="17" spans="2:35">
      <c r="B17" t="s">
        <v>15</v>
      </c>
    </row>
    <row r="18" spans="2:35">
      <c r="B18" t="s">
        <v>16</v>
      </c>
    </row>
    <row r="19" spans="2:35">
      <c r="B19" t="s">
        <v>63</v>
      </c>
      <c r="AH19">
        <v>3747</v>
      </c>
    </row>
    <row r="20" spans="2:35">
      <c r="B20" t="s">
        <v>17</v>
      </c>
    </row>
    <row r="21" spans="2:35">
      <c r="B21" t="s">
        <v>52</v>
      </c>
    </row>
    <row r="23" spans="2:35">
      <c r="B23" t="s">
        <v>18</v>
      </c>
    </row>
    <row r="24" spans="2:35">
      <c r="B24" t="s">
        <v>19</v>
      </c>
    </row>
    <row r="25" spans="2:35">
      <c r="B25" t="s">
        <v>20</v>
      </c>
    </row>
    <row r="26" spans="2:35">
      <c r="B26" t="s">
        <v>21</v>
      </c>
    </row>
    <row r="27" spans="2:35">
      <c r="B27" t="s">
        <v>22</v>
      </c>
    </row>
    <row r="28" spans="2:35">
      <c r="B28" t="s">
        <v>23</v>
      </c>
    </row>
    <row r="29" spans="2:35">
      <c r="B29" t="s">
        <v>24</v>
      </c>
    </row>
    <row r="30" spans="2:35">
      <c r="B30" t="s">
        <v>25</v>
      </c>
      <c r="AH30">
        <v>6855</v>
      </c>
      <c r="AI30">
        <v>2148</v>
      </c>
    </row>
    <row r="31" spans="2:35">
      <c r="B31" t="s">
        <v>26</v>
      </c>
    </row>
    <row r="32" spans="2:35">
      <c r="B32" t="s">
        <v>27</v>
      </c>
      <c r="AH32">
        <v>526</v>
      </c>
    </row>
    <row r="33" spans="2:2">
      <c r="B33" t="s">
        <v>28</v>
      </c>
    </row>
    <row r="34" spans="2:2">
      <c r="B34" t="s">
        <v>29</v>
      </c>
    </row>
    <row r="35" spans="2:2">
      <c r="B35" t="s">
        <v>30</v>
      </c>
    </row>
    <row r="36" spans="2:2">
      <c r="B36" t="s">
        <v>31</v>
      </c>
    </row>
    <row r="37" spans="2:2">
      <c r="B37" t="s">
        <v>32</v>
      </c>
    </row>
    <row r="38" spans="2:2">
      <c r="B38" t="s">
        <v>33</v>
      </c>
    </row>
    <row r="39" spans="2:2">
      <c r="B39" t="s">
        <v>34</v>
      </c>
    </row>
    <row r="40" spans="2:2">
      <c r="B40" t="s">
        <v>35</v>
      </c>
    </row>
    <row r="41" spans="2:2">
      <c r="B41" t="s">
        <v>36</v>
      </c>
    </row>
    <row r="42" spans="2:2">
      <c r="B42" t="s">
        <v>37</v>
      </c>
    </row>
    <row r="43" spans="2:2">
      <c r="B43" t="s">
        <v>38</v>
      </c>
    </row>
    <row r="44" spans="2:2">
      <c r="B44" t="s">
        <v>39</v>
      </c>
    </row>
    <row r="45" spans="2:2">
      <c r="B45" t="s">
        <v>40</v>
      </c>
    </row>
    <row r="46" spans="2:2">
      <c r="B46" t="s">
        <v>41</v>
      </c>
    </row>
    <row r="47" spans="2:2">
      <c r="B47" t="s">
        <v>42</v>
      </c>
    </row>
    <row r="48" spans="2:2">
      <c r="B48" t="s">
        <v>43</v>
      </c>
    </row>
    <row r="49" spans="2:42">
      <c r="B49" t="s">
        <v>44</v>
      </c>
    </row>
    <row r="51" spans="2:42">
      <c r="B51" t="s">
        <v>45</v>
      </c>
      <c r="AH51">
        <f t="shared" ref="AH51:AK51" si="0">SUM(AH3:AH50)</f>
        <v>11358</v>
      </c>
      <c r="AI51">
        <f t="shared" si="0"/>
        <v>4820</v>
      </c>
      <c r="AJ51">
        <f t="shared" si="0"/>
        <v>3745</v>
      </c>
      <c r="AK51">
        <f t="shared" si="0"/>
        <v>3020</v>
      </c>
      <c r="AL51">
        <f>SUM(AL3:AL50)</f>
        <v>0</v>
      </c>
      <c r="AM51">
        <f>SUM(AM3:AM50)</f>
        <v>0</v>
      </c>
      <c r="AN51">
        <f>SUM(AN3:AN50)</f>
        <v>0</v>
      </c>
      <c r="AO51">
        <f>SUM(AO3:AO50)</f>
        <v>0</v>
      </c>
      <c r="AP51">
        <f>SUM(AP3:AP50)</f>
        <v>0</v>
      </c>
    </row>
    <row r="53" spans="2:42">
      <c r="AH53">
        <f>11358-AH51</f>
        <v>0</v>
      </c>
      <c r="AI53">
        <f>4820-AI51</f>
        <v>0</v>
      </c>
      <c r="AJ53">
        <f>3745-AJ51</f>
        <v>0</v>
      </c>
      <c r="AK53">
        <f>3020-AK51</f>
        <v>0</v>
      </c>
      <c r="AO53">
        <f>0-AO51</f>
        <v>0</v>
      </c>
      <c r="AP53">
        <f>0-AP51</f>
        <v>0</v>
      </c>
    </row>
    <row r="55" spans="2:42">
      <c r="AH55" t="s">
        <v>54</v>
      </c>
      <c r="AI55" t="s">
        <v>54</v>
      </c>
      <c r="AJ55" t="s">
        <v>54</v>
      </c>
      <c r="AK55" t="s">
        <v>54</v>
      </c>
      <c r="AN55" t="s">
        <v>56</v>
      </c>
      <c r="AO55" t="s">
        <v>54</v>
      </c>
      <c r="AP55" t="s">
        <v>54</v>
      </c>
    </row>
    <row r="56" spans="2:42">
      <c r="AO56" t="s">
        <v>57</v>
      </c>
      <c r="AP56" t="s">
        <v>57</v>
      </c>
    </row>
    <row r="57" spans="2:42">
      <c r="AH57" t="s">
        <v>51</v>
      </c>
      <c r="AI57" t="s">
        <v>51</v>
      </c>
      <c r="AJ57" t="s">
        <v>51</v>
      </c>
      <c r="AK57" t="s">
        <v>51</v>
      </c>
      <c r="AL57" t="s">
        <v>51</v>
      </c>
      <c r="AM57" t="s">
        <v>51</v>
      </c>
      <c r="AN57" t="s">
        <v>51</v>
      </c>
      <c r="AO57" t="s">
        <v>51</v>
      </c>
      <c r="AP57" t="s">
        <v>51</v>
      </c>
    </row>
    <row r="59" spans="2:42">
      <c r="AH59" t="s">
        <v>55</v>
      </c>
      <c r="AI59" t="s">
        <v>55</v>
      </c>
      <c r="AJ59" t="s">
        <v>55</v>
      </c>
      <c r="AK59" t="s">
        <v>55</v>
      </c>
      <c r="AN59" t="s">
        <v>55</v>
      </c>
      <c r="AO59" t="s">
        <v>55</v>
      </c>
      <c r="AP5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reexp</vt:lpstr>
    </vt:vector>
  </TitlesOfParts>
  <Company>Your Company 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rhicks</cp:lastModifiedBy>
  <dcterms:created xsi:type="dcterms:W3CDTF">2009-04-24T16:02:02Z</dcterms:created>
  <dcterms:modified xsi:type="dcterms:W3CDTF">2011-10-25T14:38:47Z</dcterms:modified>
</cp:coreProperties>
</file>