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90" windowWidth="15480" windowHeight="9120" activeTab="1"/>
  </bookViews>
  <sheets>
    <sheet name="imports" sheetId="1" r:id="rId1"/>
    <sheet name="exports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Q112" i="2"/>
  <c r="Q43"/>
  <c r="Q115"/>
  <c r="Q117"/>
  <c r="R43"/>
  <c r="R112"/>
  <c r="R115"/>
  <c r="R117"/>
  <c r="S43"/>
  <c r="S112"/>
  <c r="S115"/>
  <c r="S117"/>
  <c r="AS128" i="1"/>
  <c r="AT128"/>
  <c r="AU128"/>
  <c r="AV128"/>
  <c r="AW128"/>
  <c r="AX128"/>
  <c r="AY128"/>
  <c r="AS50"/>
  <c r="AS131" s="1"/>
  <c r="AS133" s="1"/>
  <c r="AT50"/>
  <c r="AT131" s="1"/>
  <c r="AT133" s="1"/>
  <c r="AU50"/>
  <c r="AU131" s="1"/>
  <c r="AU133" s="1"/>
  <c r="AV50"/>
  <c r="AV131" s="1"/>
  <c r="AV133" s="1"/>
  <c r="AW50"/>
  <c r="AW131" s="1"/>
  <c r="AW133" s="1"/>
  <c r="AX50"/>
  <c r="AX131" s="1"/>
  <c r="AX133" s="1"/>
  <c r="AY50"/>
  <c r="AY131" s="1"/>
  <c r="AY133" s="1"/>
  <c r="AR112" i="2"/>
  <c r="AQ112"/>
  <c r="AP112"/>
  <c r="AO112"/>
  <c r="AN112"/>
  <c r="AM112"/>
  <c r="AL112"/>
  <c r="AK112"/>
  <c r="AJ112"/>
  <c r="AI112"/>
  <c r="AH112"/>
  <c r="AG112"/>
  <c r="AF112"/>
  <c r="AE112"/>
  <c r="AD112"/>
  <c r="AC112"/>
  <c r="AB112"/>
  <c r="AA112"/>
  <c r="Z112"/>
  <c r="Y112"/>
  <c r="X112"/>
  <c r="W112"/>
  <c r="V112"/>
  <c r="U112"/>
  <c r="T112"/>
  <c r="AR43"/>
  <c r="AQ43"/>
  <c r="AP43"/>
  <c r="AO43"/>
  <c r="AN43"/>
  <c r="AM43"/>
  <c r="AL43"/>
  <c r="AK43"/>
  <c r="AJ43"/>
  <c r="AI43"/>
  <c r="AH43"/>
  <c r="AG43"/>
  <c r="AF43"/>
  <c r="AE43"/>
  <c r="AD43"/>
  <c r="AC43"/>
  <c r="AB43"/>
  <c r="AA43"/>
  <c r="Z43"/>
  <c r="Y43"/>
  <c r="X43"/>
  <c r="W43"/>
  <c r="V43"/>
  <c r="U43"/>
  <c r="T43"/>
  <c r="P43"/>
  <c r="O43"/>
  <c r="N43"/>
  <c r="M43"/>
  <c r="L43"/>
  <c r="K43"/>
  <c r="J43"/>
  <c r="I43"/>
  <c r="H43"/>
  <c r="G43"/>
  <c r="F43"/>
  <c r="E43"/>
  <c r="U128" i="1"/>
  <c r="V128"/>
  <c r="W128"/>
  <c r="X128"/>
  <c r="Y128"/>
  <c r="Z128"/>
  <c r="AA128"/>
  <c r="AB128"/>
  <c r="AC128"/>
  <c r="AD128"/>
  <c r="AE128"/>
  <c r="AF128"/>
  <c r="AG128"/>
  <c r="AH128"/>
  <c r="AI128"/>
  <c r="AJ128"/>
  <c r="AK128"/>
  <c r="AL128"/>
  <c r="AM128"/>
  <c r="AN128"/>
  <c r="AO128"/>
  <c r="AP128"/>
  <c r="AQ128"/>
  <c r="AR128"/>
  <c r="Q128"/>
  <c r="R128"/>
  <c r="T128"/>
  <c r="S128"/>
  <c r="AR50"/>
  <c r="AQ50"/>
  <c r="AP50"/>
  <c r="AO50"/>
  <c r="AN50"/>
  <c r="AM50"/>
  <c r="AL50"/>
  <c r="AK50"/>
  <c r="AJ50"/>
  <c r="AI50"/>
  <c r="AH50"/>
  <c r="AG50"/>
  <c r="AF50"/>
  <c r="AE50"/>
  <c r="AD50"/>
  <c r="AC50"/>
  <c r="AB50"/>
  <c r="AA50"/>
  <c r="Z50"/>
  <c r="Y50"/>
  <c r="X50"/>
  <c r="W50"/>
  <c r="V50"/>
  <c r="U50"/>
  <c r="T50"/>
  <c r="S50"/>
  <c r="R50"/>
  <c r="Q50"/>
  <c r="P50"/>
  <c r="O50"/>
  <c r="N50"/>
  <c r="M50"/>
  <c r="L50"/>
  <c r="K50"/>
  <c r="J50"/>
  <c r="I50"/>
  <c r="H50"/>
  <c r="G50"/>
  <c r="F50"/>
  <c r="E50"/>
  <c r="AR131"/>
  <c r="AR133" s="1"/>
  <c r="AQ131"/>
  <c r="AQ133" s="1"/>
  <c r="T131"/>
  <c r="T133"/>
  <c r="S131"/>
  <c r="AP131"/>
  <c r="AP133" s="1"/>
  <c r="AO131"/>
  <c r="AO133" s="1"/>
  <c r="AN131"/>
  <c r="AN133" s="1"/>
  <c r="AM131"/>
  <c r="AM133" s="1"/>
  <c r="AL131"/>
  <c r="AL133" s="1"/>
  <c r="AK131"/>
  <c r="AK133" s="1"/>
  <c r="AJ131"/>
  <c r="AJ133" s="1"/>
  <c r="AI131"/>
  <c r="AI133" s="1"/>
  <c r="U115" i="2"/>
  <c r="U117"/>
  <c r="W115"/>
  <c r="W117"/>
  <c r="Y115"/>
  <c r="Y117"/>
  <c r="AA115"/>
  <c r="AA117"/>
  <c r="AC115"/>
  <c r="AE115"/>
  <c r="AG115"/>
  <c r="AI115"/>
  <c r="AK115"/>
  <c r="AM115"/>
  <c r="AO115"/>
  <c r="AQ115"/>
  <c r="T115"/>
  <c r="T117"/>
  <c r="V115"/>
  <c r="V117"/>
  <c r="X115"/>
  <c r="X117"/>
  <c r="Z115"/>
  <c r="Z117"/>
  <c r="AB115"/>
  <c r="AB117"/>
  <c r="AD115"/>
  <c r="AF115"/>
  <c r="AH115"/>
  <c r="AJ115"/>
  <c r="AL115"/>
  <c r="AN115"/>
  <c r="AP115"/>
  <c r="AR115"/>
  <c r="Z131" i="1"/>
  <c r="Z133" s="1"/>
  <c r="Y131"/>
  <c r="Y133" s="1"/>
  <c r="X131"/>
  <c r="X133" s="1"/>
  <c r="W131"/>
  <c r="W133" s="1"/>
  <c r="V131"/>
  <c r="V133" s="1"/>
  <c r="U131"/>
  <c r="U133" s="1"/>
  <c r="AA131"/>
  <c r="AA133"/>
  <c r="AB131"/>
  <c r="AB133"/>
  <c r="R131"/>
  <c r="R133"/>
  <c r="Q131"/>
  <c r="Q133"/>
  <c r="S133"/>
  <c r="AH131" l="1"/>
  <c r="AH133" s="1"/>
  <c r="AG131"/>
  <c r="AG133" s="1"/>
  <c r="AF131"/>
  <c r="AF133" s="1"/>
  <c r="AC131"/>
  <c r="AC133" s="1"/>
  <c r="AD131"/>
  <c r="AD133" s="1"/>
  <c r="AE131"/>
  <c r="AE133" s="1"/>
</calcChain>
</file>

<file path=xl/sharedStrings.xml><?xml version="1.0" encoding="utf-8"?>
<sst xmlns="http://schemas.openxmlformats.org/spreadsheetml/2006/main" count="325" uniqueCount="138">
  <si>
    <t>notes</t>
  </si>
  <si>
    <t>unit</t>
  </si>
  <si>
    <t>Countries of origin</t>
  </si>
  <si>
    <t>United Kingdom</t>
  </si>
  <si>
    <t>Canada</t>
  </si>
  <si>
    <t>India</t>
  </si>
  <si>
    <t>Ceylon</t>
  </si>
  <si>
    <t>Australia</t>
  </si>
  <si>
    <t>New Zealand</t>
  </si>
  <si>
    <t>Gibraltar</t>
  </si>
  <si>
    <t>Malta</t>
  </si>
  <si>
    <t>Aden</t>
  </si>
  <si>
    <t>British East India Islands</t>
  </si>
  <si>
    <t>Cyprus</t>
  </si>
  <si>
    <t>Hong Kong</t>
  </si>
  <si>
    <t>Straits Settlements</t>
  </si>
  <si>
    <t>British East Africa</t>
  </si>
  <si>
    <t>British Soudan</t>
  </si>
  <si>
    <t>British South Africa</t>
  </si>
  <si>
    <t>S.W. Africa Protectorate</t>
  </si>
  <si>
    <t>British West Africa</t>
  </si>
  <si>
    <t>Mauritius</t>
  </si>
  <si>
    <t>Nigeria</t>
  </si>
  <si>
    <t>Northern Rhodesia</t>
  </si>
  <si>
    <t>Nyassaland Protectorate</t>
  </si>
  <si>
    <t>Seychelles Islands</t>
  </si>
  <si>
    <t>St. Helena</t>
  </si>
  <si>
    <t>Zanzibar</t>
  </si>
  <si>
    <t>Newfoundland</t>
  </si>
  <si>
    <t>British Honduras</t>
  </si>
  <si>
    <t>British West India Islands</t>
  </si>
  <si>
    <t>British Guiana</t>
  </si>
  <si>
    <t>Fiji Islands</t>
  </si>
  <si>
    <t>South Sea Islands</t>
  </si>
  <si>
    <t>Other parts of the British Empire</t>
  </si>
  <si>
    <t>TOTAL British Empire</t>
  </si>
  <si>
    <t>Austria-Hungary</t>
  </si>
  <si>
    <t>Belgium</t>
  </si>
  <si>
    <t>Belgian Congo</t>
  </si>
  <si>
    <t>Bulgaria</t>
  </si>
  <si>
    <t>Denmark</t>
  </si>
  <si>
    <t>France</t>
  </si>
  <si>
    <t>Algeria</t>
  </si>
  <si>
    <t>Bourbon</t>
  </si>
  <si>
    <t>Cochin China</t>
  </si>
  <si>
    <t>Madagascar</t>
  </si>
  <si>
    <t>Other French Possessions</t>
  </si>
  <si>
    <t>Germany</t>
  </si>
  <si>
    <t>German East Africa</t>
  </si>
  <si>
    <t>German South-West Africa</t>
  </si>
  <si>
    <t>Other German Possessions</t>
  </si>
  <si>
    <t>Greece</t>
  </si>
  <si>
    <t>Holland</t>
  </si>
  <si>
    <t>Dutch East India Islands</t>
  </si>
  <si>
    <t>Dutch West India Islands</t>
  </si>
  <si>
    <t>Italy</t>
  </si>
  <si>
    <t>Tripoli</t>
  </si>
  <si>
    <t>Montenegro</t>
  </si>
  <si>
    <t>Norway</t>
  </si>
  <si>
    <t>Portugal</t>
  </si>
  <si>
    <t>Madeira</t>
  </si>
  <si>
    <t>Portuguese East Africa</t>
  </si>
  <si>
    <t>Portuguese West Africa</t>
  </si>
  <si>
    <t>Russia</t>
  </si>
  <si>
    <t>Spain</t>
  </si>
  <si>
    <t>Canary Islands</t>
  </si>
  <si>
    <t>Sweden</t>
  </si>
  <si>
    <t>Switzerland</t>
  </si>
  <si>
    <t>Turkish Empire</t>
  </si>
  <si>
    <t>Afghanistan</t>
  </si>
  <si>
    <t>China</t>
  </si>
  <si>
    <t>Japan (including Formosa)</t>
  </si>
  <si>
    <t>Persia</t>
  </si>
  <si>
    <t>Siam</t>
  </si>
  <si>
    <t>Egypt</t>
  </si>
  <si>
    <t>Morocco</t>
  </si>
  <si>
    <t>US</t>
  </si>
  <si>
    <t>Philippine Islands</t>
  </si>
  <si>
    <t>Other US Possessions</t>
  </si>
  <si>
    <t>Mexico</t>
  </si>
  <si>
    <t>Costa Rica</t>
  </si>
  <si>
    <t>Guatemala</t>
  </si>
  <si>
    <t>Panama</t>
  </si>
  <si>
    <t>Salvador</t>
  </si>
  <si>
    <t>Argentine Republic</t>
  </si>
  <si>
    <t>Bolivia</t>
  </si>
  <si>
    <t>Brazil</t>
  </si>
  <si>
    <t>Chili</t>
  </si>
  <si>
    <t>Colombia</t>
  </si>
  <si>
    <t>Cuba</t>
  </si>
  <si>
    <t>Ecuador</t>
  </si>
  <si>
    <t>Paraguay</t>
  </si>
  <si>
    <t>Peru</t>
  </si>
  <si>
    <t>Uruguay</t>
  </si>
  <si>
    <t>Venezuela</t>
  </si>
  <si>
    <t>Other foreign countries</t>
  </si>
  <si>
    <t>TOTAL foreign countries</t>
  </si>
  <si>
    <t>Southern Rhodesia</t>
  </si>
  <si>
    <t>South African produce</t>
  </si>
  <si>
    <t>Roumania</t>
  </si>
  <si>
    <t>Ireland</t>
  </si>
  <si>
    <t>Kenya Colony</t>
  </si>
  <si>
    <t>Mesopotamia</t>
  </si>
  <si>
    <t>Austria</t>
  </si>
  <si>
    <t>Czecho Slovakia</t>
  </si>
  <si>
    <t>Finland</t>
  </si>
  <si>
    <t>(Reunion)</t>
  </si>
  <si>
    <t>Hungary</t>
  </si>
  <si>
    <t>Poland</t>
  </si>
  <si>
    <t>Abyssinia</t>
  </si>
  <si>
    <t>Ascension</t>
  </si>
  <si>
    <t>North Eastern Rhodesia</t>
  </si>
  <si>
    <t>Union of South Africa</t>
  </si>
  <si>
    <t>Thousand pounds</t>
  </si>
  <si>
    <t>Bechuanaland</t>
  </si>
  <si>
    <t>Included in Union of South Africa before 1935</t>
  </si>
  <si>
    <t>British Malaya</t>
  </si>
  <si>
    <t>Other Europe</t>
  </si>
  <si>
    <t>Other Asia</t>
  </si>
  <si>
    <t>Other America</t>
  </si>
  <si>
    <t>Other Africa</t>
  </si>
  <si>
    <t>Bahrein Islands</t>
  </si>
  <si>
    <t>British Borneo</t>
  </si>
  <si>
    <t>Burma</t>
  </si>
  <si>
    <t>Anglo-Egyptian Soudan</t>
  </si>
  <si>
    <t>Palestine</t>
  </si>
  <si>
    <t>Tanganyika</t>
  </si>
  <si>
    <t>Uganda</t>
  </si>
  <si>
    <t>Malay States</t>
  </si>
  <si>
    <t>pounds</t>
  </si>
  <si>
    <t>Annual Statement of the Trade and Shipping</t>
  </si>
  <si>
    <t>Excludes specie (not divided by country) and imports for government</t>
  </si>
  <si>
    <t>Jugo Slavia</t>
  </si>
  <si>
    <t>Lithuania</t>
  </si>
  <si>
    <t>Esthonia</t>
  </si>
  <si>
    <t>Latvia</t>
  </si>
  <si>
    <t>Arabia</t>
  </si>
  <si>
    <t>TOTAL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</si>
</sst>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C140"/>
  <sheetViews>
    <sheetView workbookViewId="0">
      <pane xSplit="3" ySplit="3" topLeftCell="Q106" activePane="bottomRight" state="frozen"/>
      <selection pane="topRight" activeCell="D1" sqref="D1"/>
      <selection pane="bottomLeft" activeCell="A3" sqref="A3"/>
      <selection pane="bottomRight" activeCell="B132" sqref="B132"/>
    </sheetView>
  </sheetViews>
  <sheetFormatPr defaultRowHeight="15"/>
  <cols>
    <col min="32" max="34" width="9.140625" style="1"/>
  </cols>
  <sheetData>
    <row r="1" spans="1:55">
      <c r="C1" t="s">
        <v>0</v>
      </c>
      <c r="D1" t="s">
        <v>1</v>
      </c>
      <c r="E1">
        <v>1900</v>
      </c>
      <c r="F1">
        <v>1901</v>
      </c>
      <c r="G1">
        <v>1902</v>
      </c>
      <c r="H1">
        <v>1903</v>
      </c>
      <c r="I1">
        <v>1904</v>
      </c>
      <c r="J1">
        <v>1905</v>
      </c>
      <c r="K1">
        <v>1906</v>
      </c>
      <c r="L1">
        <v>1907</v>
      </c>
      <c r="M1">
        <v>1908</v>
      </c>
      <c r="N1">
        <v>1909</v>
      </c>
      <c r="O1">
        <v>1910</v>
      </c>
      <c r="P1">
        <v>1911</v>
      </c>
      <c r="Q1">
        <v>1912</v>
      </c>
      <c r="R1">
        <v>1913</v>
      </c>
      <c r="S1">
        <v>1914</v>
      </c>
      <c r="T1">
        <v>1915</v>
      </c>
      <c r="U1">
        <v>1916</v>
      </c>
      <c r="V1">
        <v>1917</v>
      </c>
      <c r="W1">
        <v>1918</v>
      </c>
      <c r="X1">
        <v>1919</v>
      </c>
      <c r="Y1">
        <v>1920</v>
      </c>
      <c r="Z1">
        <v>1921</v>
      </c>
      <c r="AA1" s="1">
        <v>1922</v>
      </c>
      <c r="AB1" s="1">
        <v>1923</v>
      </c>
      <c r="AC1" s="1">
        <v>1924</v>
      </c>
      <c r="AD1" s="1">
        <v>1925</v>
      </c>
      <c r="AE1" s="1">
        <v>1926</v>
      </c>
      <c r="AF1" s="1">
        <v>1927</v>
      </c>
      <c r="AG1" s="1">
        <v>1928</v>
      </c>
      <c r="AH1" s="1">
        <v>1929</v>
      </c>
      <c r="AI1">
        <v>1930</v>
      </c>
      <c r="AJ1">
        <v>1931</v>
      </c>
      <c r="AK1">
        <v>1932</v>
      </c>
      <c r="AL1">
        <v>1933</v>
      </c>
      <c r="AM1">
        <v>1934</v>
      </c>
      <c r="AN1">
        <v>1935</v>
      </c>
      <c r="AO1">
        <v>1936</v>
      </c>
      <c r="AP1">
        <v>1937</v>
      </c>
      <c r="AQ1">
        <v>1938</v>
      </c>
      <c r="AR1">
        <v>1939</v>
      </c>
      <c r="AS1">
        <v>1940</v>
      </c>
      <c r="AT1">
        <v>1941</v>
      </c>
      <c r="AU1">
        <v>1942</v>
      </c>
      <c r="AV1">
        <v>1943</v>
      </c>
      <c r="AW1">
        <v>1944</v>
      </c>
      <c r="AX1">
        <v>1945</v>
      </c>
      <c r="AY1">
        <v>1946</v>
      </c>
      <c r="AZ1">
        <v>1947</v>
      </c>
      <c r="BA1">
        <v>1948</v>
      </c>
      <c r="BB1">
        <v>1949</v>
      </c>
      <c r="BC1">
        <v>1950</v>
      </c>
    </row>
    <row r="2" spans="1:55"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 s="1">
        <v>1</v>
      </c>
      <c r="AB2" s="1">
        <v>1</v>
      </c>
      <c r="AC2" s="1">
        <v>1</v>
      </c>
      <c r="AD2" s="1">
        <v>1</v>
      </c>
      <c r="AE2" s="1">
        <v>1</v>
      </c>
      <c r="AF2" s="1">
        <v>1</v>
      </c>
      <c r="AG2" s="1">
        <v>1</v>
      </c>
      <c r="AH2" s="1">
        <v>1</v>
      </c>
      <c r="AI2">
        <v>1000</v>
      </c>
      <c r="AJ2">
        <v>1000</v>
      </c>
      <c r="AK2">
        <v>1000</v>
      </c>
      <c r="AL2">
        <v>1000</v>
      </c>
      <c r="AM2">
        <v>1000</v>
      </c>
      <c r="AN2">
        <v>1000</v>
      </c>
      <c r="AO2">
        <v>1000</v>
      </c>
      <c r="AP2">
        <v>1000</v>
      </c>
      <c r="AQ2">
        <v>1000</v>
      </c>
      <c r="AR2">
        <v>1000</v>
      </c>
      <c r="AS2">
        <v>1000</v>
      </c>
      <c r="AT2">
        <v>1000</v>
      </c>
      <c r="AU2">
        <v>1000</v>
      </c>
      <c r="AV2">
        <v>1000</v>
      </c>
      <c r="AW2">
        <v>1000</v>
      </c>
      <c r="AX2">
        <v>1000</v>
      </c>
      <c r="AY2">
        <v>1000</v>
      </c>
    </row>
    <row r="3" spans="1:55">
      <c r="C3" t="s">
        <v>2</v>
      </c>
      <c r="Q3" t="s">
        <v>129</v>
      </c>
      <c r="R3" t="s">
        <v>129</v>
      </c>
      <c r="S3" t="s">
        <v>129</v>
      </c>
      <c r="T3" t="s">
        <v>129</v>
      </c>
      <c r="AC3" t="s">
        <v>129</v>
      </c>
      <c r="AD3" t="s">
        <v>129</v>
      </c>
      <c r="AE3" t="s">
        <v>129</v>
      </c>
      <c r="AF3" s="1" t="s">
        <v>129</v>
      </c>
      <c r="AG3" s="1" t="s">
        <v>129</v>
      </c>
      <c r="AH3" s="1" t="s">
        <v>129</v>
      </c>
      <c r="AI3" t="s">
        <v>113</v>
      </c>
      <c r="AJ3" t="s">
        <v>113</v>
      </c>
      <c r="AK3" t="s">
        <v>113</v>
      </c>
      <c r="AL3" t="s">
        <v>113</v>
      </c>
      <c r="AM3" t="s">
        <v>113</v>
      </c>
      <c r="AN3" t="s">
        <v>113</v>
      </c>
      <c r="AO3" t="s">
        <v>113</v>
      </c>
      <c r="AP3" t="s">
        <v>113</v>
      </c>
      <c r="AQ3" t="s">
        <v>113</v>
      </c>
      <c r="AR3" t="s">
        <v>113</v>
      </c>
      <c r="AS3" t="s">
        <v>113</v>
      </c>
      <c r="AT3" t="s">
        <v>113</v>
      </c>
      <c r="AU3" t="s">
        <v>113</v>
      </c>
      <c r="AV3" t="s">
        <v>113</v>
      </c>
      <c r="AW3" t="s">
        <v>113</v>
      </c>
      <c r="AX3" t="s">
        <v>113</v>
      </c>
      <c r="AY3" t="s">
        <v>113</v>
      </c>
    </row>
    <row r="4" spans="1:55">
      <c r="A4" t="s">
        <v>97</v>
      </c>
      <c r="B4" t="s">
        <v>3</v>
      </c>
      <c r="Q4">
        <v>1532741</v>
      </c>
      <c r="R4">
        <v>1656137</v>
      </c>
      <c r="S4">
        <v>1367992</v>
      </c>
      <c r="T4">
        <v>1042787</v>
      </c>
      <c r="U4">
        <v>1197818</v>
      </c>
      <c r="V4">
        <v>1085394</v>
      </c>
      <c r="W4">
        <v>1254501</v>
      </c>
      <c r="X4">
        <v>1309807</v>
      </c>
      <c r="Y4">
        <v>2491272</v>
      </c>
      <c r="Z4">
        <v>2510033</v>
      </c>
      <c r="AA4">
        <v>1819714</v>
      </c>
      <c r="AB4">
        <v>1591487</v>
      </c>
      <c r="AC4">
        <v>1789692</v>
      </c>
      <c r="AD4">
        <v>2343710</v>
      </c>
      <c r="AE4">
        <v>3050451</v>
      </c>
      <c r="AF4" s="1">
        <v>3487834</v>
      </c>
      <c r="AG4" s="1">
        <v>3884880</v>
      </c>
      <c r="AH4" s="1">
        <v>3899914</v>
      </c>
      <c r="AI4">
        <v>3945</v>
      </c>
      <c r="AJ4">
        <v>2298</v>
      </c>
      <c r="AK4">
        <v>1873</v>
      </c>
      <c r="AL4">
        <v>2152</v>
      </c>
      <c r="AM4">
        <v>2472</v>
      </c>
      <c r="AN4">
        <v>3045</v>
      </c>
      <c r="AO4">
        <v>3241</v>
      </c>
      <c r="AP4">
        <v>3988</v>
      </c>
      <c r="AQ4">
        <v>4845</v>
      </c>
      <c r="AR4">
        <v>3986</v>
      </c>
      <c r="AS4">
        <v>3686</v>
      </c>
      <c r="AT4">
        <v>3106</v>
      </c>
      <c r="AU4">
        <v>3180</v>
      </c>
      <c r="AV4">
        <v>2615</v>
      </c>
      <c r="AW4">
        <v>4226</v>
      </c>
      <c r="AX4">
        <v>4318</v>
      </c>
      <c r="AY4">
        <v>7488</v>
      </c>
    </row>
    <row r="5" spans="1:55">
      <c r="B5" t="s">
        <v>100</v>
      </c>
      <c r="AB5">
        <v>35</v>
      </c>
      <c r="AD5">
        <v>130</v>
      </c>
      <c r="AE5">
        <v>206</v>
      </c>
      <c r="AF5" s="1">
        <v>172</v>
      </c>
      <c r="AG5" s="1">
        <v>1294</v>
      </c>
      <c r="AH5" s="1">
        <v>2505</v>
      </c>
    </row>
    <row r="6" spans="1:55">
      <c r="B6" t="s">
        <v>4</v>
      </c>
      <c r="Q6">
        <v>32459</v>
      </c>
      <c r="R6">
        <v>38304</v>
      </c>
      <c r="S6">
        <v>40447</v>
      </c>
      <c r="T6">
        <v>38951</v>
      </c>
      <c r="U6">
        <v>32079</v>
      </c>
      <c r="V6">
        <v>36998</v>
      </c>
      <c r="W6">
        <v>129045</v>
      </c>
      <c r="X6">
        <v>136629</v>
      </c>
      <c r="Y6">
        <v>58282</v>
      </c>
      <c r="Z6">
        <v>273137</v>
      </c>
      <c r="AA6">
        <v>69176</v>
      </c>
      <c r="AB6">
        <v>94656</v>
      </c>
      <c r="AC6">
        <v>152323</v>
      </c>
      <c r="AD6">
        <v>174562</v>
      </c>
      <c r="AE6">
        <v>194064</v>
      </c>
      <c r="AF6" s="1">
        <v>262087</v>
      </c>
      <c r="AG6" s="1">
        <v>289286</v>
      </c>
      <c r="AH6" s="1">
        <v>306591</v>
      </c>
      <c r="AI6">
        <v>251</v>
      </c>
      <c r="AJ6">
        <v>224</v>
      </c>
      <c r="AK6">
        <v>160</v>
      </c>
      <c r="AL6">
        <v>163</v>
      </c>
      <c r="AM6">
        <v>233</v>
      </c>
      <c r="AN6">
        <v>242</v>
      </c>
      <c r="AO6">
        <v>273</v>
      </c>
      <c r="AP6">
        <v>642</v>
      </c>
      <c r="AQ6">
        <v>373</v>
      </c>
      <c r="AR6">
        <v>375</v>
      </c>
      <c r="AS6">
        <v>521</v>
      </c>
      <c r="AT6">
        <v>724</v>
      </c>
      <c r="AU6">
        <v>484</v>
      </c>
      <c r="AV6">
        <v>316</v>
      </c>
      <c r="AW6">
        <v>415</v>
      </c>
      <c r="AX6">
        <v>667</v>
      </c>
      <c r="AY6">
        <v>952</v>
      </c>
    </row>
    <row r="7" spans="1:55">
      <c r="B7" t="s">
        <v>5</v>
      </c>
      <c r="Q7">
        <v>47710</v>
      </c>
      <c r="R7">
        <v>60065</v>
      </c>
      <c r="S7">
        <v>60322</v>
      </c>
      <c r="T7">
        <v>40567</v>
      </c>
      <c r="U7">
        <v>53872</v>
      </c>
      <c r="V7">
        <v>85128</v>
      </c>
      <c r="W7">
        <v>120171</v>
      </c>
      <c r="X7">
        <v>103740</v>
      </c>
      <c r="Y7">
        <v>211855</v>
      </c>
      <c r="Z7">
        <v>137618</v>
      </c>
      <c r="AA7">
        <v>79756</v>
      </c>
      <c r="AB7">
        <v>128611</v>
      </c>
      <c r="AC7">
        <v>125058</v>
      </c>
      <c r="AD7">
        <v>195369</v>
      </c>
      <c r="AE7">
        <v>212876</v>
      </c>
      <c r="AF7" s="1">
        <v>190525</v>
      </c>
      <c r="AG7" s="1">
        <v>200045</v>
      </c>
      <c r="AH7" s="1">
        <v>223473</v>
      </c>
      <c r="AI7">
        <v>152</v>
      </c>
      <c r="AJ7">
        <v>126</v>
      </c>
      <c r="AK7">
        <v>107</v>
      </c>
      <c r="AL7">
        <v>114</v>
      </c>
      <c r="AM7">
        <v>142</v>
      </c>
      <c r="AN7">
        <v>160</v>
      </c>
      <c r="AO7">
        <v>180</v>
      </c>
      <c r="AP7">
        <v>212</v>
      </c>
      <c r="AQ7">
        <v>189</v>
      </c>
      <c r="AR7">
        <v>207</v>
      </c>
      <c r="AS7">
        <v>315</v>
      </c>
      <c r="AT7">
        <v>421</v>
      </c>
      <c r="AU7">
        <v>607</v>
      </c>
      <c r="AV7">
        <v>425</v>
      </c>
      <c r="AW7">
        <v>564</v>
      </c>
      <c r="AX7">
        <v>542</v>
      </c>
      <c r="AY7">
        <v>546</v>
      </c>
    </row>
    <row r="8" spans="1:55">
      <c r="B8" t="s">
        <v>6</v>
      </c>
      <c r="Q8">
        <v>3377</v>
      </c>
      <c r="R8">
        <v>4668</v>
      </c>
      <c r="S8">
        <v>3016</v>
      </c>
      <c r="T8">
        <v>4163</v>
      </c>
      <c r="U8">
        <v>4843</v>
      </c>
      <c r="V8">
        <v>5913</v>
      </c>
      <c r="W8">
        <v>6187</v>
      </c>
      <c r="X8">
        <v>5605</v>
      </c>
      <c r="Y8">
        <v>8421</v>
      </c>
      <c r="Z8">
        <v>9035</v>
      </c>
      <c r="AA8">
        <v>9709</v>
      </c>
      <c r="AB8">
        <v>12920</v>
      </c>
      <c r="AC8">
        <v>13028</v>
      </c>
      <c r="AD8">
        <v>19312</v>
      </c>
      <c r="AE8">
        <v>18023</v>
      </c>
      <c r="AF8" s="1">
        <v>20183</v>
      </c>
      <c r="AG8" s="1">
        <v>32968</v>
      </c>
      <c r="AH8" s="1">
        <v>49990</v>
      </c>
      <c r="AI8">
        <v>35</v>
      </c>
      <c r="AJ8">
        <v>33</v>
      </c>
      <c r="AK8">
        <v>20</v>
      </c>
      <c r="AL8">
        <v>17</v>
      </c>
      <c r="AM8">
        <v>21</v>
      </c>
      <c r="AN8">
        <v>28</v>
      </c>
      <c r="AO8">
        <v>32</v>
      </c>
      <c r="AP8">
        <v>41</v>
      </c>
      <c r="AQ8">
        <v>38</v>
      </c>
      <c r="AR8">
        <v>52</v>
      </c>
      <c r="AS8">
        <v>40</v>
      </c>
      <c r="AT8">
        <v>38</v>
      </c>
      <c r="AU8">
        <v>41</v>
      </c>
      <c r="AV8">
        <v>3</v>
      </c>
      <c r="AW8">
        <v>4</v>
      </c>
      <c r="AX8">
        <v>4</v>
      </c>
      <c r="AY8">
        <v>12</v>
      </c>
    </row>
    <row r="9" spans="1:55">
      <c r="B9" t="s">
        <v>7</v>
      </c>
      <c r="Q9">
        <v>21929</v>
      </c>
      <c r="R9">
        <v>22232</v>
      </c>
      <c r="S9">
        <v>12661</v>
      </c>
      <c r="T9">
        <v>8191</v>
      </c>
      <c r="U9">
        <v>9386</v>
      </c>
      <c r="V9">
        <v>5334</v>
      </c>
      <c r="W9">
        <v>10895</v>
      </c>
      <c r="X9">
        <v>26734</v>
      </c>
      <c r="Y9">
        <v>32818</v>
      </c>
      <c r="Z9">
        <v>23424</v>
      </c>
      <c r="AA9">
        <v>28787</v>
      </c>
      <c r="AB9">
        <v>32170</v>
      </c>
      <c r="AC9">
        <v>49466</v>
      </c>
      <c r="AD9">
        <v>40807</v>
      </c>
      <c r="AE9">
        <v>37904</v>
      </c>
      <c r="AF9" s="1">
        <v>49100</v>
      </c>
      <c r="AG9" s="1">
        <v>89015</v>
      </c>
      <c r="AH9" s="1">
        <v>73088</v>
      </c>
      <c r="AI9">
        <v>46</v>
      </c>
      <c r="AJ9">
        <v>38</v>
      </c>
      <c r="AK9">
        <v>45</v>
      </c>
      <c r="AL9">
        <v>37</v>
      </c>
      <c r="AM9">
        <v>30</v>
      </c>
      <c r="AN9">
        <v>39</v>
      </c>
      <c r="AO9">
        <v>37</v>
      </c>
      <c r="AP9">
        <v>40</v>
      </c>
      <c r="AQ9">
        <v>75</v>
      </c>
      <c r="AR9">
        <v>57</v>
      </c>
      <c r="AS9">
        <v>69</v>
      </c>
      <c r="AT9">
        <v>122</v>
      </c>
      <c r="AU9">
        <v>168</v>
      </c>
      <c r="AV9">
        <v>171</v>
      </c>
      <c r="AW9">
        <v>136</v>
      </c>
      <c r="AX9">
        <v>46</v>
      </c>
      <c r="AY9">
        <v>371</v>
      </c>
    </row>
    <row r="10" spans="1:55">
      <c r="B10" t="s">
        <v>8</v>
      </c>
      <c r="Q10">
        <v>1226</v>
      </c>
      <c r="R10">
        <v>381</v>
      </c>
      <c r="S10">
        <v>481</v>
      </c>
      <c r="T10">
        <v>138</v>
      </c>
      <c r="U10">
        <v>157</v>
      </c>
      <c r="V10">
        <v>150</v>
      </c>
      <c r="W10">
        <v>66</v>
      </c>
      <c r="X10">
        <v>457</v>
      </c>
      <c r="Y10">
        <v>618</v>
      </c>
      <c r="Z10">
        <v>460</v>
      </c>
      <c r="AA10">
        <v>4624</v>
      </c>
      <c r="AB10">
        <v>1659</v>
      </c>
      <c r="AC10">
        <v>541</v>
      </c>
      <c r="AD10">
        <v>3048</v>
      </c>
      <c r="AE10">
        <v>464</v>
      </c>
      <c r="AF10" s="1">
        <v>3260</v>
      </c>
      <c r="AG10" s="1">
        <v>6165</v>
      </c>
      <c r="AH10" s="1">
        <v>818</v>
      </c>
      <c r="AQ10">
        <v>24</v>
      </c>
      <c r="AR10">
        <v>34</v>
      </c>
      <c r="AS10">
        <v>1</v>
      </c>
      <c r="AU10">
        <v>1</v>
      </c>
      <c r="AV10">
        <v>1</v>
      </c>
      <c r="AW10">
        <v>1</v>
      </c>
      <c r="AX10">
        <v>1</v>
      </c>
      <c r="AY10">
        <v>2</v>
      </c>
    </row>
    <row r="11" spans="1:55">
      <c r="B11" t="s">
        <v>9</v>
      </c>
      <c r="AF11" s="1">
        <v>11</v>
      </c>
    </row>
    <row r="12" spans="1:55">
      <c r="B12" t="s">
        <v>10</v>
      </c>
      <c r="Q12">
        <v>37</v>
      </c>
      <c r="R12">
        <v>52</v>
      </c>
      <c r="S12">
        <v>104</v>
      </c>
      <c r="T12">
        <v>69</v>
      </c>
      <c r="U12">
        <v>271</v>
      </c>
      <c r="V12">
        <v>98</v>
      </c>
      <c r="W12">
        <v>202</v>
      </c>
      <c r="X12">
        <v>631</v>
      </c>
      <c r="Y12">
        <v>369</v>
      </c>
      <c r="Z12">
        <v>22</v>
      </c>
      <c r="AA12">
        <v>7</v>
      </c>
      <c r="AB12">
        <v>16</v>
      </c>
      <c r="AC12">
        <v>2</v>
      </c>
      <c r="AD12">
        <v>4</v>
      </c>
      <c r="AG12" s="1">
        <v>15</v>
      </c>
      <c r="AH12" s="1">
        <v>26</v>
      </c>
    </row>
    <row r="13" spans="1:55">
      <c r="B13" t="s">
        <v>11</v>
      </c>
      <c r="Q13">
        <v>81</v>
      </c>
      <c r="R13">
        <v>59</v>
      </c>
      <c r="S13">
        <v>58</v>
      </c>
      <c r="AU13">
        <v>3</v>
      </c>
      <c r="AV13">
        <v>33</v>
      </c>
      <c r="AW13">
        <v>26</v>
      </c>
      <c r="AX13">
        <v>25</v>
      </c>
    </row>
    <row r="14" spans="1:55">
      <c r="B14" t="s">
        <v>124</v>
      </c>
      <c r="AQ14">
        <v>1</v>
      </c>
      <c r="AR14">
        <v>1</v>
      </c>
      <c r="AU14">
        <v>7</v>
      </c>
      <c r="AX14">
        <v>6</v>
      </c>
    </row>
    <row r="15" spans="1:55">
      <c r="B15" t="s">
        <v>121</v>
      </c>
      <c r="AQ15">
        <v>12</v>
      </c>
      <c r="AR15">
        <v>24</v>
      </c>
      <c r="AS15">
        <v>27</v>
      </c>
      <c r="AT15">
        <v>25</v>
      </c>
      <c r="AU15">
        <v>30</v>
      </c>
      <c r="AV15">
        <v>29</v>
      </c>
      <c r="AW15">
        <v>32</v>
      </c>
      <c r="AX15">
        <v>30</v>
      </c>
      <c r="AY15">
        <v>43</v>
      </c>
    </row>
    <row r="16" spans="1:55">
      <c r="B16" t="s">
        <v>122</v>
      </c>
      <c r="AR16">
        <v>2</v>
      </c>
      <c r="AU16">
        <v>9</v>
      </c>
    </row>
    <row r="17" spans="2:51">
      <c r="B17" t="s">
        <v>12</v>
      </c>
      <c r="Q17">
        <v>3</v>
      </c>
      <c r="R17">
        <v>82</v>
      </c>
      <c r="T17">
        <v>1</v>
      </c>
      <c r="W17">
        <v>303</v>
      </c>
      <c r="X17">
        <v>8</v>
      </c>
      <c r="Y17">
        <v>18</v>
      </c>
      <c r="Z17">
        <v>100</v>
      </c>
      <c r="AA17">
        <v>17</v>
      </c>
      <c r="AC17">
        <v>6</v>
      </c>
      <c r="AD17">
        <v>13</v>
      </c>
      <c r="AE17">
        <v>2</v>
      </c>
      <c r="AF17" s="1">
        <v>1</v>
      </c>
      <c r="AG17" s="1">
        <v>6</v>
      </c>
      <c r="AH17" s="1">
        <v>31</v>
      </c>
    </row>
    <row r="18" spans="2:51">
      <c r="B18" t="s">
        <v>123</v>
      </c>
      <c r="AQ18">
        <v>6</v>
      </c>
      <c r="AR18">
        <v>5</v>
      </c>
      <c r="AS18">
        <v>16</v>
      </c>
      <c r="AT18">
        <v>26</v>
      </c>
      <c r="AU18">
        <v>5</v>
      </c>
    </row>
    <row r="19" spans="2:51">
      <c r="B19" t="s">
        <v>13</v>
      </c>
      <c r="Q19">
        <v>21</v>
      </c>
      <c r="R19">
        <v>4</v>
      </c>
      <c r="S19">
        <v>2</v>
      </c>
      <c r="U19">
        <v>3</v>
      </c>
      <c r="AA19">
        <v>47</v>
      </c>
      <c r="AD19">
        <v>36</v>
      </c>
      <c r="AE19">
        <v>23</v>
      </c>
      <c r="AF19" s="1">
        <v>18</v>
      </c>
      <c r="AG19" s="1">
        <v>27</v>
      </c>
      <c r="AH19" s="1">
        <v>33</v>
      </c>
    </row>
    <row r="20" spans="2:51">
      <c r="B20" t="s">
        <v>14</v>
      </c>
      <c r="R20">
        <v>66</v>
      </c>
      <c r="S20">
        <v>148</v>
      </c>
      <c r="T20">
        <v>303</v>
      </c>
      <c r="U20">
        <v>157</v>
      </c>
      <c r="V20">
        <v>78</v>
      </c>
      <c r="W20">
        <v>316</v>
      </c>
      <c r="X20">
        <v>29</v>
      </c>
      <c r="Y20">
        <v>1111</v>
      </c>
      <c r="Z20">
        <v>76</v>
      </c>
      <c r="AA20">
        <v>66</v>
      </c>
      <c r="AC20">
        <v>243</v>
      </c>
      <c r="AD20">
        <v>203</v>
      </c>
      <c r="AE20">
        <v>619</v>
      </c>
      <c r="AF20" s="1">
        <v>790</v>
      </c>
      <c r="AG20" s="1">
        <v>1389</v>
      </c>
      <c r="AH20" s="1">
        <v>1457</v>
      </c>
      <c r="AI20">
        <v>2</v>
      </c>
      <c r="AJ20">
        <v>3</v>
      </c>
      <c r="AK20">
        <v>2</v>
      </c>
      <c r="AL20">
        <v>5</v>
      </c>
      <c r="AM20">
        <v>4</v>
      </c>
      <c r="AN20">
        <v>3</v>
      </c>
      <c r="AO20">
        <v>8</v>
      </c>
      <c r="AP20">
        <v>13</v>
      </c>
      <c r="AQ20">
        <v>13</v>
      </c>
      <c r="AR20">
        <v>13</v>
      </c>
      <c r="AS20">
        <v>69</v>
      </c>
      <c r="AT20">
        <v>139</v>
      </c>
      <c r="AU20">
        <v>54</v>
      </c>
    </row>
    <row r="21" spans="2:51">
      <c r="B21" t="s">
        <v>15</v>
      </c>
      <c r="Q21">
        <v>484</v>
      </c>
      <c r="R21">
        <v>364</v>
      </c>
      <c r="S21">
        <v>309</v>
      </c>
      <c r="T21">
        <v>454</v>
      </c>
      <c r="U21">
        <v>492</v>
      </c>
      <c r="V21">
        <v>315</v>
      </c>
      <c r="W21">
        <v>941</v>
      </c>
      <c r="X21">
        <v>435</v>
      </c>
      <c r="Y21">
        <v>864</v>
      </c>
      <c r="Z21">
        <v>522</v>
      </c>
      <c r="AA21">
        <v>585</v>
      </c>
      <c r="AB21">
        <v>558</v>
      </c>
      <c r="AC21">
        <v>687</v>
      </c>
      <c r="AD21">
        <v>477</v>
      </c>
      <c r="AE21">
        <v>964</v>
      </c>
      <c r="AF21" s="1">
        <v>757</v>
      </c>
      <c r="AG21" s="1">
        <v>711</v>
      </c>
      <c r="AH21" s="1">
        <v>1027</v>
      </c>
    </row>
    <row r="22" spans="2:51">
      <c r="B22" t="s">
        <v>116</v>
      </c>
      <c r="AI22">
        <v>1</v>
      </c>
      <c r="AJ22">
        <v>1</v>
      </c>
      <c r="AK22">
        <v>3</v>
      </c>
      <c r="AL22">
        <v>12</v>
      </c>
      <c r="AM22">
        <v>14</v>
      </c>
      <c r="AN22">
        <v>4</v>
      </c>
      <c r="AO22">
        <v>3</v>
      </c>
      <c r="AP22">
        <v>3</v>
      </c>
      <c r="AQ22">
        <v>3</v>
      </c>
      <c r="AR22">
        <v>4</v>
      </c>
      <c r="AS22">
        <v>9</v>
      </c>
      <c r="AT22">
        <v>2</v>
      </c>
      <c r="AU22">
        <v>1</v>
      </c>
      <c r="AY22">
        <v>11</v>
      </c>
    </row>
    <row r="23" spans="2:51">
      <c r="B23" t="s">
        <v>110</v>
      </c>
      <c r="U23">
        <v>3</v>
      </c>
    </row>
    <row r="24" spans="2:51">
      <c r="B24" t="s">
        <v>16</v>
      </c>
      <c r="Q24">
        <v>25</v>
      </c>
      <c r="R24">
        <v>1677</v>
      </c>
      <c r="S24">
        <v>54</v>
      </c>
      <c r="T24">
        <v>3</v>
      </c>
      <c r="U24">
        <v>67</v>
      </c>
      <c r="V24">
        <v>268</v>
      </c>
    </row>
    <row r="25" spans="2:51">
      <c r="B25" t="s">
        <v>17</v>
      </c>
      <c r="AA25">
        <v>2</v>
      </c>
      <c r="AF25" s="1">
        <v>1</v>
      </c>
    </row>
    <row r="26" spans="2:51">
      <c r="B26" t="s">
        <v>18</v>
      </c>
      <c r="Z26">
        <v>738</v>
      </c>
      <c r="AA26">
        <v>134</v>
      </c>
      <c r="AG26" s="1">
        <v>321</v>
      </c>
      <c r="AH26" s="1">
        <v>56</v>
      </c>
    </row>
    <row r="27" spans="2:51">
      <c r="B27" t="s">
        <v>19</v>
      </c>
      <c r="Y27">
        <v>92</v>
      </c>
      <c r="Z27">
        <v>8</v>
      </c>
      <c r="AR27">
        <v>5</v>
      </c>
      <c r="AS27">
        <v>12</v>
      </c>
      <c r="AT27">
        <v>11</v>
      </c>
      <c r="AU27">
        <v>3</v>
      </c>
      <c r="AV27">
        <v>4</v>
      </c>
      <c r="AW27">
        <v>3</v>
      </c>
      <c r="AX27">
        <v>7</v>
      </c>
      <c r="AY27">
        <v>8</v>
      </c>
    </row>
    <row r="28" spans="2:51">
      <c r="B28" t="s">
        <v>20</v>
      </c>
      <c r="S28">
        <v>2</v>
      </c>
      <c r="T28">
        <v>3</v>
      </c>
      <c r="AA28">
        <v>1</v>
      </c>
      <c r="AB28">
        <v>4</v>
      </c>
      <c r="AD28">
        <v>38</v>
      </c>
      <c r="AE28">
        <v>30</v>
      </c>
      <c r="AF28" s="1">
        <v>15</v>
      </c>
      <c r="AG28" s="1">
        <v>12</v>
      </c>
      <c r="AH28" s="1">
        <v>33</v>
      </c>
    </row>
    <row r="29" spans="2:51">
      <c r="B29" t="s">
        <v>21</v>
      </c>
      <c r="Q29">
        <v>4985</v>
      </c>
      <c r="R29">
        <v>11165</v>
      </c>
      <c r="S29">
        <v>9941</v>
      </c>
      <c r="T29">
        <v>73</v>
      </c>
      <c r="U29">
        <v>1978</v>
      </c>
      <c r="V29">
        <v>13259</v>
      </c>
      <c r="W29">
        <v>7234</v>
      </c>
      <c r="X29">
        <v>35</v>
      </c>
      <c r="Y29">
        <v>1</v>
      </c>
      <c r="AA29">
        <v>2873</v>
      </c>
      <c r="AE29">
        <v>3</v>
      </c>
      <c r="AF29" s="1">
        <v>14</v>
      </c>
      <c r="AH29" s="1">
        <v>1</v>
      </c>
      <c r="AU29">
        <v>147</v>
      </c>
      <c r="AV29">
        <v>8</v>
      </c>
    </row>
    <row r="30" spans="2:51">
      <c r="B30" t="s">
        <v>101</v>
      </c>
      <c r="W30">
        <v>871</v>
      </c>
      <c r="X30">
        <v>981</v>
      </c>
      <c r="Y30">
        <v>867</v>
      </c>
      <c r="Z30">
        <v>507</v>
      </c>
      <c r="AA30">
        <v>674</v>
      </c>
      <c r="AB30">
        <v>479</v>
      </c>
      <c r="AC30">
        <v>918</v>
      </c>
      <c r="AD30">
        <v>2187</v>
      </c>
      <c r="AE30">
        <v>1468</v>
      </c>
      <c r="AF30" s="1">
        <v>2271</v>
      </c>
      <c r="AG30" s="1">
        <v>8079</v>
      </c>
      <c r="AH30" s="1">
        <v>10790</v>
      </c>
      <c r="AI30">
        <v>19</v>
      </c>
      <c r="AJ30">
        <v>5</v>
      </c>
      <c r="AK30">
        <v>1</v>
      </c>
      <c r="AL30">
        <v>1</v>
      </c>
      <c r="AM30">
        <v>8</v>
      </c>
      <c r="AN30">
        <v>1</v>
      </c>
      <c r="AO30">
        <v>1</v>
      </c>
      <c r="AP30">
        <v>4</v>
      </c>
      <c r="AQ30">
        <v>3</v>
      </c>
      <c r="AR30">
        <v>4</v>
      </c>
      <c r="AS30">
        <v>13</v>
      </c>
      <c r="AT30">
        <v>17</v>
      </c>
      <c r="AU30">
        <v>99</v>
      </c>
      <c r="AV30">
        <v>13</v>
      </c>
      <c r="AW30">
        <v>12</v>
      </c>
      <c r="AX30">
        <v>191</v>
      </c>
      <c r="AY30">
        <v>53</v>
      </c>
    </row>
    <row r="31" spans="2:51">
      <c r="B31" t="s">
        <v>102</v>
      </c>
      <c r="AB31">
        <v>552</v>
      </c>
      <c r="AD31">
        <v>565</v>
      </c>
      <c r="AE31">
        <v>898</v>
      </c>
      <c r="AF31" s="1">
        <v>1090</v>
      </c>
      <c r="AG31" s="1">
        <v>740</v>
      </c>
      <c r="AH31" s="1">
        <v>1004</v>
      </c>
    </row>
    <row r="32" spans="2:51">
      <c r="B32" t="s">
        <v>22</v>
      </c>
    </row>
    <row r="33" spans="2:51">
      <c r="B33" t="s">
        <v>23</v>
      </c>
      <c r="V33">
        <v>8</v>
      </c>
      <c r="AI33">
        <v>19</v>
      </c>
      <c r="AJ33">
        <v>30</v>
      </c>
      <c r="AK33">
        <v>46</v>
      </c>
      <c r="AL33">
        <v>27</v>
      </c>
      <c r="AM33">
        <v>28</v>
      </c>
      <c r="AN33">
        <v>30</v>
      </c>
      <c r="AO33">
        <v>55</v>
      </c>
      <c r="AP33">
        <v>83</v>
      </c>
      <c r="AQ33">
        <v>132</v>
      </c>
      <c r="AR33">
        <v>69</v>
      </c>
      <c r="AS33">
        <v>94</v>
      </c>
      <c r="AT33">
        <v>162</v>
      </c>
      <c r="AU33">
        <v>155</v>
      </c>
      <c r="AV33">
        <v>218</v>
      </c>
      <c r="AW33">
        <v>165</v>
      </c>
      <c r="AX33">
        <v>194</v>
      </c>
      <c r="AY33">
        <v>368</v>
      </c>
    </row>
    <row r="34" spans="2:51">
      <c r="B34" t="s">
        <v>24</v>
      </c>
      <c r="Q34">
        <v>2</v>
      </c>
      <c r="R34">
        <v>6</v>
      </c>
      <c r="S34">
        <v>22</v>
      </c>
      <c r="T34">
        <v>53</v>
      </c>
      <c r="U34">
        <v>4</v>
      </c>
      <c r="V34">
        <v>152</v>
      </c>
      <c r="W34">
        <v>105</v>
      </c>
      <c r="X34">
        <v>32</v>
      </c>
      <c r="Y34">
        <v>308</v>
      </c>
      <c r="Z34">
        <v>667</v>
      </c>
      <c r="AA34">
        <v>599</v>
      </c>
      <c r="AB34">
        <v>1240</v>
      </c>
      <c r="AC34">
        <v>989</v>
      </c>
      <c r="AD34">
        <v>886</v>
      </c>
      <c r="AE34">
        <v>458</v>
      </c>
      <c r="AF34" s="1">
        <v>495</v>
      </c>
      <c r="AG34" s="1">
        <v>497</v>
      </c>
      <c r="AH34" s="1">
        <v>1850</v>
      </c>
      <c r="AI34">
        <v>1</v>
      </c>
      <c r="AJ34">
        <v>4</v>
      </c>
      <c r="AK34">
        <v>8</v>
      </c>
      <c r="AL34">
        <v>7</v>
      </c>
      <c r="AM34">
        <v>7</v>
      </c>
      <c r="AN34">
        <v>7</v>
      </c>
      <c r="AO34">
        <v>4</v>
      </c>
      <c r="AP34">
        <v>5</v>
      </c>
      <c r="AQ34">
        <v>9</v>
      </c>
      <c r="AR34">
        <v>9</v>
      </c>
      <c r="AS34">
        <v>13</v>
      </c>
      <c r="AT34">
        <v>25</v>
      </c>
      <c r="AU34">
        <v>63</v>
      </c>
      <c r="AV34">
        <v>54</v>
      </c>
      <c r="AW34">
        <v>51</v>
      </c>
      <c r="AX34">
        <v>100</v>
      </c>
      <c r="AY34">
        <v>86</v>
      </c>
    </row>
    <row r="35" spans="2:51">
      <c r="B35" t="s">
        <v>114</v>
      </c>
      <c r="C35" t="s">
        <v>115</v>
      </c>
      <c r="AN35">
        <v>11</v>
      </c>
      <c r="AO35">
        <v>9</v>
      </c>
      <c r="AP35">
        <v>3</v>
      </c>
      <c r="AQ35">
        <v>15</v>
      </c>
      <c r="AR35">
        <v>17</v>
      </c>
      <c r="AS35">
        <v>50</v>
      </c>
      <c r="AT35">
        <v>23</v>
      </c>
      <c r="AU35">
        <v>14</v>
      </c>
      <c r="AV35">
        <v>31</v>
      </c>
      <c r="AW35">
        <v>13</v>
      </c>
      <c r="AX35">
        <v>40</v>
      </c>
      <c r="AY35">
        <v>38</v>
      </c>
    </row>
    <row r="36" spans="2:51">
      <c r="B36" t="s">
        <v>112</v>
      </c>
      <c r="AI36">
        <v>1136</v>
      </c>
      <c r="AJ36">
        <v>1172</v>
      </c>
      <c r="AK36">
        <v>704</v>
      </c>
      <c r="AL36">
        <v>857</v>
      </c>
      <c r="AM36">
        <v>1046</v>
      </c>
      <c r="AN36">
        <v>1088</v>
      </c>
      <c r="AO36">
        <v>1123</v>
      </c>
      <c r="AP36">
        <v>1310</v>
      </c>
      <c r="AQ36">
        <v>1430</v>
      </c>
      <c r="AR36">
        <v>1633</v>
      </c>
      <c r="AS36">
        <v>2156</v>
      </c>
      <c r="AT36">
        <v>3159</v>
      </c>
      <c r="AU36">
        <v>2487</v>
      </c>
      <c r="AV36">
        <v>2418</v>
      </c>
      <c r="AW36">
        <v>3146</v>
      </c>
      <c r="AX36">
        <v>3681</v>
      </c>
      <c r="AY36">
        <v>5579</v>
      </c>
    </row>
    <row r="37" spans="2:51">
      <c r="B37" t="s">
        <v>25</v>
      </c>
      <c r="Q37">
        <v>1</v>
      </c>
      <c r="R37">
        <v>1</v>
      </c>
      <c r="S37">
        <v>2</v>
      </c>
      <c r="T37">
        <v>1</v>
      </c>
      <c r="U37">
        <v>2</v>
      </c>
      <c r="V37">
        <v>3</v>
      </c>
      <c r="W37">
        <v>20</v>
      </c>
      <c r="AA37">
        <v>5</v>
      </c>
      <c r="AF37" s="1">
        <v>1</v>
      </c>
      <c r="AH37" s="1">
        <v>2</v>
      </c>
      <c r="AS37">
        <v>4</v>
      </c>
      <c r="AU37">
        <v>10</v>
      </c>
    </row>
    <row r="38" spans="2:51">
      <c r="B38" t="s">
        <v>26</v>
      </c>
      <c r="AH38" s="1">
        <v>15</v>
      </c>
    </row>
    <row r="39" spans="2:51">
      <c r="B39" t="s">
        <v>126</v>
      </c>
      <c r="AF39" s="1">
        <v>373</v>
      </c>
      <c r="AG39" s="1">
        <v>716</v>
      </c>
      <c r="AH39" s="1">
        <v>698</v>
      </c>
      <c r="AQ39">
        <v>1</v>
      </c>
      <c r="AT39">
        <v>9</v>
      </c>
      <c r="AU39">
        <v>4</v>
      </c>
      <c r="AV39">
        <v>1</v>
      </c>
      <c r="AW39">
        <v>8</v>
      </c>
      <c r="AY39">
        <v>10</v>
      </c>
    </row>
    <row r="40" spans="2:51">
      <c r="B40" t="s">
        <v>127</v>
      </c>
      <c r="AR40">
        <v>1</v>
      </c>
      <c r="AS40">
        <v>2</v>
      </c>
      <c r="AT40">
        <v>4</v>
      </c>
      <c r="AU40">
        <v>4</v>
      </c>
      <c r="AV40">
        <v>3</v>
      </c>
      <c r="AW40">
        <v>4</v>
      </c>
      <c r="AY40">
        <v>15</v>
      </c>
    </row>
    <row r="41" spans="2:51">
      <c r="B41" t="s">
        <v>27</v>
      </c>
      <c r="Q41">
        <v>83</v>
      </c>
      <c r="R41">
        <v>38</v>
      </c>
      <c r="S41">
        <v>108</v>
      </c>
      <c r="T41">
        <v>40</v>
      </c>
      <c r="U41">
        <v>21</v>
      </c>
      <c r="V41">
        <v>95</v>
      </c>
      <c r="W41">
        <v>168</v>
      </c>
      <c r="X41">
        <v>254</v>
      </c>
      <c r="Y41">
        <v>531</v>
      </c>
      <c r="Z41">
        <v>163</v>
      </c>
      <c r="AA41">
        <v>67</v>
      </c>
      <c r="AB41">
        <v>16</v>
      </c>
      <c r="AC41">
        <v>25</v>
      </c>
      <c r="AD41">
        <v>33</v>
      </c>
      <c r="AE41">
        <v>97</v>
      </c>
      <c r="AF41" s="1">
        <v>804</v>
      </c>
      <c r="AG41" s="1">
        <v>1189</v>
      </c>
      <c r="AH41" s="1">
        <v>1291</v>
      </c>
    </row>
    <row r="42" spans="2:51">
      <c r="B42" t="s">
        <v>28</v>
      </c>
      <c r="AB42">
        <v>74</v>
      </c>
      <c r="AD42">
        <v>117</v>
      </c>
      <c r="AF42" s="1">
        <v>9</v>
      </c>
      <c r="AH42" s="1">
        <v>15</v>
      </c>
    </row>
    <row r="43" spans="2:51">
      <c r="B43" t="s">
        <v>125</v>
      </c>
      <c r="AD43">
        <v>53</v>
      </c>
      <c r="AE43">
        <v>19</v>
      </c>
      <c r="AF43" s="1">
        <v>45</v>
      </c>
      <c r="AG43" s="1">
        <v>52</v>
      </c>
      <c r="AH43" s="1">
        <v>129</v>
      </c>
      <c r="AQ43">
        <v>3</v>
      </c>
      <c r="AR43">
        <v>5</v>
      </c>
      <c r="AS43">
        <v>2</v>
      </c>
      <c r="AT43">
        <v>16</v>
      </c>
      <c r="AU43">
        <v>17</v>
      </c>
      <c r="AV43">
        <v>3</v>
      </c>
      <c r="AW43">
        <v>26</v>
      </c>
      <c r="AX43">
        <v>27</v>
      </c>
      <c r="AY43">
        <v>36</v>
      </c>
    </row>
    <row r="44" spans="2:51">
      <c r="B44" t="s">
        <v>29</v>
      </c>
      <c r="R44">
        <v>46</v>
      </c>
      <c r="U44">
        <v>14</v>
      </c>
      <c r="AF44" s="1">
        <v>47</v>
      </c>
      <c r="AG44" s="1">
        <v>6</v>
      </c>
      <c r="AH44" s="1">
        <v>6</v>
      </c>
    </row>
    <row r="45" spans="2:51">
      <c r="B45" t="s">
        <v>30</v>
      </c>
      <c r="Q45">
        <v>374</v>
      </c>
      <c r="R45">
        <v>321</v>
      </c>
      <c r="S45">
        <v>205</v>
      </c>
      <c r="T45">
        <v>202</v>
      </c>
      <c r="U45">
        <v>359</v>
      </c>
      <c r="V45">
        <v>298</v>
      </c>
      <c r="W45">
        <v>261</v>
      </c>
      <c r="X45">
        <v>359</v>
      </c>
      <c r="Y45">
        <v>578</v>
      </c>
      <c r="Z45">
        <v>256</v>
      </c>
      <c r="AA45">
        <v>303</v>
      </c>
      <c r="AB45">
        <v>264</v>
      </c>
      <c r="AC45">
        <v>295</v>
      </c>
      <c r="AD45">
        <v>391</v>
      </c>
      <c r="AE45">
        <v>322</v>
      </c>
      <c r="AF45" s="1">
        <v>604</v>
      </c>
      <c r="AG45" s="1">
        <v>321</v>
      </c>
      <c r="AH45" s="1">
        <v>737</v>
      </c>
      <c r="AQ45">
        <v>8</v>
      </c>
      <c r="AR45">
        <v>6</v>
      </c>
      <c r="AS45">
        <v>10</v>
      </c>
      <c r="AT45">
        <v>1</v>
      </c>
      <c r="AU45">
        <v>1</v>
      </c>
      <c r="AV45">
        <v>1</v>
      </c>
      <c r="AW45">
        <v>1</v>
      </c>
      <c r="AX45">
        <v>2</v>
      </c>
      <c r="AY45">
        <v>8</v>
      </c>
    </row>
    <row r="46" spans="2:51">
      <c r="B46" t="s">
        <v>31</v>
      </c>
      <c r="Q46">
        <v>15</v>
      </c>
      <c r="S46">
        <v>9</v>
      </c>
      <c r="AB46">
        <v>10</v>
      </c>
    </row>
    <row r="47" spans="2:51">
      <c r="B47" t="s">
        <v>32</v>
      </c>
    </row>
    <row r="48" spans="2:51">
      <c r="B48" t="s">
        <v>33</v>
      </c>
    </row>
    <row r="49" spans="2:51">
      <c r="B49" t="s">
        <v>34</v>
      </c>
      <c r="AC49">
        <v>873</v>
      </c>
      <c r="AI49">
        <v>4</v>
      </c>
      <c r="AJ49">
        <v>3</v>
      </c>
      <c r="AK49">
        <v>4</v>
      </c>
      <c r="AL49">
        <v>11</v>
      </c>
      <c r="AM49">
        <v>4</v>
      </c>
      <c r="AN49">
        <v>4</v>
      </c>
      <c r="AO49">
        <v>3</v>
      </c>
      <c r="AP49">
        <v>14</v>
      </c>
      <c r="AQ49">
        <v>5</v>
      </c>
      <c r="AR49">
        <v>10</v>
      </c>
      <c r="AS49">
        <v>9</v>
      </c>
      <c r="AT49">
        <v>8</v>
      </c>
      <c r="AU49">
        <v>5</v>
      </c>
      <c r="AV49">
        <v>7</v>
      </c>
      <c r="AW49">
        <v>11</v>
      </c>
      <c r="AX49">
        <v>12</v>
      </c>
      <c r="AY49">
        <v>20</v>
      </c>
    </row>
    <row r="50" spans="2:51">
      <c r="B50" t="s">
        <v>35</v>
      </c>
      <c r="E50">
        <f>SUM(E4:E49)</f>
        <v>0</v>
      </c>
      <c r="F50">
        <f t="shared" ref="F50:AY50" si="0">SUM(F4:F49)</f>
        <v>0</v>
      </c>
      <c r="G50">
        <f t="shared" si="0"/>
        <v>0</v>
      </c>
      <c r="H50">
        <f t="shared" si="0"/>
        <v>0</v>
      </c>
      <c r="I50">
        <f t="shared" si="0"/>
        <v>0</v>
      </c>
      <c r="J50">
        <f t="shared" si="0"/>
        <v>0</v>
      </c>
      <c r="K50">
        <f t="shared" si="0"/>
        <v>0</v>
      </c>
      <c r="L50">
        <f t="shared" si="0"/>
        <v>0</v>
      </c>
      <c r="M50">
        <f t="shared" si="0"/>
        <v>0</v>
      </c>
      <c r="N50">
        <f t="shared" si="0"/>
        <v>0</v>
      </c>
      <c r="O50">
        <f t="shared" si="0"/>
        <v>0</v>
      </c>
      <c r="P50">
        <f t="shared" si="0"/>
        <v>0</v>
      </c>
      <c r="Q50">
        <f t="shared" si="0"/>
        <v>1645553</v>
      </c>
      <c r="R50">
        <f t="shared" si="0"/>
        <v>1795668</v>
      </c>
      <c r="S50">
        <f t="shared" si="0"/>
        <v>1495883</v>
      </c>
      <c r="T50">
        <f t="shared" si="0"/>
        <v>1135999</v>
      </c>
      <c r="U50">
        <f t="shared" si="0"/>
        <v>1301526</v>
      </c>
      <c r="V50">
        <f t="shared" si="0"/>
        <v>1233491</v>
      </c>
      <c r="W50">
        <f t="shared" si="0"/>
        <v>1531286</v>
      </c>
      <c r="X50">
        <f t="shared" si="0"/>
        <v>1585736</v>
      </c>
      <c r="Y50">
        <f t="shared" si="0"/>
        <v>2808005</v>
      </c>
      <c r="Z50">
        <f t="shared" si="0"/>
        <v>2956766</v>
      </c>
      <c r="AA50">
        <f t="shared" si="0"/>
        <v>2017146</v>
      </c>
      <c r="AB50">
        <f t="shared" si="0"/>
        <v>1864751</v>
      </c>
      <c r="AC50">
        <f t="shared" si="0"/>
        <v>2134146</v>
      </c>
      <c r="AD50">
        <f t="shared" si="0"/>
        <v>2781941</v>
      </c>
      <c r="AE50">
        <f t="shared" si="0"/>
        <v>3518891</v>
      </c>
      <c r="AF50" s="1">
        <f t="shared" si="0"/>
        <v>4020507</v>
      </c>
      <c r="AG50" s="1">
        <f t="shared" si="0"/>
        <v>4517734</v>
      </c>
      <c r="AH50" s="1">
        <f t="shared" si="0"/>
        <v>4575580</v>
      </c>
      <c r="AI50">
        <f t="shared" si="0"/>
        <v>5611</v>
      </c>
      <c r="AJ50">
        <f t="shared" si="0"/>
        <v>3937</v>
      </c>
      <c r="AK50">
        <f t="shared" si="0"/>
        <v>2973</v>
      </c>
      <c r="AL50">
        <f t="shared" si="0"/>
        <v>3403</v>
      </c>
      <c r="AM50">
        <f t="shared" si="0"/>
        <v>4009</v>
      </c>
      <c r="AN50">
        <f t="shared" si="0"/>
        <v>4662</v>
      </c>
      <c r="AO50">
        <f t="shared" si="0"/>
        <v>4969</v>
      </c>
      <c r="AP50">
        <f t="shared" si="0"/>
        <v>6358</v>
      </c>
      <c r="AQ50">
        <f t="shared" si="0"/>
        <v>7185</v>
      </c>
      <c r="AR50">
        <f t="shared" si="0"/>
        <v>6519</v>
      </c>
      <c r="AS50">
        <f t="shared" si="0"/>
        <v>7118</v>
      </c>
      <c r="AT50">
        <f t="shared" si="0"/>
        <v>8038</v>
      </c>
      <c r="AU50">
        <f t="shared" si="0"/>
        <v>7599</v>
      </c>
      <c r="AV50">
        <f t="shared" si="0"/>
        <v>6354</v>
      </c>
      <c r="AW50">
        <f t="shared" si="0"/>
        <v>8844</v>
      </c>
      <c r="AX50">
        <f t="shared" si="0"/>
        <v>9893</v>
      </c>
      <c r="AY50">
        <f t="shared" si="0"/>
        <v>15646</v>
      </c>
    </row>
    <row r="51" spans="2:51">
      <c r="B51" t="s">
        <v>36</v>
      </c>
      <c r="Q51">
        <v>6030</v>
      </c>
      <c r="R51">
        <v>4482</v>
      </c>
      <c r="S51">
        <v>4605</v>
      </c>
      <c r="T51">
        <v>616</v>
      </c>
      <c r="U51">
        <v>210</v>
      </c>
      <c r="V51">
        <v>36</v>
      </c>
      <c r="W51">
        <v>40</v>
      </c>
      <c r="X51">
        <v>10</v>
      </c>
    </row>
    <row r="52" spans="2:51">
      <c r="B52" t="s">
        <v>103</v>
      </c>
      <c r="Y52">
        <v>524</v>
      </c>
      <c r="Z52">
        <v>1037</v>
      </c>
      <c r="AA52">
        <v>873</v>
      </c>
      <c r="AB52">
        <v>3347</v>
      </c>
      <c r="AC52">
        <v>9760</v>
      </c>
      <c r="AD52">
        <v>13837</v>
      </c>
      <c r="AE52">
        <v>14095</v>
      </c>
      <c r="AF52" s="1">
        <v>22027</v>
      </c>
      <c r="AG52" s="1">
        <v>28210</v>
      </c>
      <c r="AH52" s="1">
        <v>21635</v>
      </c>
      <c r="AI52">
        <v>20</v>
      </c>
      <c r="AJ52">
        <v>18</v>
      </c>
      <c r="AK52">
        <v>13</v>
      </c>
      <c r="AL52">
        <v>4</v>
      </c>
      <c r="AM52">
        <v>5</v>
      </c>
      <c r="AN52">
        <v>7</v>
      </c>
      <c r="AO52">
        <v>9</v>
      </c>
      <c r="AP52">
        <v>10</v>
      </c>
    </row>
    <row r="53" spans="2:51">
      <c r="B53" t="s">
        <v>37</v>
      </c>
      <c r="Q53">
        <v>45485</v>
      </c>
      <c r="R53">
        <v>34181</v>
      </c>
      <c r="S53">
        <v>29434</v>
      </c>
      <c r="T53">
        <v>3350</v>
      </c>
      <c r="U53">
        <v>1495</v>
      </c>
      <c r="V53">
        <v>790</v>
      </c>
      <c r="W53">
        <v>486</v>
      </c>
      <c r="X53">
        <v>301</v>
      </c>
      <c r="Y53">
        <v>20651</v>
      </c>
      <c r="Z53">
        <v>42725</v>
      </c>
      <c r="AA53">
        <v>57887</v>
      </c>
      <c r="AB53">
        <v>42748</v>
      </c>
      <c r="AC53">
        <v>51785</v>
      </c>
      <c r="AD53">
        <v>70514</v>
      </c>
      <c r="AE53">
        <v>72892</v>
      </c>
      <c r="AF53" s="1">
        <v>107569</v>
      </c>
      <c r="AG53" s="1">
        <v>114144</v>
      </c>
      <c r="AH53" s="1">
        <v>115191</v>
      </c>
      <c r="AI53">
        <v>92</v>
      </c>
      <c r="AJ53">
        <v>67</v>
      </c>
      <c r="AK53">
        <v>46</v>
      </c>
      <c r="AL53">
        <v>63</v>
      </c>
      <c r="AM53">
        <v>73</v>
      </c>
      <c r="AN53">
        <v>86</v>
      </c>
      <c r="AO53">
        <v>122</v>
      </c>
      <c r="AP53">
        <v>160</v>
      </c>
      <c r="AQ53">
        <v>151</v>
      </c>
      <c r="AR53">
        <v>129</v>
      </c>
      <c r="AS53">
        <v>106</v>
      </c>
      <c r="AT53">
        <v>4</v>
      </c>
      <c r="AU53">
        <v>2</v>
      </c>
      <c r="AY53">
        <v>76</v>
      </c>
    </row>
    <row r="54" spans="2:51">
      <c r="B54" t="s">
        <v>38</v>
      </c>
      <c r="Q54">
        <v>257</v>
      </c>
      <c r="T54">
        <v>91</v>
      </c>
      <c r="U54">
        <v>214</v>
      </c>
      <c r="V54">
        <v>10</v>
      </c>
      <c r="W54">
        <v>1889</v>
      </c>
      <c r="X54">
        <v>1360</v>
      </c>
      <c r="Y54">
        <v>5734</v>
      </c>
      <c r="Z54">
        <v>111</v>
      </c>
      <c r="AA54">
        <v>232</v>
      </c>
      <c r="AB54">
        <v>1253</v>
      </c>
      <c r="AC54">
        <v>57</v>
      </c>
      <c r="AD54">
        <v>91</v>
      </c>
      <c r="AE54">
        <v>158</v>
      </c>
      <c r="AF54" s="1">
        <v>5830</v>
      </c>
      <c r="AG54" s="1">
        <v>2213</v>
      </c>
      <c r="AH54" s="1">
        <v>636</v>
      </c>
      <c r="AI54">
        <v>3</v>
      </c>
      <c r="AJ54">
        <v>1</v>
      </c>
      <c r="AK54">
        <v>1</v>
      </c>
      <c r="AL54">
        <v>2</v>
      </c>
      <c r="AM54">
        <v>2</v>
      </c>
      <c r="AN54">
        <v>3</v>
      </c>
      <c r="AO54">
        <v>10</v>
      </c>
      <c r="AP54">
        <v>8</v>
      </c>
      <c r="AQ54">
        <v>22</v>
      </c>
      <c r="AR54">
        <v>12</v>
      </c>
      <c r="AS54">
        <v>16</v>
      </c>
      <c r="AT54">
        <v>36</v>
      </c>
      <c r="AU54">
        <v>288</v>
      </c>
      <c r="AV54">
        <v>222</v>
      </c>
      <c r="AW54">
        <v>131</v>
      </c>
      <c r="AX54">
        <v>139</v>
      </c>
      <c r="AY54">
        <v>101</v>
      </c>
    </row>
    <row r="55" spans="2:51">
      <c r="B55" t="s">
        <v>39</v>
      </c>
      <c r="R55">
        <v>6</v>
      </c>
      <c r="S55">
        <v>5</v>
      </c>
      <c r="Y55">
        <v>6</v>
      </c>
    </row>
    <row r="56" spans="2:51">
      <c r="B56" t="s">
        <v>104</v>
      </c>
      <c r="Y56">
        <v>163</v>
      </c>
      <c r="Z56">
        <v>1558</v>
      </c>
      <c r="AA56">
        <v>2924</v>
      </c>
      <c r="AB56">
        <v>3274</v>
      </c>
      <c r="AC56">
        <v>5343</v>
      </c>
      <c r="AD56">
        <v>18623</v>
      </c>
      <c r="AE56">
        <v>19983</v>
      </c>
      <c r="AF56" s="1">
        <v>26929</v>
      </c>
      <c r="AG56" s="1">
        <v>43039</v>
      </c>
      <c r="AH56" s="1">
        <v>50104</v>
      </c>
      <c r="AI56">
        <v>48</v>
      </c>
      <c r="AJ56">
        <v>41</v>
      </c>
      <c r="AK56">
        <v>17</v>
      </c>
      <c r="AL56">
        <v>17</v>
      </c>
      <c r="AM56">
        <v>19</v>
      </c>
      <c r="AN56">
        <v>24</v>
      </c>
      <c r="AO56">
        <v>24</v>
      </c>
      <c r="AP56">
        <v>44</v>
      </c>
      <c r="AQ56">
        <v>58</v>
      </c>
      <c r="AR56">
        <v>46</v>
      </c>
      <c r="AS56">
        <v>9</v>
      </c>
      <c r="AT56">
        <v>2</v>
      </c>
      <c r="AU56">
        <v>1</v>
      </c>
      <c r="AV56">
        <v>3</v>
      </c>
      <c r="AY56">
        <v>23</v>
      </c>
    </row>
    <row r="57" spans="2:51">
      <c r="B57" t="s">
        <v>40</v>
      </c>
      <c r="Q57">
        <v>1178</v>
      </c>
      <c r="R57">
        <v>5235</v>
      </c>
      <c r="S57">
        <v>7073</v>
      </c>
      <c r="T57">
        <v>2985</v>
      </c>
      <c r="U57">
        <v>2170</v>
      </c>
      <c r="V57">
        <v>603</v>
      </c>
      <c r="W57">
        <v>149</v>
      </c>
      <c r="X57">
        <v>338</v>
      </c>
      <c r="Y57">
        <v>3080</v>
      </c>
      <c r="Z57">
        <v>2919</v>
      </c>
      <c r="AA57">
        <v>1137</v>
      </c>
      <c r="AB57">
        <v>2483</v>
      </c>
      <c r="AC57">
        <v>1657</v>
      </c>
      <c r="AD57">
        <v>2889</v>
      </c>
      <c r="AE57">
        <v>2531</v>
      </c>
      <c r="AF57" s="1">
        <v>7653</v>
      </c>
      <c r="AG57" s="1">
        <v>2726</v>
      </c>
      <c r="AH57" s="1">
        <v>2286</v>
      </c>
    </row>
    <row r="58" spans="2:51">
      <c r="B58" t="s">
        <v>134</v>
      </c>
      <c r="AD58">
        <v>120</v>
      </c>
      <c r="AE58">
        <v>284</v>
      </c>
      <c r="AG58" s="1">
        <v>11</v>
      </c>
      <c r="AH58" s="1">
        <v>13</v>
      </c>
    </row>
    <row r="59" spans="2:51">
      <c r="B59" t="s">
        <v>105</v>
      </c>
      <c r="Y59">
        <v>55</v>
      </c>
      <c r="Z59">
        <v>1317</v>
      </c>
      <c r="AA59">
        <v>922</v>
      </c>
      <c r="AB59">
        <v>242</v>
      </c>
      <c r="AC59">
        <v>2073</v>
      </c>
      <c r="AD59">
        <v>5391</v>
      </c>
      <c r="AE59">
        <v>15159</v>
      </c>
      <c r="AF59" s="1">
        <v>9966</v>
      </c>
      <c r="AG59" s="1">
        <v>9937</v>
      </c>
      <c r="AH59" s="1">
        <v>20908</v>
      </c>
      <c r="AI59">
        <v>18</v>
      </c>
      <c r="AJ59">
        <v>7</v>
      </c>
      <c r="AK59">
        <v>5</v>
      </c>
      <c r="AL59">
        <v>17</v>
      </c>
      <c r="AM59">
        <v>25</v>
      </c>
      <c r="AN59">
        <v>43</v>
      </c>
      <c r="AO59">
        <v>31</v>
      </c>
      <c r="AP59">
        <v>50</v>
      </c>
      <c r="AQ59">
        <v>60</v>
      </c>
      <c r="AR59">
        <v>59</v>
      </c>
      <c r="AS59">
        <v>30</v>
      </c>
      <c r="AT59">
        <v>1</v>
      </c>
      <c r="AY59">
        <v>6</v>
      </c>
    </row>
    <row r="60" spans="2:51">
      <c r="B60" t="s">
        <v>41</v>
      </c>
      <c r="Q60">
        <v>29517</v>
      </c>
      <c r="R60">
        <v>27434</v>
      </c>
      <c r="S60">
        <v>27629</v>
      </c>
      <c r="T60">
        <v>18202</v>
      </c>
      <c r="U60">
        <v>25740</v>
      </c>
      <c r="V60">
        <v>17733</v>
      </c>
      <c r="W60">
        <v>17419</v>
      </c>
      <c r="X60">
        <v>25273</v>
      </c>
      <c r="Y60">
        <v>42821</v>
      </c>
      <c r="Z60">
        <v>46532</v>
      </c>
      <c r="AA60">
        <v>45726</v>
      </c>
      <c r="AB60">
        <v>29796</v>
      </c>
      <c r="AC60">
        <v>34526</v>
      </c>
      <c r="AD60">
        <v>46385</v>
      </c>
      <c r="AE60">
        <v>52899</v>
      </c>
      <c r="AF60" s="1">
        <v>69148</v>
      </c>
      <c r="AG60" s="1">
        <v>84174</v>
      </c>
      <c r="AH60" s="1">
        <v>73146</v>
      </c>
      <c r="AI60">
        <v>66</v>
      </c>
      <c r="AJ60">
        <v>53</v>
      </c>
      <c r="AK60">
        <v>34</v>
      </c>
      <c r="AL60">
        <v>34</v>
      </c>
      <c r="AM60">
        <v>40</v>
      </c>
      <c r="AN60">
        <v>44</v>
      </c>
      <c r="AO60">
        <v>35</v>
      </c>
      <c r="AP60">
        <v>44</v>
      </c>
      <c r="AQ60">
        <v>48</v>
      </c>
      <c r="AR60">
        <v>46</v>
      </c>
      <c r="AS60">
        <v>47</v>
      </c>
      <c r="AT60">
        <v>5</v>
      </c>
      <c r="AU60">
        <v>3</v>
      </c>
      <c r="AW60">
        <v>1</v>
      </c>
      <c r="AX60">
        <v>1</v>
      </c>
      <c r="AY60">
        <v>37</v>
      </c>
    </row>
    <row r="61" spans="2:51">
      <c r="B61" t="s">
        <v>42</v>
      </c>
      <c r="Q61">
        <v>3</v>
      </c>
      <c r="R61">
        <v>2</v>
      </c>
      <c r="U61">
        <v>1</v>
      </c>
      <c r="V61">
        <v>1625</v>
      </c>
      <c r="Z61">
        <v>17</v>
      </c>
      <c r="AA61">
        <v>9</v>
      </c>
      <c r="AF61" s="1">
        <v>18</v>
      </c>
      <c r="AH61" s="1">
        <v>34</v>
      </c>
    </row>
    <row r="62" spans="2:51">
      <c r="B62" t="s">
        <v>43</v>
      </c>
      <c r="C62" t="s">
        <v>106</v>
      </c>
      <c r="AA62">
        <v>1</v>
      </c>
      <c r="AB62">
        <v>4</v>
      </c>
      <c r="AE62">
        <v>1</v>
      </c>
    </row>
    <row r="63" spans="2:51">
      <c r="B63" t="s">
        <v>44</v>
      </c>
      <c r="AA63">
        <v>1105</v>
      </c>
      <c r="AB63">
        <v>266</v>
      </c>
      <c r="AD63">
        <v>131</v>
      </c>
      <c r="AE63">
        <v>86</v>
      </c>
      <c r="AF63" s="1">
        <v>61</v>
      </c>
      <c r="AG63" s="1">
        <v>194</v>
      </c>
      <c r="AH63" s="1">
        <v>64</v>
      </c>
    </row>
    <row r="64" spans="2:51">
      <c r="B64" t="s">
        <v>45</v>
      </c>
      <c r="Q64">
        <v>22</v>
      </c>
      <c r="R64">
        <v>58</v>
      </c>
      <c r="S64">
        <v>20</v>
      </c>
      <c r="T64">
        <v>663</v>
      </c>
      <c r="U64">
        <v>2195</v>
      </c>
      <c r="W64">
        <v>223</v>
      </c>
      <c r="X64">
        <v>453</v>
      </c>
      <c r="Y64">
        <v>214</v>
      </c>
      <c r="Z64">
        <v>13</v>
      </c>
      <c r="AA64">
        <v>40</v>
      </c>
      <c r="AB64">
        <v>33</v>
      </c>
      <c r="AC64">
        <v>29</v>
      </c>
      <c r="AD64">
        <v>25</v>
      </c>
      <c r="AE64">
        <v>44</v>
      </c>
      <c r="AF64" s="1">
        <v>11</v>
      </c>
      <c r="AG64" s="1">
        <v>67</v>
      </c>
      <c r="AH64" s="1">
        <v>62</v>
      </c>
    </row>
    <row r="65" spans="2:51">
      <c r="B65" t="s">
        <v>75</v>
      </c>
      <c r="W65">
        <v>26</v>
      </c>
      <c r="X65">
        <v>27</v>
      </c>
      <c r="Y65">
        <v>44</v>
      </c>
      <c r="Z65">
        <v>16</v>
      </c>
      <c r="AA65">
        <v>56</v>
      </c>
      <c r="AB65">
        <v>35</v>
      </c>
      <c r="AC65">
        <v>38</v>
      </c>
      <c r="AD65">
        <v>9</v>
      </c>
      <c r="AE65">
        <v>73</v>
      </c>
      <c r="AF65" s="1">
        <v>105</v>
      </c>
      <c r="AG65" s="1">
        <v>303</v>
      </c>
      <c r="AH65" s="1">
        <v>913</v>
      </c>
      <c r="AS65">
        <v>5</v>
      </c>
    </row>
    <row r="66" spans="2:51">
      <c r="B66" t="s">
        <v>46</v>
      </c>
      <c r="T66">
        <v>10</v>
      </c>
      <c r="V66">
        <v>1</v>
      </c>
      <c r="W66">
        <v>3</v>
      </c>
      <c r="X66">
        <v>5</v>
      </c>
      <c r="Z66">
        <v>3</v>
      </c>
      <c r="AA66">
        <v>3</v>
      </c>
      <c r="AB66">
        <v>11</v>
      </c>
      <c r="AC66">
        <v>93</v>
      </c>
      <c r="AD66">
        <v>1</v>
      </c>
      <c r="AE66">
        <v>3</v>
      </c>
      <c r="AF66" s="1">
        <v>2</v>
      </c>
      <c r="AH66" s="1">
        <v>7</v>
      </c>
    </row>
    <row r="67" spans="2:51">
      <c r="B67" t="s">
        <v>47</v>
      </c>
      <c r="Q67">
        <v>137653</v>
      </c>
      <c r="R67">
        <v>156367</v>
      </c>
      <c r="S67">
        <v>108281</v>
      </c>
      <c r="T67">
        <v>9301</v>
      </c>
      <c r="U67">
        <v>4230</v>
      </c>
      <c r="V67">
        <v>1416</v>
      </c>
      <c r="W67">
        <v>998</v>
      </c>
      <c r="X67">
        <v>3092</v>
      </c>
      <c r="Y67">
        <v>22269</v>
      </c>
      <c r="Z67">
        <v>171860</v>
      </c>
      <c r="AA67">
        <v>172041</v>
      </c>
      <c r="AB67">
        <v>109978</v>
      </c>
      <c r="AC67">
        <v>107820</v>
      </c>
      <c r="AD67">
        <v>103670</v>
      </c>
      <c r="AE67">
        <v>143405</v>
      </c>
      <c r="AF67" s="1">
        <v>213188</v>
      </c>
      <c r="AG67" s="1">
        <v>219951</v>
      </c>
      <c r="AH67" s="1">
        <v>256522</v>
      </c>
      <c r="AI67">
        <v>210</v>
      </c>
      <c r="AJ67">
        <v>163</v>
      </c>
      <c r="AK67">
        <v>88</v>
      </c>
      <c r="AL67">
        <v>106</v>
      </c>
      <c r="AM67">
        <v>109</v>
      </c>
      <c r="AN67">
        <v>145</v>
      </c>
      <c r="AO67">
        <v>160</v>
      </c>
      <c r="AP67">
        <v>224</v>
      </c>
      <c r="AQ67">
        <v>268</v>
      </c>
      <c r="AR67">
        <v>168</v>
      </c>
      <c r="AS67">
        <v>20</v>
      </c>
      <c r="AT67">
        <v>11</v>
      </c>
      <c r="AU67">
        <v>4</v>
      </c>
      <c r="AV67">
        <v>6</v>
      </c>
      <c r="AW67">
        <v>5</v>
      </c>
      <c r="AX67">
        <v>3</v>
      </c>
      <c r="AY67">
        <v>12</v>
      </c>
    </row>
    <row r="68" spans="2:51">
      <c r="B68" t="s">
        <v>48</v>
      </c>
      <c r="Q68">
        <v>4</v>
      </c>
      <c r="R68">
        <v>111</v>
      </c>
    </row>
    <row r="69" spans="2:51">
      <c r="B69" t="s">
        <v>49</v>
      </c>
    </row>
    <row r="70" spans="2:51">
      <c r="B70" t="s">
        <v>50</v>
      </c>
    </row>
    <row r="71" spans="2:51">
      <c r="B71" t="s">
        <v>51</v>
      </c>
      <c r="Q71">
        <v>1464</v>
      </c>
      <c r="R71">
        <v>1342</v>
      </c>
      <c r="S71">
        <v>1282</v>
      </c>
      <c r="T71">
        <v>901</v>
      </c>
      <c r="U71">
        <v>1546</v>
      </c>
      <c r="V71">
        <v>805</v>
      </c>
      <c r="W71">
        <v>300</v>
      </c>
      <c r="X71">
        <v>320</v>
      </c>
      <c r="Y71">
        <v>1071</v>
      </c>
      <c r="Z71">
        <v>872</v>
      </c>
      <c r="AA71">
        <v>1480</v>
      </c>
      <c r="AB71">
        <v>1222</v>
      </c>
      <c r="AC71">
        <v>667</v>
      </c>
      <c r="AD71">
        <v>1092</v>
      </c>
      <c r="AE71">
        <v>1298</v>
      </c>
      <c r="AF71" s="1">
        <v>1529</v>
      </c>
      <c r="AG71" s="1">
        <v>1836</v>
      </c>
      <c r="AH71" s="1">
        <v>1606</v>
      </c>
    </row>
    <row r="72" spans="2:51">
      <c r="B72" t="s">
        <v>52</v>
      </c>
      <c r="Q72">
        <v>12085</v>
      </c>
      <c r="R72">
        <v>13474</v>
      </c>
      <c r="S72">
        <v>11863</v>
      </c>
      <c r="T72">
        <v>20654</v>
      </c>
      <c r="U72">
        <v>22352</v>
      </c>
      <c r="V72">
        <v>21996</v>
      </c>
      <c r="W72">
        <v>20213</v>
      </c>
      <c r="X72">
        <v>5821</v>
      </c>
      <c r="Y72">
        <v>19813</v>
      </c>
      <c r="Z72">
        <v>36527</v>
      </c>
      <c r="AA72">
        <v>25053</v>
      </c>
      <c r="AB72">
        <v>22826</v>
      </c>
      <c r="AC72">
        <v>25138</v>
      </c>
      <c r="AD72">
        <v>45069</v>
      </c>
      <c r="AE72">
        <v>35602</v>
      </c>
      <c r="AF72" s="1">
        <v>65981</v>
      </c>
      <c r="AG72" s="1">
        <v>54079</v>
      </c>
      <c r="AH72" s="1">
        <v>55562</v>
      </c>
      <c r="AI72">
        <v>61</v>
      </c>
      <c r="AJ72">
        <v>56</v>
      </c>
      <c r="AK72">
        <v>43</v>
      </c>
      <c r="AL72">
        <v>26</v>
      </c>
      <c r="AM72">
        <v>41</v>
      </c>
      <c r="AN72">
        <v>49</v>
      </c>
      <c r="AO72">
        <v>59</v>
      </c>
      <c r="AP72">
        <v>86</v>
      </c>
      <c r="AQ72">
        <v>102</v>
      </c>
      <c r="AR72">
        <v>99</v>
      </c>
      <c r="AS72">
        <v>69</v>
      </c>
      <c r="AT72">
        <v>7</v>
      </c>
      <c r="AU72">
        <v>2</v>
      </c>
      <c r="AV72">
        <v>1</v>
      </c>
      <c r="AY72">
        <v>37</v>
      </c>
    </row>
    <row r="73" spans="2:51">
      <c r="B73" t="s">
        <v>53</v>
      </c>
      <c r="Q73">
        <v>1034</v>
      </c>
      <c r="R73">
        <v>751</v>
      </c>
      <c r="S73">
        <v>1958</v>
      </c>
      <c r="T73">
        <v>9334</v>
      </c>
      <c r="U73">
        <v>7212</v>
      </c>
      <c r="V73">
        <v>8859</v>
      </c>
      <c r="W73">
        <v>14147</v>
      </c>
      <c r="X73">
        <v>15407</v>
      </c>
      <c r="Y73">
        <v>33967</v>
      </c>
      <c r="Z73">
        <v>42097</v>
      </c>
      <c r="AA73">
        <v>21480</v>
      </c>
      <c r="AB73">
        <v>20608</v>
      </c>
      <c r="AC73">
        <v>30032</v>
      </c>
      <c r="AD73">
        <v>23303</v>
      </c>
      <c r="AE73">
        <v>42208</v>
      </c>
      <c r="AF73" s="1">
        <v>53759</v>
      </c>
      <c r="AG73" s="1">
        <v>70035</v>
      </c>
      <c r="AH73" s="1">
        <v>66048</v>
      </c>
      <c r="AI73">
        <v>75</v>
      </c>
      <c r="AJ73">
        <v>72</v>
      </c>
      <c r="AK73">
        <v>63</v>
      </c>
      <c r="AL73">
        <v>60</v>
      </c>
      <c r="AM73">
        <v>39</v>
      </c>
      <c r="AN73">
        <v>99</v>
      </c>
      <c r="AO73">
        <v>170</v>
      </c>
      <c r="AP73">
        <v>124</v>
      </c>
      <c r="AQ73">
        <v>96</v>
      </c>
      <c r="AR73">
        <v>161</v>
      </c>
      <c r="AS73">
        <v>194</v>
      </c>
      <c r="AT73">
        <v>150</v>
      </c>
      <c r="AU73">
        <v>68</v>
      </c>
      <c r="AV73">
        <v>3</v>
      </c>
      <c r="AW73">
        <v>6</v>
      </c>
      <c r="AY73">
        <v>2</v>
      </c>
    </row>
    <row r="74" spans="2:51">
      <c r="B74" t="s">
        <v>54</v>
      </c>
      <c r="R74">
        <v>7</v>
      </c>
      <c r="V74">
        <v>3</v>
      </c>
      <c r="X74">
        <v>5</v>
      </c>
      <c r="Z74">
        <v>29</v>
      </c>
      <c r="AB74">
        <v>11</v>
      </c>
      <c r="AC74">
        <v>1</v>
      </c>
      <c r="AG74" s="1">
        <v>2</v>
      </c>
      <c r="AQ74">
        <v>4</v>
      </c>
      <c r="AR74">
        <v>3</v>
      </c>
      <c r="AU74">
        <v>1</v>
      </c>
      <c r="AV74">
        <v>5</v>
      </c>
      <c r="AW74">
        <v>1</v>
      </c>
      <c r="AY74">
        <v>47</v>
      </c>
    </row>
    <row r="75" spans="2:51">
      <c r="B75" t="s">
        <v>107</v>
      </c>
      <c r="Y75">
        <v>2</v>
      </c>
      <c r="AA75">
        <v>13</v>
      </c>
      <c r="AB75">
        <v>1</v>
      </c>
      <c r="AC75">
        <v>14</v>
      </c>
      <c r="AD75">
        <v>131</v>
      </c>
      <c r="AE75">
        <v>148</v>
      </c>
      <c r="AF75" s="1">
        <v>1216</v>
      </c>
      <c r="AG75" s="1">
        <v>4010</v>
      </c>
      <c r="AH75" s="1">
        <v>3251</v>
      </c>
      <c r="AI75">
        <v>5</v>
      </c>
      <c r="AJ75">
        <v>12</v>
      </c>
      <c r="AK75">
        <v>9</v>
      </c>
      <c r="AL75">
        <v>5</v>
      </c>
      <c r="AM75">
        <v>1</v>
      </c>
      <c r="AN75">
        <v>1</v>
      </c>
      <c r="AO75">
        <v>14</v>
      </c>
      <c r="AP75">
        <v>4</v>
      </c>
      <c r="AQ75">
        <v>5</v>
      </c>
      <c r="AR75">
        <v>6</v>
      </c>
      <c r="AS75">
        <v>2</v>
      </c>
    </row>
    <row r="76" spans="2:51">
      <c r="B76" t="s">
        <v>55</v>
      </c>
      <c r="Q76">
        <v>14501</v>
      </c>
      <c r="R76">
        <v>18125</v>
      </c>
      <c r="S76">
        <v>25346</v>
      </c>
      <c r="T76">
        <v>31728</v>
      </c>
      <c r="U76">
        <v>15871</v>
      </c>
      <c r="V76">
        <v>8958</v>
      </c>
      <c r="W76">
        <v>4013</v>
      </c>
      <c r="X76">
        <v>2446</v>
      </c>
      <c r="Y76">
        <v>6179</v>
      </c>
      <c r="Z76">
        <v>20781</v>
      </c>
      <c r="AA76">
        <v>28403</v>
      </c>
      <c r="AB76">
        <v>26266</v>
      </c>
      <c r="AC76">
        <v>42375</v>
      </c>
      <c r="AD76">
        <v>60458</v>
      </c>
      <c r="AE76">
        <v>58893</v>
      </c>
      <c r="AF76" s="1">
        <v>92892</v>
      </c>
      <c r="AG76" s="1">
        <v>123601</v>
      </c>
      <c r="AH76" s="1">
        <v>127995</v>
      </c>
      <c r="AI76">
        <v>99</v>
      </c>
      <c r="AJ76">
        <v>66</v>
      </c>
      <c r="AK76">
        <v>48</v>
      </c>
      <c r="AL76">
        <v>44</v>
      </c>
      <c r="AM76">
        <v>32</v>
      </c>
      <c r="AN76">
        <v>46</v>
      </c>
      <c r="AO76">
        <v>20</v>
      </c>
      <c r="AP76">
        <v>89</v>
      </c>
      <c r="AQ76">
        <v>95</v>
      </c>
      <c r="AR76">
        <v>118</v>
      </c>
      <c r="AS76">
        <v>86</v>
      </c>
      <c r="AT76">
        <v>3</v>
      </c>
      <c r="AU76">
        <v>1</v>
      </c>
      <c r="AX76">
        <v>1</v>
      </c>
      <c r="AY76">
        <v>242</v>
      </c>
    </row>
    <row r="77" spans="2:51">
      <c r="B77" t="s">
        <v>56</v>
      </c>
      <c r="Y77">
        <v>20</v>
      </c>
      <c r="Z77">
        <v>9</v>
      </c>
    </row>
    <row r="78" spans="2:51">
      <c r="B78" t="s">
        <v>132</v>
      </c>
      <c r="AD78">
        <v>610</v>
      </c>
      <c r="AE78">
        <v>690</v>
      </c>
      <c r="AF78" s="1">
        <v>1202</v>
      </c>
      <c r="AG78" s="1">
        <v>567</v>
      </c>
      <c r="AH78" s="1">
        <v>345</v>
      </c>
    </row>
    <row r="79" spans="2:51">
      <c r="B79" t="s">
        <v>135</v>
      </c>
      <c r="AD79">
        <v>23</v>
      </c>
      <c r="AE79">
        <v>204</v>
      </c>
      <c r="AF79" s="1">
        <v>179</v>
      </c>
      <c r="AG79" s="1">
        <v>317</v>
      </c>
      <c r="AH79" s="1">
        <v>464</v>
      </c>
    </row>
    <row r="80" spans="2:51">
      <c r="B80" t="s">
        <v>133</v>
      </c>
      <c r="AD80">
        <v>15</v>
      </c>
      <c r="AE80">
        <v>97</v>
      </c>
      <c r="AG80" s="1">
        <v>13</v>
      </c>
      <c r="AH80" s="1">
        <v>18</v>
      </c>
    </row>
    <row r="81" spans="2:51">
      <c r="B81" t="s">
        <v>57</v>
      </c>
      <c r="T81">
        <v>7</v>
      </c>
    </row>
    <row r="82" spans="2:51">
      <c r="B82" t="s">
        <v>58</v>
      </c>
      <c r="Q82">
        <v>3324</v>
      </c>
      <c r="R82">
        <v>5178</v>
      </c>
      <c r="S82">
        <v>4644</v>
      </c>
      <c r="T82">
        <v>5647</v>
      </c>
      <c r="U82">
        <v>4823</v>
      </c>
      <c r="V82">
        <v>2955</v>
      </c>
      <c r="W82">
        <v>3460</v>
      </c>
      <c r="X82">
        <v>4592</v>
      </c>
      <c r="Y82">
        <v>7282</v>
      </c>
      <c r="Z82">
        <v>5792</v>
      </c>
      <c r="AA82">
        <v>6322</v>
      </c>
      <c r="AB82">
        <v>6413</v>
      </c>
      <c r="AC82">
        <v>7787</v>
      </c>
      <c r="AD82">
        <v>9241</v>
      </c>
      <c r="AE82">
        <v>11540</v>
      </c>
      <c r="AF82" s="1">
        <v>16192</v>
      </c>
      <c r="AG82" s="1">
        <v>17817</v>
      </c>
      <c r="AH82" s="1">
        <v>21421</v>
      </c>
      <c r="AI82">
        <v>12</v>
      </c>
      <c r="AJ82">
        <v>8</v>
      </c>
      <c r="AK82">
        <v>9</v>
      </c>
      <c r="AL82">
        <v>7</v>
      </c>
      <c r="AM82">
        <v>13</v>
      </c>
      <c r="AN82">
        <v>14</v>
      </c>
      <c r="AO82">
        <v>13</v>
      </c>
      <c r="AP82">
        <v>15</v>
      </c>
      <c r="AQ82">
        <v>17</v>
      </c>
      <c r="AR82">
        <v>15</v>
      </c>
      <c r="AS82">
        <v>19</v>
      </c>
      <c r="AT82">
        <v>1</v>
      </c>
      <c r="AY82">
        <v>25</v>
      </c>
    </row>
    <row r="83" spans="2:51">
      <c r="B83" t="s">
        <v>108</v>
      </c>
      <c r="Y83">
        <v>159</v>
      </c>
      <c r="Z83">
        <v>89</v>
      </c>
      <c r="AB83">
        <v>11</v>
      </c>
      <c r="AC83">
        <v>277</v>
      </c>
      <c r="AD83">
        <v>145</v>
      </c>
      <c r="AE83">
        <v>1363</v>
      </c>
      <c r="AF83" s="1">
        <v>2203</v>
      </c>
      <c r="AG83" s="1">
        <v>6507</v>
      </c>
      <c r="AH83" s="1">
        <v>8548</v>
      </c>
      <c r="AI83">
        <v>8</v>
      </c>
      <c r="AJ83">
        <v>11</v>
      </c>
      <c r="AK83">
        <v>9</v>
      </c>
      <c r="AL83">
        <v>12</v>
      </c>
      <c r="AM83">
        <v>17</v>
      </c>
      <c r="AN83">
        <v>23</v>
      </c>
      <c r="AO83">
        <v>24</v>
      </c>
      <c r="AP83">
        <v>25</v>
      </c>
      <c r="AQ83">
        <v>22</v>
      </c>
      <c r="AR83">
        <v>24</v>
      </c>
      <c r="AS83">
        <v>2</v>
      </c>
    </row>
    <row r="84" spans="2:51">
      <c r="B84" t="s">
        <v>59</v>
      </c>
      <c r="Q84">
        <v>3088</v>
      </c>
      <c r="R84">
        <v>2972</v>
      </c>
      <c r="S84">
        <v>2504</v>
      </c>
      <c r="T84">
        <v>1961</v>
      </c>
      <c r="U84">
        <v>2041</v>
      </c>
      <c r="V84">
        <v>1904</v>
      </c>
      <c r="W84">
        <v>2982</v>
      </c>
      <c r="X84">
        <v>3257</v>
      </c>
      <c r="Y84">
        <v>4464</v>
      </c>
      <c r="Z84">
        <v>2475</v>
      </c>
      <c r="AA84">
        <v>1827</v>
      </c>
      <c r="AB84">
        <v>1684</v>
      </c>
      <c r="AC84">
        <v>1759</v>
      </c>
      <c r="AD84">
        <v>1759</v>
      </c>
      <c r="AE84">
        <v>1585</v>
      </c>
      <c r="AF84" s="1">
        <v>2736</v>
      </c>
      <c r="AG84" s="1">
        <v>2687</v>
      </c>
      <c r="AH84" s="1">
        <v>2891</v>
      </c>
      <c r="AQ84">
        <v>5</v>
      </c>
      <c r="AR84">
        <v>5</v>
      </c>
      <c r="AS84">
        <v>7</v>
      </c>
      <c r="AT84">
        <v>18</v>
      </c>
      <c r="AU84">
        <v>30</v>
      </c>
      <c r="AV84">
        <v>51</v>
      </c>
      <c r="AW84">
        <v>25</v>
      </c>
      <c r="AX84">
        <v>49</v>
      </c>
      <c r="AY84">
        <v>54</v>
      </c>
    </row>
    <row r="85" spans="2:51">
      <c r="B85" t="s">
        <v>60</v>
      </c>
      <c r="Q85">
        <v>287</v>
      </c>
      <c r="R85">
        <v>219</v>
      </c>
      <c r="S85">
        <v>149</v>
      </c>
      <c r="T85">
        <v>88</v>
      </c>
      <c r="U85">
        <v>109</v>
      </c>
      <c r="V85">
        <v>38</v>
      </c>
      <c r="W85">
        <v>99</v>
      </c>
      <c r="X85">
        <v>232</v>
      </c>
      <c r="Y85">
        <v>533</v>
      </c>
      <c r="Z85">
        <v>655</v>
      </c>
      <c r="AA85">
        <v>128</v>
      </c>
      <c r="AB85">
        <v>188</v>
      </c>
      <c r="AC85">
        <v>178</v>
      </c>
      <c r="AD85">
        <v>130</v>
      </c>
      <c r="AE85">
        <v>58</v>
      </c>
      <c r="AF85" s="1">
        <v>99</v>
      </c>
      <c r="AG85" s="1">
        <v>191</v>
      </c>
      <c r="AH85" s="1">
        <v>191</v>
      </c>
      <c r="AQ85">
        <v>1</v>
      </c>
      <c r="AR85">
        <v>1</v>
      </c>
      <c r="AS85">
        <v>2</v>
      </c>
      <c r="AT85">
        <v>1</v>
      </c>
      <c r="AU85">
        <v>2</v>
      </c>
      <c r="AV85">
        <v>2</v>
      </c>
      <c r="AW85">
        <v>11</v>
      </c>
      <c r="AX85">
        <v>1</v>
      </c>
      <c r="AY85">
        <v>3</v>
      </c>
    </row>
    <row r="86" spans="2:51">
      <c r="B86" t="s">
        <v>61</v>
      </c>
      <c r="Q86">
        <v>27077</v>
      </c>
      <c r="R86">
        <v>37164</v>
      </c>
      <c r="S86">
        <v>5812</v>
      </c>
      <c r="T86">
        <v>9211</v>
      </c>
      <c r="U86">
        <v>12944</v>
      </c>
      <c r="V86">
        <v>45944</v>
      </c>
      <c r="W86">
        <v>50881</v>
      </c>
      <c r="X86">
        <v>4277</v>
      </c>
      <c r="Y86">
        <v>110623</v>
      </c>
      <c r="Z86">
        <v>28764</v>
      </c>
      <c r="AA86">
        <v>37642</v>
      </c>
      <c r="AB86">
        <v>18160</v>
      </c>
      <c r="AC86">
        <v>19032</v>
      </c>
      <c r="AD86">
        <v>19309</v>
      </c>
      <c r="AE86">
        <v>35405</v>
      </c>
      <c r="AF86" s="1">
        <v>53301</v>
      </c>
      <c r="AG86" s="1">
        <v>120460</v>
      </c>
      <c r="AH86" s="1">
        <v>103545</v>
      </c>
      <c r="AI86">
        <v>123</v>
      </c>
      <c r="AJ86">
        <v>98</v>
      </c>
      <c r="AK86">
        <v>67</v>
      </c>
      <c r="AL86">
        <v>85</v>
      </c>
      <c r="AM86">
        <v>139</v>
      </c>
      <c r="AN86">
        <v>130</v>
      </c>
      <c r="AO86">
        <v>106</v>
      </c>
      <c r="AP86">
        <v>152</v>
      </c>
      <c r="AQ86">
        <v>169</v>
      </c>
      <c r="AR86">
        <v>186</v>
      </c>
      <c r="AS86">
        <v>133</v>
      </c>
      <c r="AT86">
        <v>156</v>
      </c>
      <c r="AU86">
        <v>199</v>
      </c>
      <c r="AV86">
        <v>257</v>
      </c>
      <c r="AW86">
        <v>349</v>
      </c>
      <c r="AX86">
        <v>444</v>
      </c>
      <c r="AY86">
        <v>446</v>
      </c>
    </row>
    <row r="87" spans="2:51">
      <c r="B87" t="s">
        <v>62</v>
      </c>
      <c r="V87">
        <v>7</v>
      </c>
      <c r="Y87">
        <v>1</v>
      </c>
      <c r="AC87">
        <v>31</v>
      </c>
      <c r="AD87">
        <v>60</v>
      </c>
      <c r="AF87" s="1">
        <v>8</v>
      </c>
      <c r="AH87" s="1">
        <v>49</v>
      </c>
      <c r="AU87">
        <v>3</v>
      </c>
      <c r="AV87">
        <v>9</v>
      </c>
      <c r="AW87">
        <v>2</v>
      </c>
      <c r="AX87">
        <v>1</v>
      </c>
      <c r="AY87">
        <v>4</v>
      </c>
    </row>
    <row r="88" spans="2:51">
      <c r="B88" t="s">
        <v>99</v>
      </c>
      <c r="R88">
        <v>3</v>
      </c>
      <c r="AA88">
        <v>79</v>
      </c>
      <c r="AB88">
        <v>9</v>
      </c>
      <c r="AD88">
        <v>36</v>
      </c>
      <c r="AE88">
        <v>339</v>
      </c>
      <c r="AF88" s="1">
        <v>49</v>
      </c>
      <c r="AG88" s="1">
        <v>44</v>
      </c>
      <c r="AH88" s="1">
        <v>79</v>
      </c>
    </row>
    <row r="89" spans="2:51">
      <c r="B89" t="s">
        <v>63</v>
      </c>
      <c r="Q89">
        <v>1316</v>
      </c>
      <c r="R89">
        <v>1367</v>
      </c>
      <c r="S89">
        <v>1070</v>
      </c>
      <c r="T89">
        <v>443</v>
      </c>
      <c r="U89">
        <v>107</v>
      </c>
      <c r="V89">
        <v>101</v>
      </c>
      <c r="W89">
        <v>190</v>
      </c>
      <c r="X89">
        <v>1753</v>
      </c>
      <c r="Y89">
        <v>223</v>
      </c>
      <c r="Z89">
        <v>797</v>
      </c>
      <c r="AA89">
        <v>1475</v>
      </c>
      <c r="AB89">
        <v>1193</v>
      </c>
      <c r="AC89">
        <v>1947</v>
      </c>
      <c r="AD89">
        <v>1221</v>
      </c>
      <c r="AE89">
        <v>2962</v>
      </c>
      <c r="AF89" s="1">
        <v>4418</v>
      </c>
      <c r="AG89" s="1">
        <v>7998</v>
      </c>
      <c r="AH89" s="1">
        <v>11566</v>
      </c>
      <c r="AI89">
        <v>9</v>
      </c>
      <c r="AJ89">
        <v>7</v>
      </c>
      <c r="AK89">
        <v>9</v>
      </c>
      <c r="AL89">
        <v>10</v>
      </c>
      <c r="AM89">
        <v>11</v>
      </c>
      <c r="AN89">
        <v>14</v>
      </c>
      <c r="AO89">
        <v>10</v>
      </c>
      <c r="AP89">
        <v>7</v>
      </c>
      <c r="AQ89">
        <v>6</v>
      </c>
      <c r="AR89">
        <v>7</v>
      </c>
      <c r="AS89">
        <v>7</v>
      </c>
      <c r="AT89">
        <v>1</v>
      </c>
    </row>
    <row r="90" spans="2:51">
      <c r="B90" t="s">
        <v>64</v>
      </c>
      <c r="Q90">
        <v>4607</v>
      </c>
      <c r="R90">
        <v>4787</v>
      </c>
      <c r="S90">
        <v>5278</v>
      </c>
      <c r="T90">
        <v>4667</v>
      </c>
      <c r="U90">
        <v>5189</v>
      </c>
      <c r="V90">
        <v>5811</v>
      </c>
      <c r="W90">
        <v>5690</v>
      </c>
      <c r="X90">
        <v>3294</v>
      </c>
      <c r="Y90">
        <v>4873</v>
      </c>
      <c r="Z90">
        <v>3349</v>
      </c>
      <c r="AA90">
        <v>4224</v>
      </c>
      <c r="AB90">
        <v>3356</v>
      </c>
      <c r="AC90">
        <v>3394</v>
      </c>
      <c r="AD90">
        <v>3873</v>
      </c>
      <c r="AE90">
        <v>4343</v>
      </c>
      <c r="AF90" s="1">
        <v>4261</v>
      </c>
      <c r="AG90" s="1">
        <v>4621</v>
      </c>
      <c r="AH90" s="1">
        <v>6799</v>
      </c>
      <c r="AI90">
        <v>6</v>
      </c>
      <c r="AJ90">
        <v>6</v>
      </c>
      <c r="AK90">
        <v>7</v>
      </c>
      <c r="AL90">
        <v>6</v>
      </c>
      <c r="AM90">
        <v>7</v>
      </c>
      <c r="AN90">
        <v>10</v>
      </c>
      <c r="AO90">
        <v>13</v>
      </c>
      <c r="AP90">
        <v>7</v>
      </c>
      <c r="AQ90">
        <v>8</v>
      </c>
      <c r="AR90">
        <v>7</v>
      </c>
      <c r="AS90">
        <v>7</v>
      </c>
      <c r="AT90">
        <v>5</v>
      </c>
      <c r="AU90">
        <v>2</v>
      </c>
      <c r="AV90">
        <v>3</v>
      </c>
      <c r="AW90">
        <v>1</v>
      </c>
      <c r="AX90">
        <v>1</v>
      </c>
      <c r="AY90">
        <v>6</v>
      </c>
    </row>
    <row r="91" spans="2:51">
      <c r="B91" t="s">
        <v>65</v>
      </c>
      <c r="Q91">
        <v>37</v>
      </c>
      <c r="R91">
        <v>2</v>
      </c>
      <c r="S91">
        <v>4</v>
      </c>
      <c r="T91">
        <v>37</v>
      </c>
      <c r="AA91">
        <v>1</v>
      </c>
      <c r="AD91">
        <v>4</v>
      </c>
      <c r="AG91" s="1">
        <v>9</v>
      </c>
      <c r="AH91" s="1">
        <v>22</v>
      </c>
    </row>
    <row r="92" spans="2:51">
      <c r="B92" t="s">
        <v>66</v>
      </c>
      <c r="Q92">
        <v>40797</v>
      </c>
      <c r="R92">
        <v>39130</v>
      </c>
      <c r="S92">
        <v>33357</v>
      </c>
      <c r="T92">
        <v>19254</v>
      </c>
      <c r="U92">
        <v>18787</v>
      </c>
      <c r="V92">
        <v>24536</v>
      </c>
      <c r="W92">
        <v>31810</v>
      </c>
      <c r="X92">
        <v>24324</v>
      </c>
      <c r="Y92">
        <v>77291</v>
      </c>
      <c r="Z92">
        <v>79473</v>
      </c>
      <c r="AA92">
        <v>48180</v>
      </c>
      <c r="AB92">
        <v>49828</v>
      </c>
      <c r="AC92">
        <v>50565</v>
      </c>
      <c r="AD92">
        <v>52333</v>
      </c>
      <c r="AE92">
        <v>67880</v>
      </c>
      <c r="AF92" s="1">
        <v>101234</v>
      </c>
      <c r="AG92" s="1">
        <v>107274</v>
      </c>
      <c r="AH92" s="1">
        <v>120202</v>
      </c>
      <c r="AI92">
        <v>79</v>
      </c>
      <c r="AJ92">
        <v>63</v>
      </c>
      <c r="AK92">
        <v>46</v>
      </c>
      <c r="AL92">
        <v>48</v>
      </c>
      <c r="AM92">
        <v>51</v>
      </c>
      <c r="AN92">
        <v>68</v>
      </c>
      <c r="AO92">
        <v>74</v>
      </c>
      <c r="AP92">
        <v>102</v>
      </c>
      <c r="AQ92">
        <v>94</v>
      </c>
      <c r="AR92">
        <v>87</v>
      </c>
      <c r="AS92">
        <v>59</v>
      </c>
      <c r="AT92">
        <v>8</v>
      </c>
      <c r="AU92">
        <v>4</v>
      </c>
      <c r="AV92">
        <v>4</v>
      </c>
      <c r="AW92">
        <v>3</v>
      </c>
      <c r="AX92">
        <v>29</v>
      </c>
      <c r="AY92">
        <v>114</v>
      </c>
    </row>
    <row r="93" spans="2:51">
      <c r="B93" t="s">
        <v>67</v>
      </c>
      <c r="Q93">
        <v>4290</v>
      </c>
      <c r="R93">
        <v>4626</v>
      </c>
      <c r="S93">
        <v>5265</v>
      </c>
      <c r="T93">
        <v>7945</v>
      </c>
      <c r="U93">
        <v>8525</v>
      </c>
      <c r="V93">
        <v>9085</v>
      </c>
      <c r="W93">
        <v>12418</v>
      </c>
      <c r="X93">
        <v>13234</v>
      </c>
      <c r="Y93">
        <v>21583</v>
      </c>
      <c r="Z93">
        <v>21001</v>
      </c>
      <c r="AA93">
        <v>14608</v>
      </c>
      <c r="AB93">
        <v>9670</v>
      </c>
      <c r="AC93">
        <v>12588</v>
      </c>
      <c r="AD93">
        <v>17647</v>
      </c>
      <c r="AE93">
        <v>13825</v>
      </c>
      <c r="AF93" s="1">
        <v>15461</v>
      </c>
      <c r="AG93" s="1">
        <v>21142</v>
      </c>
      <c r="AH93" s="1">
        <v>23365</v>
      </c>
      <c r="AI93">
        <v>25</v>
      </c>
      <c r="AJ93">
        <v>21</v>
      </c>
      <c r="AK93">
        <v>13</v>
      </c>
      <c r="AL93">
        <v>11</v>
      </c>
      <c r="AM93">
        <v>13</v>
      </c>
      <c r="AN93">
        <v>13</v>
      </c>
      <c r="AO93">
        <v>14</v>
      </c>
      <c r="AP93">
        <v>19</v>
      </c>
      <c r="AQ93">
        <v>26</v>
      </c>
      <c r="AR93">
        <v>24</v>
      </c>
      <c r="AS93">
        <v>20</v>
      </c>
      <c r="AT93">
        <v>23</v>
      </c>
      <c r="AU93">
        <v>27</v>
      </c>
      <c r="AV93">
        <v>31</v>
      </c>
      <c r="AW93">
        <v>46</v>
      </c>
      <c r="AX93">
        <v>67</v>
      </c>
      <c r="AY93">
        <v>150</v>
      </c>
    </row>
    <row r="94" spans="2:51">
      <c r="B94" t="s">
        <v>68</v>
      </c>
      <c r="Q94">
        <v>1808</v>
      </c>
      <c r="R94">
        <v>1807</v>
      </c>
      <c r="S94">
        <v>1616</v>
      </c>
      <c r="T94">
        <v>1239</v>
      </c>
      <c r="U94">
        <v>316</v>
      </c>
      <c r="V94">
        <v>365</v>
      </c>
      <c r="W94">
        <v>628</v>
      </c>
      <c r="X94">
        <v>231</v>
      </c>
      <c r="Y94">
        <v>1050</v>
      </c>
      <c r="Z94">
        <v>768</v>
      </c>
      <c r="AA94">
        <v>1057</v>
      </c>
      <c r="AB94">
        <v>325</v>
      </c>
      <c r="AC94">
        <v>217</v>
      </c>
      <c r="AD94">
        <v>267</v>
      </c>
      <c r="AE94">
        <v>287</v>
      </c>
      <c r="AF94" s="1">
        <v>308</v>
      </c>
      <c r="AG94" s="1">
        <v>490</v>
      </c>
      <c r="AH94" s="1">
        <v>318</v>
      </c>
    </row>
    <row r="95" spans="2:51">
      <c r="B95" t="s">
        <v>109</v>
      </c>
      <c r="AA95">
        <v>169</v>
      </c>
      <c r="AB95">
        <v>157</v>
      </c>
      <c r="AD95">
        <v>273</v>
      </c>
      <c r="AH95" s="1">
        <v>10</v>
      </c>
    </row>
    <row r="96" spans="2:51">
      <c r="B96" t="s">
        <v>69</v>
      </c>
      <c r="U96">
        <v>19</v>
      </c>
      <c r="V96">
        <v>1</v>
      </c>
      <c r="Y96">
        <v>2</v>
      </c>
      <c r="AA96">
        <v>1</v>
      </c>
      <c r="AE96">
        <v>2</v>
      </c>
      <c r="AH96" s="1">
        <v>4</v>
      </c>
    </row>
    <row r="97" spans="2:51">
      <c r="B97" t="s">
        <v>136</v>
      </c>
      <c r="AF97" s="1">
        <v>571</v>
      </c>
      <c r="AG97" s="1">
        <v>682</v>
      </c>
      <c r="AH97" s="1">
        <v>425</v>
      </c>
    </row>
    <row r="98" spans="2:51">
      <c r="B98" t="s">
        <v>70</v>
      </c>
      <c r="Q98">
        <v>885</v>
      </c>
      <c r="R98">
        <v>894</v>
      </c>
      <c r="S98">
        <v>834</v>
      </c>
      <c r="T98">
        <v>751</v>
      </c>
      <c r="U98">
        <v>1672</v>
      </c>
      <c r="V98">
        <v>799</v>
      </c>
      <c r="W98">
        <v>1201</v>
      </c>
      <c r="X98">
        <v>2699</v>
      </c>
      <c r="Y98">
        <v>2376</v>
      </c>
      <c r="Z98">
        <v>2998</v>
      </c>
      <c r="AA98">
        <v>3323</v>
      </c>
      <c r="AB98">
        <v>2242</v>
      </c>
      <c r="AC98">
        <v>2435</v>
      </c>
      <c r="AD98">
        <v>2271</v>
      </c>
      <c r="AE98">
        <v>2648</v>
      </c>
      <c r="AF98" s="1">
        <v>2380</v>
      </c>
      <c r="AG98" s="1">
        <v>2409</v>
      </c>
      <c r="AH98" s="1">
        <v>3766</v>
      </c>
      <c r="AQ98">
        <v>6</v>
      </c>
      <c r="AR98">
        <v>6</v>
      </c>
      <c r="AS98">
        <v>40</v>
      </c>
      <c r="AT98">
        <v>9</v>
      </c>
      <c r="AU98">
        <v>4</v>
      </c>
      <c r="AV98">
        <v>1</v>
      </c>
      <c r="AY98">
        <v>1</v>
      </c>
    </row>
    <row r="99" spans="2:51">
      <c r="B99" t="s">
        <v>71</v>
      </c>
      <c r="Q99">
        <v>11760</v>
      </c>
      <c r="R99">
        <v>9029</v>
      </c>
      <c r="S99">
        <v>17023</v>
      </c>
      <c r="T99">
        <v>19740</v>
      </c>
      <c r="U99">
        <v>34445</v>
      </c>
      <c r="V99">
        <v>41357</v>
      </c>
      <c r="W99">
        <v>97450</v>
      </c>
      <c r="X99">
        <v>94456</v>
      </c>
      <c r="Y99">
        <v>89726</v>
      </c>
      <c r="Z99">
        <v>75174</v>
      </c>
      <c r="AA99">
        <v>55620</v>
      </c>
      <c r="AB99">
        <v>42375</v>
      </c>
      <c r="AC99">
        <v>59880</v>
      </c>
      <c r="AD99">
        <v>42807</v>
      </c>
      <c r="AE99">
        <v>52075</v>
      </c>
      <c r="AF99" s="1">
        <v>76841</v>
      </c>
      <c r="AG99" s="1">
        <v>91665</v>
      </c>
      <c r="AH99" s="1">
        <v>83655</v>
      </c>
      <c r="AI99">
        <v>96</v>
      </c>
      <c r="AJ99">
        <v>119</v>
      </c>
      <c r="AK99">
        <v>108</v>
      </c>
      <c r="AL99">
        <v>109</v>
      </c>
      <c r="AM99">
        <v>114</v>
      </c>
      <c r="AN99">
        <v>157</v>
      </c>
      <c r="AO99" s="2">
        <v>152</v>
      </c>
      <c r="AP99">
        <v>227</v>
      </c>
      <c r="AQ99">
        <v>189</v>
      </c>
      <c r="AR99">
        <v>184</v>
      </c>
      <c r="AS99">
        <v>200</v>
      </c>
      <c r="AT99">
        <v>66</v>
      </c>
      <c r="AU99">
        <v>10</v>
      </c>
    </row>
    <row r="100" spans="2:51">
      <c r="B100" t="s">
        <v>72</v>
      </c>
      <c r="Q100">
        <v>51</v>
      </c>
      <c r="R100">
        <v>62</v>
      </c>
      <c r="S100">
        <v>73</v>
      </c>
      <c r="T100">
        <v>62</v>
      </c>
      <c r="U100">
        <v>66</v>
      </c>
      <c r="V100">
        <v>16</v>
      </c>
      <c r="W100">
        <v>5</v>
      </c>
      <c r="X100">
        <v>15</v>
      </c>
      <c r="Y100">
        <v>100</v>
      </c>
      <c r="Z100">
        <v>144</v>
      </c>
      <c r="AA100">
        <v>47</v>
      </c>
      <c r="AB100">
        <v>136</v>
      </c>
      <c r="AC100">
        <v>166</v>
      </c>
      <c r="AD100">
        <v>288</v>
      </c>
      <c r="AE100">
        <v>54</v>
      </c>
      <c r="AF100" s="1">
        <v>51</v>
      </c>
      <c r="AG100" s="1">
        <v>238</v>
      </c>
      <c r="AH100" s="1">
        <v>1042</v>
      </c>
      <c r="AI100">
        <v>2</v>
      </c>
      <c r="AJ100">
        <v>4</v>
      </c>
      <c r="AK100">
        <v>4</v>
      </c>
      <c r="AL100">
        <v>7</v>
      </c>
      <c r="AM100">
        <v>28</v>
      </c>
      <c r="AN100">
        <v>76</v>
      </c>
      <c r="AO100">
        <v>136</v>
      </c>
      <c r="AP100">
        <v>140</v>
      </c>
      <c r="AQ100">
        <v>124</v>
      </c>
      <c r="AR100">
        <v>87</v>
      </c>
      <c r="AS100">
        <v>53</v>
      </c>
      <c r="AT100">
        <v>73</v>
      </c>
      <c r="AU100">
        <v>105</v>
      </c>
      <c r="AV100">
        <v>146</v>
      </c>
      <c r="AW100">
        <v>173</v>
      </c>
      <c r="AX100">
        <v>216</v>
      </c>
      <c r="AY100">
        <v>312</v>
      </c>
    </row>
    <row r="101" spans="2:51">
      <c r="B101" t="s">
        <v>73</v>
      </c>
      <c r="Q101">
        <v>847</v>
      </c>
      <c r="R101">
        <v>1091</v>
      </c>
      <c r="S101">
        <v>1016</v>
      </c>
      <c r="T101">
        <v>1358</v>
      </c>
      <c r="U101">
        <v>2324</v>
      </c>
      <c r="V101">
        <v>1677</v>
      </c>
      <c r="W101">
        <v>1684</v>
      </c>
      <c r="X101">
        <v>387</v>
      </c>
      <c r="Y101">
        <v>1154</v>
      </c>
      <c r="Z101">
        <v>518</v>
      </c>
      <c r="AA101">
        <v>816</v>
      </c>
      <c r="AB101">
        <v>736</v>
      </c>
      <c r="AC101">
        <v>862</v>
      </c>
      <c r="AD101">
        <v>621</v>
      </c>
      <c r="AE101">
        <v>486</v>
      </c>
      <c r="AF101" s="1">
        <v>963</v>
      </c>
      <c r="AG101" s="1">
        <v>2986</v>
      </c>
      <c r="AH101" s="1">
        <v>4341</v>
      </c>
      <c r="AQ101">
        <v>9</v>
      </c>
      <c r="AR101">
        <v>13</v>
      </c>
      <c r="AS101">
        <v>10</v>
      </c>
      <c r="AT101">
        <v>6</v>
      </c>
      <c r="AU101">
        <v>1</v>
      </c>
    </row>
    <row r="102" spans="2:51">
      <c r="B102" t="s">
        <v>74</v>
      </c>
      <c r="Q102">
        <v>1306</v>
      </c>
      <c r="R102">
        <v>1046</v>
      </c>
      <c r="S102">
        <v>712</v>
      </c>
      <c r="T102">
        <v>363</v>
      </c>
      <c r="U102">
        <v>520</v>
      </c>
      <c r="V102">
        <v>242</v>
      </c>
      <c r="W102">
        <v>364</v>
      </c>
      <c r="X102">
        <v>632</v>
      </c>
      <c r="Y102">
        <v>1275</v>
      </c>
      <c r="Z102">
        <v>170</v>
      </c>
      <c r="AA102">
        <v>323</v>
      </c>
      <c r="AB102">
        <v>502</v>
      </c>
      <c r="AC102">
        <v>133</v>
      </c>
      <c r="AD102">
        <v>156</v>
      </c>
      <c r="AE102">
        <v>663</v>
      </c>
      <c r="AF102" s="1">
        <v>468</v>
      </c>
      <c r="AG102" s="1">
        <v>386</v>
      </c>
      <c r="AH102" s="1">
        <v>2568</v>
      </c>
      <c r="AI102">
        <v>2</v>
      </c>
      <c r="AJ102">
        <v>2</v>
      </c>
      <c r="AK102">
        <v>2</v>
      </c>
      <c r="AL102">
        <v>11</v>
      </c>
      <c r="AM102">
        <v>7</v>
      </c>
      <c r="AN102">
        <v>22</v>
      </c>
      <c r="AO102">
        <v>7</v>
      </c>
      <c r="AP102">
        <v>3</v>
      </c>
      <c r="AQ102">
        <v>2</v>
      </c>
      <c r="AR102">
        <v>24</v>
      </c>
      <c r="AS102">
        <v>4</v>
      </c>
      <c r="AT102">
        <v>1</v>
      </c>
      <c r="AU102">
        <v>1</v>
      </c>
      <c r="AV102">
        <v>1</v>
      </c>
      <c r="AW102">
        <v>12</v>
      </c>
      <c r="AX102">
        <v>10</v>
      </c>
      <c r="AY102">
        <v>22</v>
      </c>
    </row>
    <row r="103" spans="2:51">
      <c r="B103" t="s">
        <v>75</v>
      </c>
      <c r="Q103">
        <v>22</v>
      </c>
      <c r="R103">
        <v>4</v>
      </c>
      <c r="S103">
        <v>1</v>
      </c>
      <c r="T103">
        <v>36</v>
      </c>
      <c r="U103">
        <v>14</v>
      </c>
      <c r="V103">
        <v>26</v>
      </c>
    </row>
    <row r="104" spans="2:51">
      <c r="B104" t="s">
        <v>76</v>
      </c>
      <c r="Q104">
        <v>128097</v>
      </c>
      <c r="R104">
        <v>167297</v>
      </c>
      <c r="S104">
        <v>153548</v>
      </c>
      <c r="T104">
        <v>146077</v>
      </c>
      <c r="U104">
        <v>214550</v>
      </c>
      <c r="V104">
        <v>267389</v>
      </c>
      <c r="W104">
        <v>283571</v>
      </c>
      <c r="X104">
        <v>479023</v>
      </c>
      <c r="Y104">
        <v>548850</v>
      </c>
      <c r="Z104">
        <v>462745</v>
      </c>
      <c r="AA104">
        <v>321356</v>
      </c>
      <c r="AB104">
        <v>348476</v>
      </c>
      <c r="AC104">
        <v>462399</v>
      </c>
      <c r="AD104">
        <v>591275</v>
      </c>
      <c r="AE104">
        <v>808306</v>
      </c>
      <c r="AF104" s="1">
        <v>1018057</v>
      </c>
      <c r="AG104" s="1">
        <v>952408</v>
      </c>
      <c r="AH104" s="1">
        <v>1023862</v>
      </c>
      <c r="AI104">
        <v>771</v>
      </c>
      <c r="AJ104">
        <v>632</v>
      </c>
      <c r="AK104">
        <v>392</v>
      </c>
      <c r="AL104">
        <v>326</v>
      </c>
      <c r="AM104">
        <v>452</v>
      </c>
      <c r="AN104">
        <v>598</v>
      </c>
      <c r="AO104">
        <v>685</v>
      </c>
      <c r="AP104">
        <v>820</v>
      </c>
      <c r="AQ104">
        <v>859</v>
      </c>
      <c r="AR104">
        <v>851</v>
      </c>
      <c r="AS104">
        <v>1028</v>
      </c>
      <c r="AT104">
        <v>1186</v>
      </c>
      <c r="AU104">
        <v>983</v>
      </c>
      <c r="AV104">
        <v>857</v>
      </c>
      <c r="AW104">
        <v>1795</v>
      </c>
      <c r="AX104">
        <v>1607</v>
      </c>
      <c r="AY104">
        <v>2639</v>
      </c>
    </row>
    <row r="105" spans="2:51">
      <c r="B105" t="s">
        <v>77</v>
      </c>
      <c r="Q105">
        <v>215</v>
      </c>
      <c r="R105">
        <v>77</v>
      </c>
      <c r="S105">
        <v>188</v>
      </c>
      <c r="T105">
        <v>74</v>
      </c>
      <c r="U105">
        <v>57</v>
      </c>
      <c r="V105">
        <v>8</v>
      </c>
      <c r="W105">
        <v>1</v>
      </c>
      <c r="X105">
        <v>4</v>
      </c>
      <c r="Y105">
        <v>40</v>
      </c>
      <c r="Z105">
        <v>41</v>
      </c>
      <c r="AA105">
        <v>34</v>
      </c>
      <c r="AB105">
        <v>29</v>
      </c>
      <c r="AC105">
        <v>21</v>
      </c>
      <c r="AD105">
        <v>55</v>
      </c>
      <c r="AE105">
        <v>87</v>
      </c>
      <c r="AF105" s="1">
        <v>89</v>
      </c>
      <c r="AG105" s="1">
        <v>88</v>
      </c>
      <c r="AH105" s="1">
        <v>94</v>
      </c>
    </row>
    <row r="106" spans="2:51">
      <c r="B106" t="s">
        <v>78</v>
      </c>
      <c r="U106">
        <v>3</v>
      </c>
    </row>
    <row r="107" spans="2:51">
      <c r="B107" t="s">
        <v>79</v>
      </c>
      <c r="Q107">
        <v>16</v>
      </c>
      <c r="R107">
        <v>21</v>
      </c>
      <c r="S107">
        <v>80</v>
      </c>
      <c r="T107">
        <v>8</v>
      </c>
      <c r="U107">
        <v>45</v>
      </c>
      <c r="V107">
        <v>6</v>
      </c>
      <c r="W107">
        <v>1</v>
      </c>
      <c r="X107">
        <v>10</v>
      </c>
      <c r="Y107">
        <v>2</v>
      </c>
      <c r="Z107">
        <v>3</v>
      </c>
      <c r="AA107">
        <v>1353</v>
      </c>
      <c r="AB107">
        <v>1797</v>
      </c>
      <c r="AC107">
        <v>5</v>
      </c>
      <c r="AD107">
        <v>3</v>
      </c>
      <c r="AE107">
        <v>229</v>
      </c>
      <c r="AG107" s="1">
        <v>2</v>
      </c>
      <c r="AH107" s="1">
        <v>139</v>
      </c>
    </row>
    <row r="108" spans="2:51">
      <c r="B108" t="s">
        <v>80</v>
      </c>
      <c r="Q108">
        <v>22</v>
      </c>
      <c r="R108">
        <v>68</v>
      </c>
      <c r="S108">
        <v>55</v>
      </c>
      <c r="T108">
        <v>21</v>
      </c>
      <c r="U108">
        <v>51</v>
      </c>
      <c r="V108">
        <v>74</v>
      </c>
      <c r="AD108">
        <v>25</v>
      </c>
      <c r="AF108" s="1">
        <v>34</v>
      </c>
      <c r="AG108" s="1">
        <v>35</v>
      </c>
      <c r="AH108" s="1">
        <v>20</v>
      </c>
    </row>
    <row r="109" spans="2:51">
      <c r="B109" t="s">
        <v>81</v>
      </c>
      <c r="Q109">
        <v>39</v>
      </c>
      <c r="R109">
        <v>11</v>
      </c>
      <c r="S109">
        <v>1</v>
      </c>
    </row>
    <row r="110" spans="2:51">
      <c r="B110" t="s">
        <v>82</v>
      </c>
      <c r="Q110">
        <v>11</v>
      </c>
      <c r="R110">
        <v>4</v>
      </c>
      <c r="S110">
        <v>9</v>
      </c>
      <c r="V110">
        <v>6</v>
      </c>
      <c r="AD110">
        <v>6</v>
      </c>
    </row>
    <row r="111" spans="2:51">
      <c r="B111" t="s">
        <v>83</v>
      </c>
      <c r="AA111">
        <v>1</v>
      </c>
      <c r="AE111">
        <v>2</v>
      </c>
    </row>
    <row r="112" spans="2:51">
      <c r="B112" t="s">
        <v>84</v>
      </c>
      <c r="Q112">
        <v>776</v>
      </c>
      <c r="R112">
        <v>4802</v>
      </c>
      <c r="S112">
        <v>1357</v>
      </c>
      <c r="T112">
        <v>288</v>
      </c>
      <c r="U112">
        <v>115</v>
      </c>
      <c r="V112">
        <v>159</v>
      </c>
      <c r="W112">
        <v>2019</v>
      </c>
      <c r="X112">
        <v>2818</v>
      </c>
      <c r="Y112">
        <v>696</v>
      </c>
      <c r="Z112">
        <v>637</v>
      </c>
      <c r="AA112">
        <v>436</v>
      </c>
      <c r="AB112">
        <v>1961</v>
      </c>
      <c r="AC112">
        <v>1848</v>
      </c>
      <c r="AD112">
        <v>4592</v>
      </c>
      <c r="AE112">
        <v>3652</v>
      </c>
      <c r="AF112" s="1">
        <v>5307</v>
      </c>
      <c r="AG112" s="1">
        <v>3947</v>
      </c>
      <c r="AH112" s="1">
        <v>6491</v>
      </c>
      <c r="AI112">
        <v>9</v>
      </c>
      <c r="AJ112">
        <v>7</v>
      </c>
      <c r="AK112">
        <v>6</v>
      </c>
      <c r="AL112">
        <v>3</v>
      </c>
      <c r="AM112">
        <v>2</v>
      </c>
      <c r="AN112">
        <v>3</v>
      </c>
      <c r="AO112">
        <v>3</v>
      </c>
      <c r="AP112">
        <v>8</v>
      </c>
      <c r="AQ112">
        <v>18</v>
      </c>
      <c r="AR112">
        <v>14</v>
      </c>
      <c r="AS112">
        <v>10</v>
      </c>
      <c r="AT112">
        <v>3</v>
      </c>
      <c r="AU112">
        <v>67</v>
      </c>
      <c r="AV112">
        <v>329</v>
      </c>
      <c r="AW112">
        <v>92</v>
      </c>
      <c r="AX112">
        <v>19</v>
      </c>
      <c r="AY112">
        <v>312</v>
      </c>
    </row>
    <row r="113" spans="2:51">
      <c r="B113" t="s">
        <v>85</v>
      </c>
      <c r="AG113" s="1">
        <v>5</v>
      </c>
    </row>
    <row r="114" spans="2:51">
      <c r="B114" t="s">
        <v>86</v>
      </c>
      <c r="Q114">
        <v>3052</v>
      </c>
      <c r="R114">
        <v>3410</v>
      </c>
      <c r="S114">
        <v>3240</v>
      </c>
      <c r="T114">
        <v>2785</v>
      </c>
      <c r="U114">
        <v>2675</v>
      </c>
      <c r="V114">
        <v>3394</v>
      </c>
      <c r="W114">
        <v>4319</v>
      </c>
      <c r="X114">
        <v>3322</v>
      </c>
      <c r="Y114">
        <v>6417</v>
      </c>
      <c r="Z114">
        <v>3904</v>
      </c>
      <c r="AA114">
        <v>4199</v>
      </c>
      <c r="AB114">
        <v>4643</v>
      </c>
      <c r="AC114">
        <v>4539</v>
      </c>
      <c r="AD114">
        <v>5707</v>
      </c>
      <c r="AE114">
        <v>7016</v>
      </c>
      <c r="AF114" s="1">
        <v>7043</v>
      </c>
      <c r="AG114" s="1">
        <v>4683</v>
      </c>
      <c r="AH114" s="1">
        <v>5144</v>
      </c>
      <c r="AQ114">
        <v>2</v>
      </c>
      <c r="AR114">
        <v>2</v>
      </c>
      <c r="AS114">
        <v>2</v>
      </c>
      <c r="AT114">
        <v>3</v>
      </c>
      <c r="AU114">
        <v>21</v>
      </c>
      <c r="AV114">
        <v>90</v>
      </c>
      <c r="AW114">
        <v>65</v>
      </c>
      <c r="AX114">
        <v>9</v>
      </c>
      <c r="AY114">
        <v>18</v>
      </c>
    </row>
    <row r="115" spans="2:51">
      <c r="B115" t="s">
        <v>87</v>
      </c>
      <c r="Q115">
        <v>13</v>
      </c>
      <c r="V115">
        <v>63</v>
      </c>
      <c r="W115">
        <v>2</v>
      </c>
      <c r="X115">
        <v>415</v>
      </c>
      <c r="Y115">
        <v>157</v>
      </c>
      <c r="Z115">
        <v>233</v>
      </c>
      <c r="AA115">
        <v>19</v>
      </c>
      <c r="AB115">
        <v>68</v>
      </c>
      <c r="AD115">
        <v>384</v>
      </c>
      <c r="AE115">
        <v>337</v>
      </c>
      <c r="AF115" s="1">
        <v>228</v>
      </c>
      <c r="AG115" s="1">
        <v>535</v>
      </c>
      <c r="AH115" s="1">
        <v>3609</v>
      </c>
      <c r="AS115">
        <v>2</v>
      </c>
      <c r="AT115">
        <v>4</v>
      </c>
      <c r="AU115">
        <v>20</v>
      </c>
      <c r="AV115">
        <v>1</v>
      </c>
    </row>
    <row r="116" spans="2:51">
      <c r="B116" t="s">
        <v>88</v>
      </c>
    </row>
    <row r="117" spans="2:51">
      <c r="B117" t="s">
        <v>89</v>
      </c>
      <c r="Q117">
        <v>1554</v>
      </c>
      <c r="R117">
        <v>1302</v>
      </c>
      <c r="S117">
        <v>1251</v>
      </c>
      <c r="T117">
        <v>689</v>
      </c>
      <c r="U117">
        <v>1096</v>
      </c>
      <c r="V117">
        <v>509</v>
      </c>
      <c r="W117">
        <v>837</v>
      </c>
      <c r="X117">
        <v>1013</v>
      </c>
      <c r="Y117">
        <v>2560</v>
      </c>
      <c r="Z117">
        <v>1498</v>
      </c>
      <c r="AA117">
        <v>1597</v>
      </c>
      <c r="AB117">
        <v>446</v>
      </c>
      <c r="AC117">
        <v>882</v>
      </c>
      <c r="AD117">
        <v>1189</v>
      </c>
      <c r="AE117">
        <v>1876</v>
      </c>
      <c r="AF117" s="1">
        <v>2613</v>
      </c>
      <c r="AG117" s="1">
        <v>2633</v>
      </c>
      <c r="AH117" s="1">
        <v>2333</v>
      </c>
      <c r="AQ117">
        <v>2</v>
      </c>
      <c r="AR117">
        <v>2</v>
      </c>
      <c r="AS117">
        <v>1</v>
      </c>
      <c r="AU117">
        <v>1</v>
      </c>
      <c r="AV117">
        <v>3</v>
      </c>
      <c r="AW117">
        <v>12</v>
      </c>
      <c r="AX117">
        <v>10</v>
      </c>
      <c r="AY117">
        <v>10</v>
      </c>
    </row>
    <row r="118" spans="2:51">
      <c r="B118" t="s">
        <v>90</v>
      </c>
    </row>
    <row r="119" spans="2:51">
      <c r="B119" t="s">
        <v>91</v>
      </c>
    </row>
    <row r="120" spans="2:51">
      <c r="B120" t="s">
        <v>92</v>
      </c>
      <c r="Q120">
        <v>4</v>
      </c>
      <c r="S120">
        <v>31</v>
      </c>
      <c r="T120">
        <v>4</v>
      </c>
      <c r="U120">
        <v>4</v>
      </c>
      <c r="V120">
        <v>4</v>
      </c>
      <c r="W120">
        <v>7</v>
      </c>
      <c r="Y120">
        <v>3</v>
      </c>
      <c r="AA120">
        <v>2</v>
      </c>
      <c r="AB120">
        <v>2</v>
      </c>
      <c r="AC120">
        <v>3</v>
      </c>
      <c r="AE120">
        <v>26</v>
      </c>
      <c r="AF120" s="1">
        <v>36</v>
      </c>
      <c r="AG120" s="1">
        <v>12</v>
      </c>
      <c r="AH120" s="1">
        <v>86</v>
      </c>
    </row>
    <row r="121" spans="2:51">
      <c r="B121" t="s">
        <v>93</v>
      </c>
      <c r="Q121">
        <v>1487</v>
      </c>
      <c r="R121">
        <v>938</v>
      </c>
      <c r="S121">
        <v>1164</v>
      </c>
      <c r="T121">
        <v>661</v>
      </c>
      <c r="U121">
        <v>257</v>
      </c>
      <c r="V121">
        <v>75</v>
      </c>
      <c r="W121">
        <v>77</v>
      </c>
      <c r="X121">
        <v>11</v>
      </c>
      <c r="Y121">
        <v>31</v>
      </c>
      <c r="Z121">
        <v>49</v>
      </c>
      <c r="AA121">
        <v>75</v>
      </c>
      <c r="AE121">
        <v>1</v>
      </c>
    </row>
    <row r="122" spans="2:51">
      <c r="B122" t="s">
        <v>94</v>
      </c>
      <c r="T122">
        <v>1</v>
      </c>
      <c r="X122">
        <v>2</v>
      </c>
      <c r="AA122">
        <v>19</v>
      </c>
      <c r="AE122">
        <v>1</v>
      </c>
      <c r="AF122" s="1">
        <v>2</v>
      </c>
      <c r="AG122" s="1">
        <v>5</v>
      </c>
      <c r="AH122" s="1">
        <v>2</v>
      </c>
    </row>
    <row r="123" spans="2:51">
      <c r="B123" t="s">
        <v>117</v>
      </c>
      <c r="AI123">
        <v>7</v>
      </c>
      <c r="AJ123">
        <v>6</v>
      </c>
      <c r="AK123">
        <v>6</v>
      </c>
      <c r="AL123">
        <v>7</v>
      </c>
      <c r="AM123">
        <v>9</v>
      </c>
      <c r="AN123">
        <v>16</v>
      </c>
      <c r="AO123">
        <v>12</v>
      </c>
      <c r="AP123">
        <v>16</v>
      </c>
    </row>
    <row r="124" spans="2:51">
      <c r="B124" t="s">
        <v>118</v>
      </c>
      <c r="AI124">
        <v>7</v>
      </c>
      <c r="AJ124">
        <v>11</v>
      </c>
      <c r="AK124">
        <v>6</v>
      </c>
      <c r="AL124">
        <v>6</v>
      </c>
      <c r="AM124">
        <v>8</v>
      </c>
      <c r="AN124">
        <v>10</v>
      </c>
      <c r="AO124">
        <v>13</v>
      </c>
      <c r="AP124">
        <v>27</v>
      </c>
    </row>
    <row r="125" spans="2:51">
      <c r="B125" t="s">
        <v>119</v>
      </c>
      <c r="AI125">
        <v>8</v>
      </c>
      <c r="AJ125">
        <v>5</v>
      </c>
      <c r="AK125">
        <v>4</v>
      </c>
      <c r="AL125">
        <v>5</v>
      </c>
      <c r="AM125">
        <v>5</v>
      </c>
      <c r="AN125">
        <v>9</v>
      </c>
      <c r="AO125">
        <v>16</v>
      </c>
      <c r="AP125">
        <v>27</v>
      </c>
    </row>
    <row r="126" spans="2:51">
      <c r="B126" t="s">
        <v>120</v>
      </c>
      <c r="AN126">
        <v>2</v>
      </c>
      <c r="AO126">
        <v>1</v>
      </c>
      <c r="AP126">
        <v>1</v>
      </c>
    </row>
    <row r="127" spans="2:51">
      <c r="B127" t="s">
        <v>95</v>
      </c>
      <c r="U127">
        <v>153</v>
      </c>
      <c r="Y127">
        <v>66</v>
      </c>
      <c r="Z127">
        <v>366</v>
      </c>
      <c r="AA127">
        <v>19</v>
      </c>
      <c r="AB127">
        <v>212</v>
      </c>
      <c r="AC127">
        <v>1051</v>
      </c>
      <c r="AQ127">
        <v>20</v>
      </c>
      <c r="AR127">
        <v>16</v>
      </c>
      <c r="AS127">
        <v>15</v>
      </c>
      <c r="AT127">
        <v>8</v>
      </c>
      <c r="AU127">
        <v>2</v>
      </c>
      <c r="AV127">
        <v>3</v>
      </c>
      <c r="AW127">
        <v>4</v>
      </c>
      <c r="AX127">
        <v>3</v>
      </c>
      <c r="AY127">
        <v>14</v>
      </c>
    </row>
    <row r="128" spans="2:51">
      <c r="B128" t="s">
        <v>96</v>
      </c>
      <c r="Q128">
        <f t="shared" ref="Q128:R128" si="1">SUM(Q51:Q127)</f>
        <v>486021</v>
      </c>
      <c r="R128">
        <f t="shared" si="1"/>
        <v>548886</v>
      </c>
      <c r="S128">
        <f>SUM(S51:S127)</f>
        <v>457778</v>
      </c>
      <c r="T128">
        <f>SUM(T51:T127)</f>
        <v>321252</v>
      </c>
      <c r="U128">
        <f t="shared" ref="U128:AY128" si="2">SUM(U51:U127)</f>
        <v>394143</v>
      </c>
      <c r="V128">
        <f t="shared" si="2"/>
        <v>469386</v>
      </c>
      <c r="W128">
        <f t="shared" si="2"/>
        <v>559602</v>
      </c>
      <c r="X128">
        <f t="shared" si="2"/>
        <v>694859</v>
      </c>
      <c r="Y128">
        <f t="shared" si="2"/>
        <v>1038150</v>
      </c>
      <c r="Z128">
        <f t="shared" si="2"/>
        <v>1060066</v>
      </c>
      <c r="AA128">
        <f t="shared" si="2"/>
        <v>864337</v>
      </c>
      <c r="AB128">
        <f t="shared" si="2"/>
        <v>759023</v>
      </c>
      <c r="AC128">
        <f t="shared" si="2"/>
        <v>943407</v>
      </c>
      <c r="AD128">
        <f t="shared" si="2"/>
        <v>1148064</v>
      </c>
      <c r="AE128">
        <f t="shared" si="2"/>
        <v>1477801</v>
      </c>
      <c r="AF128" s="1">
        <f t="shared" si="2"/>
        <v>1994218</v>
      </c>
      <c r="AG128" s="1">
        <f t="shared" si="2"/>
        <v>2111388</v>
      </c>
      <c r="AH128" s="1">
        <f t="shared" si="2"/>
        <v>2233397</v>
      </c>
      <c r="AI128">
        <f t="shared" si="2"/>
        <v>1861</v>
      </c>
      <c r="AJ128">
        <f t="shared" si="2"/>
        <v>1556</v>
      </c>
      <c r="AK128">
        <f t="shared" si="2"/>
        <v>1055</v>
      </c>
      <c r="AL128">
        <f t="shared" si="2"/>
        <v>1031</v>
      </c>
      <c r="AM128">
        <f t="shared" si="2"/>
        <v>1262</v>
      </c>
      <c r="AN128">
        <f t="shared" si="2"/>
        <v>1712</v>
      </c>
      <c r="AO128">
        <f t="shared" si="2"/>
        <v>1933</v>
      </c>
      <c r="AP128">
        <f t="shared" si="2"/>
        <v>2439</v>
      </c>
      <c r="AQ128">
        <f t="shared" si="2"/>
        <v>2488</v>
      </c>
      <c r="AR128">
        <f t="shared" si="2"/>
        <v>2402</v>
      </c>
      <c r="AS128">
        <f t="shared" si="2"/>
        <v>2205</v>
      </c>
      <c r="AT128">
        <f t="shared" si="2"/>
        <v>1791</v>
      </c>
      <c r="AU128">
        <f t="shared" si="2"/>
        <v>1852</v>
      </c>
      <c r="AV128">
        <f t="shared" si="2"/>
        <v>2028</v>
      </c>
      <c r="AW128">
        <f t="shared" si="2"/>
        <v>2734</v>
      </c>
      <c r="AX128">
        <f t="shared" si="2"/>
        <v>2610</v>
      </c>
      <c r="AY128">
        <f t="shared" si="2"/>
        <v>4713</v>
      </c>
    </row>
    <row r="129" spans="2:51">
      <c r="B129" t="s">
        <v>98</v>
      </c>
      <c r="Q129">
        <v>592198</v>
      </c>
      <c r="R129">
        <v>542830</v>
      </c>
      <c r="S129">
        <v>552807</v>
      </c>
      <c r="T129">
        <v>565437</v>
      </c>
      <c r="U129">
        <v>592965</v>
      </c>
      <c r="V129">
        <v>655646</v>
      </c>
      <c r="W129">
        <v>805940</v>
      </c>
      <c r="X129">
        <v>833779</v>
      </c>
      <c r="Y129">
        <v>1239211</v>
      </c>
      <c r="Z129">
        <v>1074284</v>
      </c>
      <c r="AA129">
        <v>882677</v>
      </c>
      <c r="AB129">
        <v>834659</v>
      </c>
      <c r="AC129">
        <v>824771</v>
      </c>
      <c r="AD129">
        <v>782641</v>
      </c>
      <c r="AE129">
        <v>1197176</v>
      </c>
      <c r="AF129" s="1">
        <v>1316522</v>
      </c>
      <c r="AG129" s="1">
        <v>1550338</v>
      </c>
      <c r="AH129" s="1">
        <v>1785946</v>
      </c>
    </row>
    <row r="131" spans="2:51">
      <c r="B131" t="s">
        <v>137</v>
      </c>
      <c r="Q131">
        <f t="shared" ref="Q131:AY131" si="3">+Q129+Q128+Q50</f>
        <v>2723772</v>
      </c>
      <c r="R131">
        <f t="shared" si="3"/>
        <v>2887384</v>
      </c>
      <c r="S131">
        <f t="shared" si="3"/>
        <v>2506468</v>
      </c>
      <c r="T131">
        <f t="shared" si="3"/>
        <v>2022688</v>
      </c>
      <c r="U131">
        <f t="shared" si="3"/>
        <v>2288634</v>
      </c>
      <c r="V131">
        <f t="shared" si="3"/>
        <v>2358523</v>
      </c>
      <c r="W131">
        <f t="shared" si="3"/>
        <v>2896828</v>
      </c>
      <c r="X131">
        <f t="shared" si="3"/>
        <v>3114374</v>
      </c>
      <c r="Y131">
        <f t="shared" si="3"/>
        <v>5085366</v>
      </c>
      <c r="Z131">
        <f t="shared" si="3"/>
        <v>5091116</v>
      </c>
      <c r="AA131">
        <f t="shared" si="3"/>
        <v>3764160</v>
      </c>
      <c r="AB131">
        <f t="shared" si="3"/>
        <v>3458433</v>
      </c>
      <c r="AC131">
        <f t="shared" si="3"/>
        <v>3902324</v>
      </c>
      <c r="AD131">
        <f t="shared" si="3"/>
        <v>4712646</v>
      </c>
      <c r="AE131">
        <f t="shared" si="3"/>
        <v>6193868</v>
      </c>
      <c r="AF131" s="1">
        <f t="shared" si="3"/>
        <v>7331247</v>
      </c>
      <c r="AG131" s="1">
        <f t="shared" si="3"/>
        <v>8179460</v>
      </c>
      <c r="AH131" s="1">
        <f t="shared" si="3"/>
        <v>8594923</v>
      </c>
      <c r="AI131">
        <f t="shared" si="3"/>
        <v>7472</v>
      </c>
      <c r="AJ131">
        <f t="shared" si="3"/>
        <v>5493</v>
      </c>
      <c r="AK131">
        <f t="shared" si="3"/>
        <v>4028</v>
      </c>
      <c r="AL131">
        <f t="shared" si="3"/>
        <v>4434</v>
      </c>
      <c r="AM131">
        <f t="shared" si="3"/>
        <v>5271</v>
      </c>
      <c r="AN131">
        <f t="shared" si="3"/>
        <v>6374</v>
      </c>
      <c r="AO131">
        <f t="shared" si="3"/>
        <v>6902</v>
      </c>
      <c r="AP131">
        <f t="shared" si="3"/>
        <v>8797</v>
      </c>
      <c r="AQ131">
        <f t="shared" si="3"/>
        <v>9673</v>
      </c>
      <c r="AR131">
        <f t="shared" si="3"/>
        <v>8921</v>
      </c>
      <c r="AS131">
        <f t="shared" si="3"/>
        <v>9323</v>
      </c>
      <c r="AT131">
        <f t="shared" si="3"/>
        <v>9829</v>
      </c>
      <c r="AU131">
        <f t="shared" si="3"/>
        <v>9451</v>
      </c>
      <c r="AV131">
        <f t="shared" si="3"/>
        <v>8382</v>
      </c>
      <c r="AW131">
        <f t="shared" si="3"/>
        <v>11578</v>
      </c>
      <c r="AX131">
        <f t="shared" si="3"/>
        <v>12503</v>
      </c>
      <c r="AY131">
        <f t="shared" si="3"/>
        <v>20359</v>
      </c>
    </row>
    <row r="133" spans="2:51">
      <c r="Q133">
        <f>2723772-Q131</f>
        <v>0</v>
      </c>
      <c r="R133">
        <f>2887384-R131</f>
        <v>0</v>
      </c>
      <c r="S133">
        <f>2506468-S131</f>
        <v>0</v>
      </c>
      <c r="T133">
        <f>2022688-T131</f>
        <v>0</v>
      </c>
      <c r="U133">
        <f>2288634-U131</f>
        <v>0</v>
      </c>
      <c r="V133">
        <f>2358523-V131</f>
        <v>0</v>
      </c>
      <c r="W133">
        <f>2896828-W131</f>
        <v>0</v>
      </c>
      <c r="X133">
        <f>3114374-X131</f>
        <v>0</v>
      </c>
      <c r="Y133">
        <f>5085366-Y131</f>
        <v>0</v>
      </c>
      <c r="Z133">
        <f>5091116-Z131</f>
        <v>0</v>
      </c>
      <c r="AA133">
        <f>3764160-AA131</f>
        <v>0</v>
      </c>
      <c r="AB133">
        <f>3458433-AB131</f>
        <v>0</v>
      </c>
      <c r="AC133">
        <f>3902324-AC131</f>
        <v>0</v>
      </c>
      <c r="AD133">
        <f>4712646-AD131</f>
        <v>0</v>
      </c>
      <c r="AE133">
        <f>6193868-AE131</f>
        <v>0</v>
      </c>
      <c r="AF133" s="1">
        <f>7331247-AF131</f>
        <v>0</v>
      </c>
      <c r="AG133" s="1">
        <f>8179460-AG131</f>
        <v>0</v>
      </c>
      <c r="AH133" s="1">
        <f>8594923-AH131</f>
        <v>0</v>
      </c>
      <c r="AI133">
        <f>7472-AI131</f>
        <v>0</v>
      </c>
      <c r="AJ133">
        <f>5493-AJ131</f>
        <v>0</v>
      </c>
      <c r="AK133">
        <f>4028-AK131</f>
        <v>0</v>
      </c>
      <c r="AL133">
        <f>4434-AL131</f>
        <v>0</v>
      </c>
      <c r="AM133">
        <f>5271-AM131</f>
        <v>0</v>
      </c>
      <c r="AN133">
        <f>6374-AN131</f>
        <v>0</v>
      </c>
      <c r="AO133">
        <f>6902-AO131</f>
        <v>0</v>
      </c>
      <c r="AP133">
        <f>8497-AP131</f>
        <v>-300</v>
      </c>
      <c r="AQ133">
        <f>9673-AQ131</f>
        <v>0</v>
      </c>
      <c r="AR133">
        <f>8921-AR131</f>
        <v>0</v>
      </c>
      <c r="AS133">
        <f>9323-AS131</f>
        <v>0</v>
      </c>
      <c r="AT133">
        <f>9829-AT131</f>
        <v>0</v>
      </c>
      <c r="AU133">
        <f>9450-AU131</f>
        <v>-1</v>
      </c>
      <c r="AV133">
        <f>8382-AV131</f>
        <v>0</v>
      </c>
      <c r="AW133">
        <f>11578-AW131</f>
        <v>0</v>
      </c>
      <c r="AX133">
        <f>12503-AX131</f>
        <v>0</v>
      </c>
      <c r="AY133">
        <f>20359-AY131</f>
        <v>0</v>
      </c>
    </row>
    <row r="136" spans="2:51">
      <c r="Q136" t="s">
        <v>130</v>
      </c>
      <c r="R136" t="s">
        <v>130</v>
      </c>
      <c r="S136" t="s">
        <v>130</v>
      </c>
      <c r="T136" t="s">
        <v>130</v>
      </c>
      <c r="U136" t="s">
        <v>130</v>
      </c>
      <c r="V136" t="s">
        <v>130</v>
      </c>
      <c r="W136" t="s">
        <v>130</v>
      </c>
      <c r="X136" t="s">
        <v>130</v>
      </c>
      <c r="Y136" t="s">
        <v>130</v>
      </c>
      <c r="Z136" t="s">
        <v>130</v>
      </c>
      <c r="AA136" t="s">
        <v>130</v>
      </c>
      <c r="AB136" t="s">
        <v>130</v>
      </c>
    </row>
    <row r="138" spans="2:51">
      <c r="AD138" t="s">
        <v>131</v>
      </c>
      <c r="AE138" t="s">
        <v>131</v>
      </c>
      <c r="AF138" s="1" t="s">
        <v>131</v>
      </c>
      <c r="AG138" s="1" t="s">
        <v>131</v>
      </c>
    </row>
    <row r="140" spans="2:51">
      <c r="AD140" t="s">
        <v>2</v>
      </c>
      <c r="AE140" t="s">
        <v>2</v>
      </c>
      <c r="AF140" s="1" t="s">
        <v>2</v>
      </c>
      <c r="AG140" s="1" t="s">
        <v>2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C122"/>
  <sheetViews>
    <sheetView tabSelected="1" workbookViewId="0">
      <pane xSplit="3" ySplit="2" topLeftCell="K99" activePane="bottomRight" state="frozen"/>
      <selection pane="topRight" activeCell="D1" sqref="D1"/>
      <selection pane="bottomLeft" activeCell="A3" sqref="A3"/>
      <selection pane="bottomRight" activeCell="B116" sqref="B116"/>
    </sheetView>
  </sheetViews>
  <sheetFormatPr defaultRowHeight="15"/>
  <sheetData>
    <row r="1" spans="1:55">
      <c r="C1" t="s">
        <v>0</v>
      </c>
      <c r="D1" t="s">
        <v>1</v>
      </c>
      <c r="E1">
        <v>1900</v>
      </c>
      <c r="F1">
        <v>1901</v>
      </c>
      <c r="G1">
        <v>1902</v>
      </c>
      <c r="H1">
        <v>1903</v>
      </c>
      <c r="I1">
        <v>1904</v>
      </c>
      <c r="J1">
        <v>1905</v>
      </c>
      <c r="K1">
        <v>1906</v>
      </c>
      <c r="L1">
        <v>1907</v>
      </c>
      <c r="M1">
        <v>1908</v>
      </c>
      <c r="N1">
        <v>1909</v>
      </c>
      <c r="O1">
        <v>1910</v>
      </c>
      <c r="P1">
        <v>1911</v>
      </c>
      <c r="Q1">
        <v>1912</v>
      </c>
      <c r="R1">
        <v>1913</v>
      </c>
      <c r="S1">
        <v>1914</v>
      </c>
      <c r="T1">
        <v>1915</v>
      </c>
      <c r="U1">
        <v>1916</v>
      </c>
      <c r="V1">
        <v>1917</v>
      </c>
      <c r="W1">
        <v>1918</v>
      </c>
      <c r="X1">
        <v>1919</v>
      </c>
      <c r="Y1">
        <v>1920</v>
      </c>
      <c r="Z1">
        <v>1921</v>
      </c>
      <c r="AA1" s="1">
        <v>1922</v>
      </c>
      <c r="AB1" s="1">
        <v>1923</v>
      </c>
      <c r="AC1" s="1">
        <v>1924</v>
      </c>
      <c r="AD1" s="1">
        <v>1925</v>
      </c>
      <c r="AE1" s="1">
        <v>1926</v>
      </c>
      <c r="AF1">
        <v>1927</v>
      </c>
      <c r="AG1">
        <v>1928</v>
      </c>
      <c r="AH1">
        <v>1929</v>
      </c>
      <c r="AI1">
        <v>1930</v>
      </c>
      <c r="AJ1">
        <v>1931</v>
      </c>
      <c r="AK1">
        <v>1932</v>
      </c>
      <c r="AL1">
        <v>1933</v>
      </c>
      <c r="AM1">
        <v>1934</v>
      </c>
      <c r="AN1">
        <v>1935</v>
      </c>
      <c r="AO1">
        <v>1936</v>
      </c>
      <c r="AP1">
        <v>1937</v>
      </c>
      <c r="AQ1">
        <v>1938</v>
      </c>
      <c r="AR1">
        <v>1939</v>
      </c>
      <c r="AS1">
        <v>1940</v>
      </c>
      <c r="AT1">
        <v>1941</v>
      </c>
      <c r="AU1">
        <v>1942</v>
      </c>
      <c r="AV1">
        <v>1943</v>
      </c>
      <c r="AW1">
        <v>1944</v>
      </c>
      <c r="AX1">
        <v>1945</v>
      </c>
      <c r="AY1">
        <v>1946</v>
      </c>
      <c r="AZ1">
        <v>1947</v>
      </c>
      <c r="BA1">
        <v>1948</v>
      </c>
      <c r="BB1">
        <v>1949</v>
      </c>
      <c r="BC1">
        <v>1950</v>
      </c>
    </row>
    <row r="2" spans="1:55">
      <c r="C2" t="s">
        <v>2</v>
      </c>
      <c r="Q2" t="s">
        <v>129</v>
      </c>
      <c r="R2" t="s">
        <v>129</v>
      </c>
      <c r="S2" t="s">
        <v>129</v>
      </c>
      <c r="T2" t="s">
        <v>129</v>
      </c>
    </row>
    <row r="3" spans="1:55">
      <c r="A3" t="s">
        <v>97</v>
      </c>
      <c r="B3" t="s">
        <v>3</v>
      </c>
      <c r="Q3">
        <v>2706873</v>
      </c>
      <c r="R3">
        <v>2957676</v>
      </c>
      <c r="S3">
        <v>2440826</v>
      </c>
      <c r="T3">
        <v>190087</v>
      </c>
      <c r="U3">
        <v>142738</v>
      </c>
      <c r="V3">
        <v>432332</v>
      </c>
      <c r="W3">
        <v>369040</v>
      </c>
      <c r="X3">
        <v>525935</v>
      </c>
      <c r="Y3">
        <v>3125197</v>
      </c>
      <c r="Z3">
        <v>2984650</v>
      </c>
      <c r="AA3">
        <v>2982955</v>
      </c>
      <c r="AB3">
        <v>3459718</v>
      </c>
    </row>
    <row r="4" spans="1:55">
      <c r="B4" t="s">
        <v>100</v>
      </c>
    </row>
    <row r="5" spans="1:55">
      <c r="B5" t="s">
        <v>4</v>
      </c>
      <c r="Q5">
        <v>400</v>
      </c>
      <c r="Y5">
        <v>10</v>
      </c>
    </row>
    <row r="6" spans="1:55">
      <c r="B6" t="s">
        <v>5</v>
      </c>
      <c r="Q6">
        <v>2</v>
      </c>
      <c r="R6">
        <v>6</v>
      </c>
      <c r="S6">
        <v>50</v>
      </c>
      <c r="V6">
        <v>50</v>
      </c>
      <c r="X6">
        <v>477</v>
      </c>
      <c r="Y6">
        <v>7318</v>
      </c>
      <c r="AB6">
        <v>10</v>
      </c>
    </row>
    <row r="7" spans="1:55">
      <c r="B7" t="s">
        <v>6</v>
      </c>
      <c r="S7">
        <v>175</v>
      </c>
    </row>
    <row r="8" spans="1:55">
      <c r="B8" t="s">
        <v>7</v>
      </c>
      <c r="Q8">
        <v>220</v>
      </c>
      <c r="R8">
        <v>70</v>
      </c>
      <c r="S8">
        <v>2</v>
      </c>
      <c r="T8">
        <v>10852</v>
      </c>
      <c r="V8">
        <v>3</v>
      </c>
      <c r="X8">
        <v>13643</v>
      </c>
      <c r="Y8">
        <v>2478</v>
      </c>
      <c r="Z8">
        <v>100</v>
      </c>
      <c r="AA8">
        <v>126</v>
      </c>
      <c r="AB8">
        <v>236</v>
      </c>
    </row>
    <row r="9" spans="1:55">
      <c r="B9" t="s">
        <v>8</v>
      </c>
      <c r="R9">
        <v>10</v>
      </c>
      <c r="T9">
        <v>6</v>
      </c>
      <c r="Y9">
        <v>30</v>
      </c>
    </row>
    <row r="10" spans="1:55">
      <c r="B10" t="s">
        <v>9</v>
      </c>
    </row>
    <row r="11" spans="1:55">
      <c r="B11" t="s">
        <v>10</v>
      </c>
    </row>
    <row r="12" spans="1:55">
      <c r="B12" t="s">
        <v>11</v>
      </c>
    </row>
    <row r="13" spans="1:55">
      <c r="B13" t="s">
        <v>12</v>
      </c>
    </row>
    <row r="14" spans="1:55">
      <c r="B14" t="s">
        <v>13</v>
      </c>
    </row>
    <row r="15" spans="1:55">
      <c r="B15" t="s">
        <v>14</v>
      </c>
    </row>
    <row r="16" spans="1:55">
      <c r="B16" t="s">
        <v>15</v>
      </c>
    </row>
    <row r="17" spans="2:28">
      <c r="B17" t="s">
        <v>110</v>
      </c>
    </row>
    <row r="18" spans="2:28">
      <c r="B18" t="s">
        <v>16</v>
      </c>
      <c r="Q18">
        <v>250</v>
      </c>
      <c r="R18">
        <v>65</v>
      </c>
      <c r="S18">
        <v>109</v>
      </c>
      <c r="T18">
        <v>4448</v>
      </c>
      <c r="U18">
        <v>1668</v>
      </c>
      <c r="V18">
        <v>12258</v>
      </c>
      <c r="W18">
        <v>89187</v>
      </c>
      <c r="X18">
        <v>206</v>
      </c>
      <c r="Y18">
        <v>10753</v>
      </c>
    </row>
    <row r="19" spans="2:28">
      <c r="B19" t="s">
        <v>17</v>
      </c>
    </row>
    <row r="20" spans="2:28">
      <c r="B20" t="s">
        <v>18</v>
      </c>
    </row>
    <row r="21" spans="2:28">
      <c r="B21" t="s">
        <v>19</v>
      </c>
      <c r="Y21">
        <v>275</v>
      </c>
      <c r="Z21">
        <v>472</v>
      </c>
      <c r="AA21">
        <v>9</v>
      </c>
    </row>
    <row r="22" spans="2:28">
      <c r="B22" t="s">
        <v>20</v>
      </c>
    </row>
    <row r="23" spans="2:28">
      <c r="B23" t="s">
        <v>21</v>
      </c>
      <c r="T23">
        <v>1</v>
      </c>
      <c r="X23">
        <v>649</v>
      </c>
      <c r="Z23">
        <v>1168</v>
      </c>
      <c r="AB23">
        <v>163</v>
      </c>
    </row>
    <row r="24" spans="2:28">
      <c r="B24" t="s">
        <v>101</v>
      </c>
      <c r="Z24">
        <v>862</v>
      </c>
      <c r="AA24">
        <v>189</v>
      </c>
      <c r="AB24">
        <v>264</v>
      </c>
    </row>
    <row r="25" spans="2:28">
      <c r="B25" t="s">
        <v>126</v>
      </c>
      <c r="AB25">
        <v>15</v>
      </c>
    </row>
    <row r="26" spans="2:28">
      <c r="B26" t="s">
        <v>102</v>
      </c>
    </row>
    <row r="27" spans="2:28">
      <c r="B27" t="s">
        <v>22</v>
      </c>
    </row>
    <row r="28" spans="2:28">
      <c r="B28" t="s">
        <v>23</v>
      </c>
      <c r="Q28">
        <v>118610</v>
      </c>
      <c r="R28">
        <v>126487</v>
      </c>
      <c r="S28">
        <v>104156</v>
      </c>
      <c r="T28">
        <v>81036</v>
      </c>
      <c r="U28">
        <v>132630</v>
      </c>
      <c r="V28">
        <v>149642</v>
      </c>
      <c r="W28">
        <v>190998</v>
      </c>
      <c r="X28">
        <v>209856</v>
      </c>
      <c r="Y28">
        <v>320260</v>
      </c>
      <c r="Z28">
        <v>351973</v>
      </c>
      <c r="AA28">
        <v>232296</v>
      </c>
      <c r="AB28">
        <v>261894</v>
      </c>
    </row>
    <row r="29" spans="2:28">
      <c r="B29" t="s">
        <v>112</v>
      </c>
      <c r="Q29">
        <v>71437</v>
      </c>
      <c r="R29">
        <v>108949</v>
      </c>
      <c r="S29">
        <v>143608</v>
      </c>
      <c r="T29">
        <v>143001</v>
      </c>
      <c r="U29">
        <v>295309</v>
      </c>
      <c r="V29">
        <v>391367</v>
      </c>
      <c r="W29">
        <v>388689</v>
      </c>
      <c r="X29">
        <v>636518</v>
      </c>
      <c r="Y29">
        <v>1185670</v>
      </c>
      <c r="Z29">
        <v>477825</v>
      </c>
      <c r="AA29">
        <v>416099</v>
      </c>
      <c r="AB29">
        <v>619625</v>
      </c>
    </row>
    <row r="30" spans="2:28">
      <c r="B30" t="s">
        <v>111</v>
      </c>
      <c r="Q30">
        <v>4</v>
      </c>
      <c r="T30">
        <v>45</v>
      </c>
      <c r="W30">
        <v>16</v>
      </c>
      <c r="Z30">
        <v>23</v>
      </c>
      <c r="AA30">
        <v>77</v>
      </c>
    </row>
    <row r="31" spans="2:28">
      <c r="B31" t="s">
        <v>24</v>
      </c>
      <c r="Q31">
        <v>90</v>
      </c>
      <c r="R31">
        <v>72</v>
      </c>
      <c r="S31">
        <v>6</v>
      </c>
      <c r="T31">
        <v>21</v>
      </c>
      <c r="U31">
        <v>780</v>
      </c>
      <c r="V31">
        <v>6695</v>
      </c>
      <c r="W31">
        <v>21372</v>
      </c>
      <c r="X31">
        <v>5692</v>
      </c>
      <c r="Y31">
        <v>2626</v>
      </c>
      <c r="Z31">
        <v>400</v>
      </c>
      <c r="AA31">
        <v>7332</v>
      </c>
      <c r="AB31">
        <v>9174</v>
      </c>
    </row>
    <row r="32" spans="2:28">
      <c r="B32" t="s">
        <v>25</v>
      </c>
    </row>
    <row r="33" spans="2:44">
      <c r="B33" t="s">
        <v>26</v>
      </c>
      <c r="AA33">
        <v>80</v>
      </c>
    </row>
    <row r="34" spans="2:44">
      <c r="B34" t="s">
        <v>27</v>
      </c>
      <c r="S34">
        <v>245</v>
      </c>
      <c r="V34">
        <v>1206</v>
      </c>
      <c r="Y34">
        <v>2326</v>
      </c>
    </row>
    <row r="35" spans="2:44">
      <c r="B35" t="s">
        <v>128</v>
      </c>
      <c r="U35">
        <v>25</v>
      </c>
    </row>
    <row r="36" spans="2:44">
      <c r="B36" t="s">
        <v>28</v>
      </c>
    </row>
    <row r="37" spans="2:44">
      <c r="B37" t="s">
        <v>29</v>
      </c>
    </row>
    <row r="38" spans="2:44">
      <c r="B38" t="s">
        <v>30</v>
      </c>
    </row>
    <row r="39" spans="2:44">
      <c r="B39" t="s">
        <v>31</v>
      </c>
    </row>
    <row r="40" spans="2:44">
      <c r="B40" t="s">
        <v>32</v>
      </c>
    </row>
    <row r="41" spans="2:44">
      <c r="B41" t="s">
        <v>33</v>
      </c>
    </row>
    <row r="42" spans="2:44">
      <c r="B42" t="s">
        <v>34</v>
      </c>
    </row>
    <row r="43" spans="2:44">
      <c r="B43" t="s">
        <v>35</v>
      </c>
      <c r="E43">
        <f>SUM(E3:E42)</f>
        <v>0</v>
      </c>
      <c r="F43">
        <f t="shared" ref="F43:AR43" si="0">SUM(F3:F42)</f>
        <v>0</v>
      </c>
      <c r="G43">
        <f t="shared" si="0"/>
        <v>0</v>
      </c>
      <c r="H43">
        <f t="shared" si="0"/>
        <v>0</v>
      </c>
      <c r="I43">
        <f t="shared" si="0"/>
        <v>0</v>
      </c>
      <c r="J43">
        <f t="shared" si="0"/>
        <v>0</v>
      </c>
      <c r="K43">
        <f t="shared" si="0"/>
        <v>0</v>
      </c>
      <c r="L43">
        <f t="shared" si="0"/>
        <v>0</v>
      </c>
      <c r="M43">
        <f t="shared" si="0"/>
        <v>0</v>
      </c>
      <c r="N43">
        <f t="shared" si="0"/>
        <v>0</v>
      </c>
      <c r="O43">
        <f t="shared" si="0"/>
        <v>0</v>
      </c>
      <c r="P43">
        <f t="shared" si="0"/>
        <v>0</v>
      </c>
      <c r="Q43">
        <f t="shared" si="0"/>
        <v>2897886</v>
      </c>
      <c r="R43">
        <f t="shared" si="0"/>
        <v>3193335</v>
      </c>
      <c r="S43">
        <f t="shared" si="0"/>
        <v>2689177</v>
      </c>
      <c r="T43">
        <f t="shared" si="0"/>
        <v>429497</v>
      </c>
      <c r="U43">
        <f t="shared" si="0"/>
        <v>573150</v>
      </c>
      <c r="V43">
        <f t="shared" si="0"/>
        <v>993553</v>
      </c>
      <c r="W43">
        <f t="shared" si="0"/>
        <v>1059302</v>
      </c>
      <c r="X43">
        <f t="shared" si="0"/>
        <v>1392976</v>
      </c>
      <c r="Y43">
        <f t="shared" si="0"/>
        <v>4656943</v>
      </c>
      <c r="Z43">
        <f t="shared" si="0"/>
        <v>3817473</v>
      </c>
      <c r="AA43">
        <f t="shared" si="0"/>
        <v>3639163</v>
      </c>
      <c r="AB43">
        <f t="shared" si="0"/>
        <v>4351099</v>
      </c>
      <c r="AC43">
        <f t="shared" si="0"/>
        <v>0</v>
      </c>
      <c r="AD43">
        <f t="shared" si="0"/>
        <v>0</v>
      </c>
      <c r="AE43">
        <f t="shared" si="0"/>
        <v>0</v>
      </c>
      <c r="AF43">
        <f t="shared" si="0"/>
        <v>0</v>
      </c>
      <c r="AG43">
        <f t="shared" si="0"/>
        <v>0</v>
      </c>
      <c r="AH43">
        <f t="shared" si="0"/>
        <v>0</v>
      </c>
      <c r="AI43">
        <f t="shared" si="0"/>
        <v>0</v>
      </c>
      <c r="AJ43">
        <f t="shared" si="0"/>
        <v>0</v>
      </c>
      <c r="AK43">
        <f t="shared" si="0"/>
        <v>0</v>
      </c>
      <c r="AL43">
        <f t="shared" si="0"/>
        <v>0</v>
      </c>
      <c r="AM43">
        <f t="shared" si="0"/>
        <v>0</v>
      </c>
      <c r="AN43">
        <f t="shared" si="0"/>
        <v>0</v>
      </c>
      <c r="AO43">
        <f t="shared" si="0"/>
        <v>0</v>
      </c>
      <c r="AP43">
        <f t="shared" si="0"/>
        <v>0</v>
      </c>
      <c r="AQ43">
        <f t="shared" si="0"/>
        <v>0</v>
      </c>
      <c r="AR43">
        <f t="shared" si="0"/>
        <v>0</v>
      </c>
    </row>
    <row r="44" spans="2:44">
      <c r="B44" t="s">
        <v>36</v>
      </c>
      <c r="R44">
        <v>10</v>
      </c>
    </row>
    <row r="45" spans="2:44">
      <c r="B45" t="s">
        <v>103</v>
      </c>
      <c r="AA45">
        <v>453</v>
      </c>
    </row>
    <row r="46" spans="2:44">
      <c r="B46" t="s">
        <v>37</v>
      </c>
      <c r="Q46">
        <v>7500</v>
      </c>
      <c r="R46">
        <v>8749</v>
      </c>
      <c r="S46">
        <v>4804</v>
      </c>
      <c r="X46">
        <v>342</v>
      </c>
      <c r="Z46">
        <v>2954</v>
      </c>
      <c r="AA46">
        <v>3338</v>
      </c>
      <c r="AB46">
        <v>6087</v>
      </c>
    </row>
    <row r="47" spans="2:44">
      <c r="B47" t="s">
        <v>38</v>
      </c>
      <c r="Q47">
        <v>77472</v>
      </c>
      <c r="R47">
        <v>92562</v>
      </c>
      <c r="S47">
        <v>87501</v>
      </c>
      <c r="T47">
        <v>38718</v>
      </c>
      <c r="U47">
        <v>184501</v>
      </c>
      <c r="V47">
        <v>231006</v>
      </c>
      <c r="W47">
        <v>281839</v>
      </c>
      <c r="X47">
        <v>230864</v>
      </c>
      <c r="Y47">
        <v>223459</v>
      </c>
      <c r="Z47">
        <v>301019</v>
      </c>
      <c r="AA47">
        <v>255806</v>
      </c>
      <c r="AB47">
        <v>251525</v>
      </c>
    </row>
    <row r="48" spans="2:44">
      <c r="B48" t="s">
        <v>39</v>
      </c>
    </row>
    <row r="49" spans="2:28">
      <c r="B49" t="s">
        <v>104</v>
      </c>
    </row>
    <row r="50" spans="2:28">
      <c r="B50" t="s">
        <v>40</v>
      </c>
      <c r="R50">
        <v>80</v>
      </c>
    </row>
    <row r="51" spans="2:28">
      <c r="B51" t="s">
        <v>105</v>
      </c>
    </row>
    <row r="52" spans="2:28">
      <c r="B52" t="s">
        <v>41</v>
      </c>
      <c r="Q52">
        <v>48735</v>
      </c>
      <c r="R52">
        <v>31525</v>
      </c>
      <c r="S52">
        <v>17787</v>
      </c>
      <c r="T52">
        <v>6250</v>
      </c>
      <c r="U52">
        <v>26750</v>
      </c>
      <c r="W52">
        <v>10025</v>
      </c>
      <c r="Y52">
        <v>9402</v>
      </c>
      <c r="Z52">
        <v>2813</v>
      </c>
      <c r="AA52">
        <v>2909</v>
      </c>
      <c r="AB52">
        <v>4978</v>
      </c>
    </row>
    <row r="53" spans="2:28">
      <c r="B53" t="s">
        <v>42</v>
      </c>
    </row>
    <row r="54" spans="2:28">
      <c r="B54" t="s">
        <v>43</v>
      </c>
      <c r="C54" t="s">
        <v>106</v>
      </c>
    </row>
    <row r="55" spans="2:28">
      <c r="B55" t="s">
        <v>44</v>
      </c>
    </row>
    <row r="56" spans="2:28">
      <c r="B56" t="s">
        <v>45</v>
      </c>
      <c r="W56">
        <v>52</v>
      </c>
    </row>
    <row r="57" spans="2:28">
      <c r="B57" t="s">
        <v>75</v>
      </c>
    </row>
    <row r="58" spans="2:28">
      <c r="B58" t="s">
        <v>46</v>
      </c>
    </row>
    <row r="59" spans="2:28">
      <c r="B59" t="s">
        <v>47</v>
      </c>
      <c r="Q59">
        <v>6210</v>
      </c>
      <c r="R59">
        <v>33532</v>
      </c>
      <c r="S59">
        <v>9087</v>
      </c>
      <c r="Y59">
        <v>51917</v>
      </c>
      <c r="Z59">
        <v>6910</v>
      </c>
      <c r="AA59">
        <v>12632</v>
      </c>
      <c r="AB59">
        <v>20969</v>
      </c>
    </row>
    <row r="60" spans="2:28">
      <c r="B60" t="s">
        <v>48</v>
      </c>
      <c r="R60">
        <v>10</v>
      </c>
    </row>
    <row r="61" spans="2:28">
      <c r="B61" t="s">
        <v>49</v>
      </c>
      <c r="Q61">
        <v>3</v>
      </c>
    </row>
    <row r="62" spans="2:28">
      <c r="B62" t="s">
        <v>50</v>
      </c>
    </row>
    <row r="63" spans="2:28">
      <c r="B63" t="s">
        <v>51</v>
      </c>
      <c r="Y63">
        <v>16</v>
      </c>
    </row>
    <row r="64" spans="2:28">
      <c r="B64" t="s">
        <v>52</v>
      </c>
      <c r="Q64">
        <v>9125</v>
      </c>
      <c r="R64">
        <v>12663</v>
      </c>
      <c r="S64">
        <v>5725</v>
      </c>
      <c r="X64">
        <v>10536</v>
      </c>
      <c r="Y64">
        <v>29982</v>
      </c>
      <c r="Z64">
        <v>755</v>
      </c>
      <c r="AA64">
        <v>7402</v>
      </c>
      <c r="AB64">
        <v>10053</v>
      </c>
    </row>
    <row r="65" spans="2:28">
      <c r="B65" t="s">
        <v>53</v>
      </c>
      <c r="U65">
        <v>15</v>
      </c>
    </row>
    <row r="66" spans="2:28">
      <c r="B66" t="s">
        <v>54</v>
      </c>
    </row>
    <row r="67" spans="2:28">
      <c r="B67" t="s">
        <v>107</v>
      </c>
    </row>
    <row r="68" spans="2:28">
      <c r="B68" t="s">
        <v>55</v>
      </c>
      <c r="AA68">
        <v>95</v>
      </c>
      <c r="AB68">
        <v>550</v>
      </c>
    </row>
    <row r="69" spans="2:28">
      <c r="B69" t="s">
        <v>56</v>
      </c>
    </row>
    <row r="70" spans="2:28">
      <c r="B70" t="s">
        <v>57</v>
      </c>
    </row>
    <row r="71" spans="2:28">
      <c r="B71" t="s">
        <v>58</v>
      </c>
      <c r="S71">
        <v>16500</v>
      </c>
      <c r="T71">
        <v>18250</v>
      </c>
      <c r="U71">
        <v>24100</v>
      </c>
      <c r="V71">
        <v>10000</v>
      </c>
      <c r="X71">
        <v>8250</v>
      </c>
      <c r="Y71">
        <v>15000</v>
      </c>
      <c r="Z71">
        <v>2750</v>
      </c>
    </row>
    <row r="72" spans="2:28">
      <c r="B72" t="s">
        <v>108</v>
      </c>
      <c r="AB72">
        <v>10</v>
      </c>
    </row>
    <row r="73" spans="2:28">
      <c r="B73" t="s">
        <v>59</v>
      </c>
      <c r="W73">
        <v>15887</v>
      </c>
      <c r="X73">
        <v>17467</v>
      </c>
    </row>
    <row r="74" spans="2:28">
      <c r="B74" t="s">
        <v>60</v>
      </c>
    </row>
    <row r="75" spans="2:28">
      <c r="B75" t="s">
        <v>61</v>
      </c>
      <c r="Q75">
        <v>10772</v>
      </c>
      <c r="R75">
        <v>9514</v>
      </c>
      <c r="S75">
        <v>14217</v>
      </c>
      <c r="T75">
        <v>20053</v>
      </c>
      <c r="U75">
        <v>28965</v>
      </c>
      <c r="V75">
        <v>56561</v>
      </c>
      <c r="W75">
        <v>140314</v>
      </c>
      <c r="X75">
        <v>90940</v>
      </c>
      <c r="Y75">
        <v>185308</v>
      </c>
      <c r="Z75">
        <v>156480</v>
      </c>
      <c r="AA75">
        <v>99098</v>
      </c>
      <c r="AB75">
        <v>88877</v>
      </c>
    </row>
    <row r="76" spans="2:28">
      <c r="B76" t="s">
        <v>62</v>
      </c>
      <c r="X76">
        <v>12</v>
      </c>
      <c r="Y76">
        <v>4</v>
      </c>
    </row>
    <row r="77" spans="2:28">
      <c r="B77" t="s">
        <v>99</v>
      </c>
    </row>
    <row r="78" spans="2:28">
      <c r="B78" t="s">
        <v>63</v>
      </c>
    </row>
    <row r="79" spans="2:28">
      <c r="B79" t="s">
        <v>64</v>
      </c>
    </row>
    <row r="80" spans="2:28">
      <c r="B80" t="s">
        <v>65</v>
      </c>
    </row>
    <row r="81" spans="2:28">
      <c r="B81" t="s">
        <v>66</v>
      </c>
      <c r="R81">
        <v>8</v>
      </c>
      <c r="AB81">
        <v>12</v>
      </c>
    </row>
    <row r="82" spans="2:28">
      <c r="B82" t="s">
        <v>67</v>
      </c>
      <c r="AB82">
        <v>10</v>
      </c>
    </row>
    <row r="83" spans="2:28">
      <c r="B83" t="s">
        <v>68</v>
      </c>
    </row>
    <row r="84" spans="2:28">
      <c r="B84" t="s">
        <v>109</v>
      </c>
    </row>
    <row r="85" spans="2:28">
      <c r="B85" t="s">
        <v>69</v>
      </c>
    </row>
    <row r="86" spans="2:28">
      <c r="B86" t="s">
        <v>70</v>
      </c>
      <c r="U86">
        <v>45</v>
      </c>
    </row>
    <row r="87" spans="2:28">
      <c r="B87" t="s">
        <v>71</v>
      </c>
      <c r="X87">
        <v>805</v>
      </c>
      <c r="Z87">
        <v>600</v>
      </c>
      <c r="AB87">
        <v>1050</v>
      </c>
    </row>
    <row r="88" spans="2:28">
      <c r="B88" t="s">
        <v>72</v>
      </c>
    </row>
    <row r="89" spans="2:28">
      <c r="B89" t="s">
        <v>73</v>
      </c>
    </row>
    <row r="90" spans="2:28">
      <c r="B90" t="s">
        <v>74</v>
      </c>
      <c r="R90">
        <v>21</v>
      </c>
      <c r="T90">
        <v>58706</v>
      </c>
      <c r="Y90">
        <v>69</v>
      </c>
    </row>
    <row r="91" spans="2:28">
      <c r="B91" t="s">
        <v>75</v>
      </c>
    </row>
    <row r="92" spans="2:28">
      <c r="B92" t="s">
        <v>76</v>
      </c>
      <c r="Q92">
        <v>81766</v>
      </c>
      <c r="R92">
        <v>61394</v>
      </c>
      <c r="S92">
        <v>55737</v>
      </c>
      <c r="T92">
        <v>416130</v>
      </c>
      <c r="U92">
        <v>704742</v>
      </c>
      <c r="V92">
        <v>649006</v>
      </c>
      <c r="W92">
        <v>634359</v>
      </c>
      <c r="X92">
        <v>483281</v>
      </c>
      <c r="Y92">
        <v>540466</v>
      </c>
      <c r="Z92">
        <v>455391</v>
      </c>
      <c r="AA92">
        <v>572338</v>
      </c>
      <c r="AB92">
        <v>527436</v>
      </c>
    </row>
    <row r="93" spans="2:28">
      <c r="B93" t="s">
        <v>77</v>
      </c>
    </row>
    <row r="94" spans="2:28">
      <c r="B94" t="s">
        <v>78</v>
      </c>
    </row>
    <row r="95" spans="2:28">
      <c r="B95" t="s">
        <v>79</v>
      </c>
    </row>
    <row r="96" spans="2:28">
      <c r="B96" t="s">
        <v>80</v>
      </c>
    </row>
    <row r="97" spans="2:44">
      <c r="B97" t="s">
        <v>81</v>
      </c>
    </row>
    <row r="98" spans="2:44">
      <c r="B98" t="s">
        <v>82</v>
      </c>
    </row>
    <row r="99" spans="2:44">
      <c r="B99" t="s">
        <v>83</v>
      </c>
    </row>
    <row r="100" spans="2:44">
      <c r="B100" t="s">
        <v>84</v>
      </c>
    </row>
    <row r="101" spans="2:44">
      <c r="B101" t="s">
        <v>85</v>
      </c>
    </row>
    <row r="102" spans="2:44">
      <c r="B102" t="s">
        <v>86</v>
      </c>
    </row>
    <row r="103" spans="2:44">
      <c r="B103" t="s">
        <v>87</v>
      </c>
    </row>
    <row r="104" spans="2:44">
      <c r="B104" t="s">
        <v>88</v>
      </c>
    </row>
    <row r="105" spans="2:44">
      <c r="B105" t="s">
        <v>89</v>
      </c>
    </row>
    <row r="106" spans="2:44">
      <c r="B106" t="s">
        <v>90</v>
      </c>
    </row>
    <row r="107" spans="2:44">
      <c r="B107" t="s">
        <v>91</v>
      </c>
    </row>
    <row r="108" spans="2:44">
      <c r="B108" t="s">
        <v>92</v>
      </c>
    </row>
    <row r="109" spans="2:44">
      <c r="B109" t="s">
        <v>93</v>
      </c>
    </row>
    <row r="110" spans="2:44">
      <c r="B110" t="s">
        <v>94</v>
      </c>
    </row>
    <row r="111" spans="2:44">
      <c r="B111" t="s">
        <v>95</v>
      </c>
    </row>
    <row r="112" spans="2:44">
      <c r="B112" t="s">
        <v>96</v>
      </c>
      <c r="Q112">
        <f t="shared" ref="Q112:R112" si="1">SUM(Q44:Q111)</f>
        <v>241583</v>
      </c>
      <c r="R112">
        <f t="shared" si="1"/>
        <v>250068</v>
      </c>
      <c r="S112">
        <f>SUM(S44:S111)</f>
        <v>211358</v>
      </c>
      <c r="T112">
        <f>SUM(T44:T111)</f>
        <v>558107</v>
      </c>
      <c r="U112">
        <f t="shared" ref="U112:AR112" si="2">SUM(U44:U111)</f>
        <v>969118</v>
      </c>
      <c r="V112">
        <f t="shared" si="2"/>
        <v>946573</v>
      </c>
      <c r="W112">
        <f t="shared" si="2"/>
        <v>1082476</v>
      </c>
      <c r="X112">
        <f t="shared" si="2"/>
        <v>842497</v>
      </c>
      <c r="Y112">
        <f t="shared" si="2"/>
        <v>1055623</v>
      </c>
      <c r="Z112">
        <f t="shared" si="2"/>
        <v>929672</v>
      </c>
      <c r="AA112">
        <f t="shared" si="2"/>
        <v>954071</v>
      </c>
      <c r="AB112">
        <f t="shared" si="2"/>
        <v>911557</v>
      </c>
      <c r="AC112">
        <f t="shared" si="2"/>
        <v>0</v>
      </c>
      <c r="AD112">
        <f t="shared" si="2"/>
        <v>0</v>
      </c>
      <c r="AE112">
        <f t="shared" si="2"/>
        <v>0</v>
      </c>
      <c r="AF112">
        <f t="shared" si="2"/>
        <v>0</v>
      </c>
      <c r="AG112">
        <f t="shared" si="2"/>
        <v>0</v>
      </c>
      <c r="AH112">
        <f t="shared" si="2"/>
        <v>0</v>
      </c>
      <c r="AI112">
        <f t="shared" si="2"/>
        <v>0</v>
      </c>
      <c r="AJ112">
        <f t="shared" si="2"/>
        <v>0</v>
      </c>
      <c r="AK112">
        <f t="shared" si="2"/>
        <v>0</v>
      </c>
      <c r="AL112">
        <f t="shared" si="2"/>
        <v>0</v>
      </c>
      <c r="AM112">
        <f t="shared" si="2"/>
        <v>0</v>
      </c>
      <c r="AN112">
        <f t="shared" si="2"/>
        <v>0</v>
      </c>
      <c r="AO112">
        <f t="shared" si="2"/>
        <v>0</v>
      </c>
      <c r="AP112">
        <f t="shared" si="2"/>
        <v>0</v>
      </c>
      <c r="AQ112">
        <f t="shared" si="2"/>
        <v>0</v>
      </c>
      <c r="AR112">
        <f t="shared" si="2"/>
        <v>0</v>
      </c>
    </row>
    <row r="113" spans="2:44">
      <c r="B113" t="s">
        <v>98</v>
      </c>
    </row>
    <row r="115" spans="2:44">
      <c r="B115" t="s">
        <v>137</v>
      </c>
      <c r="Q115">
        <f t="shared" ref="Q115:AR115" si="3">+Q113+Q112+Q43</f>
        <v>3139469</v>
      </c>
      <c r="R115">
        <f t="shared" si="3"/>
        <v>3443403</v>
      </c>
      <c r="S115">
        <f t="shared" si="3"/>
        <v>2900535</v>
      </c>
      <c r="T115">
        <f t="shared" si="3"/>
        <v>987604</v>
      </c>
      <c r="U115">
        <f t="shared" si="3"/>
        <v>1542268</v>
      </c>
      <c r="V115">
        <f t="shared" si="3"/>
        <v>1940126</v>
      </c>
      <c r="W115">
        <f t="shared" si="3"/>
        <v>2141778</v>
      </c>
      <c r="X115">
        <f t="shared" si="3"/>
        <v>2235473</v>
      </c>
      <c r="Y115">
        <f t="shared" si="3"/>
        <v>5712566</v>
      </c>
      <c r="Z115">
        <f t="shared" si="3"/>
        <v>4747145</v>
      </c>
      <c r="AA115">
        <f t="shared" si="3"/>
        <v>4593234</v>
      </c>
      <c r="AB115">
        <f t="shared" si="3"/>
        <v>5262656</v>
      </c>
      <c r="AC115">
        <f t="shared" si="3"/>
        <v>0</v>
      </c>
      <c r="AD115">
        <f t="shared" si="3"/>
        <v>0</v>
      </c>
      <c r="AE115">
        <f t="shared" si="3"/>
        <v>0</v>
      </c>
      <c r="AF115">
        <f t="shared" si="3"/>
        <v>0</v>
      </c>
      <c r="AG115">
        <f t="shared" si="3"/>
        <v>0</v>
      </c>
      <c r="AH115">
        <f t="shared" si="3"/>
        <v>0</v>
      </c>
      <c r="AI115">
        <f t="shared" si="3"/>
        <v>0</v>
      </c>
      <c r="AJ115">
        <f t="shared" si="3"/>
        <v>0</v>
      </c>
      <c r="AK115">
        <f t="shared" si="3"/>
        <v>0</v>
      </c>
      <c r="AL115">
        <f t="shared" si="3"/>
        <v>0</v>
      </c>
      <c r="AM115">
        <f t="shared" si="3"/>
        <v>0</v>
      </c>
      <c r="AN115">
        <f t="shared" si="3"/>
        <v>0</v>
      </c>
      <c r="AO115">
        <f t="shared" si="3"/>
        <v>0</v>
      </c>
      <c r="AP115">
        <f t="shared" si="3"/>
        <v>0</v>
      </c>
      <c r="AQ115">
        <f t="shared" si="3"/>
        <v>0</v>
      </c>
      <c r="AR115">
        <f t="shared" si="3"/>
        <v>0</v>
      </c>
    </row>
    <row r="117" spans="2:44">
      <c r="Q117">
        <f>3139469-Q115</f>
        <v>0</v>
      </c>
      <c r="R117">
        <f>3443403-R115</f>
        <v>0</v>
      </c>
      <c r="S117">
        <f>2900535-S115</f>
        <v>0</v>
      </c>
      <c r="T117">
        <f>987604-T115</f>
        <v>0</v>
      </c>
      <c r="U117">
        <f>1542268-U115</f>
        <v>0</v>
      </c>
      <c r="V117">
        <f>1940126-V115</f>
        <v>0</v>
      </c>
      <c r="W117">
        <f>2141778-W115</f>
        <v>0</v>
      </c>
      <c r="X117">
        <f>2235473-X115</f>
        <v>0</v>
      </c>
      <c r="Y117">
        <f>5712566-Y115</f>
        <v>0</v>
      </c>
      <c r="Z117">
        <f>4747145-Z115</f>
        <v>0</v>
      </c>
      <c r="AA117">
        <f>4593234-AA115</f>
        <v>0</v>
      </c>
      <c r="AB117">
        <f>5262656-AB115</f>
        <v>0</v>
      </c>
    </row>
    <row r="120" spans="2:44">
      <c r="Q120" t="s">
        <v>130</v>
      </c>
      <c r="R120" t="s">
        <v>130</v>
      </c>
      <c r="S120" t="s">
        <v>130</v>
      </c>
      <c r="T120" t="s">
        <v>130</v>
      </c>
      <c r="U120" t="s">
        <v>130</v>
      </c>
      <c r="V120" t="s">
        <v>130</v>
      </c>
      <c r="W120" t="s">
        <v>130</v>
      </c>
      <c r="X120" t="s">
        <v>130</v>
      </c>
      <c r="Y120" t="s">
        <v>130</v>
      </c>
      <c r="Z120" t="s">
        <v>130</v>
      </c>
      <c r="AA120" t="s">
        <v>130</v>
      </c>
      <c r="AB120" t="s">
        <v>130</v>
      </c>
    </row>
    <row r="122" spans="2:44">
      <c r="Q122" t="s">
        <v>2</v>
      </c>
      <c r="R122" t="s">
        <v>2</v>
      </c>
      <c r="S122" t="s">
        <v>2</v>
      </c>
      <c r="T122" t="s">
        <v>2</v>
      </c>
      <c r="U122" t="s">
        <v>2</v>
      </c>
      <c r="V122" t="s">
        <v>2</v>
      </c>
      <c r="W122" t="s">
        <v>2</v>
      </c>
      <c r="X122" t="s">
        <v>2</v>
      </c>
      <c r="Y122" t="s">
        <v>2</v>
      </c>
      <c r="Z122" t="s">
        <v>2</v>
      </c>
      <c r="AA122" t="s">
        <v>2</v>
      </c>
      <c r="AB122" t="s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imports</vt:lpstr>
      <vt:lpstr>exports</vt:lpstr>
      <vt:lpstr>Sheet3</vt:lpstr>
    </vt:vector>
  </TitlesOfParts>
  <Company>Princeton University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rhicks</dc:creator>
  <cp:lastModifiedBy>rhicks</cp:lastModifiedBy>
  <dcterms:created xsi:type="dcterms:W3CDTF">2009-03-05T16:33:15Z</dcterms:created>
  <dcterms:modified xsi:type="dcterms:W3CDTF">2011-10-03T15:01:43Z</dcterms:modified>
</cp:coreProperties>
</file>