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90" windowWidth="15480" windowHeight="9120" activeTab="1"/>
  </bookViews>
  <sheets>
    <sheet name="imports" sheetId="1" r:id="rId1"/>
    <sheet name="ex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G100" i="1"/>
  <c r="BC99" i="2"/>
  <c r="BB99" l="1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W98" i="1"/>
  <c r="X98"/>
  <c r="X100" s="1"/>
  <c r="W103" i="2" l="1"/>
  <c r="BC103"/>
  <c r="BC105" s="1"/>
  <c r="Y103"/>
  <c r="Y105" s="1"/>
  <c r="AA103"/>
  <c r="AA105" s="1"/>
  <c r="AC103"/>
  <c r="AE103"/>
  <c r="AG103"/>
  <c r="AI103"/>
  <c r="AK103"/>
  <c r="AM103"/>
  <c r="AO103"/>
  <c r="AQ103"/>
  <c r="AS103"/>
  <c r="AU103"/>
  <c r="AX103"/>
  <c r="AX105" s="1"/>
  <c r="AZ103"/>
  <c r="AZ105" s="1"/>
  <c r="BB103"/>
  <c r="BB105" s="1"/>
  <c r="X103"/>
  <c r="X105" s="1"/>
  <c r="Z103"/>
  <c r="Z105" s="1"/>
  <c r="AB103"/>
  <c r="AB105" s="1"/>
  <c r="AD103"/>
  <c r="AF103"/>
  <c r="AH103"/>
  <c r="AJ103"/>
  <c r="AL103"/>
  <c r="AN103"/>
  <c r="AP103"/>
  <c r="AR103"/>
  <c r="AT103"/>
  <c r="AV103"/>
  <c r="AW103"/>
  <c r="AW105" s="1"/>
  <c r="AY103"/>
  <c r="AY105" s="1"/>
  <c r="BA103"/>
  <c r="BA105" s="1"/>
  <c r="AA100" i="1"/>
  <c r="AD98"/>
  <c r="AI98"/>
  <c r="AJ98"/>
  <c r="AK98"/>
  <c r="AL98"/>
  <c r="AM98"/>
  <c r="AN98"/>
  <c r="AO98"/>
  <c r="AP98"/>
  <c r="AQ98"/>
  <c r="AR98"/>
  <c r="AS98"/>
  <c r="AT98"/>
  <c r="AU98"/>
  <c r="AV98"/>
  <c r="BB98" l="1"/>
  <c r="BB100" s="1"/>
  <c r="BA100"/>
  <c r="AZ100"/>
  <c r="AY100"/>
  <c r="AZ98"/>
  <c r="BA98"/>
  <c r="AY98"/>
  <c r="BB95"/>
  <c r="BA95"/>
  <c r="AZ95"/>
  <c r="AY95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A98" s="1"/>
  <c r="AB94"/>
  <c r="AB98" s="1"/>
  <c r="AB100" s="1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E94"/>
  <c r="BC94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E35"/>
  <c r="AX95"/>
  <c r="AW95"/>
  <c r="AF98" l="1"/>
  <c r="AF100" s="1"/>
  <c r="AE98"/>
  <c r="AE100" s="1"/>
  <c r="AH98"/>
  <c r="AH100" s="1"/>
  <c r="AG98"/>
  <c r="AC98"/>
  <c r="AC100" s="1"/>
  <c r="Y98"/>
  <c r="Y100" s="1"/>
  <c r="Z98"/>
  <c r="Z100" s="1"/>
  <c r="AW98"/>
  <c r="AX98"/>
</calcChain>
</file>

<file path=xl/sharedStrings.xml><?xml version="1.0" encoding="utf-8"?>
<sst xmlns="http://schemas.openxmlformats.org/spreadsheetml/2006/main" count="233" uniqueCount="110">
  <si>
    <t>notes</t>
  </si>
  <si>
    <t>unit</t>
  </si>
  <si>
    <t>Countries of origin</t>
  </si>
  <si>
    <t>Pounds</t>
  </si>
  <si>
    <t>Southwest Africa</t>
  </si>
  <si>
    <t>United Kingdom</t>
  </si>
  <si>
    <t>India</t>
  </si>
  <si>
    <t>Ceylon</t>
  </si>
  <si>
    <t>Palestine</t>
  </si>
  <si>
    <t>Bahrein Island</t>
  </si>
  <si>
    <t>Kenya</t>
  </si>
  <si>
    <t>Tanganyika</t>
  </si>
  <si>
    <t>Mauritius</t>
  </si>
  <si>
    <t>Union of South Africa</t>
  </si>
  <si>
    <t>Southern Rhodesia</t>
  </si>
  <si>
    <t>Uganda</t>
  </si>
  <si>
    <t>British West India Islands</t>
  </si>
  <si>
    <t>Canada</t>
  </si>
  <si>
    <t>Australia</t>
  </si>
  <si>
    <t>TOTAL British Empire</t>
  </si>
  <si>
    <t>Belgian Congo</t>
  </si>
  <si>
    <t>Germany</t>
  </si>
  <si>
    <t>Surinam and Curacao</t>
  </si>
  <si>
    <t>Norway</t>
  </si>
  <si>
    <t>Portugal</t>
  </si>
  <si>
    <t>Portuguese East Africa</t>
  </si>
  <si>
    <t>Angola</t>
  </si>
  <si>
    <t>Sweden</t>
  </si>
  <si>
    <t>Switzerland</t>
  </si>
  <si>
    <t>Iran</t>
  </si>
  <si>
    <t>US</t>
  </si>
  <si>
    <t>Argentine</t>
  </si>
  <si>
    <t>Brazil</t>
  </si>
  <si>
    <t>Egypt</t>
  </si>
  <si>
    <t>TOTAL foreign countries</t>
  </si>
  <si>
    <t>Northern Rhodesia</t>
  </si>
  <si>
    <t>Burma</t>
  </si>
  <si>
    <t>Malta</t>
  </si>
  <si>
    <t>Hong Kong</t>
  </si>
  <si>
    <t>British Malaya</t>
  </si>
  <si>
    <t>Anglo-Egyptian Sudan</t>
  </si>
  <si>
    <t>British West Africa</t>
  </si>
  <si>
    <t xml:space="preserve">British Guiana </t>
  </si>
  <si>
    <t>New Zealand</t>
  </si>
  <si>
    <t>Ireland</t>
  </si>
  <si>
    <t>Austria</t>
  </si>
  <si>
    <t>Belgium</t>
  </si>
  <si>
    <t>Czechoslovakia</t>
  </si>
  <si>
    <t>Denmark</t>
  </si>
  <si>
    <t>Finland</t>
  </si>
  <si>
    <t>France</t>
  </si>
  <si>
    <t>Algeria</t>
  </si>
  <si>
    <t>Madagascar</t>
  </si>
  <si>
    <t>Netherlands</t>
  </si>
  <si>
    <t>Netherlands Indies</t>
  </si>
  <si>
    <t>Surinam</t>
  </si>
  <si>
    <t>Italy</t>
  </si>
  <si>
    <t>Hungary</t>
  </si>
  <si>
    <t>Poland</t>
  </si>
  <si>
    <t>Madeira</t>
  </si>
  <si>
    <t>USSR</t>
  </si>
  <si>
    <t>Spain</t>
  </si>
  <si>
    <t>Turkey</t>
  </si>
  <si>
    <t>Yugoslavia</t>
  </si>
  <si>
    <t>Arabia</t>
  </si>
  <si>
    <t>China</t>
  </si>
  <si>
    <t>Iraq</t>
  </si>
  <si>
    <t>Japan</t>
  </si>
  <si>
    <t>Siam</t>
  </si>
  <si>
    <t>Morocco</t>
  </si>
  <si>
    <t>Philippines</t>
  </si>
  <si>
    <t>Cuba</t>
  </si>
  <si>
    <t>Mexico</t>
  </si>
  <si>
    <t>Guatemala</t>
  </si>
  <si>
    <t>Columbia</t>
  </si>
  <si>
    <t>Venezuela</t>
  </si>
  <si>
    <t>Alaska</t>
  </si>
  <si>
    <t>Syria and Lebanon</t>
  </si>
  <si>
    <t>Southern Rhodesia not included with direct imports for April to December 1949</t>
  </si>
  <si>
    <t>Straits Settlements</t>
  </si>
  <si>
    <t>Mesopotamia</t>
  </si>
  <si>
    <t>Zanzibar</t>
  </si>
  <si>
    <t>Other French Possessions</t>
  </si>
  <si>
    <t>Greece</t>
  </si>
  <si>
    <t>Canary Islands</t>
  </si>
  <si>
    <t>Other foreign countries</t>
  </si>
  <si>
    <t>Portuguese West Africa</t>
  </si>
  <si>
    <t>Nigeria</t>
  </si>
  <si>
    <t>Not by country</t>
  </si>
  <si>
    <t>Nyasaland</t>
  </si>
  <si>
    <t>Korea</t>
  </si>
  <si>
    <t>Israel</t>
  </si>
  <si>
    <t>Uruguay</t>
  </si>
  <si>
    <t>French West and Equatorial Africa</t>
  </si>
  <si>
    <t>Cyprus</t>
  </si>
  <si>
    <t>Northeastern Rhodesia</t>
  </si>
  <si>
    <t>Syria</t>
  </si>
  <si>
    <t>Antartic</t>
  </si>
  <si>
    <t>French Equatorial Africa</t>
  </si>
  <si>
    <t>French West Africa</t>
  </si>
  <si>
    <t>French West Indies</t>
  </si>
  <si>
    <t>pounds</t>
  </si>
  <si>
    <t>British East India Islands</t>
  </si>
  <si>
    <t>British South Africa</t>
  </si>
  <si>
    <t>Roumania</t>
  </si>
  <si>
    <t>Other Italian Possessions</t>
  </si>
  <si>
    <t>Latvia</t>
  </si>
  <si>
    <t>Lithuania</t>
  </si>
  <si>
    <t>Chile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</si>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</sst>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102"/>
  <sheetViews>
    <sheetView workbookViewId="0">
      <pane xSplit="3" ySplit="3" topLeftCell="V82" activePane="bottomRight" state="frozen"/>
      <selection pane="topRight" activeCell="D1" sqref="D1"/>
      <selection pane="bottomLeft" activeCell="A3" sqref="A3"/>
      <selection pane="bottomRight" activeCell="B98" sqref="B98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 s="1">
        <v>1923</v>
      </c>
      <c r="AC1" s="1">
        <v>1924</v>
      </c>
      <c r="AD1" s="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 s="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X2">
        <v>1</v>
      </c>
      <c r="Y2">
        <v>1</v>
      </c>
      <c r="Z2">
        <v>1</v>
      </c>
      <c r="AA2" s="1">
        <v>1</v>
      </c>
      <c r="AB2" s="1">
        <v>1</v>
      </c>
      <c r="AC2" s="1">
        <v>1</v>
      </c>
      <c r="AD2" s="1"/>
      <c r="AE2" s="1">
        <v>1</v>
      </c>
      <c r="AF2" s="1">
        <v>1</v>
      </c>
      <c r="AG2" s="1">
        <v>1</v>
      </c>
      <c r="AH2" s="1">
        <v>1</v>
      </c>
      <c r="AW2">
        <v>1</v>
      </c>
      <c r="AX2">
        <v>1</v>
      </c>
      <c r="AY2" s="1">
        <v>1</v>
      </c>
      <c r="AZ2">
        <v>1</v>
      </c>
      <c r="BA2">
        <v>1</v>
      </c>
      <c r="BB2">
        <v>1</v>
      </c>
    </row>
    <row r="3" spans="1:55">
      <c r="C3" t="s">
        <v>2</v>
      </c>
      <c r="X3" t="s">
        <v>101</v>
      </c>
      <c r="Y3" t="s">
        <v>101</v>
      </c>
      <c r="Z3" t="s">
        <v>101</v>
      </c>
      <c r="AA3" t="s">
        <v>101</v>
      </c>
      <c r="AB3" t="s">
        <v>101</v>
      </c>
      <c r="AC3" t="s">
        <v>101</v>
      </c>
      <c r="AE3" t="s">
        <v>101</v>
      </c>
      <c r="AF3" t="s">
        <v>101</v>
      </c>
      <c r="AG3" t="s">
        <v>101</v>
      </c>
      <c r="AH3" t="s">
        <v>101</v>
      </c>
      <c r="AU3" t="s">
        <v>3</v>
      </c>
      <c r="AV3" t="s">
        <v>3</v>
      </c>
      <c r="AW3" t="s">
        <v>3</v>
      </c>
      <c r="AX3" t="s">
        <v>3</v>
      </c>
      <c r="AY3" s="1" t="s">
        <v>3</v>
      </c>
      <c r="AZ3" t="s">
        <v>3</v>
      </c>
      <c r="BA3" t="s">
        <v>3</v>
      </c>
      <c r="BB3" t="s">
        <v>3</v>
      </c>
      <c r="BC3" t="s">
        <v>3</v>
      </c>
    </row>
    <row r="4" spans="1:55">
      <c r="A4" t="s">
        <v>4</v>
      </c>
      <c r="B4" t="s">
        <v>5</v>
      </c>
      <c r="X4">
        <v>5482</v>
      </c>
      <c r="Y4">
        <v>74421</v>
      </c>
      <c r="Z4">
        <v>31285</v>
      </c>
      <c r="AA4">
        <v>31926</v>
      </c>
      <c r="AB4">
        <v>68055</v>
      </c>
      <c r="AC4">
        <v>106477</v>
      </c>
      <c r="AE4">
        <v>164857</v>
      </c>
      <c r="AF4">
        <v>126140</v>
      </c>
      <c r="AG4">
        <v>161295</v>
      </c>
      <c r="AH4">
        <v>225287</v>
      </c>
      <c r="AW4">
        <v>12694</v>
      </c>
      <c r="AX4">
        <v>17295</v>
      </c>
      <c r="AY4">
        <v>112633</v>
      </c>
      <c r="AZ4">
        <v>252638</v>
      </c>
      <c r="BA4">
        <v>404057</v>
      </c>
      <c r="BB4">
        <v>441778</v>
      </c>
    </row>
    <row r="5" spans="1:55">
      <c r="B5" t="s">
        <v>6</v>
      </c>
      <c r="X5">
        <v>1196</v>
      </c>
      <c r="Y5">
        <v>66</v>
      </c>
      <c r="Z5">
        <v>3</v>
      </c>
      <c r="AA5">
        <v>524</v>
      </c>
      <c r="AB5">
        <v>1237</v>
      </c>
      <c r="AC5">
        <v>1414</v>
      </c>
      <c r="AE5">
        <v>2400</v>
      </c>
      <c r="AF5">
        <v>3266</v>
      </c>
      <c r="AG5">
        <v>3065</v>
      </c>
      <c r="AH5">
        <v>3277</v>
      </c>
      <c r="AW5">
        <v>1313</v>
      </c>
      <c r="AX5">
        <v>676</v>
      </c>
      <c r="AY5">
        <v>1316</v>
      </c>
      <c r="AZ5">
        <v>2089</v>
      </c>
      <c r="BA5">
        <v>323</v>
      </c>
      <c r="BB5">
        <v>311</v>
      </c>
    </row>
    <row r="6" spans="1:55">
      <c r="B6" t="s">
        <v>36</v>
      </c>
      <c r="AE6">
        <v>898</v>
      </c>
      <c r="BA6">
        <v>301</v>
      </c>
    </row>
    <row r="7" spans="1:55">
      <c r="B7" t="s">
        <v>7</v>
      </c>
      <c r="X7">
        <v>31</v>
      </c>
      <c r="Y7">
        <v>9</v>
      </c>
      <c r="AB7">
        <v>17</v>
      </c>
      <c r="AC7">
        <v>13</v>
      </c>
      <c r="AE7">
        <v>27</v>
      </c>
      <c r="AF7">
        <v>49</v>
      </c>
      <c r="AG7">
        <v>160</v>
      </c>
      <c r="AH7">
        <v>103</v>
      </c>
      <c r="AW7">
        <v>2</v>
      </c>
      <c r="AX7">
        <v>54</v>
      </c>
      <c r="AY7">
        <v>1</v>
      </c>
      <c r="AZ7">
        <v>4</v>
      </c>
      <c r="BB7">
        <v>170</v>
      </c>
    </row>
    <row r="8" spans="1:55">
      <c r="B8" t="s">
        <v>79</v>
      </c>
      <c r="X8">
        <v>27</v>
      </c>
      <c r="Y8">
        <v>86</v>
      </c>
      <c r="AA8">
        <v>9</v>
      </c>
      <c r="AB8">
        <v>7</v>
      </c>
      <c r="AC8">
        <v>20</v>
      </c>
      <c r="AE8">
        <v>21</v>
      </c>
      <c r="AF8">
        <v>5</v>
      </c>
      <c r="AG8">
        <v>44</v>
      </c>
      <c r="AH8">
        <v>87</v>
      </c>
    </row>
    <row r="9" spans="1:55">
      <c r="B9" t="s">
        <v>37</v>
      </c>
      <c r="AC9">
        <v>1</v>
      </c>
      <c r="AZ9">
        <v>15</v>
      </c>
    </row>
    <row r="10" spans="1:55">
      <c r="B10" t="s">
        <v>102</v>
      </c>
      <c r="AC10">
        <v>8</v>
      </c>
      <c r="AG10">
        <v>261</v>
      </c>
      <c r="AH10">
        <v>148</v>
      </c>
    </row>
    <row r="11" spans="1:55">
      <c r="B11" t="s">
        <v>38</v>
      </c>
      <c r="AE11">
        <v>13</v>
      </c>
      <c r="AG11">
        <v>57</v>
      </c>
      <c r="AZ11">
        <v>59</v>
      </c>
      <c r="BA11">
        <v>42</v>
      </c>
      <c r="BB11">
        <v>3514</v>
      </c>
    </row>
    <row r="12" spans="1:55">
      <c r="B12" t="s">
        <v>8</v>
      </c>
      <c r="AX12">
        <v>1</v>
      </c>
      <c r="AY12">
        <v>279</v>
      </c>
      <c r="AZ12">
        <v>587</v>
      </c>
      <c r="BA12">
        <v>185</v>
      </c>
    </row>
    <row r="13" spans="1:55">
      <c r="B13" t="s">
        <v>39</v>
      </c>
      <c r="AZ13">
        <v>959</v>
      </c>
      <c r="BA13">
        <v>9301</v>
      </c>
      <c r="BB13">
        <v>73</v>
      </c>
    </row>
    <row r="14" spans="1:55">
      <c r="B14" t="s">
        <v>80</v>
      </c>
      <c r="AB14">
        <v>4</v>
      </c>
      <c r="AC14">
        <v>10</v>
      </c>
      <c r="AE14">
        <v>7</v>
      </c>
      <c r="AF14">
        <v>28</v>
      </c>
      <c r="AG14">
        <v>178</v>
      </c>
      <c r="AH14">
        <v>331</v>
      </c>
    </row>
    <row r="15" spans="1:55">
      <c r="B15" t="s">
        <v>40</v>
      </c>
      <c r="AZ15">
        <v>84</v>
      </c>
    </row>
    <row r="16" spans="1:55">
      <c r="B16" t="s">
        <v>103</v>
      </c>
      <c r="AC16">
        <v>188</v>
      </c>
    </row>
    <row r="17" spans="2:54">
      <c r="B17" t="s">
        <v>41</v>
      </c>
      <c r="Z17">
        <v>34</v>
      </c>
      <c r="AG17">
        <v>1</v>
      </c>
      <c r="AZ17">
        <v>15</v>
      </c>
    </row>
    <row r="18" spans="2:54">
      <c r="B18" t="s">
        <v>9</v>
      </c>
      <c r="AX18">
        <v>13468</v>
      </c>
    </row>
    <row r="19" spans="2:54">
      <c r="B19" t="s">
        <v>10</v>
      </c>
      <c r="AG19">
        <v>53</v>
      </c>
      <c r="AW19">
        <v>7</v>
      </c>
      <c r="AX19">
        <v>2</v>
      </c>
      <c r="AY19">
        <v>6</v>
      </c>
      <c r="AZ19">
        <v>12</v>
      </c>
      <c r="BA19">
        <v>52</v>
      </c>
      <c r="BB19">
        <v>3975</v>
      </c>
    </row>
    <row r="20" spans="2:54">
      <c r="B20" t="s">
        <v>87</v>
      </c>
      <c r="X20">
        <v>5</v>
      </c>
    </row>
    <row r="21" spans="2:54">
      <c r="B21" t="s">
        <v>11</v>
      </c>
      <c r="AX21">
        <v>1</v>
      </c>
      <c r="AZ21">
        <v>1475</v>
      </c>
      <c r="BA21">
        <v>207</v>
      </c>
    </row>
    <row r="22" spans="2:54">
      <c r="B22" t="s">
        <v>12</v>
      </c>
    </row>
    <row r="23" spans="2:54">
      <c r="B23" t="s">
        <v>81</v>
      </c>
      <c r="X23">
        <v>11</v>
      </c>
      <c r="AB23">
        <v>1</v>
      </c>
      <c r="AC23">
        <v>3</v>
      </c>
      <c r="AG23">
        <v>2</v>
      </c>
      <c r="AH23">
        <v>31</v>
      </c>
    </row>
    <row r="24" spans="2:54">
      <c r="B24" t="s">
        <v>13</v>
      </c>
      <c r="AX24">
        <v>4</v>
      </c>
      <c r="AZ24">
        <v>14</v>
      </c>
      <c r="BA24">
        <v>13</v>
      </c>
      <c r="BB24">
        <v>608</v>
      </c>
    </row>
    <row r="25" spans="2:54">
      <c r="B25" t="s">
        <v>4</v>
      </c>
      <c r="AX25">
        <v>10</v>
      </c>
      <c r="AZ25">
        <v>75</v>
      </c>
      <c r="BA25">
        <v>1</v>
      </c>
      <c r="BB25">
        <v>954</v>
      </c>
    </row>
    <row r="26" spans="2:54">
      <c r="B26" t="s">
        <v>35</v>
      </c>
      <c r="AZ26">
        <v>150</v>
      </c>
      <c r="BA26">
        <v>13</v>
      </c>
      <c r="BB26">
        <v>32</v>
      </c>
    </row>
    <row r="27" spans="2:54">
      <c r="B27" t="s">
        <v>14</v>
      </c>
      <c r="AW27">
        <v>1935</v>
      </c>
      <c r="AX27">
        <v>5254</v>
      </c>
      <c r="AY27">
        <v>9511</v>
      </c>
      <c r="AZ27">
        <v>16241</v>
      </c>
      <c r="BA27">
        <v>9325</v>
      </c>
      <c r="BB27">
        <v>16383</v>
      </c>
    </row>
    <row r="28" spans="2:54">
      <c r="B28" t="s">
        <v>15</v>
      </c>
      <c r="BB28">
        <v>813</v>
      </c>
    </row>
    <row r="29" spans="2:54">
      <c r="B29" t="s">
        <v>16</v>
      </c>
      <c r="X29">
        <v>6</v>
      </c>
      <c r="Y29">
        <v>369</v>
      </c>
      <c r="AB29">
        <v>71</v>
      </c>
      <c r="AC29">
        <v>25</v>
      </c>
      <c r="AE29">
        <v>26</v>
      </c>
      <c r="AF29">
        <v>10</v>
      </c>
      <c r="AG29">
        <v>38</v>
      </c>
      <c r="AH29">
        <v>133</v>
      </c>
      <c r="AY29">
        <v>133</v>
      </c>
      <c r="AZ29">
        <v>271</v>
      </c>
      <c r="BA29">
        <v>20</v>
      </c>
      <c r="BB29">
        <v>1848</v>
      </c>
    </row>
    <row r="30" spans="2:54">
      <c r="B30" t="s">
        <v>42</v>
      </c>
      <c r="BB30">
        <v>800</v>
      </c>
    </row>
    <row r="31" spans="2:54">
      <c r="B31" t="s">
        <v>17</v>
      </c>
      <c r="X31">
        <v>918</v>
      </c>
      <c r="Y31">
        <v>2435</v>
      </c>
      <c r="Z31">
        <v>1586</v>
      </c>
      <c r="AA31">
        <v>53</v>
      </c>
      <c r="AB31">
        <v>370</v>
      </c>
      <c r="AC31">
        <v>603</v>
      </c>
      <c r="AE31">
        <v>1610</v>
      </c>
      <c r="AF31">
        <v>1345</v>
      </c>
      <c r="AG31">
        <v>4163</v>
      </c>
      <c r="AH31">
        <v>3215</v>
      </c>
      <c r="AW31">
        <v>4184</v>
      </c>
      <c r="AX31">
        <v>26215</v>
      </c>
      <c r="AY31">
        <v>30576</v>
      </c>
      <c r="AZ31">
        <v>161128</v>
      </c>
      <c r="BA31">
        <v>74835</v>
      </c>
      <c r="BB31">
        <v>141486</v>
      </c>
    </row>
    <row r="32" spans="2:54">
      <c r="B32" t="s">
        <v>18</v>
      </c>
      <c r="AE32">
        <v>86</v>
      </c>
      <c r="AF32">
        <v>95</v>
      </c>
      <c r="AG32">
        <v>211</v>
      </c>
      <c r="AH32">
        <v>276</v>
      </c>
      <c r="AW32">
        <v>2</v>
      </c>
      <c r="AX32">
        <v>22</v>
      </c>
      <c r="AY32">
        <v>1189</v>
      </c>
      <c r="AZ32">
        <v>13674</v>
      </c>
      <c r="BA32">
        <v>5908</v>
      </c>
      <c r="BB32">
        <v>4430</v>
      </c>
    </row>
    <row r="33" spans="2:55">
      <c r="B33" t="s">
        <v>43</v>
      </c>
      <c r="AY33">
        <v>89</v>
      </c>
      <c r="AZ33">
        <v>134</v>
      </c>
      <c r="BA33">
        <v>2</v>
      </c>
      <c r="BB33">
        <v>2</v>
      </c>
    </row>
    <row r="34" spans="2:55">
      <c r="B34" t="s">
        <v>44</v>
      </c>
      <c r="AC34">
        <v>70</v>
      </c>
      <c r="AF34">
        <v>110</v>
      </c>
      <c r="AG34">
        <v>95</v>
      </c>
      <c r="AH34">
        <v>208</v>
      </c>
      <c r="AZ34">
        <v>250</v>
      </c>
      <c r="BA34">
        <v>76</v>
      </c>
      <c r="BB34">
        <v>124</v>
      </c>
    </row>
    <row r="35" spans="2:55">
      <c r="B35" t="s">
        <v>19</v>
      </c>
      <c r="E35">
        <f>SUM(E4:E34)</f>
        <v>0</v>
      </c>
      <c r="F35">
        <f t="shared" ref="F35:BC35" si="0">SUM(F4:F34)</f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>
        <f t="shared" si="0"/>
        <v>0</v>
      </c>
      <c r="V35">
        <f t="shared" si="0"/>
        <v>0</v>
      </c>
      <c r="W35">
        <f t="shared" si="0"/>
        <v>0</v>
      </c>
      <c r="X35">
        <f t="shared" si="0"/>
        <v>7676</v>
      </c>
      <c r="Y35">
        <f t="shared" si="0"/>
        <v>77386</v>
      </c>
      <c r="Z35">
        <f t="shared" si="0"/>
        <v>32908</v>
      </c>
      <c r="AA35">
        <f t="shared" si="0"/>
        <v>32512</v>
      </c>
      <c r="AB35">
        <f t="shared" si="0"/>
        <v>69762</v>
      </c>
      <c r="AC35">
        <f t="shared" si="0"/>
        <v>108832</v>
      </c>
      <c r="AD35">
        <f t="shared" si="0"/>
        <v>0</v>
      </c>
      <c r="AE35">
        <f t="shared" si="0"/>
        <v>169945</v>
      </c>
      <c r="AF35">
        <f t="shared" si="0"/>
        <v>131048</v>
      </c>
      <c r="AG35">
        <f t="shared" si="0"/>
        <v>169623</v>
      </c>
      <c r="AH35">
        <f t="shared" si="0"/>
        <v>233096</v>
      </c>
      <c r="AI35">
        <f t="shared" si="0"/>
        <v>0</v>
      </c>
      <c r="AJ35">
        <f t="shared" si="0"/>
        <v>0</v>
      </c>
      <c r="AK35">
        <f t="shared" si="0"/>
        <v>0</v>
      </c>
      <c r="AL35">
        <f t="shared" si="0"/>
        <v>0</v>
      </c>
      <c r="AM35">
        <f t="shared" si="0"/>
        <v>0</v>
      </c>
      <c r="AN35">
        <f t="shared" si="0"/>
        <v>0</v>
      </c>
      <c r="AO35">
        <f t="shared" si="0"/>
        <v>0</v>
      </c>
      <c r="AP35">
        <f t="shared" si="0"/>
        <v>0</v>
      </c>
      <c r="AQ35">
        <f t="shared" si="0"/>
        <v>0</v>
      </c>
      <c r="AR35">
        <f t="shared" si="0"/>
        <v>0</v>
      </c>
      <c r="AS35">
        <f t="shared" si="0"/>
        <v>0</v>
      </c>
      <c r="AT35">
        <f t="shared" si="0"/>
        <v>0</v>
      </c>
      <c r="AU35">
        <f t="shared" si="0"/>
        <v>0</v>
      </c>
      <c r="AV35">
        <f t="shared" si="0"/>
        <v>0</v>
      </c>
      <c r="AW35">
        <f t="shared" si="0"/>
        <v>20137</v>
      </c>
      <c r="AX35">
        <f t="shared" si="0"/>
        <v>63002</v>
      </c>
      <c r="AY35">
        <f t="shared" si="0"/>
        <v>155733</v>
      </c>
      <c r="AZ35">
        <f t="shared" si="0"/>
        <v>449874</v>
      </c>
      <c r="BA35">
        <f t="shared" si="0"/>
        <v>504661</v>
      </c>
      <c r="BB35">
        <f t="shared" si="0"/>
        <v>617301</v>
      </c>
      <c r="BC35">
        <f t="shared" si="0"/>
        <v>0</v>
      </c>
    </row>
    <row r="36" spans="2:55">
      <c r="B36" t="s">
        <v>45</v>
      </c>
      <c r="Y36">
        <v>12</v>
      </c>
      <c r="Z36">
        <v>13</v>
      </c>
      <c r="AA36">
        <v>55</v>
      </c>
      <c r="AB36">
        <v>133</v>
      </c>
      <c r="AC36">
        <v>247</v>
      </c>
      <c r="AE36">
        <v>543</v>
      </c>
      <c r="AF36">
        <v>619</v>
      </c>
      <c r="AG36">
        <v>2157</v>
      </c>
      <c r="AH36">
        <v>2595</v>
      </c>
      <c r="BA36">
        <v>10</v>
      </c>
      <c r="BB36">
        <v>77</v>
      </c>
    </row>
    <row r="37" spans="2:55">
      <c r="B37" t="s">
        <v>46</v>
      </c>
      <c r="Y37">
        <v>3556</v>
      </c>
      <c r="Z37">
        <v>1294</v>
      </c>
      <c r="AA37">
        <v>1354</v>
      </c>
      <c r="AB37">
        <v>1606</v>
      </c>
      <c r="AC37">
        <v>4121</v>
      </c>
      <c r="AE37">
        <v>7341</v>
      </c>
      <c r="AF37">
        <v>10452</v>
      </c>
      <c r="AG37">
        <v>20271</v>
      </c>
      <c r="AH37">
        <v>20217</v>
      </c>
      <c r="AY37">
        <v>15289</v>
      </c>
      <c r="AZ37">
        <v>64865</v>
      </c>
      <c r="BA37">
        <v>190371</v>
      </c>
      <c r="BB37">
        <v>89687</v>
      </c>
    </row>
    <row r="38" spans="2:55">
      <c r="B38" t="s">
        <v>20</v>
      </c>
      <c r="AW38">
        <v>3676</v>
      </c>
      <c r="AX38">
        <v>1115</v>
      </c>
      <c r="AY38">
        <v>4001</v>
      </c>
      <c r="AZ38">
        <v>587</v>
      </c>
      <c r="BA38">
        <v>772</v>
      </c>
      <c r="BB38">
        <v>1489</v>
      </c>
    </row>
    <row r="39" spans="2:55">
      <c r="B39" t="s">
        <v>47</v>
      </c>
      <c r="Z39">
        <v>223</v>
      </c>
      <c r="AA39">
        <v>544</v>
      </c>
      <c r="AB39">
        <v>4387</v>
      </c>
      <c r="AC39">
        <v>888</v>
      </c>
      <c r="AE39">
        <v>10956</v>
      </c>
      <c r="AF39">
        <v>11033</v>
      </c>
      <c r="AG39">
        <v>16022</v>
      </c>
      <c r="AH39">
        <v>17686</v>
      </c>
      <c r="AY39">
        <v>3</v>
      </c>
      <c r="AZ39">
        <v>17867</v>
      </c>
      <c r="BA39">
        <v>7890</v>
      </c>
      <c r="BB39">
        <v>9319</v>
      </c>
    </row>
    <row r="40" spans="2:55">
      <c r="B40" t="s">
        <v>48</v>
      </c>
      <c r="Y40">
        <v>140</v>
      </c>
      <c r="Z40">
        <v>103</v>
      </c>
      <c r="AA40">
        <v>123</v>
      </c>
      <c r="AB40">
        <v>93</v>
      </c>
      <c r="AC40">
        <v>784</v>
      </c>
      <c r="AE40">
        <v>4219</v>
      </c>
      <c r="AF40">
        <v>2042</v>
      </c>
      <c r="AG40">
        <v>1071</v>
      </c>
      <c r="AH40">
        <v>1066</v>
      </c>
      <c r="AY40">
        <v>242</v>
      </c>
      <c r="AZ40">
        <v>14459</v>
      </c>
      <c r="BA40">
        <v>8497</v>
      </c>
      <c r="BB40">
        <v>10236</v>
      </c>
    </row>
    <row r="41" spans="2:55">
      <c r="B41" t="s">
        <v>49</v>
      </c>
      <c r="Z41">
        <v>34</v>
      </c>
      <c r="AA41">
        <v>95</v>
      </c>
      <c r="AB41">
        <v>269</v>
      </c>
      <c r="AC41">
        <v>137</v>
      </c>
      <c r="AE41">
        <v>194</v>
      </c>
      <c r="AF41">
        <v>1042</v>
      </c>
      <c r="AG41">
        <v>2596</v>
      </c>
      <c r="AH41">
        <v>20330</v>
      </c>
      <c r="AY41">
        <v>455</v>
      </c>
      <c r="AZ41">
        <v>126</v>
      </c>
      <c r="BA41">
        <v>3804</v>
      </c>
      <c r="BB41">
        <v>11330</v>
      </c>
    </row>
    <row r="42" spans="2:55">
      <c r="B42" t="s">
        <v>50</v>
      </c>
      <c r="X42">
        <v>49</v>
      </c>
      <c r="Y42">
        <v>5095</v>
      </c>
      <c r="Z42">
        <v>2696</v>
      </c>
      <c r="AA42">
        <v>796</v>
      </c>
      <c r="AB42">
        <v>1849</v>
      </c>
      <c r="AC42">
        <v>1946</v>
      </c>
      <c r="AE42">
        <v>3964</v>
      </c>
      <c r="AF42">
        <v>5531</v>
      </c>
      <c r="AG42">
        <v>7707</v>
      </c>
      <c r="AH42">
        <v>8074</v>
      </c>
      <c r="AY42">
        <v>2168</v>
      </c>
      <c r="AZ42">
        <v>11029</v>
      </c>
      <c r="BA42">
        <v>5824</v>
      </c>
      <c r="BB42">
        <v>7162</v>
      </c>
    </row>
    <row r="43" spans="2:55">
      <c r="B43" t="s">
        <v>51</v>
      </c>
      <c r="AY43">
        <v>1</v>
      </c>
      <c r="AZ43">
        <v>2</v>
      </c>
      <c r="BB43">
        <v>4</v>
      </c>
    </row>
    <row r="44" spans="2:55">
      <c r="B44" t="s">
        <v>52</v>
      </c>
      <c r="AZ44">
        <v>2</v>
      </c>
    </row>
    <row r="45" spans="2:55">
      <c r="B45" t="s">
        <v>82</v>
      </c>
      <c r="AA45">
        <v>64</v>
      </c>
      <c r="AC45">
        <v>7</v>
      </c>
      <c r="AE45">
        <v>689</v>
      </c>
      <c r="AF45">
        <v>670</v>
      </c>
      <c r="AG45">
        <v>286</v>
      </c>
      <c r="AH45">
        <v>302</v>
      </c>
    </row>
    <row r="46" spans="2:55">
      <c r="B46" t="s">
        <v>21</v>
      </c>
      <c r="X46">
        <v>4</v>
      </c>
      <c r="Y46">
        <v>185166</v>
      </c>
      <c r="Z46">
        <v>176763</v>
      </c>
      <c r="AA46">
        <v>213841</v>
      </c>
      <c r="AB46">
        <v>243124</v>
      </c>
      <c r="AC46">
        <v>396363</v>
      </c>
      <c r="AE46">
        <v>696917</v>
      </c>
      <c r="AF46">
        <v>510607</v>
      </c>
      <c r="AG46">
        <v>556293</v>
      </c>
      <c r="AH46">
        <v>664546</v>
      </c>
      <c r="AW46">
        <v>332</v>
      </c>
      <c r="AX46">
        <v>2</v>
      </c>
      <c r="AZ46">
        <v>1399</v>
      </c>
      <c r="BA46">
        <v>52954</v>
      </c>
      <c r="BB46">
        <v>145543</v>
      </c>
    </row>
    <row r="47" spans="2:55">
      <c r="B47" t="s">
        <v>83</v>
      </c>
      <c r="Y47">
        <v>15</v>
      </c>
      <c r="AB47">
        <v>1</v>
      </c>
      <c r="AC47">
        <v>10</v>
      </c>
      <c r="AE47">
        <v>32</v>
      </c>
      <c r="AF47">
        <v>9</v>
      </c>
      <c r="AG47">
        <v>7</v>
      </c>
      <c r="AH47">
        <v>48</v>
      </c>
    </row>
    <row r="48" spans="2:55">
      <c r="B48" t="s">
        <v>53</v>
      </c>
      <c r="X48">
        <v>2344</v>
      </c>
      <c r="Y48">
        <v>19281</v>
      </c>
      <c r="Z48">
        <v>5505</v>
      </c>
      <c r="AA48">
        <v>1755</v>
      </c>
      <c r="AB48">
        <v>2935</v>
      </c>
      <c r="AC48">
        <v>22558</v>
      </c>
      <c r="AE48">
        <v>15854</v>
      </c>
      <c r="AF48">
        <v>30266</v>
      </c>
      <c r="AG48">
        <v>16028</v>
      </c>
      <c r="AH48">
        <v>19611</v>
      </c>
      <c r="AY48">
        <v>3149</v>
      </c>
      <c r="AZ48">
        <v>13860</v>
      </c>
      <c r="BA48">
        <v>9642</v>
      </c>
      <c r="BB48">
        <v>2691</v>
      </c>
    </row>
    <row r="49" spans="2:54">
      <c r="B49" t="s">
        <v>54</v>
      </c>
      <c r="AA49">
        <v>7</v>
      </c>
      <c r="AB49">
        <v>96</v>
      </c>
      <c r="AC49">
        <v>21</v>
      </c>
      <c r="AE49">
        <v>468</v>
      </c>
      <c r="AF49">
        <v>8731</v>
      </c>
      <c r="AG49">
        <v>7000</v>
      </c>
      <c r="AH49">
        <v>1948</v>
      </c>
      <c r="AY49">
        <v>1</v>
      </c>
      <c r="AZ49">
        <v>1</v>
      </c>
      <c r="BB49">
        <v>31</v>
      </c>
    </row>
    <row r="50" spans="2:54">
      <c r="B50" t="s">
        <v>55</v>
      </c>
      <c r="AY50">
        <v>33</v>
      </c>
      <c r="AZ50">
        <v>421</v>
      </c>
      <c r="BA50">
        <v>94194</v>
      </c>
      <c r="BB50">
        <v>15796</v>
      </c>
    </row>
    <row r="51" spans="2:54">
      <c r="B51" t="s">
        <v>22</v>
      </c>
      <c r="AF51">
        <v>1</v>
      </c>
      <c r="AX51">
        <v>40</v>
      </c>
    </row>
    <row r="52" spans="2:54">
      <c r="B52" t="s">
        <v>57</v>
      </c>
      <c r="AA52">
        <v>8</v>
      </c>
      <c r="AB52">
        <v>17</v>
      </c>
      <c r="AC52">
        <v>34</v>
      </c>
      <c r="AE52">
        <v>374</v>
      </c>
      <c r="AF52">
        <v>627</v>
      </c>
      <c r="AG52">
        <v>2723</v>
      </c>
      <c r="AH52">
        <v>1202</v>
      </c>
      <c r="AZ52">
        <v>160</v>
      </c>
      <c r="BA52">
        <v>9297</v>
      </c>
      <c r="BB52">
        <v>744</v>
      </c>
    </row>
    <row r="53" spans="2:54">
      <c r="B53" t="s">
        <v>56</v>
      </c>
      <c r="Y53">
        <v>444</v>
      </c>
      <c r="Z53">
        <v>143</v>
      </c>
      <c r="AA53">
        <v>709</v>
      </c>
      <c r="AB53">
        <v>1380</v>
      </c>
      <c r="AC53">
        <v>1814</v>
      </c>
      <c r="AE53">
        <v>4226</v>
      </c>
      <c r="AF53">
        <v>4232</v>
      </c>
      <c r="AG53">
        <v>5227</v>
      </c>
      <c r="AH53">
        <v>4853</v>
      </c>
      <c r="AY53">
        <v>1313</v>
      </c>
      <c r="AZ53">
        <v>4200</v>
      </c>
      <c r="BA53">
        <v>1958</v>
      </c>
      <c r="BB53">
        <v>3562</v>
      </c>
    </row>
    <row r="54" spans="2:54">
      <c r="B54" t="s">
        <v>105</v>
      </c>
      <c r="AG54">
        <v>3</v>
      </c>
    </row>
    <row r="55" spans="2:54">
      <c r="B55" t="s">
        <v>23</v>
      </c>
      <c r="X55">
        <v>218</v>
      </c>
      <c r="Y55">
        <v>1276</v>
      </c>
      <c r="Z55">
        <v>153</v>
      </c>
      <c r="AA55">
        <v>185</v>
      </c>
      <c r="AB55">
        <v>3214</v>
      </c>
      <c r="AC55">
        <v>6577</v>
      </c>
      <c r="AE55">
        <v>9249</v>
      </c>
      <c r="AF55">
        <v>11632</v>
      </c>
      <c r="AG55">
        <v>14031</v>
      </c>
      <c r="AH55">
        <v>20101</v>
      </c>
      <c r="AX55">
        <v>146</v>
      </c>
      <c r="AY55">
        <v>15801</v>
      </c>
      <c r="AZ55">
        <v>31028</v>
      </c>
      <c r="BA55">
        <v>25200</v>
      </c>
      <c r="BB55">
        <v>38755</v>
      </c>
    </row>
    <row r="56" spans="2:54">
      <c r="B56" t="s">
        <v>58</v>
      </c>
      <c r="AA56">
        <v>67</v>
      </c>
      <c r="AB56">
        <v>209</v>
      </c>
      <c r="AC56">
        <v>3944</v>
      </c>
      <c r="AG56">
        <v>3622</v>
      </c>
      <c r="AH56">
        <v>3773</v>
      </c>
      <c r="AY56">
        <v>2</v>
      </c>
    </row>
    <row r="57" spans="2:54">
      <c r="B57" t="s">
        <v>24</v>
      </c>
      <c r="Y57">
        <v>82</v>
      </c>
      <c r="AA57">
        <v>3</v>
      </c>
      <c r="AB57">
        <v>19</v>
      </c>
      <c r="AC57">
        <v>104</v>
      </c>
      <c r="AG57">
        <v>402</v>
      </c>
      <c r="AH57">
        <v>408</v>
      </c>
      <c r="AW57">
        <v>307</v>
      </c>
      <c r="AX57">
        <v>17</v>
      </c>
      <c r="AY57">
        <v>554</v>
      </c>
      <c r="AZ57">
        <v>179</v>
      </c>
      <c r="BA57">
        <v>1273</v>
      </c>
      <c r="BB57">
        <v>2286</v>
      </c>
    </row>
    <row r="58" spans="2:54">
      <c r="B58" t="s">
        <v>59</v>
      </c>
      <c r="Y58">
        <v>88</v>
      </c>
      <c r="Z58">
        <v>96</v>
      </c>
      <c r="AA58">
        <v>24</v>
      </c>
      <c r="AB58">
        <v>19</v>
      </c>
      <c r="AC58">
        <v>22</v>
      </c>
      <c r="AG58">
        <v>36</v>
      </c>
      <c r="AH58">
        <v>19</v>
      </c>
      <c r="AY58">
        <v>339</v>
      </c>
      <c r="AZ58">
        <v>622</v>
      </c>
      <c r="BA58">
        <v>283</v>
      </c>
      <c r="BB58">
        <v>507</v>
      </c>
    </row>
    <row r="59" spans="2:54">
      <c r="B59" t="s">
        <v>25</v>
      </c>
      <c r="Y59">
        <v>100</v>
      </c>
      <c r="AH59">
        <v>11</v>
      </c>
      <c r="AX59">
        <v>318</v>
      </c>
      <c r="AY59">
        <v>1</v>
      </c>
      <c r="AZ59">
        <v>16</v>
      </c>
      <c r="BA59">
        <v>1123</v>
      </c>
      <c r="BB59">
        <v>1172</v>
      </c>
    </row>
    <row r="60" spans="2:54">
      <c r="B60" t="s">
        <v>86</v>
      </c>
      <c r="Z60">
        <v>15</v>
      </c>
      <c r="AC60">
        <v>1</v>
      </c>
      <c r="AG60">
        <v>117</v>
      </c>
      <c r="AH60">
        <v>445</v>
      </c>
    </row>
    <row r="61" spans="2:54">
      <c r="B61" t="s">
        <v>26</v>
      </c>
      <c r="AW61">
        <v>198</v>
      </c>
      <c r="AX61">
        <v>10</v>
      </c>
      <c r="AY61">
        <v>808</v>
      </c>
      <c r="AZ61">
        <v>39</v>
      </c>
      <c r="BA61">
        <v>319</v>
      </c>
      <c r="BB61">
        <v>11</v>
      </c>
    </row>
    <row r="62" spans="2:54">
      <c r="B62" t="s">
        <v>104</v>
      </c>
      <c r="AC62">
        <v>14</v>
      </c>
      <c r="AG62">
        <v>18</v>
      </c>
    </row>
    <row r="63" spans="2:54">
      <c r="B63" t="s">
        <v>60</v>
      </c>
      <c r="Y63">
        <v>23</v>
      </c>
      <c r="AA63">
        <v>35</v>
      </c>
      <c r="AB63">
        <v>81</v>
      </c>
      <c r="AC63">
        <v>125</v>
      </c>
      <c r="AG63">
        <v>385</v>
      </c>
      <c r="AH63">
        <v>266</v>
      </c>
      <c r="AZ63">
        <v>1740</v>
      </c>
    </row>
    <row r="64" spans="2:54">
      <c r="B64" t="s">
        <v>61</v>
      </c>
      <c r="Y64">
        <v>373</v>
      </c>
      <c r="Z64">
        <v>37</v>
      </c>
      <c r="AA64">
        <v>25</v>
      </c>
      <c r="AB64">
        <v>85</v>
      </c>
      <c r="AC64">
        <v>150</v>
      </c>
      <c r="AG64">
        <v>484</v>
      </c>
      <c r="AH64">
        <v>243</v>
      </c>
      <c r="AY64">
        <v>9</v>
      </c>
      <c r="AZ64">
        <v>1286</v>
      </c>
      <c r="BA64">
        <v>84</v>
      </c>
    </row>
    <row r="65" spans="2:54">
      <c r="B65" t="s">
        <v>84</v>
      </c>
      <c r="Y65">
        <v>68</v>
      </c>
      <c r="Z65">
        <v>80</v>
      </c>
      <c r="AA65">
        <v>34</v>
      </c>
      <c r="AB65">
        <v>461</v>
      </c>
      <c r="AC65">
        <v>103</v>
      </c>
      <c r="AG65">
        <v>731</v>
      </c>
      <c r="AH65">
        <v>236</v>
      </c>
    </row>
    <row r="66" spans="2:54">
      <c r="B66" t="s">
        <v>27</v>
      </c>
      <c r="X66">
        <v>260</v>
      </c>
      <c r="Y66">
        <v>16122</v>
      </c>
      <c r="Z66">
        <v>2536</v>
      </c>
      <c r="AA66">
        <v>2401</v>
      </c>
      <c r="AB66">
        <v>4152</v>
      </c>
      <c r="AC66">
        <v>13292</v>
      </c>
      <c r="AG66">
        <v>33571</v>
      </c>
      <c r="AH66">
        <v>23695</v>
      </c>
      <c r="AX66">
        <v>31</v>
      </c>
      <c r="AY66">
        <v>9164</v>
      </c>
      <c r="AZ66">
        <v>54466</v>
      </c>
      <c r="BA66">
        <v>65194</v>
      </c>
      <c r="BB66">
        <v>40497</v>
      </c>
    </row>
    <row r="67" spans="2:54">
      <c r="B67" t="s">
        <v>28</v>
      </c>
      <c r="X67">
        <v>519</v>
      </c>
      <c r="Y67">
        <v>7221</v>
      </c>
      <c r="Z67">
        <v>2846</v>
      </c>
      <c r="AA67">
        <v>3411</v>
      </c>
      <c r="AB67">
        <v>4327</v>
      </c>
      <c r="AC67">
        <v>8261</v>
      </c>
      <c r="AG67">
        <v>8795</v>
      </c>
      <c r="AH67">
        <v>6452</v>
      </c>
      <c r="AX67">
        <v>873</v>
      </c>
      <c r="AY67">
        <v>16195</v>
      </c>
      <c r="AZ67">
        <v>32412</v>
      </c>
      <c r="BA67">
        <v>42844</v>
      </c>
      <c r="BB67">
        <v>11656</v>
      </c>
    </row>
    <row r="68" spans="2:54">
      <c r="B68" t="s">
        <v>62</v>
      </c>
      <c r="Y68">
        <v>8</v>
      </c>
      <c r="AB68">
        <v>1</v>
      </c>
      <c r="AC68">
        <v>21</v>
      </c>
      <c r="AG68">
        <v>12</v>
      </c>
      <c r="AH68">
        <v>22</v>
      </c>
      <c r="AY68">
        <v>5</v>
      </c>
    </row>
    <row r="69" spans="2:54">
      <c r="B69" t="s">
        <v>63</v>
      </c>
      <c r="AC69">
        <v>16</v>
      </c>
      <c r="AE69">
        <v>1860</v>
      </c>
      <c r="AF69">
        <v>2</v>
      </c>
      <c r="AH69">
        <v>96</v>
      </c>
      <c r="AZ69">
        <v>586</v>
      </c>
      <c r="BB69">
        <v>15</v>
      </c>
    </row>
    <row r="70" spans="2:54">
      <c r="B70" t="s">
        <v>64</v>
      </c>
      <c r="BB70">
        <v>20265</v>
      </c>
    </row>
    <row r="71" spans="2:54">
      <c r="B71" t="s">
        <v>65</v>
      </c>
      <c r="Y71">
        <v>338</v>
      </c>
      <c r="AA71">
        <v>132</v>
      </c>
      <c r="AB71">
        <v>1</v>
      </c>
      <c r="AC71">
        <v>25</v>
      </c>
      <c r="AG71">
        <v>135</v>
      </c>
      <c r="AH71">
        <v>78</v>
      </c>
      <c r="AZ71">
        <v>734</v>
      </c>
      <c r="BB71">
        <v>3</v>
      </c>
    </row>
    <row r="72" spans="2:54">
      <c r="B72" t="s">
        <v>66</v>
      </c>
      <c r="BB72">
        <v>62</v>
      </c>
    </row>
    <row r="73" spans="2:54">
      <c r="B73" t="s">
        <v>67</v>
      </c>
      <c r="X73">
        <v>1</v>
      </c>
      <c r="Y73">
        <v>92</v>
      </c>
      <c r="AA73">
        <v>27</v>
      </c>
      <c r="AB73">
        <v>88</v>
      </c>
      <c r="AC73">
        <v>682</v>
      </c>
      <c r="AG73">
        <v>669</v>
      </c>
      <c r="AH73">
        <v>531</v>
      </c>
      <c r="BB73">
        <v>163</v>
      </c>
    </row>
    <row r="74" spans="2:54">
      <c r="B74" t="s">
        <v>106</v>
      </c>
      <c r="AG74">
        <v>513</v>
      </c>
    </row>
    <row r="75" spans="2:54">
      <c r="B75" t="s">
        <v>107</v>
      </c>
      <c r="AH75">
        <v>222</v>
      </c>
    </row>
    <row r="76" spans="2:54">
      <c r="B76" t="s">
        <v>29</v>
      </c>
      <c r="AH76">
        <v>66</v>
      </c>
      <c r="AW76">
        <v>45887</v>
      </c>
      <c r="AX76">
        <v>44856</v>
      </c>
      <c r="AY76">
        <v>49672</v>
      </c>
      <c r="AZ76">
        <v>162258</v>
      </c>
      <c r="BA76">
        <v>142603</v>
      </c>
      <c r="BB76">
        <v>178244</v>
      </c>
    </row>
    <row r="77" spans="2:54">
      <c r="B77" t="s">
        <v>68</v>
      </c>
      <c r="AA77">
        <v>86</v>
      </c>
      <c r="AB77">
        <v>136</v>
      </c>
      <c r="AC77">
        <v>447</v>
      </c>
      <c r="AG77">
        <v>906</v>
      </c>
      <c r="AH77">
        <v>889</v>
      </c>
      <c r="BA77">
        <v>1818</v>
      </c>
      <c r="BB77">
        <v>2431</v>
      </c>
    </row>
    <row r="78" spans="2:54">
      <c r="B78" t="s">
        <v>33</v>
      </c>
      <c r="Z78">
        <v>30</v>
      </c>
      <c r="AA78">
        <v>9</v>
      </c>
      <c r="AC78">
        <v>21</v>
      </c>
      <c r="AE78">
        <v>21</v>
      </c>
      <c r="AG78">
        <v>4</v>
      </c>
      <c r="AW78">
        <v>130</v>
      </c>
      <c r="AX78">
        <v>1214</v>
      </c>
      <c r="AY78">
        <v>59</v>
      </c>
      <c r="AZ78">
        <v>43</v>
      </c>
    </row>
    <row r="79" spans="2:54">
      <c r="B79" t="s">
        <v>69</v>
      </c>
      <c r="AB79">
        <v>1</v>
      </c>
      <c r="AC79">
        <v>1</v>
      </c>
      <c r="AG79">
        <v>1</v>
      </c>
      <c r="AH79">
        <v>12</v>
      </c>
      <c r="BA79">
        <v>16</v>
      </c>
    </row>
    <row r="80" spans="2:54">
      <c r="B80" t="s">
        <v>30</v>
      </c>
      <c r="X80">
        <v>6017</v>
      </c>
      <c r="Y80">
        <v>22973</v>
      </c>
      <c r="Z80">
        <v>15177</v>
      </c>
      <c r="AA80">
        <v>24770</v>
      </c>
      <c r="AB80">
        <v>16914</v>
      </c>
      <c r="AC80">
        <v>49517</v>
      </c>
      <c r="AG80">
        <v>145706</v>
      </c>
      <c r="AH80">
        <v>176584</v>
      </c>
      <c r="AW80">
        <v>14260</v>
      </c>
      <c r="AX80">
        <v>16815</v>
      </c>
      <c r="AY80">
        <v>200147</v>
      </c>
      <c r="AZ80">
        <v>811607</v>
      </c>
      <c r="BA80">
        <v>1310958</v>
      </c>
      <c r="BB80">
        <v>743280</v>
      </c>
    </row>
    <row r="81" spans="2:55">
      <c r="B81" t="s">
        <v>70</v>
      </c>
      <c r="BA81">
        <v>1218</v>
      </c>
      <c r="BB81">
        <v>518</v>
      </c>
    </row>
    <row r="82" spans="2:55">
      <c r="B82" t="s">
        <v>31</v>
      </c>
      <c r="AB82">
        <v>8</v>
      </c>
      <c r="AC82">
        <v>446</v>
      </c>
      <c r="AG82">
        <v>254</v>
      </c>
      <c r="AH82">
        <v>652</v>
      </c>
      <c r="AW82">
        <v>10484</v>
      </c>
      <c r="AX82">
        <v>7127</v>
      </c>
      <c r="AY82">
        <v>466</v>
      </c>
      <c r="AZ82">
        <v>725</v>
      </c>
      <c r="BA82">
        <v>4171</v>
      </c>
      <c r="BB82">
        <v>277</v>
      </c>
    </row>
    <row r="83" spans="2:55">
      <c r="B83" t="s">
        <v>32</v>
      </c>
      <c r="Y83">
        <v>12</v>
      </c>
      <c r="Z83">
        <v>143</v>
      </c>
      <c r="AB83">
        <v>3696</v>
      </c>
      <c r="AC83">
        <v>6352</v>
      </c>
      <c r="AG83">
        <v>14696</v>
      </c>
      <c r="AH83">
        <v>16683</v>
      </c>
      <c r="AW83">
        <v>2978</v>
      </c>
      <c r="AX83">
        <v>549</v>
      </c>
      <c r="AY83">
        <v>1692</v>
      </c>
      <c r="AZ83">
        <v>16692</v>
      </c>
      <c r="BA83">
        <v>17387</v>
      </c>
      <c r="BB83">
        <v>18387</v>
      </c>
    </row>
    <row r="84" spans="2:55">
      <c r="B84" t="s">
        <v>71</v>
      </c>
      <c r="AH84">
        <v>2</v>
      </c>
      <c r="AY84">
        <v>527</v>
      </c>
    </row>
    <row r="85" spans="2:55">
      <c r="B85" t="s">
        <v>72</v>
      </c>
      <c r="Y85">
        <v>12</v>
      </c>
      <c r="AC85">
        <v>5</v>
      </c>
      <c r="AZ85">
        <v>4140</v>
      </c>
      <c r="BA85">
        <v>19982</v>
      </c>
      <c r="BB85">
        <v>5399</v>
      </c>
    </row>
    <row r="86" spans="2:55">
      <c r="B86" t="s">
        <v>73</v>
      </c>
      <c r="AB86">
        <v>56</v>
      </c>
      <c r="AC86">
        <v>138</v>
      </c>
      <c r="AH86">
        <v>135</v>
      </c>
      <c r="AY86">
        <v>198</v>
      </c>
      <c r="AZ86">
        <v>281</v>
      </c>
      <c r="BB86">
        <v>305</v>
      </c>
    </row>
    <row r="87" spans="2:55">
      <c r="B87" t="s">
        <v>74</v>
      </c>
      <c r="BA87">
        <v>3</v>
      </c>
      <c r="BB87">
        <v>6</v>
      </c>
    </row>
    <row r="88" spans="2:55">
      <c r="B88" t="s">
        <v>75</v>
      </c>
      <c r="AG88">
        <v>37</v>
      </c>
      <c r="AH88">
        <v>55</v>
      </c>
      <c r="AZ88">
        <v>150</v>
      </c>
    </row>
    <row r="89" spans="2:55">
      <c r="B89" t="s">
        <v>76</v>
      </c>
      <c r="BB89">
        <v>4</v>
      </c>
    </row>
    <row r="90" spans="2:55">
      <c r="B90" t="s">
        <v>108</v>
      </c>
      <c r="AH90">
        <v>6</v>
      </c>
    </row>
    <row r="91" spans="2:55">
      <c r="B91" t="s">
        <v>77</v>
      </c>
      <c r="BB91">
        <v>1</v>
      </c>
    </row>
    <row r="92" spans="2:55">
      <c r="B92" t="s">
        <v>85</v>
      </c>
      <c r="Z92">
        <v>12</v>
      </c>
    </row>
    <row r="94" spans="2:55">
      <c r="B94" t="s">
        <v>34</v>
      </c>
      <c r="E94">
        <f>SUM(E36:E93)</f>
        <v>0</v>
      </c>
      <c r="F94">
        <f t="shared" ref="F94:BB94" si="1">SUM(F36:F93)</f>
        <v>0</v>
      </c>
      <c r="G94">
        <f t="shared" si="1"/>
        <v>0</v>
      </c>
      <c r="H94">
        <f t="shared" si="1"/>
        <v>0</v>
      </c>
      <c r="I94">
        <f t="shared" si="1"/>
        <v>0</v>
      </c>
      <c r="J94">
        <f t="shared" si="1"/>
        <v>0</v>
      </c>
      <c r="K94">
        <f t="shared" si="1"/>
        <v>0</v>
      </c>
      <c r="L94">
        <f t="shared" si="1"/>
        <v>0</v>
      </c>
      <c r="M94">
        <f t="shared" si="1"/>
        <v>0</v>
      </c>
      <c r="N94">
        <f t="shared" si="1"/>
        <v>0</v>
      </c>
      <c r="O94">
        <f t="shared" si="1"/>
        <v>0</v>
      </c>
      <c r="P94">
        <f t="shared" si="1"/>
        <v>0</v>
      </c>
      <c r="Q94">
        <f t="shared" si="1"/>
        <v>0</v>
      </c>
      <c r="R94">
        <f t="shared" si="1"/>
        <v>0</v>
      </c>
      <c r="S94">
        <f t="shared" si="1"/>
        <v>0</v>
      </c>
      <c r="T94">
        <f t="shared" si="1"/>
        <v>0</v>
      </c>
      <c r="U94">
        <f t="shared" si="1"/>
        <v>0</v>
      </c>
      <c r="V94">
        <f t="shared" si="1"/>
        <v>0</v>
      </c>
      <c r="W94">
        <f t="shared" si="1"/>
        <v>0</v>
      </c>
      <c r="X94">
        <f t="shared" si="1"/>
        <v>9412</v>
      </c>
      <c r="Y94">
        <f t="shared" si="1"/>
        <v>262497</v>
      </c>
      <c r="Z94">
        <f t="shared" si="1"/>
        <v>207899</v>
      </c>
      <c r="AA94">
        <f t="shared" si="1"/>
        <v>250560</v>
      </c>
      <c r="AB94">
        <f t="shared" si="1"/>
        <v>289358</v>
      </c>
      <c r="AC94">
        <f t="shared" si="1"/>
        <v>519194</v>
      </c>
      <c r="AD94">
        <f t="shared" si="1"/>
        <v>0</v>
      </c>
      <c r="AE94">
        <f t="shared" si="1"/>
        <v>756907</v>
      </c>
      <c r="AF94">
        <f t="shared" si="1"/>
        <v>597496</v>
      </c>
      <c r="AG94">
        <f t="shared" si="1"/>
        <v>862516</v>
      </c>
      <c r="AH94">
        <f t="shared" si="1"/>
        <v>1014160</v>
      </c>
      <c r="AI94">
        <f t="shared" si="1"/>
        <v>0</v>
      </c>
      <c r="AJ94">
        <f t="shared" si="1"/>
        <v>0</v>
      </c>
      <c r="AK94">
        <f t="shared" si="1"/>
        <v>0</v>
      </c>
      <c r="AL94">
        <f t="shared" si="1"/>
        <v>0</v>
      </c>
      <c r="AM94">
        <f t="shared" si="1"/>
        <v>0</v>
      </c>
      <c r="AN94">
        <f t="shared" si="1"/>
        <v>0</v>
      </c>
      <c r="AO94">
        <f t="shared" si="1"/>
        <v>0</v>
      </c>
      <c r="AP94">
        <f t="shared" si="1"/>
        <v>0</v>
      </c>
      <c r="AQ94">
        <f t="shared" si="1"/>
        <v>0</v>
      </c>
      <c r="AR94">
        <f t="shared" si="1"/>
        <v>0</v>
      </c>
      <c r="AS94">
        <f t="shared" si="1"/>
        <v>0</v>
      </c>
      <c r="AT94">
        <f t="shared" si="1"/>
        <v>0</v>
      </c>
      <c r="AU94">
        <f t="shared" si="1"/>
        <v>0</v>
      </c>
      <c r="AV94">
        <f t="shared" si="1"/>
        <v>0</v>
      </c>
      <c r="AW94">
        <f t="shared" si="1"/>
        <v>78252</v>
      </c>
      <c r="AX94">
        <f t="shared" si="1"/>
        <v>73113</v>
      </c>
      <c r="AY94">
        <f t="shared" si="1"/>
        <v>322294</v>
      </c>
      <c r="AZ94">
        <f t="shared" si="1"/>
        <v>1247982</v>
      </c>
      <c r="BA94">
        <f t="shared" si="1"/>
        <v>2019689</v>
      </c>
      <c r="BB94">
        <f t="shared" si="1"/>
        <v>1361915</v>
      </c>
      <c r="BC94">
        <f t="shared" ref="BC94" si="2">SUM(BC38:BC93)</f>
        <v>0</v>
      </c>
    </row>
    <row r="95" spans="2:55">
      <c r="B95" t="s">
        <v>13</v>
      </c>
      <c r="X95">
        <v>1135116</v>
      </c>
      <c r="Y95">
        <v>1789364</v>
      </c>
      <c r="Z95">
        <v>859326</v>
      </c>
      <c r="AA95">
        <v>738356</v>
      </c>
      <c r="AB95">
        <v>800858</v>
      </c>
      <c r="AC95">
        <v>1006753</v>
      </c>
      <c r="AE95">
        <v>1260176</v>
      </c>
      <c r="AF95">
        <v>1498846</v>
      </c>
      <c r="AG95">
        <v>1694353</v>
      </c>
      <c r="AH95">
        <v>1720553</v>
      </c>
      <c r="AW95">
        <f>2804898+1098753</f>
        <v>3903651</v>
      </c>
      <c r="AX95">
        <f>3382146+1337589</f>
        <v>4719735</v>
      </c>
      <c r="AY95">
        <f>4087132+2131656</f>
        <v>6218788</v>
      </c>
      <c r="AZ95">
        <f>4621636+2827257</f>
        <v>7448893</v>
      </c>
      <c r="BA95">
        <f>5228722+2846462</f>
        <v>8075184</v>
      </c>
      <c r="BB95">
        <f>6014524+3073375</f>
        <v>9087899</v>
      </c>
    </row>
    <row r="96" spans="2:55">
      <c r="B96" t="s">
        <v>35</v>
      </c>
      <c r="AW96">
        <v>48</v>
      </c>
      <c r="AX96">
        <v>142</v>
      </c>
      <c r="AY96">
        <v>86</v>
      </c>
      <c r="AZ96">
        <v>345</v>
      </c>
      <c r="BA96">
        <v>326</v>
      </c>
      <c r="BB96">
        <v>452</v>
      </c>
    </row>
    <row r="97" spans="2:54">
      <c r="B97" t="s">
        <v>14</v>
      </c>
      <c r="BB97">
        <v>14974</v>
      </c>
    </row>
    <row r="98" spans="2:54">
      <c r="B98" t="s">
        <v>109</v>
      </c>
      <c r="W98">
        <f t="shared" ref="W98:AY98" si="3">W96+W95+W94+W35</f>
        <v>0</v>
      </c>
      <c r="X98">
        <f t="shared" si="3"/>
        <v>1152204</v>
      </c>
      <c r="Y98">
        <f t="shared" si="3"/>
        <v>2129247</v>
      </c>
      <c r="Z98">
        <f t="shared" si="3"/>
        <v>1100133</v>
      </c>
      <c r="AA98">
        <f t="shared" si="3"/>
        <v>1021428</v>
      </c>
      <c r="AB98">
        <f t="shared" si="3"/>
        <v>1159978</v>
      </c>
      <c r="AC98">
        <f t="shared" si="3"/>
        <v>1634779</v>
      </c>
      <c r="AD98">
        <f t="shared" si="3"/>
        <v>0</v>
      </c>
      <c r="AE98">
        <f t="shared" si="3"/>
        <v>2187028</v>
      </c>
      <c r="AF98">
        <f t="shared" si="3"/>
        <v>2227390</v>
      </c>
      <c r="AG98">
        <f t="shared" si="3"/>
        <v>2726492</v>
      </c>
      <c r="AH98">
        <f t="shared" si="3"/>
        <v>2967809</v>
      </c>
      <c r="AI98">
        <f t="shared" si="3"/>
        <v>0</v>
      </c>
      <c r="AJ98">
        <f t="shared" si="3"/>
        <v>0</v>
      </c>
      <c r="AK98">
        <f t="shared" si="3"/>
        <v>0</v>
      </c>
      <c r="AL98">
        <f t="shared" si="3"/>
        <v>0</v>
      </c>
      <c r="AM98">
        <f t="shared" si="3"/>
        <v>0</v>
      </c>
      <c r="AN98">
        <f t="shared" si="3"/>
        <v>0</v>
      </c>
      <c r="AO98">
        <f t="shared" si="3"/>
        <v>0</v>
      </c>
      <c r="AP98">
        <f t="shared" si="3"/>
        <v>0</v>
      </c>
      <c r="AQ98">
        <f t="shared" si="3"/>
        <v>0</v>
      </c>
      <c r="AR98">
        <f t="shared" si="3"/>
        <v>0</v>
      </c>
      <c r="AS98">
        <f t="shared" si="3"/>
        <v>0</v>
      </c>
      <c r="AT98">
        <f t="shared" si="3"/>
        <v>0</v>
      </c>
      <c r="AU98">
        <f t="shared" si="3"/>
        <v>0</v>
      </c>
      <c r="AV98">
        <f t="shared" si="3"/>
        <v>0</v>
      </c>
      <c r="AW98">
        <f t="shared" si="3"/>
        <v>4002088</v>
      </c>
      <c r="AX98">
        <f t="shared" si="3"/>
        <v>4855992</v>
      </c>
      <c r="AY98">
        <f t="shared" si="3"/>
        <v>6696901</v>
      </c>
      <c r="AZ98">
        <f t="shared" ref="AZ98:BA98" si="4">AZ96+AZ95+AZ94+AZ35</f>
        <v>9147094</v>
      </c>
      <c r="BA98">
        <f t="shared" si="4"/>
        <v>10599860</v>
      </c>
      <c r="BB98">
        <f>BB96+BB95+BB94+BB35+BB97</f>
        <v>11082541</v>
      </c>
    </row>
    <row r="100" spans="2:54">
      <c r="X100">
        <f>1152204-X98</f>
        <v>0</v>
      </c>
      <c r="Y100">
        <f>2129247-Y98</f>
        <v>0</v>
      </c>
      <c r="Z100">
        <f>1100133-Z98</f>
        <v>0</v>
      </c>
      <c r="AA100">
        <f>1021428-AA98</f>
        <v>0</v>
      </c>
      <c r="AB100">
        <f>1159978-AB98</f>
        <v>0</v>
      </c>
      <c r="AC100">
        <f>1634779-AC98</f>
        <v>0</v>
      </c>
      <c r="AE100">
        <f>2326844-AE98</f>
        <v>139816</v>
      </c>
      <c r="AF100">
        <f>2370116-AF98</f>
        <v>142726</v>
      </c>
      <c r="AG100">
        <f>2726492-AG98</f>
        <v>0</v>
      </c>
      <c r="AH100">
        <f>2967809-AH98</f>
        <v>0</v>
      </c>
      <c r="AY100">
        <f>6696901-AY98</f>
        <v>0</v>
      </c>
      <c r="AZ100">
        <f>9147094-AZ98</f>
        <v>0</v>
      </c>
      <c r="BA100">
        <f>10599860-BA98</f>
        <v>0</v>
      </c>
      <c r="BB100">
        <f>11082541-BB98</f>
        <v>0</v>
      </c>
    </row>
    <row r="102" spans="2:54">
      <c r="BB10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8"/>
  <sheetViews>
    <sheetView tabSelected="1" workbookViewId="0">
      <pane xSplit="2" ySplit="3" topLeftCell="T91" activePane="bottomRight" state="frozen"/>
      <selection pane="topRight" activeCell="C1" sqref="C1"/>
      <selection pane="bottomLeft" activeCell="A3" sqref="A3"/>
      <selection pane="bottomRight" activeCell="B103" sqref="B103"/>
    </sheetView>
  </sheetViews>
  <sheetFormatPr defaultRowHeight="15"/>
  <cols>
    <col min="2" max="2" width="13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 s="1">
        <v>1923</v>
      </c>
      <c r="AC1" s="1">
        <v>1924</v>
      </c>
      <c r="AD1" s="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 s="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Z2">
        <v>1</v>
      </c>
      <c r="AA2" s="1">
        <v>1</v>
      </c>
      <c r="AB2" s="1">
        <v>1</v>
      </c>
      <c r="AC2" s="1"/>
      <c r="AD2" s="1"/>
      <c r="AE2" s="1"/>
      <c r="AU2">
        <v>1</v>
      </c>
      <c r="AV2">
        <v>1</v>
      </c>
      <c r="AW2">
        <v>1</v>
      </c>
      <c r="AX2">
        <v>1</v>
      </c>
      <c r="AY2" s="1">
        <v>1</v>
      </c>
      <c r="AZ2">
        <v>1</v>
      </c>
      <c r="BA2">
        <v>1</v>
      </c>
      <c r="BB2">
        <v>1</v>
      </c>
      <c r="BC2">
        <v>1</v>
      </c>
    </row>
    <row r="3" spans="1:55">
      <c r="C3" t="s">
        <v>2</v>
      </c>
      <c r="AU3" t="s">
        <v>3</v>
      </c>
      <c r="AV3" t="s">
        <v>3</v>
      </c>
      <c r="AW3" t="s">
        <v>3</v>
      </c>
      <c r="AX3" t="s">
        <v>3</v>
      </c>
      <c r="AY3" s="1" t="s">
        <v>3</v>
      </c>
      <c r="AZ3" t="s">
        <v>3</v>
      </c>
      <c r="BA3" t="s">
        <v>3</v>
      </c>
      <c r="BB3" t="s">
        <v>3</v>
      </c>
      <c r="BC3" t="s">
        <v>3</v>
      </c>
    </row>
    <row r="4" spans="1:55">
      <c r="A4" t="s">
        <v>4</v>
      </c>
      <c r="B4" t="s">
        <v>5</v>
      </c>
      <c r="Z4">
        <v>828159</v>
      </c>
      <c r="AA4">
        <v>354815</v>
      </c>
      <c r="AB4">
        <v>1426704</v>
      </c>
      <c r="AW4">
        <v>1148876</v>
      </c>
      <c r="AX4">
        <v>1856613</v>
      </c>
      <c r="AY4">
        <v>2227334</v>
      </c>
      <c r="AZ4">
        <v>3166135</v>
      </c>
      <c r="BA4">
        <v>4777834</v>
      </c>
      <c r="BB4">
        <v>4231559</v>
      </c>
      <c r="BC4">
        <v>9891245</v>
      </c>
    </row>
    <row r="5" spans="1:55">
      <c r="B5" t="s">
        <v>6</v>
      </c>
      <c r="AX5">
        <v>19</v>
      </c>
    </row>
    <row r="6" spans="1:55">
      <c r="B6" t="s">
        <v>36</v>
      </c>
    </row>
    <row r="7" spans="1:55">
      <c r="B7" t="s">
        <v>7</v>
      </c>
      <c r="AZ7">
        <v>877</v>
      </c>
    </row>
    <row r="8" spans="1:55">
      <c r="B8" t="s">
        <v>79</v>
      </c>
    </row>
    <row r="9" spans="1:55">
      <c r="B9" t="s">
        <v>94</v>
      </c>
      <c r="AZ9">
        <v>1390</v>
      </c>
    </row>
    <row r="10" spans="1:55">
      <c r="B10" t="s">
        <v>37</v>
      </c>
      <c r="BA10">
        <v>110</v>
      </c>
    </row>
    <row r="11" spans="1:55">
      <c r="B11" t="s">
        <v>38</v>
      </c>
      <c r="AZ11">
        <v>62791</v>
      </c>
      <c r="BB11">
        <v>214895</v>
      </c>
    </row>
    <row r="12" spans="1:55">
      <c r="B12" t="s">
        <v>8</v>
      </c>
      <c r="AX12">
        <v>35332</v>
      </c>
    </row>
    <row r="13" spans="1:55">
      <c r="B13" t="s">
        <v>39</v>
      </c>
      <c r="BA13">
        <v>1575</v>
      </c>
      <c r="BB13">
        <v>627</v>
      </c>
    </row>
    <row r="14" spans="1:55">
      <c r="B14" t="s">
        <v>80</v>
      </c>
    </row>
    <row r="15" spans="1:55">
      <c r="B15" t="s">
        <v>40</v>
      </c>
      <c r="BA15">
        <v>43</v>
      </c>
    </row>
    <row r="16" spans="1:55">
      <c r="B16" t="s">
        <v>41</v>
      </c>
      <c r="BA16">
        <v>27</v>
      </c>
    </row>
    <row r="17" spans="2:55">
      <c r="B17" t="s">
        <v>9</v>
      </c>
      <c r="AX17">
        <v>690</v>
      </c>
      <c r="AY17">
        <v>23</v>
      </c>
    </row>
    <row r="18" spans="2:55">
      <c r="B18" t="s">
        <v>10</v>
      </c>
      <c r="AZ18">
        <v>1132</v>
      </c>
      <c r="BB18">
        <v>40</v>
      </c>
      <c r="BC18">
        <v>800</v>
      </c>
    </row>
    <row r="19" spans="2:55">
      <c r="B19" t="s">
        <v>87</v>
      </c>
    </row>
    <row r="20" spans="2:55">
      <c r="B20" t="s">
        <v>11</v>
      </c>
      <c r="AZ20">
        <v>72</v>
      </c>
      <c r="BB20">
        <v>30</v>
      </c>
    </row>
    <row r="21" spans="2:55">
      <c r="B21" t="s">
        <v>12</v>
      </c>
      <c r="AA21">
        <v>80</v>
      </c>
      <c r="AB21">
        <v>102</v>
      </c>
      <c r="AY21">
        <v>1104</v>
      </c>
      <c r="AZ21">
        <v>4669</v>
      </c>
      <c r="BA21">
        <v>157</v>
      </c>
      <c r="BB21">
        <v>622</v>
      </c>
    </row>
    <row r="22" spans="2:55">
      <c r="B22" t="s">
        <v>81</v>
      </c>
    </row>
    <row r="23" spans="2:55">
      <c r="B23" t="s">
        <v>13</v>
      </c>
      <c r="Z23">
        <v>303246</v>
      </c>
      <c r="AA23">
        <v>423568</v>
      </c>
      <c r="AB23">
        <v>545327</v>
      </c>
    </row>
    <row r="24" spans="2:55">
      <c r="B24" t="s">
        <v>4</v>
      </c>
    </row>
    <row r="25" spans="2:55">
      <c r="B25" t="s">
        <v>95</v>
      </c>
      <c r="AX25">
        <v>26</v>
      </c>
    </row>
    <row r="26" spans="2:55">
      <c r="B26" t="s">
        <v>35</v>
      </c>
    </row>
    <row r="27" spans="2:55">
      <c r="B27" t="s">
        <v>14</v>
      </c>
      <c r="AW27">
        <v>3026</v>
      </c>
      <c r="AX27">
        <v>7615</v>
      </c>
      <c r="AY27">
        <v>4749</v>
      </c>
      <c r="AZ27">
        <v>1732</v>
      </c>
      <c r="BA27">
        <v>839</v>
      </c>
      <c r="BB27">
        <v>341</v>
      </c>
    </row>
    <row r="28" spans="2:55">
      <c r="B28" t="s">
        <v>89</v>
      </c>
      <c r="AX28">
        <v>32</v>
      </c>
      <c r="AY28">
        <v>179</v>
      </c>
      <c r="BB28">
        <v>61</v>
      </c>
      <c r="BC28">
        <v>118</v>
      </c>
    </row>
    <row r="29" spans="2:55">
      <c r="B29" t="s">
        <v>15</v>
      </c>
    </row>
    <row r="30" spans="2:55">
      <c r="B30" t="s">
        <v>16</v>
      </c>
    </row>
    <row r="31" spans="2:55">
      <c r="B31" t="s">
        <v>42</v>
      </c>
    </row>
    <row r="32" spans="2:55">
      <c r="B32" t="s">
        <v>17</v>
      </c>
      <c r="AW32">
        <v>511498</v>
      </c>
      <c r="AX32">
        <v>603039</v>
      </c>
      <c r="AY32">
        <v>195266</v>
      </c>
      <c r="AZ32">
        <v>301890</v>
      </c>
      <c r="BA32">
        <v>19254</v>
      </c>
      <c r="BB32">
        <v>12072</v>
      </c>
      <c r="BC32">
        <v>33692</v>
      </c>
    </row>
    <row r="33" spans="2:55">
      <c r="B33" t="s">
        <v>18</v>
      </c>
      <c r="AY33">
        <v>23131</v>
      </c>
      <c r="AZ33">
        <v>12965</v>
      </c>
      <c r="BA33">
        <v>46559</v>
      </c>
      <c r="BB33">
        <v>1393</v>
      </c>
    </row>
    <row r="34" spans="2:55">
      <c r="B34" t="s">
        <v>43</v>
      </c>
    </row>
    <row r="35" spans="2:55">
      <c r="B35" t="s">
        <v>44</v>
      </c>
      <c r="AW35">
        <v>3100</v>
      </c>
      <c r="AX35">
        <v>2829</v>
      </c>
    </row>
    <row r="36" spans="2:55">
      <c r="B36" t="s">
        <v>19</v>
      </c>
      <c r="E36">
        <f>SUM(E4:E35)</f>
        <v>0</v>
      </c>
      <c r="F36">
        <f t="shared" ref="F36:BC36" si="0">SUM(F4:F35)</f>
        <v>0</v>
      </c>
      <c r="G36">
        <f t="shared" si="0"/>
        <v>0</v>
      </c>
      <c r="H36">
        <f t="shared" si="0"/>
        <v>0</v>
      </c>
      <c r="I36">
        <f t="shared" si="0"/>
        <v>0</v>
      </c>
      <c r="J36">
        <f t="shared" si="0"/>
        <v>0</v>
      </c>
      <c r="K36">
        <f t="shared" si="0"/>
        <v>0</v>
      </c>
      <c r="L36">
        <f t="shared" si="0"/>
        <v>0</v>
      </c>
      <c r="M36">
        <f t="shared" si="0"/>
        <v>0</v>
      </c>
      <c r="N36">
        <f t="shared" si="0"/>
        <v>0</v>
      </c>
      <c r="O36">
        <f t="shared" si="0"/>
        <v>0</v>
      </c>
      <c r="P36">
        <f t="shared" si="0"/>
        <v>0</v>
      </c>
      <c r="Q36">
        <f t="shared" si="0"/>
        <v>0</v>
      </c>
      <c r="R36">
        <f t="shared" si="0"/>
        <v>0</v>
      </c>
      <c r="S36">
        <f t="shared" si="0"/>
        <v>0</v>
      </c>
      <c r="T36">
        <f t="shared" si="0"/>
        <v>0</v>
      </c>
      <c r="U36">
        <f t="shared" si="0"/>
        <v>0</v>
      </c>
      <c r="V36">
        <f t="shared" si="0"/>
        <v>0</v>
      </c>
      <c r="W36">
        <f t="shared" si="0"/>
        <v>0</v>
      </c>
      <c r="X36">
        <f t="shared" si="0"/>
        <v>0</v>
      </c>
      <c r="Y36">
        <f t="shared" si="0"/>
        <v>0</v>
      </c>
      <c r="Z36">
        <f t="shared" si="0"/>
        <v>1131405</v>
      </c>
      <c r="AA36">
        <f t="shared" si="0"/>
        <v>778463</v>
      </c>
      <c r="AB36">
        <f t="shared" si="0"/>
        <v>1972133</v>
      </c>
      <c r="AC36">
        <f t="shared" si="0"/>
        <v>0</v>
      </c>
      <c r="AD36">
        <f t="shared" si="0"/>
        <v>0</v>
      </c>
      <c r="AE36">
        <f t="shared" si="0"/>
        <v>0</v>
      </c>
      <c r="AF36">
        <f t="shared" si="0"/>
        <v>0</v>
      </c>
      <c r="AG36">
        <f t="shared" si="0"/>
        <v>0</v>
      </c>
      <c r="AH36">
        <f t="shared" si="0"/>
        <v>0</v>
      </c>
      <c r="AI36">
        <f t="shared" si="0"/>
        <v>0</v>
      </c>
      <c r="AJ36">
        <f t="shared" si="0"/>
        <v>0</v>
      </c>
      <c r="AK36">
        <f t="shared" si="0"/>
        <v>0</v>
      </c>
      <c r="AL36">
        <f t="shared" si="0"/>
        <v>0</v>
      </c>
      <c r="AM36">
        <f t="shared" si="0"/>
        <v>0</v>
      </c>
      <c r="AN36">
        <f t="shared" si="0"/>
        <v>0</v>
      </c>
      <c r="AO36">
        <f t="shared" si="0"/>
        <v>0</v>
      </c>
      <c r="AP36">
        <f t="shared" si="0"/>
        <v>0</v>
      </c>
      <c r="AQ36">
        <f t="shared" si="0"/>
        <v>0</v>
      </c>
      <c r="AR36">
        <f t="shared" si="0"/>
        <v>0</v>
      </c>
      <c r="AS36">
        <f t="shared" si="0"/>
        <v>0</v>
      </c>
      <c r="AT36">
        <f t="shared" si="0"/>
        <v>0</v>
      </c>
      <c r="AU36">
        <f t="shared" si="0"/>
        <v>0</v>
      </c>
      <c r="AV36">
        <f t="shared" si="0"/>
        <v>0</v>
      </c>
      <c r="AW36">
        <f t="shared" si="0"/>
        <v>1666500</v>
      </c>
      <c r="AX36">
        <f t="shared" si="0"/>
        <v>2506195</v>
      </c>
      <c r="AY36">
        <f t="shared" si="0"/>
        <v>2451786</v>
      </c>
      <c r="AZ36">
        <f t="shared" si="0"/>
        <v>3553653</v>
      </c>
      <c r="BA36">
        <f t="shared" si="0"/>
        <v>4846398</v>
      </c>
      <c r="BB36">
        <f t="shared" si="0"/>
        <v>4461640</v>
      </c>
      <c r="BC36">
        <f t="shared" si="0"/>
        <v>9925855</v>
      </c>
    </row>
    <row r="37" spans="2:55">
      <c r="B37" t="s">
        <v>45</v>
      </c>
      <c r="BC37">
        <v>20</v>
      </c>
    </row>
    <row r="38" spans="2:55">
      <c r="B38" t="s">
        <v>46</v>
      </c>
      <c r="Z38">
        <v>379998</v>
      </c>
      <c r="AA38">
        <v>323610</v>
      </c>
      <c r="AB38">
        <v>434850</v>
      </c>
      <c r="AY38">
        <v>5509</v>
      </c>
      <c r="AZ38">
        <v>412649</v>
      </c>
      <c r="BA38">
        <v>1461303</v>
      </c>
      <c r="BB38">
        <v>1979777</v>
      </c>
      <c r="BC38">
        <v>1866070</v>
      </c>
    </row>
    <row r="39" spans="2:55">
      <c r="B39" t="s">
        <v>20</v>
      </c>
      <c r="AW39">
        <v>406</v>
      </c>
      <c r="AX39">
        <v>1009</v>
      </c>
      <c r="AY39">
        <v>361</v>
      </c>
      <c r="AZ39">
        <v>1171</v>
      </c>
      <c r="BA39">
        <v>14659</v>
      </c>
      <c r="BB39">
        <v>1035</v>
      </c>
      <c r="BC39">
        <v>1609</v>
      </c>
    </row>
    <row r="40" spans="2:55">
      <c r="B40" t="s">
        <v>47</v>
      </c>
    </row>
    <row r="41" spans="2:55">
      <c r="B41" t="s">
        <v>48</v>
      </c>
      <c r="AB41">
        <v>41461</v>
      </c>
      <c r="AZ41">
        <v>2210</v>
      </c>
      <c r="BA41">
        <v>405</v>
      </c>
      <c r="BB41">
        <v>308</v>
      </c>
      <c r="BC41">
        <v>647</v>
      </c>
    </row>
    <row r="42" spans="2:55">
      <c r="B42" t="s">
        <v>49</v>
      </c>
      <c r="BA42">
        <v>400</v>
      </c>
      <c r="BB42">
        <v>125</v>
      </c>
      <c r="BC42">
        <v>297</v>
      </c>
    </row>
    <row r="43" spans="2:55">
      <c r="B43" t="s">
        <v>50</v>
      </c>
      <c r="AA43">
        <v>5080</v>
      </c>
      <c r="AB43">
        <v>32465</v>
      </c>
      <c r="AY43">
        <v>3090</v>
      </c>
      <c r="AZ43">
        <v>56100</v>
      </c>
      <c r="BA43">
        <v>717856</v>
      </c>
      <c r="BB43">
        <v>369435</v>
      </c>
      <c r="BC43">
        <v>44832</v>
      </c>
    </row>
    <row r="44" spans="2:55">
      <c r="B44" t="s">
        <v>51</v>
      </c>
    </row>
    <row r="45" spans="2:55">
      <c r="B45" t="s">
        <v>52</v>
      </c>
      <c r="Z45">
        <v>20</v>
      </c>
      <c r="AA45">
        <v>12</v>
      </c>
    </row>
    <row r="46" spans="2:55">
      <c r="B46" t="s">
        <v>93</v>
      </c>
      <c r="AY46">
        <v>106</v>
      </c>
    </row>
    <row r="47" spans="2:55">
      <c r="B47" t="s">
        <v>98</v>
      </c>
      <c r="BA47">
        <v>29245</v>
      </c>
    </row>
    <row r="48" spans="2:55">
      <c r="B48" t="s">
        <v>99</v>
      </c>
      <c r="BA48">
        <v>51620</v>
      </c>
    </row>
    <row r="49" spans="2:55">
      <c r="B49" t="s">
        <v>100</v>
      </c>
      <c r="BA49">
        <v>64855</v>
      </c>
    </row>
    <row r="50" spans="2:55">
      <c r="B50" t="s">
        <v>82</v>
      </c>
    </row>
    <row r="51" spans="2:55">
      <c r="B51" t="s">
        <v>21</v>
      </c>
      <c r="Z51">
        <v>59542</v>
      </c>
      <c r="AA51">
        <v>73677</v>
      </c>
      <c r="AB51">
        <v>148518</v>
      </c>
      <c r="AZ51">
        <v>1090</v>
      </c>
      <c r="BA51">
        <v>47844</v>
      </c>
      <c r="BB51">
        <v>61801</v>
      </c>
      <c r="BC51">
        <v>238624</v>
      </c>
    </row>
    <row r="52" spans="2:55">
      <c r="B52" t="s">
        <v>83</v>
      </c>
      <c r="BC52">
        <v>1618</v>
      </c>
    </row>
    <row r="53" spans="2:55">
      <c r="B53" t="s">
        <v>53</v>
      </c>
      <c r="Z53">
        <v>1947</v>
      </c>
      <c r="AA53">
        <v>6035</v>
      </c>
      <c r="AB53">
        <v>17842</v>
      </c>
      <c r="AY53">
        <v>5637</v>
      </c>
      <c r="AZ53">
        <v>63565</v>
      </c>
      <c r="BA53">
        <v>543559</v>
      </c>
      <c r="BB53">
        <v>339407</v>
      </c>
      <c r="BC53">
        <v>1010733</v>
      </c>
    </row>
    <row r="54" spans="2:55">
      <c r="B54" t="s">
        <v>54</v>
      </c>
    </row>
    <row r="55" spans="2:55">
      <c r="B55" t="s">
        <v>55</v>
      </c>
    </row>
    <row r="56" spans="2:55">
      <c r="B56" t="s">
        <v>22</v>
      </c>
    </row>
    <row r="57" spans="2:55">
      <c r="B57" t="s">
        <v>57</v>
      </c>
    </row>
    <row r="58" spans="2:55">
      <c r="B58" t="s">
        <v>56</v>
      </c>
      <c r="AZ58">
        <v>1</v>
      </c>
      <c r="BA58">
        <v>14200</v>
      </c>
      <c r="BB58">
        <v>3680</v>
      </c>
      <c r="BC58">
        <v>31857</v>
      </c>
    </row>
    <row r="59" spans="2:55">
      <c r="B59" t="s">
        <v>23</v>
      </c>
      <c r="AY59">
        <v>10681</v>
      </c>
      <c r="AZ59">
        <v>771</v>
      </c>
      <c r="BA59">
        <v>672</v>
      </c>
      <c r="BB59">
        <v>30</v>
      </c>
      <c r="BC59">
        <v>1813</v>
      </c>
    </row>
    <row r="60" spans="2:55">
      <c r="B60" t="s">
        <v>58</v>
      </c>
    </row>
    <row r="61" spans="2:55">
      <c r="B61" t="s">
        <v>24</v>
      </c>
      <c r="AX61">
        <v>1650</v>
      </c>
      <c r="AY61">
        <v>9284</v>
      </c>
      <c r="AZ61">
        <v>5</v>
      </c>
      <c r="BA61">
        <v>1943</v>
      </c>
    </row>
    <row r="62" spans="2:55">
      <c r="B62" t="s">
        <v>59</v>
      </c>
    </row>
    <row r="63" spans="2:55">
      <c r="B63" t="s">
        <v>25</v>
      </c>
      <c r="AA63">
        <v>328</v>
      </c>
      <c r="AB63">
        <v>6125</v>
      </c>
      <c r="AW63">
        <v>9</v>
      </c>
      <c r="AX63">
        <v>3</v>
      </c>
      <c r="AY63">
        <v>2</v>
      </c>
      <c r="AZ63">
        <v>276</v>
      </c>
      <c r="BA63">
        <v>1928</v>
      </c>
      <c r="BB63">
        <v>3096</v>
      </c>
      <c r="BC63">
        <v>24</v>
      </c>
    </row>
    <row r="64" spans="2:55">
      <c r="B64" t="s">
        <v>86</v>
      </c>
      <c r="Z64">
        <v>247</v>
      </c>
      <c r="AA64">
        <v>437</v>
      </c>
    </row>
    <row r="65" spans="2:55">
      <c r="B65" t="s">
        <v>26</v>
      </c>
      <c r="AY65">
        <v>4076</v>
      </c>
      <c r="AZ65">
        <v>555</v>
      </c>
      <c r="BB65">
        <v>665</v>
      </c>
      <c r="BC65">
        <v>650</v>
      </c>
    </row>
    <row r="66" spans="2:55">
      <c r="B66" t="s">
        <v>60</v>
      </c>
    </row>
    <row r="67" spans="2:55">
      <c r="B67" t="s">
        <v>61</v>
      </c>
      <c r="BB67">
        <v>7</v>
      </c>
    </row>
    <row r="68" spans="2:55">
      <c r="B68" t="s">
        <v>84</v>
      </c>
      <c r="Z68">
        <v>20</v>
      </c>
      <c r="AA68">
        <v>65</v>
      </c>
      <c r="AB68">
        <v>247</v>
      </c>
    </row>
    <row r="69" spans="2:55">
      <c r="B69" t="s">
        <v>27</v>
      </c>
      <c r="AX69">
        <v>744</v>
      </c>
      <c r="AY69">
        <v>30</v>
      </c>
      <c r="AZ69">
        <v>1664</v>
      </c>
      <c r="BA69">
        <v>14850</v>
      </c>
      <c r="BB69">
        <v>5</v>
      </c>
      <c r="BC69">
        <v>34767</v>
      </c>
    </row>
    <row r="70" spans="2:55">
      <c r="B70" t="s">
        <v>28</v>
      </c>
      <c r="AY70">
        <v>1787</v>
      </c>
      <c r="AZ70">
        <v>42</v>
      </c>
      <c r="BA70">
        <v>520</v>
      </c>
      <c r="BB70">
        <v>152</v>
      </c>
      <c r="BC70">
        <v>6336</v>
      </c>
    </row>
    <row r="71" spans="2:55">
      <c r="B71" t="s">
        <v>62</v>
      </c>
      <c r="AX71">
        <v>200</v>
      </c>
    </row>
    <row r="72" spans="2:55">
      <c r="B72" t="s">
        <v>63</v>
      </c>
    </row>
    <row r="73" spans="2:55">
      <c r="B73" t="s">
        <v>64</v>
      </c>
    </row>
    <row r="74" spans="2:55">
      <c r="B74" t="s">
        <v>65</v>
      </c>
      <c r="BB74">
        <v>649652</v>
      </c>
    </row>
    <row r="75" spans="2:55">
      <c r="B75" t="s">
        <v>66</v>
      </c>
    </row>
    <row r="76" spans="2:55">
      <c r="B76" t="s">
        <v>67</v>
      </c>
    </row>
    <row r="77" spans="2:55">
      <c r="B77" t="s">
        <v>90</v>
      </c>
      <c r="BB77">
        <v>19512</v>
      </c>
    </row>
    <row r="78" spans="2:55">
      <c r="B78" t="s">
        <v>91</v>
      </c>
      <c r="AY78">
        <v>14079</v>
      </c>
      <c r="AZ78">
        <v>19773</v>
      </c>
      <c r="BA78">
        <v>17932</v>
      </c>
      <c r="BB78">
        <v>11927</v>
      </c>
      <c r="BC78">
        <v>10095</v>
      </c>
    </row>
    <row r="79" spans="2:55">
      <c r="B79" t="s">
        <v>29</v>
      </c>
    </row>
    <row r="80" spans="2:55">
      <c r="B80" t="s">
        <v>68</v>
      </c>
    </row>
    <row r="81" spans="2:55">
      <c r="B81" t="s">
        <v>33</v>
      </c>
      <c r="AZ81">
        <v>828</v>
      </c>
      <c r="BA81">
        <v>763</v>
      </c>
      <c r="BB81">
        <v>11742</v>
      </c>
      <c r="BC81">
        <v>1863</v>
      </c>
    </row>
    <row r="82" spans="2:55">
      <c r="B82" t="s">
        <v>69</v>
      </c>
      <c r="BA82">
        <v>116629</v>
      </c>
    </row>
    <row r="83" spans="2:55">
      <c r="B83" t="s">
        <v>96</v>
      </c>
      <c r="AX83">
        <v>25</v>
      </c>
    </row>
    <row r="84" spans="2:55">
      <c r="B84" t="s">
        <v>30</v>
      </c>
      <c r="Z84">
        <v>2762</v>
      </c>
      <c r="AA84">
        <v>15780</v>
      </c>
      <c r="AB84">
        <v>1720</v>
      </c>
      <c r="AW84">
        <v>2686584</v>
      </c>
      <c r="AX84">
        <v>3240454</v>
      </c>
      <c r="AY84">
        <v>4143618</v>
      </c>
      <c r="AZ84">
        <v>2394460</v>
      </c>
      <c r="BA84">
        <v>1457197</v>
      </c>
      <c r="BB84">
        <v>2827092</v>
      </c>
      <c r="BC84">
        <v>2691307</v>
      </c>
    </row>
    <row r="85" spans="2:55">
      <c r="B85" t="s">
        <v>70</v>
      </c>
    </row>
    <row r="86" spans="2:55">
      <c r="B86" t="s">
        <v>31</v>
      </c>
      <c r="AW86">
        <v>30921</v>
      </c>
      <c r="AX86">
        <v>17459</v>
      </c>
      <c r="AY86">
        <v>12411</v>
      </c>
      <c r="AZ86">
        <v>3585</v>
      </c>
    </row>
    <row r="87" spans="2:55">
      <c r="B87" t="s">
        <v>32</v>
      </c>
      <c r="Z87">
        <v>283</v>
      </c>
    </row>
    <row r="88" spans="2:55">
      <c r="B88" t="s">
        <v>71</v>
      </c>
    </row>
    <row r="89" spans="2:55">
      <c r="B89" t="s">
        <v>72</v>
      </c>
      <c r="BA89">
        <v>168655</v>
      </c>
    </row>
    <row r="90" spans="2:55">
      <c r="B90" t="s">
        <v>73</v>
      </c>
    </row>
    <row r="91" spans="2:55">
      <c r="B91" t="s">
        <v>74</v>
      </c>
    </row>
    <row r="92" spans="2:55">
      <c r="B92" t="s">
        <v>92</v>
      </c>
      <c r="BB92">
        <v>142</v>
      </c>
    </row>
    <row r="93" spans="2:55">
      <c r="B93" t="s">
        <v>75</v>
      </c>
    </row>
    <row r="94" spans="2:55">
      <c r="B94" t="s">
        <v>76</v>
      </c>
    </row>
    <row r="95" spans="2:55">
      <c r="B95" t="s">
        <v>77</v>
      </c>
    </row>
    <row r="96" spans="2:55">
      <c r="B96" t="s">
        <v>97</v>
      </c>
      <c r="AX96">
        <v>1217</v>
      </c>
    </row>
    <row r="97" spans="2:55">
      <c r="B97" t="s">
        <v>85</v>
      </c>
    </row>
    <row r="99" spans="2:55">
      <c r="B99" t="s">
        <v>34</v>
      </c>
      <c r="E99">
        <f>SUM(E37:E98)</f>
        <v>0</v>
      </c>
      <c r="F99">
        <f t="shared" ref="F99:BC99" si="1">SUM(F37:F98)</f>
        <v>0</v>
      </c>
      <c r="G99">
        <f t="shared" si="1"/>
        <v>0</v>
      </c>
      <c r="H99">
        <f t="shared" si="1"/>
        <v>0</v>
      </c>
      <c r="I99">
        <f t="shared" si="1"/>
        <v>0</v>
      </c>
      <c r="J99">
        <f t="shared" si="1"/>
        <v>0</v>
      </c>
      <c r="K99">
        <f t="shared" si="1"/>
        <v>0</v>
      </c>
      <c r="L99">
        <f t="shared" si="1"/>
        <v>0</v>
      </c>
      <c r="M99">
        <f t="shared" si="1"/>
        <v>0</v>
      </c>
      <c r="N99">
        <f t="shared" si="1"/>
        <v>0</v>
      </c>
      <c r="O99">
        <f t="shared" si="1"/>
        <v>0</v>
      </c>
      <c r="P99">
        <f t="shared" si="1"/>
        <v>0</v>
      </c>
      <c r="Q99">
        <f t="shared" si="1"/>
        <v>0</v>
      </c>
      <c r="R99">
        <f t="shared" si="1"/>
        <v>0</v>
      </c>
      <c r="S99">
        <f t="shared" si="1"/>
        <v>0</v>
      </c>
      <c r="T99">
        <f t="shared" si="1"/>
        <v>0</v>
      </c>
      <c r="U99">
        <f t="shared" si="1"/>
        <v>0</v>
      </c>
      <c r="V99">
        <f t="shared" si="1"/>
        <v>0</v>
      </c>
      <c r="W99">
        <f t="shared" si="1"/>
        <v>0</v>
      </c>
      <c r="X99">
        <f t="shared" si="1"/>
        <v>0</v>
      </c>
      <c r="Y99">
        <f t="shared" si="1"/>
        <v>0</v>
      </c>
      <c r="Z99">
        <f t="shared" si="1"/>
        <v>444819</v>
      </c>
      <c r="AA99">
        <f t="shared" si="1"/>
        <v>425024</v>
      </c>
      <c r="AB99">
        <f t="shared" si="1"/>
        <v>683228</v>
      </c>
      <c r="AC99">
        <f t="shared" si="1"/>
        <v>0</v>
      </c>
      <c r="AD99">
        <f t="shared" si="1"/>
        <v>0</v>
      </c>
      <c r="AE99">
        <f t="shared" si="1"/>
        <v>0</v>
      </c>
      <c r="AF99">
        <f t="shared" si="1"/>
        <v>0</v>
      </c>
      <c r="AG99">
        <f t="shared" si="1"/>
        <v>0</v>
      </c>
      <c r="AH99">
        <f t="shared" si="1"/>
        <v>0</v>
      </c>
      <c r="AI99">
        <f t="shared" si="1"/>
        <v>0</v>
      </c>
      <c r="AJ99">
        <f t="shared" si="1"/>
        <v>0</v>
      </c>
      <c r="AK99">
        <f t="shared" si="1"/>
        <v>0</v>
      </c>
      <c r="AL99">
        <f t="shared" si="1"/>
        <v>0</v>
      </c>
      <c r="AM99">
        <f t="shared" si="1"/>
        <v>0</v>
      </c>
      <c r="AN99">
        <f t="shared" si="1"/>
        <v>0</v>
      </c>
      <c r="AO99">
        <f t="shared" si="1"/>
        <v>0</v>
      </c>
      <c r="AP99">
        <f t="shared" si="1"/>
        <v>0</v>
      </c>
      <c r="AQ99">
        <f t="shared" si="1"/>
        <v>0</v>
      </c>
      <c r="AR99">
        <f t="shared" si="1"/>
        <v>0</v>
      </c>
      <c r="AS99">
        <f t="shared" si="1"/>
        <v>0</v>
      </c>
      <c r="AT99">
        <f t="shared" si="1"/>
        <v>0</v>
      </c>
      <c r="AU99">
        <f t="shared" si="1"/>
        <v>0</v>
      </c>
      <c r="AV99">
        <f t="shared" si="1"/>
        <v>0</v>
      </c>
      <c r="AW99">
        <f t="shared" si="1"/>
        <v>2717920</v>
      </c>
      <c r="AX99">
        <f t="shared" si="1"/>
        <v>3262761</v>
      </c>
      <c r="AY99">
        <f t="shared" si="1"/>
        <v>4210671</v>
      </c>
      <c r="AZ99">
        <f t="shared" si="1"/>
        <v>2958745</v>
      </c>
      <c r="BA99">
        <f t="shared" si="1"/>
        <v>4727035</v>
      </c>
      <c r="BB99">
        <f t="shared" si="1"/>
        <v>6279590</v>
      </c>
      <c r="BC99">
        <f t="shared" si="1"/>
        <v>5943162</v>
      </c>
    </row>
    <row r="100" spans="2:55">
      <c r="B100" t="s">
        <v>13</v>
      </c>
      <c r="AW100">
        <v>2904573</v>
      </c>
      <c r="AX100">
        <v>2382248</v>
      </c>
      <c r="AY100">
        <v>2945023</v>
      </c>
      <c r="AZ100">
        <v>2910304</v>
      </c>
      <c r="BA100">
        <v>3213690</v>
      </c>
      <c r="BB100">
        <v>4089686</v>
      </c>
      <c r="BC100">
        <v>5406511</v>
      </c>
    </row>
    <row r="101" spans="2:55">
      <c r="B101" t="s">
        <v>35</v>
      </c>
      <c r="AW101">
        <v>97</v>
      </c>
      <c r="AY101">
        <v>444</v>
      </c>
      <c r="BA101">
        <v>857</v>
      </c>
      <c r="BB101">
        <v>631</v>
      </c>
      <c r="BC101">
        <v>3321</v>
      </c>
    </row>
    <row r="102" spans="2:55">
      <c r="B102" t="s">
        <v>14</v>
      </c>
      <c r="BB102">
        <v>3867</v>
      </c>
      <c r="BC102">
        <v>9852</v>
      </c>
    </row>
    <row r="103" spans="2:55">
      <c r="B103" t="s">
        <v>109</v>
      </c>
      <c r="W103">
        <f t="shared" ref="W103:BA103" si="2">W101+W100+W99+W36</f>
        <v>0</v>
      </c>
      <c r="X103">
        <f t="shared" si="2"/>
        <v>0</v>
      </c>
      <c r="Y103">
        <f t="shared" si="2"/>
        <v>0</v>
      </c>
      <c r="Z103">
        <f t="shared" si="2"/>
        <v>1576224</v>
      </c>
      <c r="AA103">
        <f t="shared" si="2"/>
        <v>1203487</v>
      </c>
      <c r="AB103">
        <f t="shared" si="2"/>
        <v>2655361</v>
      </c>
      <c r="AC103">
        <f t="shared" si="2"/>
        <v>0</v>
      </c>
      <c r="AD103">
        <f t="shared" si="2"/>
        <v>0</v>
      </c>
      <c r="AE103">
        <f t="shared" si="2"/>
        <v>0</v>
      </c>
      <c r="AF103">
        <f t="shared" si="2"/>
        <v>0</v>
      </c>
      <c r="AG103">
        <f t="shared" si="2"/>
        <v>0</v>
      </c>
      <c r="AH103">
        <f t="shared" si="2"/>
        <v>0</v>
      </c>
      <c r="AI103">
        <f t="shared" si="2"/>
        <v>0</v>
      </c>
      <c r="AJ103">
        <f t="shared" si="2"/>
        <v>0</v>
      </c>
      <c r="AK103">
        <f t="shared" si="2"/>
        <v>0</v>
      </c>
      <c r="AL103">
        <f t="shared" si="2"/>
        <v>0</v>
      </c>
      <c r="AM103">
        <f t="shared" si="2"/>
        <v>0</v>
      </c>
      <c r="AN103">
        <f t="shared" si="2"/>
        <v>0</v>
      </c>
      <c r="AO103">
        <f t="shared" si="2"/>
        <v>0</v>
      </c>
      <c r="AP103">
        <f t="shared" si="2"/>
        <v>0</v>
      </c>
      <c r="AQ103">
        <f t="shared" si="2"/>
        <v>0</v>
      </c>
      <c r="AR103">
        <f t="shared" si="2"/>
        <v>0</v>
      </c>
      <c r="AS103">
        <f t="shared" si="2"/>
        <v>0</v>
      </c>
      <c r="AT103">
        <f t="shared" si="2"/>
        <v>0</v>
      </c>
      <c r="AU103">
        <f t="shared" si="2"/>
        <v>0</v>
      </c>
      <c r="AV103">
        <f t="shared" si="2"/>
        <v>0</v>
      </c>
      <c r="AW103">
        <f t="shared" si="2"/>
        <v>7289090</v>
      </c>
      <c r="AX103">
        <f t="shared" si="2"/>
        <v>8151204</v>
      </c>
      <c r="AY103">
        <f t="shared" si="2"/>
        <v>9607924</v>
      </c>
      <c r="AZ103">
        <f t="shared" si="2"/>
        <v>9422702</v>
      </c>
      <c r="BA103">
        <f t="shared" si="2"/>
        <v>12787980</v>
      </c>
      <c r="BB103">
        <f>BB101+BB100+BB99+BB36+BB102</f>
        <v>14835414</v>
      </c>
      <c r="BC103">
        <f>BC101+BC100+BC99+BC36+BC102</f>
        <v>21288701</v>
      </c>
    </row>
    <row r="105" spans="2:55">
      <c r="X105">
        <f>1152204-X103</f>
        <v>1152204</v>
      </c>
      <c r="Y105">
        <f>2129247-Y103</f>
        <v>2129247</v>
      </c>
      <c r="Z105">
        <f>1586305-Z103-10081</f>
        <v>0</v>
      </c>
      <c r="AA105">
        <f>1217729-AA103-14242</f>
        <v>0</v>
      </c>
      <c r="AB105">
        <f>2670094-AB103-14733</f>
        <v>0</v>
      </c>
      <c r="AW105">
        <f>7289090-AW103</f>
        <v>0</v>
      </c>
      <c r="AX105">
        <f>8151204-AX103</f>
        <v>0</v>
      </c>
      <c r="AY105">
        <f>9607924-AY103</f>
        <v>0</v>
      </c>
      <c r="AZ105">
        <f>9422702-AZ103</f>
        <v>0</v>
      </c>
      <c r="BA105">
        <f>12787980-BA103</f>
        <v>0</v>
      </c>
      <c r="BB105">
        <f>14862465-BB103-27051</f>
        <v>0</v>
      </c>
      <c r="BC105">
        <f>21306108-BC103-17407</f>
        <v>0</v>
      </c>
    </row>
    <row r="107" spans="2:55">
      <c r="BB107" t="s">
        <v>78</v>
      </c>
    </row>
    <row r="108" spans="2:55">
      <c r="X108" t="s">
        <v>88</v>
      </c>
      <c r="Y108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2009-03-11T13:47:00Z</dcterms:created>
  <dcterms:modified xsi:type="dcterms:W3CDTF">2011-10-03T15:02:21Z</dcterms:modified>
</cp:coreProperties>
</file>