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5015" windowHeight="7890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C73" i="1"/>
  <c r="AD73"/>
  <c r="AE73"/>
  <c r="AF73"/>
  <c r="AG73"/>
  <c r="AH73"/>
  <c r="AI73"/>
  <c r="AJ73"/>
  <c r="AK73"/>
  <c r="AL73"/>
  <c r="AM73"/>
  <c r="AN73"/>
  <c r="AO73"/>
  <c r="AP73"/>
  <c r="AQ73"/>
  <c r="AR73"/>
  <c r="AS73"/>
  <c r="AB73"/>
  <c r="AB74" i="2"/>
  <c r="AB76" s="1"/>
  <c r="AJ76" l="1"/>
  <c r="AI74"/>
  <c r="AI76"/>
  <c r="AJ74"/>
  <c r="AH74"/>
  <c r="AH76" s="1"/>
  <c r="AK74"/>
  <c r="AK76"/>
  <c r="AL74"/>
  <c r="AL76"/>
  <c r="AM74"/>
  <c r="AM76"/>
  <c r="AN74"/>
  <c r="AN76"/>
  <c r="AO74"/>
  <c r="AO76"/>
  <c r="AP74"/>
  <c r="AP76" s="1"/>
  <c r="AQ74"/>
  <c r="AQ76" s="1"/>
  <c r="AR74"/>
  <c r="AR76" s="1"/>
  <c r="AS74"/>
  <c r="AS76" s="1"/>
  <c r="AC74"/>
  <c r="AC76" s="1"/>
  <c r="AD74"/>
  <c r="AD76" s="1"/>
  <c r="AG74"/>
  <c r="AG76"/>
  <c r="AF74"/>
  <c r="AF76"/>
  <c r="AE74"/>
  <c r="AE76"/>
  <c r="BB74"/>
  <c r="BA74"/>
  <c r="AZ74"/>
  <c r="AY74"/>
  <c r="AX74"/>
  <c r="AW74"/>
  <c r="AV74"/>
  <c r="AU74"/>
  <c r="AT74"/>
  <c r="AU73" i="1"/>
  <c r="AV73"/>
  <c r="AW73"/>
  <c r="AX73"/>
  <c r="AY73"/>
  <c r="AZ73"/>
  <c r="BA73"/>
  <c r="BB73"/>
  <c r="AT73"/>
  <c r="AB76" l="1"/>
  <c r="AQ76"/>
  <c r="AC76"/>
  <c r="AN76"/>
  <c r="AH76"/>
  <c r="AI76"/>
  <c r="AK76"/>
  <c r="AM76"/>
  <c r="AP76"/>
  <c r="AR76"/>
  <c r="AG76"/>
  <c r="AD76"/>
  <c r="AS76"/>
  <c r="AJ76"/>
  <c r="AO76"/>
  <c r="AE76"/>
  <c r="AL76"/>
  <c r="AF76"/>
</calcChain>
</file>

<file path=xl/sharedStrings.xml><?xml version="1.0" encoding="utf-8"?>
<sst xmlns="http://schemas.openxmlformats.org/spreadsheetml/2006/main" count="325" uniqueCount="117">
  <si>
    <t>Allemagne, Sov. Zone</t>
  </si>
  <si>
    <t>Albanie</t>
  </si>
  <si>
    <t>Austriche</t>
  </si>
  <si>
    <t>Belgique-Luxembourg</t>
  </si>
  <si>
    <t>Bulgarie</t>
  </si>
  <si>
    <t>Tchecoslovaquie</t>
  </si>
  <si>
    <t>Danemark</t>
  </si>
  <si>
    <t>Esthonie</t>
  </si>
  <si>
    <t>Finlande</t>
  </si>
  <si>
    <t>France</t>
  </si>
  <si>
    <t>Pays-Bas</t>
  </si>
  <si>
    <t>Grande Bretagne</t>
  </si>
  <si>
    <t>Irlande</t>
  </si>
  <si>
    <t>Espagne</t>
  </si>
  <si>
    <t>Suede</t>
  </si>
  <si>
    <t>Suisse</t>
  </si>
  <si>
    <t>Italie</t>
  </si>
  <si>
    <t>Pologne-Danzig</t>
  </si>
  <si>
    <t>Lettonie</t>
  </si>
  <si>
    <t>Lithuanie</t>
  </si>
  <si>
    <t>Hongrie</t>
  </si>
  <si>
    <t>Malte</t>
  </si>
  <si>
    <t>Norvege</t>
  </si>
  <si>
    <t>Portugal</t>
  </si>
  <si>
    <t>Roumanie</t>
  </si>
  <si>
    <t>Russie</t>
  </si>
  <si>
    <t>Yougoslavie</t>
  </si>
  <si>
    <t>Grece</t>
  </si>
  <si>
    <t>Chine</t>
  </si>
  <si>
    <t>Phillipines</t>
  </si>
  <si>
    <t>milliers de lira</t>
  </si>
  <si>
    <t>Allemagne</t>
  </si>
  <si>
    <t>Palestine</t>
  </si>
  <si>
    <t>Saudi Arabia</t>
  </si>
  <si>
    <t>India</t>
  </si>
  <si>
    <t>Iran</t>
  </si>
  <si>
    <t>Dodcanese</t>
  </si>
  <si>
    <t>Iraq</t>
  </si>
  <si>
    <t>Japan</t>
  </si>
  <si>
    <t>Cyprus</t>
  </si>
  <si>
    <t>Ceylon</t>
  </si>
  <si>
    <t>Siam</t>
  </si>
  <si>
    <t>Syrie</t>
  </si>
  <si>
    <t>Yemen</t>
  </si>
  <si>
    <t>South Africa Union</t>
  </si>
  <si>
    <t>Spanish Morocco</t>
  </si>
  <si>
    <t>Egypt</t>
  </si>
  <si>
    <t>US</t>
  </si>
  <si>
    <t>Argentina</t>
  </si>
  <si>
    <t>Filistin</t>
  </si>
  <si>
    <t>Hicaz</t>
  </si>
  <si>
    <t>Hindistan</t>
  </si>
  <si>
    <t>Oniki ada</t>
  </si>
  <si>
    <t>Irak</t>
  </si>
  <si>
    <t>Japonya</t>
  </si>
  <si>
    <t>Kibris</t>
  </si>
  <si>
    <t>Seylan</t>
  </si>
  <si>
    <t>Siyam</t>
  </si>
  <si>
    <t>Suriye</t>
  </si>
  <si>
    <t>Guney Afrika B. D.</t>
  </si>
  <si>
    <t>Fas (Ispanya)</t>
  </si>
  <si>
    <t>Misir</t>
  </si>
  <si>
    <t>Amerika Birlesik devletleri</t>
  </si>
  <si>
    <t>Arjantin</t>
  </si>
  <si>
    <t>Brezilya</t>
  </si>
  <si>
    <t>Honduras</t>
  </si>
  <si>
    <t>Kanada</t>
  </si>
  <si>
    <t>Kuba</t>
  </si>
  <si>
    <t>Meksika</t>
  </si>
  <si>
    <t>Peru</t>
  </si>
  <si>
    <t>Portoriko</t>
  </si>
  <si>
    <t>Sili</t>
  </si>
  <si>
    <t>Avusturalya</t>
  </si>
  <si>
    <t>Yenizelanda</t>
  </si>
  <si>
    <t>Diger memleketler</t>
  </si>
  <si>
    <t>Mechul</t>
  </si>
  <si>
    <t>Birmanya</t>
  </si>
  <si>
    <t>Lubnan</t>
  </si>
  <si>
    <t>Bahreyn</t>
  </si>
  <si>
    <t>Malaya</t>
  </si>
  <si>
    <t>Pakistan</t>
  </si>
  <si>
    <t>Urdun</t>
  </si>
  <si>
    <t>Brazil</t>
  </si>
  <si>
    <t>Canada</t>
  </si>
  <si>
    <t>Cuba</t>
  </si>
  <si>
    <t>Mexico</t>
  </si>
  <si>
    <t>Puerto Rico</t>
  </si>
  <si>
    <t>Chile</t>
  </si>
  <si>
    <t>Australia</t>
  </si>
  <si>
    <t>New Zealand</t>
  </si>
  <si>
    <t>Other countries</t>
  </si>
  <si>
    <t>Indeterminant</t>
  </si>
  <si>
    <t>Birmanie</t>
  </si>
  <si>
    <t>Lebanon</t>
  </si>
  <si>
    <t>Bahrain</t>
  </si>
  <si>
    <t>Malaysia</t>
  </si>
  <si>
    <t>Transjordan</t>
  </si>
  <si>
    <t>notes</t>
  </si>
  <si>
    <t>units</t>
  </si>
  <si>
    <t>Turkey</t>
  </si>
  <si>
    <t>liras</t>
  </si>
  <si>
    <t>Belgique</t>
  </si>
  <si>
    <t>Country of origin</t>
  </si>
  <si>
    <t>Statistique Annuelle du Commerce Exterieur de la Turquie</t>
  </si>
  <si>
    <t>Italya Adalari (Ege)</t>
  </si>
  <si>
    <t>Italian Aegean Islands</t>
  </si>
  <si>
    <t>Cenubi Africa</t>
  </si>
  <si>
    <t>South Africa</t>
  </si>
  <si>
    <t>lira</t>
  </si>
  <si>
    <t>Norway's figure appears to be missing: 12,77 in book, as 12,177 everything sums correctly; commodity breakdown has 12177 total</t>
  </si>
  <si>
    <t>Pays de provenance</t>
  </si>
  <si>
    <t>Pays de destination</t>
  </si>
  <si>
    <t>Also in Istatistik Yilligi 1929</t>
  </si>
  <si>
    <t>Also in Istatistik Yilligi 1929 (HA1911.A3)</t>
  </si>
  <si>
    <t>Pays de consommation</t>
  </si>
  <si>
    <t>Annuaire Statistique</t>
  </si>
  <si>
    <t>TOTAL</t>
  </si>
</sst>
</file>

<file path=xl/styles.xml><?xml version="1.0" encoding="utf-8"?>
<styleSheet xmlns="http://schemas.openxmlformats.org/spreadsheetml/2006/main">
  <numFmts count="1">
    <numFmt numFmtId="164" formatCode="###\ ###\ ###\ ###\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1"/>
  <sheetViews>
    <sheetView tabSelected="1" workbookViewId="0">
      <pane xSplit="3" ySplit="1" topLeftCell="AA2" activePane="bottomRight" state="frozen"/>
      <selection pane="topRight" activeCell="D1" sqref="D1"/>
      <selection pane="bottomLeft" activeCell="A2" sqref="A2"/>
      <selection pane="bottomRight" activeCell="AJ20" sqref="AJ20"/>
    </sheetView>
  </sheetViews>
  <sheetFormatPr defaultRowHeight="15"/>
  <cols>
    <col min="28" max="28" width="11" bestFit="1" customWidth="1"/>
    <col min="29" max="29" width="12" bestFit="1" customWidth="1"/>
    <col min="30" max="32" width="10" bestFit="1" customWidth="1"/>
    <col min="33" max="33" width="11.5703125" customWidth="1"/>
    <col min="34" max="36" width="10" bestFit="1" customWidth="1"/>
  </cols>
  <sheetData>
    <row r="1" spans="1:54">
      <c r="C1" t="s">
        <v>97</v>
      </c>
      <c r="D1" t="s">
        <v>98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4">
      <c r="C3">
        <v>1</v>
      </c>
      <c r="D3">
        <v>1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30</v>
      </c>
      <c r="AQ3" t="s">
        <v>30</v>
      </c>
      <c r="AR3" t="s">
        <v>30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</row>
    <row r="4" spans="1:54">
      <c r="A4" t="s">
        <v>99</v>
      </c>
      <c r="B4" t="s">
        <v>0</v>
      </c>
      <c r="BB4">
        <v>3</v>
      </c>
    </row>
    <row r="5" spans="1:54">
      <c r="B5" t="s">
        <v>31</v>
      </c>
      <c r="AB5">
        <v>9222073</v>
      </c>
      <c r="AC5">
        <v>19114015</v>
      </c>
      <c r="AD5">
        <v>27452479</v>
      </c>
      <c r="AE5">
        <v>32340826</v>
      </c>
      <c r="AF5">
        <v>30005176</v>
      </c>
      <c r="AG5">
        <v>31687883</v>
      </c>
      <c r="AH5">
        <v>39172354</v>
      </c>
      <c r="AI5">
        <v>27380130</v>
      </c>
      <c r="AJ5">
        <v>27048291</v>
      </c>
      <c r="AK5">
        <v>19982621</v>
      </c>
      <c r="AL5">
        <v>19048330</v>
      </c>
      <c r="AM5">
        <v>29348992</v>
      </c>
      <c r="AN5">
        <v>35507908</v>
      </c>
      <c r="AO5">
        <v>41741977</v>
      </c>
      <c r="AP5">
        <v>48132</v>
      </c>
      <c r="AQ5">
        <v>70411</v>
      </c>
      <c r="AR5">
        <v>60142</v>
      </c>
      <c r="AS5">
        <v>8083</v>
      </c>
      <c r="AT5">
        <v>8940</v>
      </c>
      <c r="AU5">
        <v>41022</v>
      </c>
      <c r="AV5">
        <v>76632</v>
      </c>
      <c r="AW5">
        <v>50227</v>
      </c>
      <c r="AX5">
        <v>776</v>
      </c>
      <c r="AY5">
        <v>71</v>
      </c>
      <c r="AZ5">
        <v>182</v>
      </c>
      <c r="BA5">
        <v>5564</v>
      </c>
      <c r="BB5">
        <v>31780</v>
      </c>
    </row>
    <row r="6" spans="1:54">
      <c r="B6" t="s">
        <v>1</v>
      </c>
      <c r="AG6">
        <v>192679</v>
      </c>
      <c r="AI6">
        <v>2022</v>
      </c>
      <c r="AJ6">
        <v>338</v>
      </c>
      <c r="AK6">
        <v>1279</v>
      </c>
      <c r="AL6">
        <v>2813</v>
      </c>
      <c r="AM6">
        <v>3910</v>
      </c>
      <c r="AN6">
        <v>5588</v>
      </c>
      <c r="AO6">
        <v>428</v>
      </c>
    </row>
    <row r="7" spans="1:54">
      <c r="B7" t="s">
        <v>2</v>
      </c>
      <c r="AB7">
        <v>1284750</v>
      </c>
      <c r="AC7">
        <v>2083082</v>
      </c>
      <c r="AD7">
        <v>3701928</v>
      </c>
      <c r="AE7">
        <v>4799780</v>
      </c>
      <c r="AF7">
        <v>6101331</v>
      </c>
      <c r="AG7">
        <v>5335506</v>
      </c>
      <c r="AH7">
        <v>5653893</v>
      </c>
      <c r="AI7">
        <v>3305618</v>
      </c>
      <c r="AJ7">
        <v>2849029</v>
      </c>
      <c r="AK7">
        <v>1670092</v>
      </c>
      <c r="AL7">
        <v>1442970</v>
      </c>
      <c r="AM7">
        <v>2137343</v>
      </c>
      <c r="AN7">
        <v>2913167</v>
      </c>
      <c r="AO7">
        <v>2595376</v>
      </c>
      <c r="AP7">
        <v>1847</v>
      </c>
      <c r="AQ7">
        <v>772</v>
      </c>
      <c r="AY7">
        <v>355</v>
      </c>
      <c r="AZ7">
        <v>2024</v>
      </c>
      <c r="BA7">
        <v>11604</v>
      </c>
      <c r="BB7">
        <v>29251</v>
      </c>
    </row>
    <row r="8" spans="1:54">
      <c r="B8" t="s">
        <v>101</v>
      </c>
      <c r="AB8">
        <v>7413836</v>
      </c>
      <c r="AC8">
        <v>8762943</v>
      </c>
      <c r="AD8">
        <v>11948163</v>
      </c>
      <c r="AE8">
        <v>13508297</v>
      </c>
      <c r="AF8">
        <v>12200317</v>
      </c>
      <c r="AG8">
        <v>13100892</v>
      </c>
      <c r="AH8">
        <v>14812467</v>
      </c>
      <c r="AI8">
        <v>8651198</v>
      </c>
      <c r="AJ8">
        <v>8123010</v>
      </c>
    </row>
    <row r="9" spans="1:54">
      <c r="B9" t="s">
        <v>3</v>
      </c>
      <c r="AK9">
        <v>6175381</v>
      </c>
      <c r="AL9">
        <v>4994979</v>
      </c>
      <c r="AM9">
        <v>3627578</v>
      </c>
      <c r="AN9">
        <v>861096</v>
      </c>
      <c r="AO9">
        <v>249523</v>
      </c>
      <c r="AP9">
        <v>1308</v>
      </c>
      <c r="AQ9">
        <v>2424</v>
      </c>
      <c r="AR9">
        <v>939</v>
      </c>
      <c r="AS9">
        <v>512</v>
      </c>
      <c r="AT9">
        <v>36</v>
      </c>
      <c r="AU9">
        <v>317</v>
      </c>
      <c r="AV9">
        <v>1629</v>
      </c>
      <c r="AW9">
        <v>596</v>
      </c>
      <c r="AX9">
        <v>67</v>
      </c>
      <c r="AY9">
        <v>2413</v>
      </c>
      <c r="AZ9">
        <v>21455</v>
      </c>
      <c r="BA9">
        <v>15365</v>
      </c>
      <c r="BB9">
        <v>12889</v>
      </c>
    </row>
    <row r="10" spans="1:54">
      <c r="B10" t="s">
        <v>4</v>
      </c>
      <c r="AB10">
        <v>4944775</v>
      </c>
      <c r="AC10">
        <v>3574911</v>
      </c>
      <c r="AD10">
        <v>3331214</v>
      </c>
      <c r="AE10">
        <v>2701447</v>
      </c>
      <c r="AF10">
        <v>2347703</v>
      </c>
      <c r="AG10">
        <v>6440201</v>
      </c>
      <c r="AH10">
        <v>2038678</v>
      </c>
      <c r="AI10">
        <v>662822</v>
      </c>
      <c r="AJ10">
        <v>703244</v>
      </c>
      <c r="AK10">
        <v>608076</v>
      </c>
      <c r="AL10">
        <v>178753</v>
      </c>
      <c r="AM10">
        <v>506352</v>
      </c>
      <c r="AN10">
        <v>236245</v>
      </c>
      <c r="AO10">
        <v>514154</v>
      </c>
      <c r="AP10">
        <v>475</v>
      </c>
      <c r="AQ10">
        <v>481</v>
      </c>
      <c r="AR10">
        <v>471</v>
      </c>
      <c r="AS10">
        <v>787</v>
      </c>
      <c r="AT10">
        <v>1016</v>
      </c>
      <c r="AU10">
        <v>1265</v>
      </c>
      <c r="AV10">
        <v>2436</v>
      </c>
      <c r="AW10">
        <v>1773</v>
      </c>
      <c r="AX10">
        <v>3718</v>
      </c>
      <c r="AY10">
        <v>2694</v>
      </c>
      <c r="AZ10">
        <v>2219</v>
      </c>
      <c r="BA10">
        <v>3713</v>
      </c>
      <c r="BB10">
        <v>1064</v>
      </c>
    </row>
    <row r="11" spans="1:54">
      <c r="B11" t="s">
        <v>5</v>
      </c>
      <c r="AB11">
        <v>1880345</v>
      </c>
      <c r="AC11">
        <v>6103932</v>
      </c>
      <c r="AD11">
        <v>10192337</v>
      </c>
      <c r="AE11">
        <v>16484370</v>
      </c>
      <c r="AF11">
        <v>13698732</v>
      </c>
      <c r="AG11">
        <v>13598023</v>
      </c>
      <c r="AH11">
        <v>15458482</v>
      </c>
      <c r="AI11">
        <v>8181536</v>
      </c>
      <c r="AJ11">
        <v>5952271</v>
      </c>
      <c r="AK11">
        <v>3734558</v>
      </c>
      <c r="AL11">
        <v>3466093</v>
      </c>
      <c r="AM11">
        <v>4650344</v>
      </c>
      <c r="AN11">
        <v>3853812</v>
      </c>
      <c r="AO11">
        <v>3626743</v>
      </c>
      <c r="AP11">
        <v>3006</v>
      </c>
      <c r="AQ11">
        <v>5776</v>
      </c>
      <c r="AR11">
        <v>1789</v>
      </c>
      <c r="AS11">
        <v>2526</v>
      </c>
      <c r="AT11">
        <v>1932</v>
      </c>
      <c r="AU11">
        <v>3839</v>
      </c>
      <c r="AV11">
        <v>7959</v>
      </c>
      <c r="AW11">
        <v>7127</v>
      </c>
      <c r="AX11">
        <v>363</v>
      </c>
      <c r="AY11">
        <v>4193</v>
      </c>
      <c r="AZ11">
        <v>33678</v>
      </c>
      <c r="BA11">
        <v>41462</v>
      </c>
      <c r="BB11">
        <v>62272</v>
      </c>
    </row>
    <row r="12" spans="1:54">
      <c r="B12" t="s">
        <v>6</v>
      </c>
      <c r="AG12">
        <v>245984</v>
      </c>
      <c r="AI12">
        <v>67754</v>
      </c>
      <c r="AJ12">
        <v>57787</v>
      </c>
      <c r="AK12">
        <v>36855</v>
      </c>
      <c r="AL12">
        <v>53658</v>
      </c>
      <c r="AM12">
        <v>63046</v>
      </c>
      <c r="AN12">
        <v>160045</v>
      </c>
      <c r="AO12">
        <v>248146</v>
      </c>
      <c r="AT12">
        <v>65</v>
      </c>
      <c r="AU12">
        <v>145</v>
      </c>
      <c r="AV12">
        <v>895</v>
      </c>
      <c r="AW12">
        <v>328</v>
      </c>
      <c r="AX12">
        <v>292</v>
      </c>
      <c r="AY12">
        <v>1674</v>
      </c>
      <c r="AZ12">
        <v>751</v>
      </c>
      <c r="BA12">
        <v>1579</v>
      </c>
      <c r="BB12">
        <v>2506</v>
      </c>
    </row>
    <row r="13" spans="1:54">
      <c r="B13" t="s">
        <v>7</v>
      </c>
      <c r="AG13">
        <v>12081</v>
      </c>
      <c r="AI13">
        <v>6593</v>
      </c>
      <c r="AJ13">
        <v>636</v>
      </c>
      <c r="AK13">
        <v>9460</v>
      </c>
      <c r="AL13">
        <v>20224</v>
      </c>
      <c r="AM13">
        <v>31631</v>
      </c>
      <c r="AN13">
        <v>36445</v>
      </c>
      <c r="AO13">
        <v>77725</v>
      </c>
      <c r="AT13">
        <v>3</v>
      </c>
    </row>
    <row r="14" spans="1:54">
      <c r="B14" t="s">
        <v>8</v>
      </c>
      <c r="AG14">
        <v>97633</v>
      </c>
      <c r="AI14">
        <v>19471</v>
      </c>
      <c r="AJ14">
        <v>46017</v>
      </c>
      <c r="AK14">
        <v>76010</v>
      </c>
      <c r="AL14">
        <v>244398</v>
      </c>
      <c r="AM14">
        <v>381901</v>
      </c>
      <c r="AN14">
        <v>696183</v>
      </c>
      <c r="AO14">
        <v>1462236</v>
      </c>
      <c r="AT14">
        <v>1727</v>
      </c>
      <c r="AU14">
        <v>639</v>
      </c>
      <c r="AV14">
        <v>892</v>
      </c>
      <c r="AW14">
        <v>437</v>
      </c>
      <c r="AX14">
        <v>101</v>
      </c>
      <c r="AY14">
        <v>709</v>
      </c>
      <c r="AZ14">
        <v>3459</v>
      </c>
      <c r="BA14">
        <v>8781</v>
      </c>
      <c r="BB14">
        <v>6559</v>
      </c>
    </row>
    <row r="15" spans="1:54">
      <c r="B15" t="s">
        <v>9</v>
      </c>
      <c r="AB15">
        <v>13229353</v>
      </c>
      <c r="AC15">
        <v>18302473</v>
      </c>
      <c r="AD15">
        <v>26057005</v>
      </c>
      <c r="AE15">
        <v>32096835</v>
      </c>
      <c r="AF15">
        <v>29173157</v>
      </c>
      <c r="AG15">
        <v>29169131</v>
      </c>
      <c r="AH15">
        <v>26690229</v>
      </c>
      <c r="AI15">
        <v>15499209</v>
      </c>
      <c r="AJ15">
        <v>12787611</v>
      </c>
      <c r="AK15">
        <v>7189840</v>
      </c>
      <c r="AL15">
        <v>4902589</v>
      </c>
      <c r="AM15">
        <v>6439585</v>
      </c>
      <c r="AN15">
        <v>4184258</v>
      </c>
      <c r="AO15">
        <v>2334972</v>
      </c>
      <c r="AP15">
        <v>1240</v>
      </c>
      <c r="AQ15">
        <v>1972</v>
      </c>
      <c r="AR15">
        <v>2236</v>
      </c>
      <c r="AS15">
        <v>1925</v>
      </c>
      <c r="AT15">
        <v>337</v>
      </c>
      <c r="AU15">
        <v>134</v>
      </c>
      <c r="AV15">
        <v>41</v>
      </c>
      <c r="AW15">
        <v>44</v>
      </c>
      <c r="AX15">
        <v>1</v>
      </c>
      <c r="AY15">
        <v>1681</v>
      </c>
      <c r="AZ15">
        <v>15860</v>
      </c>
      <c r="BA15">
        <v>32720</v>
      </c>
      <c r="BB15">
        <v>44841</v>
      </c>
    </row>
    <row r="16" spans="1:54">
      <c r="B16" t="s">
        <v>10</v>
      </c>
      <c r="AB16">
        <v>3837603</v>
      </c>
      <c r="AC16">
        <v>6393819</v>
      </c>
      <c r="AD16">
        <v>6521445</v>
      </c>
      <c r="AE16">
        <v>6909586</v>
      </c>
      <c r="AF16">
        <v>6292521</v>
      </c>
      <c r="AG16">
        <v>4911963</v>
      </c>
      <c r="AH16">
        <v>5001230</v>
      </c>
      <c r="AI16">
        <v>3663872</v>
      </c>
      <c r="AJ16">
        <v>2869970</v>
      </c>
      <c r="AK16">
        <v>1699575</v>
      </c>
      <c r="AL16">
        <v>1485619</v>
      </c>
      <c r="AM16">
        <v>1873580</v>
      </c>
      <c r="AN16">
        <v>1443568</v>
      </c>
      <c r="AO16">
        <v>938517</v>
      </c>
      <c r="AP16">
        <v>1417</v>
      </c>
      <c r="AQ16">
        <v>1794</v>
      </c>
      <c r="AR16">
        <v>1574</v>
      </c>
      <c r="AS16">
        <v>1076</v>
      </c>
      <c r="AT16">
        <v>452</v>
      </c>
      <c r="AU16">
        <v>984</v>
      </c>
      <c r="AV16">
        <v>28</v>
      </c>
      <c r="AW16">
        <v>3</v>
      </c>
      <c r="AY16">
        <v>2200</v>
      </c>
      <c r="AZ16">
        <v>6498</v>
      </c>
      <c r="BA16">
        <v>17604</v>
      </c>
      <c r="BB16">
        <v>21070</v>
      </c>
    </row>
    <row r="17" spans="2:54">
      <c r="B17" t="s">
        <v>11</v>
      </c>
      <c r="AB17">
        <v>25063477</v>
      </c>
      <c r="AC17">
        <v>34278190</v>
      </c>
      <c r="AD17">
        <v>37836824</v>
      </c>
      <c r="AE17">
        <v>33049222</v>
      </c>
      <c r="AF17">
        <v>28757500</v>
      </c>
      <c r="AG17">
        <v>27470757</v>
      </c>
      <c r="AH17">
        <v>31356153</v>
      </c>
      <c r="AI17">
        <v>16535535</v>
      </c>
      <c r="AJ17">
        <v>14361370</v>
      </c>
      <c r="AK17">
        <v>10640466</v>
      </c>
      <c r="AL17">
        <v>10067760</v>
      </c>
      <c r="AM17">
        <v>8569760</v>
      </c>
      <c r="AN17">
        <v>8682179</v>
      </c>
      <c r="AO17">
        <v>6103428</v>
      </c>
      <c r="AP17">
        <v>7129</v>
      </c>
      <c r="AQ17">
        <v>16794</v>
      </c>
      <c r="AR17">
        <v>7388</v>
      </c>
      <c r="AS17">
        <v>9665</v>
      </c>
      <c r="AT17">
        <v>18391</v>
      </c>
      <c r="AU17">
        <v>34662</v>
      </c>
      <c r="AV17">
        <v>32348</v>
      </c>
      <c r="AW17">
        <v>29517</v>
      </c>
      <c r="AX17">
        <v>29427</v>
      </c>
      <c r="AY17">
        <v>43258</v>
      </c>
      <c r="AZ17">
        <v>85988</v>
      </c>
      <c r="BA17">
        <v>187292</v>
      </c>
      <c r="BB17">
        <v>139997</v>
      </c>
    </row>
    <row r="18" spans="2:54">
      <c r="B18" t="s">
        <v>12</v>
      </c>
      <c r="AO18">
        <v>1607</v>
      </c>
      <c r="AT18">
        <v>7</v>
      </c>
      <c r="AU18">
        <v>2</v>
      </c>
      <c r="AW18">
        <v>3</v>
      </c>
      <c r="AZ18">
        <v>10</v>
      </c>
      <c r="BA18">
        <v>39</v>
      </c>
      <c r="BB18">
        <v>584</v>
      </c>
    </row>
    <row r="19" spans="2:54">
      <c r="B19" t="s">
        <v>13</v>
      </c>
      <c r="AB19">
        <v>13489</v>
      </c>
      <c r="AC19">
        <v>88706</v>
      </c>
      <c r="AD19">
        <v>49518</v>
      </c>
      <c r="AE19">
        <v>12341</v>
      </c>
      <c r="AF19">
        <v>89715</v>
      </c>
      <c r="AG19">
        <v>258782</v>
      </c>
      <c r="AH19">
        <v>482409</v>
      </c>
      <c r="AI19">
        <v>190907</v>
      </c>
      <c r="AJ19">
        <v>287918</v>
      </c>
      <c r="AK19">
        <v>211277</v>
      </c>
      <c r="AL19">
        <v>1409567</v>
      </c>
      <c r="AM19">
        <v>561643</v>
      </c>
      <c r="AN19">
        <v>742642</v>
      </c>
      <c r="AO19">
        <v>1240656</v>
      </c>
      <c r="AP19">
        <v>188</v>
      </c>
      <c r="AQ19">
        <v>29</v>
      </c>
      <c r="AR19">
        <v>3</v>
      </c>
      <c r="AS19">
        <v>12</v>
      </c>
      <c r="AT19">
        <v>2</v>
      </c>
      <c r="AU19">
        <v>4</v>
      </c>
      <c r="AV19">
        <v>61</v>
      </c>
      <c r="AW19">
        <v>63</v>
      </c>
      <c r="AX19">
        <v>1</v>
      </c>
      <c r="AY19">
        <v>533</v>
      </c>
      <c r="AZ19">
        <v>12446</v>
      </c>
      <c r="BA19">
        <v>2492</v>
      </c>
      <c r="BB19">
        <v>2243</v>
      </c>
    </row>
    <row r="20" spans="2:54">
      <c r="B20" t="s">
        <v>14</v>
      </c>
      <c r="AC20">
        <v>168474</v>
      </c>
      <c r="AD20">
        <v>403798</v>
      </c>
      <c r="AE20">
        <v>694860</v>
      </c>
      <c r="AF20">
        <v>1514150</v>
      </c>
      <c r="AG20">
        <v>2828220</v>
      </c>
      <c r="AH20">
        <v>4907806</v>
      </c>
      <c r="AI20">
        <v>2753948</v>
      </c>
      <c r="AJ20">
        <v>2118497</v>
      </c>
      <c r="AK20">
        <v>1157167</v>
      </c>
      <c r="AL20">
        <v>1076432</v>
      </c>
      <c r="AM20">
        <v>1010980</v>
      </c>
      <c r="AN20">
        <v>1534102</v>
      </c>
      <c r="AO20">
        <v>2057402</v>
      </c>
      <c r="AP20">
        <v>2147</v>
      </c>
      <c r="AQ20">
        <v>2300</v>
      </c>
      <c r="AR20">
        <v>1390</v>
      </c>
      <c r="AS20">
        <v>632</v>
      </c>
      <c r="AT20">
        <v>1366</v>
      </c>
      <c r="AU20">
        <v>3210</v>
      </c>
      <c r="AV20">
        <v>6751</v>
      </c>
      <c r="AW20">
        <v>3316</v>
      </c>
      <c r="AX20">
        <v>13022</v>
      </c>
      <c r="AY20">
        <v>14063</v>
      </c>
      <c r="AZ20">
        <v>21054</v>
      </c>
      <c r="BA20">
        <v>21537</v>
      </c>
      <c r="BB20">
        <v>29717</v>
      </c>
    </row>
    <row r="21" spans="2:54">
      <c r="B21" t="s">
        <v>15</v>
      </c>
      <c r="AB21">
        <v>340795</v>
      </c>
      <c r="AC21">
        <v>765313</v>
      </c>
      <c r="AD21">
        <v>1128552</v>
      </c>
      <c r="AE21">
        <v>1738176</v>
      </c>
      <c r="AF21">
        <v>2041482</v>
      </c>
      <c r="AG21">
        <v>2257847</v>
      </c>
      <c r="AH21">
        <v>2780120</v>
      </c>
      <c r="AI21">
        <v>1393740</v>
      </c>
      <c r="AJ21">
        <v>1183166</v>
      </c>
      <c r="AK21">
        <v>944586</v>
      </c>
      <c r="AL21">
        <v>768901</v>
      </c>
      <c r="AM21">
        <v>1830604</v>
      </c>
      <c r="AN21">
        <v>1497150</v>
      </c>
      <c r="AO21">
        <v>2067058</v>
      </c>
      <c r="AP21">
        <v>787</v>
      </c>
      <c r="AQ21">
        <v>1013</v>
      </c>
      <c r="AR21">
        <v>524</v>
      </c>
      <c r="AS21">
        <v>1558</v>
      </c>
      <c r="AT21">
        <v>2099</v>
      </c>
      <c r="AU21">
        <v>5171</v>
      </c>
      <c r="AV21">
        <v>8259</v>
      </c>
      <c r="AW21">
        <v>9378</v>
      </c>
      <c r="AX21">
        <v>11793</v>
      </c>
      <c r="AY21">
        <v>17330</v>
      </c>
      <c r="AZ21">
        <v>26784</v>
      </c>
      <c r="BA21">
        <v>26743</v>
      </c>
      <c r="BB21">
        <v>17552</v>
      </c>
    </row>
    <row r="22" spans="2:54">
      <c r="B22" t="s">
        <v>16</v>
      </c>
      <c r="AB22">
        <v>28352941</v>
      </c>
      <c r="AC22">
        <v>40983960</v>
      </c>
      <c r="AD22">
        <v>43478145</v>
      </c>
      <c r="AE22">
        <v>37096379</v>
      </c>
      <c r="AF22">
        <v>26054117</v>
      </c>
      <c r="AG22">
        <v>26425588</v>
      </c>
      <c r="AH22">
        <v>32031911</v>
      </c>
      <c r="AI22">
        <v>20390740</v>
      </c>
      <c r="AJ22">
        <v>18450042</v>
      </c>
      <c r="AK22">
        <v>11074200</v>
      </c>
      <c r="AL22">
        <v>8540058</v>
      </c>
      <c r="AM22">
        <v>7394561</v>
      </c>
      <c r="AN22">
        <v>5668912</v>
      </c>
      <c r="AO22">
        <v>2026269</v>
      </c>
      <c r="AP22">
        <v>6085</v>
      </c>
      <c r="AQ22">
        <v>7120</v>
      </c>
      <c r="AR22">
        <v>10023</v>
      </c>
      <c r="AS22">
        <v>11224</v>
      </c>
      <c r="AT22">
        <v>2385</v>
      </c>
      <c r="AU22">
        <v>4433</v>
      </c>
      <c r="AV22">
        <v>3456</v>
      </c>
      <c r="AW22">
        <v>482</v>
      </c>
      <c r="AX22">
        <v>29</v>
      </c>
      <c r="AY22">
        <v>12980</v>
      </c>
      <c r="AZ22">
        <v>95658</v>
      </c>
      <c r="BA22">
        <v>69374</v>
      </c>
      <c r="BB22">
        <v>40891</v>
      </c>
    </row>
    <row r="23" spans="2:54">
      <c r="B23" t="s">
        <v>17</v>
      </c>
      <c r="AB23">
        <v>168114</v>
      </c>
      <c r="AC23">
        <v>81594</v>
      </c>
      <c r="AD23">
        <v>149044</v>
      </c>
      <c r="AE23">
        <v>670120</v>
      </c>
      <c r="AF23">
        <v>1812209</v>
      </c>
      <c r="AG23">
        <v>812024</v>
      </c>
      <c r="AH23">
        <v>1049880</v>
      </c>
      <c r="AI23">
        <v>383611</v>
      </c>
      <c r="AJ23">
        <v>167167</v>
      </c>
      <c r="AK23">
        <v>120867</v>
      </c>
      <c r="AL23">
        <v>122516</v>
      </c>
      <c r="AM23">
        <v>202956</v>
      </c>
      <c r="AN23">
        <v>229199</v>
      </c>
      <c r="AO23">
        <v>431758</v>
      </c>
      <c r="AP23">
        <v>361</v>
      </c>
      <c r="AQ23">
        <v>2659</v>
      </c>
      <c r="AR23">
        <v>3004</v>
      </c>
      <c r="AS23">
        <v>173</v>
      </c>
      <c r="AT23">
        <v>8</v>
      </c>
      <c r="AZ23">
        <v>202</v>
      </c>
      <c r="BA23">
        <v>2350</v>
      </c>
      <c r="BB23">
        <v>14944</v>
      </c>
    </row>
    <row r="24" spans="2:54">
      <c r="B24" t="s">
        <v>18</v>
      </c>
      <c r="AG24">
        <v>33297</v>
      </c>
      <c r="AI24">
        <v>6593</v>
      </c>
      <c r="AJ24">
        <v>14078</v>
      </c>
      <c r="AK24">
        <v>50</v>
      </c>
      <c r="AL24">
        <v>464</v>
      </c>
      <c r="AM24">
        <v>9671</v>
      </c>
      <c r="AN24">
        <v>93594</v>
      </c>
      <c r="AO24">
        <v>57062</v>
      </c>
      <c r="AT24">
        <v>28</v>
      </c>
    </row>
    <row r="25" spans="2:54">
      <c r="B25" t="s">
        <v>19</v>
      </c>
      <c r="AG25">
        <v>1528</v>
      </c>
      <c r="AI25">
        <v>915</v>
      </c>
      <c r="AJ25">
        <v>3082</v>
      </c>
      <c r="AK25">
        <v>415</v>
      </c>
      <c r="AL25">
        <v>21</v>
      </c>
      <c r="AM25">
        <v>28360</v>
      </c>
      <c r="AN25">
        <v>85</v>
      </c>
      <c r="AO25">
        <v>59653</v>
      </c>
    </row>
    <row r="26" spans="2:54">
      <c r="B26" t="s">
        <v>20</v>
      </c>
      <c r="AB26">
        <v>21702</v>
      </c>
      <c r="AC26">
        <v>247245</v>
      </c>
      <c r="AD26">
        <v>813691</v>
      </c>
      <c r="AE26">
        <v>1178680</v>
      </c>
      <c r="AF26">
        <v>1922154</v>
      </c>
      <c r="AG26">
        <v>2148971</v>
      </c>
      <c r="AH26">
        <v>6126176</v>
      </c>
      <c r="AI26">
        <v>1660853</v>
      </c>
      <c r="AJ26">
        <v>1116661</v>
      </c>
      <c r="AK26">
        <v>385630</v>
      </c>
      <c r="AL26">
        <v>313973</v>
      </c>
      <c r="AM26">
        <v>771766</v>
      </c>
      <c r="AN26">
        <v>814935</v>
      </c>
      <c r="AO26">
        <v>649099</v>
      </c>
      <c r="AP26">
        <v>1045</v>
      </c>
      <c r="AQ26">
        <v>1446</v>
      </c>
      <c r="AR26">
        <v>1076</v>
      </c>
      <c r="AS26">
        <v>2005</v>
      </c>
      <c r="AT26">
        <v>3998</v>
      </c>
      <c r="AU26">
        <v>11097</v>
      </c>
      <c r="AV26">
        <v>13956</v>
      </c>
      <c r="AW26">
        <v>11929</v>
      </c>
      <c r="AX26">
        <v>424</v>
      </c>
      <c r="AY26">
        <v>39</v>
      </c>
      <c r="AZ26">
        <v>1518</v>
      </c>
      <c r="BA26">
        <v>6570</v>
      </c>
      <c r="BB26">
        <v>10521</v>
      </c>
    </row>
    <row r="27" spans="2:54">
      <c r="B27" t="s">
        <v>21</v>
      </c>
      <c r="AO27">
        <v>35469</v>
      </c>
      <c r="AU27">
        <v>11</v>
      </c>
      <c r="AV27">
        <v>1</v>
      </c>
      <c r="AW27">
        <v>10</v>
      </c>
      <c r="AX27">
        <v>44</v>
      </c>
      <c r="AY27">
        <v>91</v>
      </c>
      <c r="AZ27">
        <v>75</v>
      </c>
      <c r="BA27">
        <v>159</v>
      </c>
      <c r="BB27">
        <v>67</v>
      </c>
    </row>
    <row r="28" spans="2:54">
      <c r="B28" t="s">
        <v>22</v>
      </c>
      <c r="AG28">
        <v>418320</v>
      </c>
      <c r="AI28">
        <v>510704</v>
      </c>
      <c r="AJ28">
        <v>285477</v>
      </c>
      <c r="AK28">
        <v>502921</v>
      </c>
      <c r="AL28">
        <v>277261</v>
      </c>
      <c r="AM28">
        <v>305152</v>
      </c>
      <c r="AN28">
        <v>307707</v>
      </c>
      <c r="AO28">
        <v>860166</v>
      </c>
      <c r="AU28">
        <v>45</v>
      </c>
      <c r="AV28">
        <v>30</v>
      </c>
      <c r="AW28">
        <v>148</v>
      </c>
      <c r="AX28">
        <v>315</v>
      </c>
      <c r="AY28">
        <v>889</v>
      </c>
      <c r="AZ28">
        <v>1210</v>
      </c>
      <c r="BA28">
        <v>3381</v>
      </c>
      <c r="BB28">
        <v>4034</v>
      </c>
    </row>
    <row r="29" spans="2:54">
      <c r="B29" t="s">
        <v>23</v>
      </c>
      <c r="AG29">
        <v>111878</v>
      </c>
      <c r="AI29">
        <v>11909</v>
      </c>
      <c r="AJ29">
        <v>5394</v>
      </c>
      <c r="AK29">
        <v>5987</v>
      </c>
      <c r="AL29">
        <v>15542</v>
      </c>
      <c r="AM29">
        <v>6849</v>
      </c>
      <c r="AN29">
        <v>236</v>
      </c>
      <c r="AO29">
        <v>2050</v>
      </c>
      <c r="AT29">
        <v>5</v>
      </c>
      <c r="AU29">
        <v>15</v>
      </c>
      <c r="AV29">
        <v>360</v>
      </c>
      <c r="AW29">
        <v>1391</v>
      </c>
      <c r="AX29">
        <v>6945</v>
      </c>
      <c r="AY29">
        <v>935</v>
      </c>
      <c r="AZ29">
        <v>1478</v>
      </c>
      <c r="BA29">
        <v>401</v>
      </c>
      <c r="BB29">
        <v>990</v>
      </c>
    </row>
    <row r="30" spans="2:54">
      <c r="B30" t="s">
        <v>24</v>
      </c>
      <c r="AB30">
        <v>3799529</v>
      </c>
      <c r="AC30">
        <v>10165171</v>
      </c>
      <c r="AD30">
        <v>6376927</v>
      </c>
      <c r="AE30">
        <v>4753512</v>
      </c>
      <c r="AF30">
        <v>6975707</v>
      </c>
      <c r="AG30">
        <v>7646655</v>
      </c>
      <c r="AH30">
        <v>5211125</v>
      </c>
      <c r="AI30">
        <v>2492491</v>
      </c>
      <c r="AJ30">
        <v>1447260</v>
      </c>
      <c r="AK30">
        <v>914920</v>
      </c>
      <c r="AL30">
        <v>1239635</v>
      </c>
      <c r="AM30">
        <v>1584585</v>
      </c>
      <c r="AN30">
        <v>1967131</v>
      </c>
      <c r="AO30">
        <v>1507101</v>
      </c>
      <c r="AP30">
        <v>1576</v>
      </c>
      <c r="AQ30">
        <v>1720</v>
      </c>
      <c r="AR30">
        <v>2344</v>
      </c>
      <c r="AS30">
        <v>10806</v>
      </c>
      <c r="AT30">
        <v>8699</v>
      </c>
      <c r="AU30">
        <v>999</v>
      </c>
      <c r="AV30">
        <v>1954</v>
      </c>
      <c r="AW30">
        <v>7722</v>
      </c>
      <c r="AX30">
        <v>167</v>
      </c>
      <c r="AY30">
        <v>1020</v>
      </c>
      <c r="AZ30">
        <v>1403</v>
      </c>
      <c r="BA30">
        <v>10125</v>
      </c>
      <c r="BB30">
        <v>7695</v>
      </c>
    </row>
    <row r="31" spans="2:54">
      <c r="B31" t="s">
        <v>25</v>
      </c>
      <c r="AB31">
        <v>3039166</v>
      </c>
      <c r="AC31">
        <v>6369307</v>
      </c>
      <c r="AD31">
        <v>6114250</v>
      </c>
      <c r="AE31">
        <v>8541330</v>
      </c>
      <c r="AF31">
        <v>6892410</v>
      </c>
      <c r="AG31">
        <v>12063725</v>
      </c>
      <c r="AH31">
        <v>16467140</v>
      </c>
      <c r="AI31">
        <v>10604570</v>
      </c>
      <c r="AJ31">
        <v>7243236</v>
      </c>
      <c r="AK31">
        <v>5942269</v>
      </c>
      <c r="AL31">
        <v>3907488</v>
      </c>
      <c r="AM31">
        <v>3911494</v>
      </c>
      <c r="AN31">
        <v>4325042</v>
      </c>
      <c r="AO31">
        <v>5034261</v>
      </c>
      <c r="AP31">
        <v>7092</v>
      </c>
      <c r="AQ31">
        <v>5891</v>
      </c>
      <c r="AR31">
        <v>3452</v>
      </c>
      <c r="AS31">
        <v>959</v>
      </c>
      <c r="AT31">
        <v>88</v>
      </c>
      <c r="AU31">
        <v>946</v>
      </c>
      <c r="AV31">
        <v>37</v>
      </c>
      <c r="AW31">
        <v>67</v>
      </c>
      <c r="AX31">
        <v>104</v>
      </c>
      <c r="AY31">
        <v>17</v>
      </c>
      <c r="AZ31">
        <v>1</v>
      </c>
      <c r="BA31">
        <v>2</v>
      </c>
      <c r="BB31">
        <v>47</v>
      </c>
    </row>
    <row r="32" spans="2:54">
      <c r="B32" t="s">
        <v>26</v>
      </c>
      <c r="AB32">
        <v>844656</v>
      </c>
      <c r="AC32">
        <v>462253</v>
      </c>
      <c r="AD32">
        <v>648068</v>
      </c>
      <c r="AE32">
        <v>563817</v>
      </c>
      <c r="AF32">
        <v>297649</v>
      </c>
      <c r="AG32">
        <v>709980</v>
      </c>
      <c r="AH32">
        <v>821267</v>
      </c>
      <c r="AI32">
        <v>386525</v>
      </c>
      <c r="AJ32">
        <v>356668</v>
      </c>
      <c r="AK32">
        <v>95932</v>
      </c>
      <c r="AL32">
        <v>80378</v>
      </c>
      <c r="AM32">
        <v>171336</v>
      </c>
      <c r="AN32">
        <v>556677</v>
      </c>
      <c r="AO32">
        <v>278444</v>
      </c>
      <c r="AP32">
        <v>402</v>
      </c>
      <c r="AQ32">
        <v>423</v>
      </c>
      <c r="AR32">
        <v>132</v>
      </c>
      <c r="AS32">
        <v>509</v>
      </c>
      <c r="AT32">
        <v>977</v>
      </c>
      <c r="AU32">
        <v>1</v>
      </c>
      <c r="AV32">
        <v>670</v>
      </c>
      <c r="AW32">
        <v>794</v>
      </c>
      <c r="AX32">
        <v>6</v>
      </c>
      <c r="AY32">
        <v>122</v>
      </c>
      <c r="AZ32">
        <v>26</v>
      </c>
      <c r="BA32">
        <v>974</v>
      </c>
      <c r="BB32">
        <v>2153</v>
      </c>
    </row>
    <row r="33" spans="2:54">
      <c r="B33" t="s">
        <v>27</v>
      </c>
      <c r="AB33">
        <v>927346</v>
      </c>
      <c r="AC33">
        <v>1235626</v>
      </c>
      <c r="AD33">
        <v>1273531</v>
      </c>
      <c r="AE33">
        <v>1162984</v>
      </c>
      <c r="AF33">
        <v>782880</v>
      </c>
      <c r="AG33">
        <v>968091</v>
      </c>
      <c r="AH33">
        <v>592669</v>
      </c>
      <c r="AI33">
        <v>467533</v>
      </c>
      <c r="AJ33">
        <v>277515</v>
      </c>
      <c r="AK33">
        <v>279306</v>
      </c>
      <c r="AL33">
        <v>569982</v>
      </c>
      <c r="AM33">
        <v>583005</v>
      </c>
      <c r="AN33">
        <v>649300</v>
      </c>
      <c r="AO33">
        <v>574027</v>
      </c>
      <c r="AP33">
        <v>587</v>
      </c>
      <c r="AQ33">
        <v>753</v>
      </c>
      <c r="AR33">
        <v>1103</v>
      </c>
      <c r="AS33">
        <v>1012</v>
      </c>
      <c r="AT33">
        <v>1373</v>
      </c>
      <c r="AU33">
        <v>825</v>
      </c>
      <c r="AV33">
        <v>623</v>
      </c>
      <c r="AW33">
        <v>283</v>
      </c>
      <c r="AX33">
        <v>1628</v>
      </c>
      <c r="AY33">
        <v>999</v>
      </c>
      <c r="AZ33">
        <v>847</v>
      </c>
      <c r="BA33">
        <v>4459</v>
      </c>
      <c r="BB33">
        <v>2582</v>
      </c>
    </row>
    <row r="34" spans="2:54">
      <c r="B34" t="s">
        <v>28</v>
      </c>
      <c r="AG34">
        <v>454674</v>
      </c>
      <c r="AI34">
        <v>123089</v>
      </c>
      <c r="AJ34">
        <v>181724</v>
      </c>
      <c r="AK34">
        <v>62050</v>
      </c>
      <c r="AL34">
        <v>50316</v>
      </c>
      <c r="AM34">
        <v>213726</v>
      </c>
      <c r="AN34">
        <v>20189</v>
      </c>
      <c r="AO34">
        <v>33442</v>
      </c>
      <c r="AT34">
        <v>28</v>
      </c>
      <c r="AU34">
        <v>45</v>
      </c>
      <c r="AY34">
        <v>74</v>
      </c>
      <c r="AZ34">
        <v>4692</v>
      </c>
      <c r="BA34">
        <v>3050</v>
      </c>
      <c r="BB34">
        <v>280</v>
      </c>
    </row>
    <row r="35" spans="2:54">
      <c r="B35" t="s">
        <v>29</v>
      </c>
      <c r="AO35">
        <v>421340</v>
      </c>
      <c r="AT35">
        <v>11</v>
      </c>
      <c r="AZ35">
        <v>1497</v>
      </c>
      <c r="BA35">
        <v>193</v>
      </c>
    </row>
    <row r="36" spans="2:54">
      <c r="B36" t="s">
        <v>49</v>
      </c>
      <c r="C36" t="s">
        <v>32</v>
      </c>
      <c r="AG36">
        <v>2243</v>
      </c>
      <c r="AI36">
        <v>2189</v>
      </c>
      <c r="AJ36">
        <v>6135</v>
      </c>
      <c r="AK36">
        <v>16692</v>
      </c>
      <c r="AL36">
        <v>5722</v>
      </c>
      <c r="AM36">
        <v>34163</v>
      </c>
      <c r="AN36">
        <v>21049</v>
      </c>
      <c r="AO36">
        <v>373596</v>
      </c>
      <c r="AT36">
        <v>1642</v>
      </c>
      <c r="AU36">
        <v>2662</v>
      </c>
      <c r="AV36">
        <v>4693</v>
      </c>
      <c r="AW36">
        <v>6011</v>
      </c>
      <c r="AX36">
        <v>8732</v>
      </c>
      <c r="AY36">
        <v>8914</v>
      </c>
      <c r="AZ36">
        <v>9879</v>
      </c>
      <c r="BA36">
        <v>9638</v>
      </c>
      <c r="BB36">
        <v>1083</v>
      </c>
    </row>
    <row r="37" spans="2:54">
      <c r="B37" t="s">
        <v>50</v>
      </c>
      <c r="C37" t="s">
        <v>33</v>
      </c>
      <c r="AG37">
        <v>121182</v>
      </c>
      <c r="AI37">
        <v>8059</v>
      </c>
      <c r="AJ37">
        <v>2588</v>
      </c>
      <c r="AK37">
        <v>6533</v>
      </c>
      <c r="AL37">
        <v>19152</v>
      </c>
      <c r="AM37">
        <v>619</v>
      </c>
      <c r="AN37">
        <v>4382</v>
      </c>
      <c r="AO37">
        <v>9</v>
      </c>
      <c r="AX37">
        <v>10</v>
      </c>
      <c r="AY37">
        <v>53</v>
      </c>
      <c r="AZ37">
        <v>6213</v>
      </c>
      <c r="BA37">
        <v>14194</v>
      </c>
      <c r="BB37">
        <v>17508</v>
      </c>
    </row>
    <row r="38" spans="2:54">
      <c r="B38" t="s">
        <v>51</v>
      </c>
      <c r="C38" t="s">
        <v>34</v>
      </c>
      <c r="AB38">
        <v>525604</v>
      </c>
      <c r="AC38">
        <v>1579449</v>
      </c>
      <c r="AD38">
        <v>3833363</v>
      </c>
      <c r="AE38">
        <v>3625860</v>
      </c>
      <c r="AF38">
        <v>4943754</v>
      </c>
      <c r="AG38">
        <v>4449286</v>
      </c>
      <c r="AH38">
        <v>6099525</v>
      </c>
      <c r="AI38">
        <v>2968473</v>
      </c>
      <c r="AJ38">
        <v>2066923</v>
      </c>
      <c r="AK38">
        <v>1378410</v>
      </c>
      <c r="AL38">
        <v>1453154</v>
      </c>
      <c r="AM38">
        <v>1442992</v>
      </c>
      <c r="AN38">
        <v>703233</v>
      </c>
      <c r="AO38">
        <v>571762</v>
      </c>
      <c r="AP38">
        <v>2040</v>
      </c>
      <c r="AQ38">
        <v>2232</v>
      </c>
      <c r="AR38">
        <v>740</v>
      </c>
      <c r="AS38">
        <v>1187</v>
      </c>
      <c r="AT38">
        <v>2657</v>
      </c>
      <c r="AU38">
        <v>11847</v>
      </c>
      <c r="AV38">
        <v>19920</v>
      </c>
      <c r="AW38">
        <v>14476</v>
      </c>
      <c r="AX38">
        <v>9546</v>
      </c>
      <c r="AY38">
        <v>9805</v>
      </c>
      <c r="AZ38">
        <v>13242</v>
      </c>
      <c r="BA38">
        <v>14386</v>
      </c>
      <c r="BB38">
        <v>9196</v>
      </c>
    </row>
    <row r="39" spans="2:54">
      <c r="B39" t="s">
        <v>35</v>
      </c>
      <c r="C39" t="s">
        <v>35</v>
      </c>
      <c r="AB39">
        <v>635392</v>
      </c>
      <c r="AC39">
        <v>838247</v>
      </c>
      <c r="AD39">
        <v>1459205</v>
      </c>
      <c r="AE39">
        <v>2374832</v>
      </c>
      <c r="AF39">
        <v>3207083</v>
      </c>
      <c r="AG39">
        <v>2421865</v>
      </c>
      <c r="AH39">
        <v>427806</v>
      </c>
      <c r="AI39">
        <v>1106015</v>
      </c>
      <c r="AJ39">
        <v>833679</v>
      </c>
      <c r="AK39">
        <v>298559</v>
      </c>
      <c r="AL39">
        <v>40775</v>
      </c>
      <c r="AM39">
        <v>90374</v>
      </c>
      <c r="AN39">
        <v>71579</v>
      </c>
      <c r="AO39">
        <v>2381</v>
      </c>
      <c r="AP39">
        <v>71</v>
      </c>
      <c r="AQ39">
        <v>6</v>
      </c>
      <c r="AR39">
        <v>28</v>
      </c>
      <c r="AS39">
        <v>37</v>
      </c>
      <c r="AT39">
        <v>402</v>
      </c>
      <c r="AU39">
        <v>170</v>
      </c>
      <c r="AV39">
        <v>34</v>
      </c>
      <c r="AW39">
        <v>7</v>
      </c>
      <c r="AX39">
        <v>9</v>
      </c>
      <c r="AY39">
        <v>129</v>
      </c>
      <c r="AZ39">
        <v>184</v>
      </c>
      <c r="BA39">
        <v>8597</v>
      </c>
      <c r="BB39">
        <v>16070</v>
      </c>
    </row>
    <row r="40" spans="2:54">
      <c r="B40" t="s">
        <v>104</v>
      </c>
      <c r="C40" t="s">
        <v>105</v>
      </c>
      <c r="AO40">
        <v>943</v>
      </c>
    </row>
    <row r="41" spans="2:54">
      <c r="B41" t="s">
        <v>52</v>
      </c>
      <c r="C41" t="s">
        <v>36</v>
      </c>
      <c r="AW41">
        <v>5</v>
      </c>
      <c r="AX41">
        <v>2</v>
      </c>
      <c r="AY41">
        <v>207</v>
      </c>
      <c r="AZ41">
        <v>176</v>
      </c>
    </row>
    <row r="42" spans="2:54">
      <c r="B42" t="s">
        <v>53</v>
      </c>
      <c r="C42" t="s">
        <v>37</v>
      </c>
      <c r="AB42">
        <v>266744</v>
      </c>
      <c r="AC42">
        <v>491621</v>
      </c>
      <c r="AD42">
        <v>610107</v>
      </c>
      <c r="AE42">
        <v>614920</v>
      </c>
      <c r="AF42">
        <v>320749</v>
      </c>
      <c r="AG42">
        <v>921514</v>
      </c>
      <c r="AH42">
        <v>326965</v>
      </c>
      <c r="AI42">
        <v>47117</v>
      </c>
      <c r="AJ42">
        <v>68645</v>
      </c>
      <c r="AK42">
        <v>10697</v>
      </c>
      <c r="AL42">
        <v>5490</v>
      </c>
      <c r="AM42">
        <v>9529</v>
      </c>
      <c r="AN42">
        <v>26807</v>
      </c>
      <c r="AO42">
        <v>109218</v>
      </c>
      <c r="AP42">
        <v>17</v>
      </c>
      <c r="AQ42">
        <v>14</v>
      </c>
      <c r="AR42">
        <v>1</v>
      </c>
      <c r="AS42">
        <v>96</v>
      </c>
      <c r="AT42">
        <v>440</v>
      </c>
      <c r="AU42">
        <v>2785</v>
      </c>
      <c r="AV42">
        <v>3756</v>
      </c>
      <c r="AW42">
        <v>623</v>
      </c>
      <c r="AX42">
        <v>2082</v>
      </c>
      <c r="AY42">
        <v>1486</v>
      </c>
      <c r="AZ42">
        <v>377</v>
      </c>
      <c r="BA42">
        <v>375</v>
      </c>
      <c r="BB42">
        <v>245</v>
      </c>
    </row>
    <row r="43" spans="2:54">
      <c r="B43" t="s">
        <v>54</v>
      </c>
      <c r="C43" t="s">
        <v>38</v>
      </c>
      <c r="AB43">
        <v>1022106</v>
      </c>
      <c r="AC43">
        <v>3056806</v>
      </c>
      <c r="AD43">
        <v>4537304</v>
      </c>
      <c r="AE43">
        <v>6017528</v>
      </c>
      <c r="AF43">
        <v>4072752</v>
      </c>
      <c r="AG43">
        <v>4183138</v>
      </c>
      <c r="AH43">
        <v>5343846</v>
      </c>
      <c r="AI43">
        <v>3796073</v>
      </c>
      <c r="AJ43">
        <v>5561425</v>
      </c>
      <c r="AK43">
        <v>3969495</v>
      </c>
      <c r="AL43">
        <v>3231222</v>
      </c>
      <c r="AM43">
        <v>1568820</v>
      </c>
      <c r="AN43">
        <v>1695201</v>
      </c>
      <c r="AO43">
        <v>1472451</v>
      </c>
      <c r="AP43">
        <v>940</v>
      </c>
      <c r="AQ43">
        <v>972</v>
      </c>
      <c r="AR43">
        <v>504</v>
      </c>
      <c r="AS43">
        <v>205</v>
      </c>
      <c r="AT43">
        <v>1982</v>
      </c>
      <c r="AU43">
        <v>3069</v>
      </c>
      <c r="AV43">
        <v>92</v>
      </c>
      <c r="AW43">
        <v>4</v>
      </c>
      <c r="AZ43">
        <v>31522</v>
      </c>
      <c r="BA43">
        <v>10738</v>
      </c>
      <c r="BB43">
        <v>2542</v>
      </c>
    </row>
    <row r="44" spans="2:54">
      <c r="B44" t="s">
        <v>55</v>
      </c>
      <c r="C44" t="s">
        <v>39</v>
      </c>
      <c r="AO44">
        <v>278</v>
      </c>
      <c r="AT44">
        <v>1</v>
      </c>
      <c r="AU44">
        <v>87</v>
      </c>
      <c r="AV44">
        <v>59</v>
      </c>
      <c r="AW44">
        <v>11</v>
      </c>
      <c r="AX44">
        <v>486</v>
      </c>
      <c r="AY44">
        <v>68</v>
      </c>
      <c r="AZ44">
        <v>10</v>
      </c>
      <c r="BA44">
        <v>3</v>
      </c>
      <c r="BB44">
        <v>69</v>
      </c>
    </row>
    <row r="45" spans="2:54">
      <c r="B45" t="s">
        <v>56</v>
      </c>
      <c r="C45" t="s">
        <v>40</v>
      </c>
      <c r="AO45">
        <v>121936</v>
      </c>
      <c r="AT45">
        <v>830</v>
      </c>
      <c r="AU45">
        <v>884</v>
      </c>
      <c r="AV45">
        <v>275</v>
      </c>
      <c r="AW45">
        <v>183</v>
      </c>
      <c r="AX45">
        <v>213</v>
      </c>
      <c r="AY45">
        <v>31</v>
      </c>
      <c r="AZ45">
        <v>1656</v>
      </c>
      <c r="BA45">
        <v>4820</v>
      </c>
      <c r="BB45">
        <v>1946</v>
      </c>
    </row>
    <row r="46" spans="2:54">
      <c r="B46" t="s">
        <v>57</v>
      </c>
      <c r="C46" t="s">
        <v>41</v>
      </c>
      <c r="AG46">
        <v>1443</v>
      </c>
      <c r="AK46">
        <v>11</v>
      </c>
      <c r="AL46">
        <v>2391</v>
      </c>
      <c r="AM46">
        <v>96</v>
      </c>
      <c r="AZ46">
        <v>147</v>
      </c>
      <c r="BA46">
        <v>131</v>
      </c>
    </row>
    <row r="47" spans="2:54">
      <c r="B47" t="s">
        <v>58</v>
      </c>
      <c r="C47" t="s">
        <v>42</v>
      </c>
      <c r="AB47">
        <v>7880087</v>
      </c>
      <c r="AC47">
        <v>7526930</v>
      </c>
      <c r="AD47">
        <v>9076609</v>
      </c>
      <c r="AE47">
        <v>5733162</v>
      </c>
      <c r="AF47">
        <v>5431039</v>
      </c>
      <c r="AG47">
        <v>2898109</v>
      </c>
      <c r="AH47">
        <v>2137284</v>
      </c>
      <c r="AI47">
        <v>1887947</v>
      </c>
      <c r="AJ47">
        <v>1330001</v>
      </c>
      <c r="AK47">
        <v>1304078</v>
      </c>
      <c r="AL47">
        <v>635224</v>
      </c>
      <c r="AM47">
        <v>560468</v>
      </c>
      <c r="AN47">
        <v>544169</v>
      </c>
      <c r="AO47">
        <v>589269</v>
      </c>
      <c r="AP47">
        <v>838</v>
      </c>
      <c r="AQ47">
        <v>629</v>
      </c>
      <c r="AR47">
        <v>376</v>
      </c>
      <c r="AS47">
        <v>35</v>
      </c>
      <c r="AT47">
        <v>184</v>
      </c>
      <c r="AU47">
        <v>499</v>
      </c>
      <c r="AV47">
        <v>582</v>
      </c>
      <c r="AW47">
        <v>22</v>
      </c>
      <c r="AX47">
        <v>1188</v>
      </c>
      <c r="AY47">
        <v>4305</v>
      </c>
      <c r="AZ47">
        <v>531</v>
      </c>
      <c r="BA47">
        <v>2499</v>
      </c>
      <c r="BB47">
        <v>3017</v>
      </c>
    </row>
    <row r="48" spans="2:54">
      <c r="B48" t="s">
        <v>43</v>
      </c>
      <c r="C48" t="s">
        <v>43</v>
      </c>
      <c r="AG48">
        <v>16543</v>
      </c>
      <c r="AI48">
        <v>4035</v>
      </c>
      <c r="AJ48">
        <v>4741</v>
      </c>
      <c r="AK48">
        <v>4321</v>
      </c>
      <c r="AL48">
        <v>399</v>
      </c>
      <c r="AM48">
        <v>2430</v>
      </c>
      <c r="AN48">
        <v>1869</v>
      </c>
      <c r="AX48">
        <v>7</v>
      </c>
      <c r="AZ48">
        <v>78</v>
      </c>
      <c r="BA48">
        <v>34</v>
      </c>
    </row>
    <row r="49" spans="2:54">
      <c r="B49" t="s">
        <v>106</v>
      </c>
      <c r="C49" t="s">
        <v>107</v>
      </c>
      <c r="AO49">
        <v>3</v>
      </c>
    </row>
    <row r="50" spans="2:54">
      <c r="B50" t="s">
        <v>59</v>
      </c>
      <c r="C50" t="s">
        <v>44</v>
      </c>
      <c r="AT50">
        <v>363</v>
      </c>
      <c r="AU50">
        <v>302</v>
      </c>
      <c r="AV50">
        <v>390</v>
      </c>
      <c r="AW50">
        <v>3051</v>
      </c>
      <c r="AX50">
        <v>2461</v>
      </c>
      <c r="AY50">
        <v>490</v>
      </c>
      <c r="AZ50">
        <v>1563</v>
      </c>
      <c r="BA50">
        <v>1783</v>
      </c>
      <c r="BB50">
        <v>2577</v>
      </c>
    </row>
    <row r="51" spans="2:54">
      <c r="B51" t="s">
        <v>60</v>
      </c>
      <c r="C51" t="s">
        <v>45</v>
      </c>
      <c r="AO51">
        <v>5</v>
      </c>
    </row>
    <row r="52" spans="2:54">
      <c r="B52" t="s">
        <v>61</v>
      </c>
      <c r="C52" t="s">
        <v>46</v>
      </c>
      <c r="AB52">
        <v>6682512</v>
      </c>
      <c r="AC52">
        <v>7171361</v>
      </c>
      <c r="AD52">
        <v>6085434</v>
      </c>
      <c r="AE52">
        <v>2476945</v>
      </c>
      <c r="AF52">
        <v>1932861</v>
      </c>
      <c r="AG52">
        <v>2438704</v>
      </c>
      <c r="AH52">
        <v>2551748</v>
      </c>
      <c r="AI52">
        <v>2620240</v>
      </c>
      <c r="AJ52">
        <v>2665061</v>
      </c>
      <c r="AK52">
        <v>1409803</v>
      </c>
      <c r="AL52">
        <v>1003050</v>
      </c>
      <c r="AM52">
        <v>663775</v>
      </c>
      <c r="AN52">
        <v>686664</v>
      </c>
      <c r="AO52">
        <v>1133725</v>
      </c>
      <c r="AP52">
        <v>2451</v>
      </c>
      <c r="AQ52">
        <v>1035</v>
      </c>
      <c r="AR52">
        <v>564</v>
      </c>
      <c r="AS52">
        <v>1064</v>
      </c>
      <c r="AT52">
        <v>3385</v>
      </c>
      <c r="AU52">
        <v>2323</v>
      </c>
      <c r="AV52">
        <v>1648</v>
      </c>
      <c r="AW52">
        <v>1499</v>
      </c>
      <c r="AX52">
        <v>1788</v>
      </c>
      <c r="AY52">
        <v>3748</v>
      </c>
      <c r="AZ52">
        <v>5562</v>
      </c>
      <c r="BA52">
        <v>2467</v>
      </c>
      <c r="BB52">
        <v>3093</v>
      </c>
    </row>
    <row r="53" spans="2:54">
      <c r="B53" t="s">
        <v>62</v>
      </c>
      <c r="C53" t="s">
        <v>47</v>
      </c>
      <c r="AB53">
        <v>11059352</v>
      </c>
      <c r="AC53">
        <v>11377884</v>
      </c>
      <c r="AD53">
        <v>19603359</v>
      </c>
      <c r="AE53">
        <v>8166174</v>
      </c>
      <c r="AF53">
        <v>8163658</v>
      </c>
      <c r="AG53">
        <v>10182432</v>
      </c>
      <c r="AH53">
        <v>17150469</v>
      </c>
      <c r="AI53">
        <v>6093696</v>
      </c>
      <c r="AJ53">
        <v>4117612</v>
      </c>
      <c r="AK53">
        <v>2266546</v>
      </c>
      <c r="AL53">
        <v>2343959</v>
      </c>
      <c r="AM53">
        <v>3756268</v>
      </c>
      <c r="AN53">
        <v>6181964</v>
      </c>
      <c r="AO53">
        <v>8992787</v>
      </c>
      <c r="AP53">
        <v>17295</v>
      </c>
      <c r="AQ53">
        <v>15680</v>
      </c>
      <c r="AR53">
        <v>11685</v>
      </c>
      <c r="AS53">
        <v>7447</v>
      </c>
      <c r="AT53">
        <v>4007</v>
      </c>
      <c r="AU53">
        <v>7171</v>
      </c>
      <c r="AV53">
        <v>4887</v>
      </c>
      <c r="AW53">
        <v>7644</v>
      </c>
      <c r="AX53">
        <v>22183</v>
      </c>
      <c r="AY53">
        <v>70131</v>
      </c>
      <c r="AZ53">
        <v>228311</v>
      </c>
      <c r="BA53">
        <v>179021</v>
      </c>
      <c r="BB53">
        <v>164335</v>
      </c>
    </row>
    <row r="54" spans="2:54">
      <c r="B54" t="s">
        <v>63</v>
      </c>
      <c r="C54" t="s">
        <v>48</v>
      </c>
      <c r="AG54">
        <v>250385</v>
      </c>
      <c r="AI54">
        <v>122573</v>
      </c>
      <c r="AJ54">
        <v>70033</v>
      </c>
      <c r="AK54">
        <v>34550</v>
      </c>
      <c r="AL54">
        <v>66651</v>
      </c>
      <c r="AM54">
        <v>214625</v>
      </c>
      <c r="AN54">
        <v>32025</v>
      </c>
      <c r="AO54">
        <v>40</v>
      </c>
      <c r="AU54">
        <v>312</v>
      </c>
      <c r="AX54">
        <v>605</v>
      </c>
      <c r="AY54">
        <v>1784</v>
      </c>
      <c r="AZ54">
        <v>3416</v>
      </c>
      <c r="BA54">
        <v>495</v>
      </c>
    </row>
    <row r="55" spans="2:54">
      <c r="B55" t="s">
        <v>64</v>
      </c>
      <c r="C55" t="s">
        <v>82</v>
      </c>
      <c r="AG55">
        <v>2570616</v>
      </c>
      <c r="AI55">
        <v>2313829</v>
      </c>
      <c r="AJ55">
        <v>1202327</v>
      </c>
      <c r="AK55">
        <v>1253441</v>
      </c>
      <c r="AL55">
        <v>1391107</v>
      </c>
      <c r="AM55">
        <v>1816146</v>
      </c>
      <c r="AN55">
        <v>1431543</v>
      </c>
      <c r="AO55">
        <v>1607005</v>
      </c>
      <c r="AT55">
        <v>711</v>
      </c>
      <c r="AU55">
        <v>438</v>
      </c>
      <c r="AV55">
        <v>1043</v>
      </c>
      <c r="AW55">
        <v>6</v>
      </c>
      <c r="AX55">
        <v>663</v>
      </c>
      <c r="AY55">
        <v>2739</v>
      </c>
      <c r="AZ55">
        <v>11464</v>
      </c>
      <c r="BA55">
        <v>10427</v>
      </c>
      <c r="BB55">
        <v>11883</v>
      </c>
    </row>
    <row r="56" spans="2:54">
      <c r="B56" t="s">
        <v>65</v>
      </c>
      <c r="C56" t="s">
        <v>65</v>
      </c>
      <c r="AO56">
        <v>3</v>
      </c>
    </row>
    <row r="57" spans="2:54">
      <c r="B57" t="s">
        <v>66</v>
      </c>
      <c r="C57" t="s">
        <v>83</v>
      </c>
      <c r="AO57">
        <v>3</v>
      </c>
      <c r="AU57">
        <v>8</v>
      </c>
      <c r="AV57">
        <v>740</v>
      </c>
      <c r="AW57">
        <v>103</v>
      </c>
      <c r="AX57">
        <v>305</v>
      </c>
      <c r="AY57">
        <v>724</v>
      </c>
      <c r="AZ57">
        <v>500</v>
      </c>
      <c r="BA57">
        <v>5757</v>
      </c>
      <c r="BB57">
        <v>42396</v>
      </c>
    </row>
    <row r="58" spans="2:54">
      <c r="B58" t="s">
        <v>67</v>
      </c>
      <c r="C58" t="s">
        <v>84</v>
      </c>
      <c r="AO58">
        <v>1690</v>
      </c>
      <c r="AT58">
        <v>15</v>
      </c>
      <c r="AZ58">
        <v>118</v>
      </c>
      <c r="BB58">
        <v>978</v>
      </c>
    </row>
    <row r="59" spans="2:54">
      <c r="B59" t="s">
        <v>68</v>
      </c>
      <c r="C59" t="s">
        <v>85</v>
      </c>
      <c r="AG59">
        <v>584</v>
      </c>
      <c r="AI59">
        <v>1</v>
      </c>
      <c r="AJ59">
        <v>2525</v>
      </c>
      <c r="AK59">
        <v>51</v>
      </c>
      <c r="AL59">
        <v>4420</v>
      </c>
      <c r="AM59">
        <v>9043</v>
      </c>
      <c r="AN59">
        <v>4743</v>
      </c>
      <c r="AO59">
        <v>3</v>
      </c>
      <c r="AY59">
        <v>141</v>
      </c>
      <c r="AZ59">
        <v>397</v>
      </c>
      <c r="BA59">
        <v>330</v>
      </c>
      <c r="BB59">
        <v>134</v>
      </c>
    </row>
    <row r="60" spans="2:54">
      <c r="B60" t="s">
        <v>69</v>
      </c>
      <c r="C60" t="s">
        <v>69</v>
      </c>
      <c r="AG60">
        <v>16355</v>
      </c>
      <c r="AM60">
        <v>5176</v>
      </c>
      <c r="AN60">
        <v>6102</v>
      </c>
    </row>
    <row r="61" spans="2:54">
      <c r="B61" t="s">
        <v>70</v>
      </c>
      <c r="C61" t="s">
        <v>86</v>
      </c>
    </row>
    <row r="62" spans="2:54">
      <c r="B62" t="s">
        <v>71</v>
      </c>
      <c r="C62" t="s">
        <v>87</v>
      </c>
      <c r="AM62">
        <v>2888</v>
      </c>
      <c r="AU62">
        <v>2</v>
      </c>
      <c r="AZ62">
        <v>296</v>
      </c>
      <c r="BB62">
        <v>134</v>
      </c>
    </row>
    <row r="63" spans="2:54">
      <c r="B63" t="s">
        <v>72</v>
      </c>
      <c r="C63" t="s">
        <v>88</v>
      </c>
      <c r="AO63">
        <v>1990</v>
      </c>
      <c r="AT63">
        <v>1023</v>
      </c>
      <c r="AU63">
        <v>756</v>
      </c>
      <c r="AV63">
        <v>1127</v>
      </c>
      <c r="AW63">
        <v>2727</v>
      </c>
      <c r="AX63">
        <v>5446</v>
      </c>
      <c r="AY63">
        <v>7394</v>
      </c>
      <c r="AZ63">
        <v>18343</v>
      </c>
      <c r="BA63">
        <v>18291</v>
      </c>
      <c r="BB63">
        <v>25935</v>
      </c>
    </row>
    <row r="64" spans="2:54">
      <c r="B64" t="s">
        <v>73</v>
      </c>
      <c r="C64" t="s">
        <v>89</v>
      </c>
      <c r="AY64">
        <v>348</v>
      </c>
      <c r="AZ64">
        <v>458</v>
      </c>
      <c r="BA64">
        <v>277</v>
      </c>
      <c r="BB64">
        <v>1030</v>
      </c>
    </row>
    <row r="65" spans="2:54">
      <c r="B65" t="s">
        <v>74</v>
      </c>
      <c r="C65" t="s">
        <v>90</v>
      </c>
      <c r="AB65">
        <v>5764705</v>
      </c>
      <c r="AC65">
        <v>1843200</v>
      </c>
      <c r="AD65">
        <v>8526266</v>
      </c>
      <c r="AE65">
        <v>7166883</v>
      </c>
      <c r="AF65">
        <v>5366044</v>
      </c>
      <c r="AG65">
        <v>3142348</v>
      </c>
      <c r="AH65">
        <v>10653960</v>
      </c>
      <c r="AI65">
        <v>846338</v>
      </c>
      <c r="AJ65">
        <v>630635</v>
      </c>
      <c r="AK65">
        <v>401115</v>
      </c>
      <c r="AL65">
        <v>167490</v>
      </c>
      <c r="AM65">
        <v>364432</v>
      </c>
      <c r="AN65">
        <v>408034</v>
      </c>
      <c r="AO65">
        <v>316389</v>
      </c>
      <c r="AP65">
        <v>5880</v>
      </c>
      <c r="AQ65">
        <v>5463</v>
      </c>
      <c r="AR65">
        <v>6740</v>
      </c>
      <c r="AS65">
        <v>5375</v>
      </c>
      <c r="AT65">
        <v>2982</v>
      </c>
      <c r="AU65">
        <v>2336</v>
      </c>
      <c r="AV65">
        <v>2518</v>
      </c>
      <c r="AW65">
        <v>2007</v>
      </c>
      <c r="AX65">
        <v>1094</v>
      </c>
      <c r="AY65">
        <v>3074</v>
      </c>
      <c r="AZ65">
        <v>9508</v>
      </c>
      <c r="BA65">
        <v>8148</v>
      </c>
      <c r="BB65">
        <v>4369</v>
      </c>
    </row>
    <row r="66" spans="2:54">
      <c r="B66" t="s">
        <v>75</v>
      </c>
      <c r="C66" t="s">
        <v>91</v>
      </c>
      <c r="AB66">
        <v>6568219</v>
      </c>
      <c r="AC66">
        <v>544536</v>
      </c>
      <c r="AD66">
        <v>410086</v>
      </c>
      <c r="AE66">
        <v>220869</v>
      </c>
      <c r="AF66">
        <v>1001334</v>
      </c>
      <c r="AG66">
        <v>512715</v>
      </c>
      <c r="AH66">
        <v>950787</v>
      </c>
      <c r="AI66">
        <v>380043</v>
      </c>
      <c r="AJ66">
        <v>159824</v>
      </c>
      <c r="AK66">
        <v>107631</v>
      </c>
      <c r="AL66">
        <v>24955</v>
      </c>
      <c r="AM66">
        <v>27354</v>
      </c>
      <c r="AN66">
        <v>16721</v>
      </c>
      <c r="AO66">
        <v>5899</v>
      </c>
      <c r="AP66">
        <v>23</v>
      </c>
      <c r="AQ66">
        <v>28</v>
      </c>
      <c r="AR66">
        <v>21</v>
      </c>
      <c r="AS66">
        <v>13</v>
      </c>
      <c r="AT66">
        <v>221</v>
      </c>
      <c r="AU66">
        <v>2219</v>
      </c>
      <c r="AV66">
        <v>2265</v>
      </c>
      <c r="AW66">
        <v>929</v>
      </c>
      <c r="AX66">
        <v>126</v>
      </c>
      <c r="AY66">
        <v>21</v>
      </c>
      <c r="AZ66">
        <v>7</v>
      </c>
      <c r="BA66">
        <v>5</v>
      </c>
      <c r="BB66">
        <v>5</v>
      </c>
    </row>
    <row r="67" spans="2:54">
      <c r="B67" t="s">
        <v>76</v>
      </c>
      <c r="C67" t="s">
        <v>92</v>
      </c>
      <c r="AU67">
        <v>32</v>
      </c>
      <c r="AZ67">
        <v>28</v>
      </c>
      <c r="BA67">
        <v>149</v>
      </c>
      <c r="BB67">
        <v>232</v>
      </c>
    </row>
    <row r="68" spans="2:54">
      <c r="B68" t="s">
        <v>77</v>
      </c>
      <c r="C68" t="s">
        <v>93</v>
      </c>
      <c r="BA68">
        <v>49</v>
      </c>
      <c r="BB68">
        <v>101</v>
      </c>
    </row>
    <row r="69" spans="2:54">
      <c r="B69" t="s">
        <v>78</v>
      </c>
      <c r="C69" t="s">
        <v>94</v>
      </c>
      <c r="BB69">
        <v>11454</v>
      </c>
    </row>
    <row r="70" spans="2:54">
      <c r="B70" t="s">
        <v>79</v>
      </c>
      <c r="C70" t="s">
        <v>95</v>
      </c>
      <c r="BB70">
        <v>4062</v>
      </c>
    </row>
    <row r="71" spans="2:54">
      <c r="B71" t="s">
        <v>80</v>
      </c>
      <c r="C71" t="s">
        <v>80</v>
      </c>
      <c r="BB71">
        <v>1694</v>
      </c>
    </row>
    <row r="72" spans="2:54">
      <c r="B72" t="s">
        <v>81</v>
      </c>
      <c r="C72" t="s">
        <v>96</v>
      </c>
    </row>
    <row r="73" spans="2:54">
      <c r="B73" t="s">
        <v>116</v>
      </c>
      <c r="AB73">
        <f>SUM(AB4:AB72)</f>
        <v>144788671</v>
      </c>
      <c r="AC73">
        <f t="shared" ref="AC73:AS73" si="0">SUM(AC4:AC72)</f>
        <v>193611048</v>
      </c>
      <c r="AD73">
        <f t="shared" si="0"/>
        <v>241618652</v>
      </c>
      <c r="AE73">
        <f t="shared" si="0"/>
        <v>234699735</v>
      </c>
      <c r="AF73">
        <f t="shared" si="0"/>
        <v>211398184</v>
      </c>
      <c r="AG73">
        <f t="shared" si="0"/>
        <v>223531775</v>
      </c>
      <c r="AH73">
        <f t="shared" si="0"/>
        <v>256296379</v>
      </c>
      <c r="AI73">
        <f t="shared" si="0"/>
        <v>147550516</v>
      </c>
      <c r="AJ73">
        <f t="shared" si="0"/>
        <v>126659613</v>
      </c>
      <c r="AK73">
        <f t="shared" si="0"/>
        <v>85983723</v>
      </c>
      <c r="AL73">
        <f t="shared" si="0"/>
        <v>74675881</v>
      </c>
      <c r="AM73">
        <f t="shared" si="0"/>
        <v>86789908</v>
      </c>
      <c r="AN73">
        <f t="shared" si="0"/>
        <v>88823480</v>
      </c>
      <c r="AO73">
        <f t="shared" si="0"/>
        <v>92531474</v>
      </c>
      <c r="AP73">
        <f t="shared" si="0"/>
        <v>114379</v>
      </c>
      <c r="AQ73">
        <f t="shared" si="0"/>
        <v>149837</v>
      </c>
      <c r="AR73">
        <f t="shared" si="0"/>
        <v>118249</v>
      </c>
      <c r="AS73">
        <f t="shared" si="0"/>
        <v>68923</v>
      </c>
      <c r="AT73">
        <f>SUM(AT4:AT72)</f>
        <v>74818</v>
      </c>
      <c r="AU73">
        <f t="shared" ref="AU73:BB73" si="1">SUM(AU4:AU72)</f>
        <v>147713</v>
      </c>
      <c r="AV73" s="2">
        <f t="shared" si="1"/>
        <v>203047</v>
      </c>
      <c r="AW73">
        <f t="shared" si="1"/>
        <v>164946</v>
      </c>
      <c r="AX73">
        <f t="shared" si="1"/>
        <v>126169</v>
      </c>
      <c r="AY73">
        <f t="shared" si="1"/>
        <v>223932</v>
      </c>
      <c r="AZ73">
        <f t="shared" si="1"/>
        <v>685001</v>
      </c>
      <c r="BA73">
        <f t="shared" si="1"/>
        <v>770147</v>
      </c>
      <c r="BB73" s="1">
        <f t="shared" si="1"/>
        <v>812620</v>
      </c>
    </row>
    <row r="76" spans="2:54">
      <c r="AB76">
        <f>144788671-AB73</f>
        <v>0</v>
      </c>
      <c r="AC76">
        <f>193611048-AC73</f>
        <v>0</v>
      </c>
      <c r="AD76">
        <f>241618652-AD73</f>
        <v>0</v>
      </c>
      <c r="AE76">
        <f>234699735-AE73</f>
        <v>0</v>
      </c>
      <c r="AF76">
        <f>211398184-AF73</f>
        <v>0</v>
      </c>
      <c r="AG76">
        <f>223531775-AG73</f>
        <v>0</v>
      </c>
      <c r="AH76">
        <f>256296379-AH73</f>
        <v>0</v>
      </c>
      <c r="AI76">
        <f>147550516-AI73</f>
        <v>0</v>
      </c>
      <c r="AJ76">
        <f>126659613-AJ73</f>
        <v>0</v>
      </c>
      <c r="AK76">
        <f>85983723-AK73</f>
        <v>0</v>
      </c>
      <c r="AL76">
        <f>74675881-AL73</f>
        <v>0</v>
      </c>
      <c r="AM76">
        <f>86789908-AM73</f>
        <v>0</v>
      </c>
      <c r="AN76">
        <f>88823480-AN73</f>
        <v>0</v>
      </c>
      <c r="AO76">
        <f>92531474-AO73</f>
        <v>0</v>
      </c>
      <c r="AP76">
        <f>114379-AP73</f>
        <v>0</v>
      </c>
      <c r="AQ76">
        <f>149837-AQ73</f>
        <v>0</v>
      </c>
      <c r="AR76">
        <f>118249-AR73</f>
        <v>0</v>
      </c>
      <c r="AS76">
        <f>68923-AS73</f>
        <v>0</v>
      </c>
    </row>
    <row r="78" spans="2:54">
      <c r="AE78" t="s">
        <v>102</v>
      </c>
      <c r="AF78" t="s">
        <v>102</v>
      </c>
      <c r="AG78" t="s">
        <v>102</v>
      </c>
      <c r="AH78" t="s">
        <v>102</v>
      </c>
      <c r="AI78" t="s">
        <v>102</v>
      </c>
      <c r="AJ78" t="s">
        <v>110</v>
      </c>
      <c r="AK78" t="s">
        <v>110</v>
      </c>
      <c r="AL78" t="s">
        <v>102</v>
      </c>
      <c r="AM78" t="s">
        <v>102</v>
      </c>
      <c r="AN78" t="s">
        <v>102</v>
      </c>
      <c r="AO78" t="s">
        <v>102</v>
      </c>
    </row>
    <row r="80" spans="2:54"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103</v>
      </c>
      <c r="AO80" t="s">
        <v>103</v>
      </c>
      <c r="AP80" t="s">
        <v>115</v>
      </c>
      <c r="AQ80" t="s">
        <v>115</v>
      </c>
      <c r="AR80" t="s">
        <v>115</v>
      </c>
      <c r="AS80" t="s">
        <v>115</v>
      </c>
    </row>
    <row r="81" spans="31:32">
      <c r="AE81" t="s">
        <v>112</v>
      </c>
      <c r="AF8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>
      <pane xSplit="3" ySplit="3" topLeftCell="AN4" activePane="bottomRight" state="frozen"/>
      <selection pane="topRight" activeCell="D1" sqref="D1"/>
      <selection pane="bottomLeft" activeCell="A3" sqref="A3"/>
      <selection pane="bottomRight" activeCell="AP2" sqref="AP2:AS2"/>
    </sheetView>
  </sheetViews>
  <sheetFormatPr defaultRowHeight="15"/>
  <cols>
    <col min="29" max="29" width="12.7109375" bestFit="1" customWidth="1"/>
    <col min="30" max="32" width="10" bestFit="1" customWidth="1"/>
    <col min="33" max="33" width="11.5703125" customWidth="1"/>
    <col min="34" max="35" width="10" bestFit="1" customWidth="1"/>
    <col min="36" max="36" width="13.28515625" customWidth="1"/>
    <col min="37" max="37" width="12.42578125" customWidth="1"/>
    <col min="41" max="41" width="10" bestFit="1" customWidth="1"/>
  </cols>
  <sheetData>
    <row r="1" spans="1:54">
      <c r="C1" t="s">
        <v>97</v>
      </c>
      <c r="D1" t="s">
        <v>98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1000</v>
      </c>
      <c r="AQ2">
        <v>1000</v>
      </c>
      <c r="AR2">
        <v>1000</v>
      </c>
      <c r="AS2">
        <v>1000</v>
      </c>
    </row>
    <row r="3" spans="1:54">
      <c r="C3">
        <v>1</v>
      </c>
      <c r="D3">
        <v>1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30</v>
      </c>
      <c r="AQ3" t="s">
        <v>30</v>
      </c>
      <c r="AR3" t="s">
        <v>30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</row>
    <row r="4" spans="1:54">
      <c r="A4" t="s">
        <v>99</v>
      </c>
      <c r="B4" t="s">
        <v>0</v>
      </c>
    </row>
    <row r="5" spans="1:54">
      <c r="B5" t="s">
        <v>31</v>
      </c>
      <c r="AB5">
        <v>7625778</v>
      </c>
      <c r="AC5">
        <v>20551136</v>
      </c>
      <c r="AD5">
        <v>27701387</v>
      </c>
      <c r="AE5">
        <v>23574203</v>
      </c>
      <c r="AF5">
        <v>14707892</v>
      </c>
      <c r="AG5">
        <v>22150708</v>
      </c>
      <c r="AH5">
        <v>20581611</v>
      </c>
      <c r="AI5">
        <v>19838183</v>
      </c>
      <c r="AJ5" s="3">
        <v>13649033</v>
      </c>
      <c r="AK5" s="3">
        <v>13722374</v>
      </c>
      <c r="AL5">
        <v>18222949</v>
      </c>
      <c r="AM5">
        <v>34409683</v>
      </c>
      <c r="AN5">
        <v>39200837</v>
      </c>
      <c r="AO5">
        <v>60041676</v>
      </c>
      <c r="AP5">
        <v>50412</v>
      </c>
      <c r="AQ5">
        <v>62210</v>
      </c>
      <c r="AR5">
        <v>47504</v>
      </c>
      <c r="AS5">
        <v>9687</v>
      </c>
    </row>
    <row r="6" spans="1:54">
      <c r="B6" t="s">
        <v>1</v>
      </c>
      <c r="AG6">
        <v>20371</v>
      </c>
      <c r="AI6">
        <v>15004</v>
      </c>
      <c r="AJ6" s="3">
        <v>22247</v>
      </c>
      <c r="AK6" s="3">
        <v>33035</v>
      </c>
      <c r="AL6">
        <v>3940</v>
      </c>
      <c r="AM6">
        <v>4348</v>
      </c>
      <c r="AN6">
        <v>6092</v>
      </c>
      <c r="AO6">
        <v>3331</v>
      </c>
    </row>
    <row r="7" spans="1:54">
      <c r="B7" t="s">
        <v>2</v>
      </c>
      <c r="AB7">
        <v>8327</v>
      </c>
      <c r="AC7">
        <v>2127</v>
      </c>
      <c r="AD7">
        <v>49094</v>
      </c>
      <c r="AE7">
        <v>148978</v>
      </c>
      <c r="AF7">
        <v>533229</v>
      </c>
      <c r="AG7">
        <v>1398093</v>
      </c>
      <c r="AH7">
        <v>849292</v>
      </c>
      <c r="AI7">
        <v>1296478</v>
      </c>
      <c r="AJ7" s="3">
        <v>1099810</v>
      </c>
      <c r="AK7" s="3">
        <v>1557673</v>
      </c>
      <c r="AL7">
        <v>989984</v>
      </c>
      <c r="AM7">
        <v>1499357</v>
      </c>
      <c r="AN7">
        <v>1786691</v>
      </c>
      <c r="AO7">
        <v>1472274</v>
      </c>
      <c r="AP7">
        <v>2799</v>
      </c>
      <c r="AQ7">
        <v>1710</v>
      </c>
    </row>
    <row r="8" spans="1:54">
      <c r="B8" t="s">
        <v>101</v>
      </c>
      <c r="AB8">
        <v>2226994</v>
      </c>
      <c r="AC8">
        <v>3731673</v>
      </c>
      <c r="AD8">
        <v>3717522</v>
      </c>
      <c r="AE8">
        <v>1909900</v>
      </c>
      <c r="AF8">
        <v>3216795</v>
      </c>
      <c r="AG8">
        <v>3799411</v>
      </c>
      <c r="AH8">
        <v>2949978</v>
      </c>
      <c r="AI8">
        <v>3706399</v>
      </c>
      <c r="AJ8" s="3">
        <v>3624618</v>
      </c>
      <c r="AK8" s="3"/>
    </row>
    <row r="9" spans="1:54">
      <c r="B9" t="s">
        <v>3</v>
      </c>
      <c r="AJ9" s="3"/>
      <c r="AK9" s="3">
        <v>3458525</v>
      </c>
      <c r="AL9">
        <v>2557112</v>
      </c>
      <c r="AM9">
        <v>2859838</v>
      </c>
      <c r="AN9">
        <v>3065483</v>
      </c>
      <c r="AO9">
        <v>1656715</v>
      </c>
      <c r="AP9">
        <v>6633</v>
      </c>
      <c r="AQ9">
        <v>2597</v>
      </c>
      <c r="AR9">
        <v>1723</v>
      </c>
      <c r="AS9">
        <v>1358</v>
      </c>
    </row>
    <row r="10" spans="1:54">
      <c r="B10" t="s">
        <v>4</v>
      </c>
      <c r="AB10">
        <v>1064798</v>
      </c>
      <c r="AC10">
        <v>1543077</v>
      </c>
      <c r="AD10">
        <v>1836125</v>
      </c>
      <c r="AE10">
        <v>1553265</v>
      </c>
      <c r="AF10">
        <v>1379116</v>
      </c>
      <c r="AG10">
        <v>1591355</v>
      </c>
      <c r="AH10">
        <v>1540623</v>
      </c>
      <c r="AI10">
        <v>779532</v>
      </c>
      <c r="AJ10" s="3">
        <v>994153</v>
      </c>
      <c r="AK10" s="3">
        <v>618376</v>
      </c>
      <c r="AL10">
        <v>307679</v>
      </c>
      <c r="AM10">
        <v>320118</v>
      </c>
      <c r="AN10">
        <v>199711</v>
      </c>
      <c r="AO10">
        <v>321626</v>
      </c>
      <c r="AP10">
        <v>369</v>
      </c>
      <c r="AQ10">
        <v>452</v>
      </c>
      <c r="AR10">
        <v>519</v>
      </c>
      <c r="AS10">
        <v>905</v>
      </c>
    </row>
    <row r="11" spans="1:54">
      <c r="B11" t="s">
        <v>5</v>
      </c>
      <c r="AC11">
        <v>48073</v>
      </c>
      <c r="AD11">
        <v>26590</v>
      </c>
      <c r="AE11">
        <v>31308</v>
      </c>
      <c r="AF11">
        <v>5556770</v>
      </c>
      <c r="AG11">
        <v>7181759</v>
      </c>
      <c r="AH11">
        <v>3645089</v>
      </c>
      <c r="AI11">
        <v>1143009</v>
      </c>
      <c r="AJ11" s="3">
        <v>3063359</v>
      </c>
      <c r="AK11" s="3">
        <v>1251151</v>
      </c>
      <c r="AL11">
        <v>3676023</v>
      </c>
      <c r="AM11">
        <v>679741</v>
      </c>
      <c r="AN11">
        <v>3043111</v>
      </c>
      <c r="AO11">
        <v>4012343</v>
      </c>
      <c r="AP11">
        <v>6093</v>
      </c>
      <c r="AQ11">
        <v>4998</v>
      </c>
      <c r="AR11">
        <v>6065</v>
      </c>
      <c r="AS11">
        <v>4645</v>
      </c>
    </row>
    <row r="12" spans="1:54">
      <c r="B12" t="s">
        <v>6</v>
      </c>
      <c r="AG12">
        <v>292913</v>
      </c>
      <c r="AI12">
        <v>286312</v>
      </c>
      <c r="AJ12" s="3">
        <v>278987</v>
      </c>
      <c r="AK12" s="3">
        <v>189331</v>
      </c>
      <c r="AL12">
        <v>191869</v>
      </c>
      <c r="AM12">
        <v>352346</v>
      </c>
      <c r="AN12">
        <v>130427</v>
      </c>
      <c r="AO12">
        <v>118405</v>
      </c>
    </row>
    <row r="13" spans="1:54">
      <c r="B13" t="s">
        <v>7</v>
      </c>
      <c r="AG13">
        <v>918</v>
      </c>
      <c r="AI13">
        <v>23129</v>
      </c>
      <c r="AJ13" s="3">
        <v>35258</v>
      </c>
      <c r="AK13" s="3">
        <v>25746</v>
      </c>
      <c r="AL13">
        <v>7412</v>
      </c>
      <c r="AM13">
        <v>3256</v>
      </c>
      <c r="AN13">
        <v>33227</v>
      </c>
      <c r="AO13">
        <v>66197</v>
      </c>
    </row>
    <row r="14" spans="1:54">
      <c r="B14" t="s">
        <v>8</v>
      </c>
      <c r="AG14">
        <v>104326</v>
      </c>
      <c r="AI14">
        <v>32313</v>
      </c>
      <c r="AJ14" s="3">
        <v>19589</v>
      </c>
      <c r="AK14" s="3">
        <v>50323</v>
      </c>
      <c r="AL14">
        <v>46649</v>
      </c>
      <c r="AM14">
        <v>81231</v>
      </c>
      <c r="AN14">
        <v>173462</v>
      </c>
      <c r="AO14">
        <v>353964</v>
      </c>
    </row>
    <row r="15" spans="1:54">
      <c r="B15" t="s">
        <v>9</v>
      </c>
      <c r="AB15">
        <v>10504218</v>
      </c>
      <c r="AC15">
        <v>18786421</v>
      </c>
      <c r="AD15">
        <v>24039940</v>
      </c>
      <c r="AE15">
        <v>22644672</v>
      </c>
      <c r="AF15">
        <v>16940834</v>
      </c>
      <c r="AG15">
        <v>18451851</v>
      </c>
      <c r="AH15">
        <v>19618165</v>
      </c>
      <c r="AI15">
        <v>18457379</v>
      </c>
      <c r="AJ15" s="3">
        <v>12156188</v>
      </c>
      <c r="AK15" s="3">
        <v>7820185</v>
      </c>
      <c r="AL15">
        <v>6181688</v>
      </c>
      <c r="AM15">
        <v>2808845</v>
      </c>
      <c r="AN15">
        <v>3040292</v>
      </c>
      <c r="AO15">
        <v>3828096</v>
      </c>
      <c r="AP15">
        <v>5264</v>
      </c>
      <c r="AQ15">
        <v>4758</v>
      </c>
      <c r="AR15">
        <v>5630</v>
      </c>
      <c r="AS15">
        <v>6613</v>
      </c>
    </row>
    <row r="16" spans="1:54">
      <c r="B16" t="s">
        <v>10</v>
      </c>
      <c r="AB16">
        <v>6654989</v>
      </c>
      <c r="AC16">
        <v>9348923</v>
      </c>
      <c r="AD16">
        <v>6104454</v>
      </c>
      <c r="AE16">
        <v>4396430</v>
      </c>
      <c r="AF16">
        <v>3100615</v>
      </c>
      <c r="AG16">
        <v>3518982</v>
      </c>
      <c r="AH16">
        <v>4035337</v>
      </c>
      <c r="AI16">
        <v>4605793</v>
      </c>
      <c r="AJ16" s="3">
        <v>5010130</v>
      </c>
      <c r="AK16" s="3">
        <v>4272849</v>
      </c>
      <c r="AL16">
        <v>2340862</v>
      </c>
      <c r="AM16">
        <v>1835275</v>
      </c>
      <c r="AN16">
        <v>1980125</v>
      </c>
      <c r="AO16">
        <v>1317668</v>
      </c>
      <c r="AP16">
        <v>1671</v>
      </c>
      <c r="AQ16">
        <v>2159</v>
      </c>
      <c r="AR16">
        <v>2475</v>
      </c>
      <c r="AS16">
        <v>160</v>
      </c>
    </row>
    <row r="17" spans="2:45">
      <c r="B17" t="s">
        <v>11</v>
      </c>
      <c r="AB17">
        <v>15756670</v>
      </c>
      <c r="AC17">
        <v>23281808</v>
      </c>
      <c r="AD17">
        <v>17202488</v>
      </c>
      <c r="AE17" s="2">
        <v>21308628</v>
      </c>
      <c r="AF17">
        <v>16838628</v>
      </c>
      <c r="AG17">
        <v>17561798</v>
      </c>
      <c r="AH17">
        <v>14949078</v>
      </c>
      <c r="AI17">
        <v>13521107</v>
      </c>
      <c r="AJ17" s="3">
        <v>10850161</v>
      </c>
      <c r="AK17" s="3">
        <v>9964613</v>
      </c>
      <c r="AL17">
        <v>8593842</v>
      </c>
      <c r="AM17">
        <v>5271994</v>
      </c>
      <c r="AN17">
        <v>5192570</v>
      </c>
      <c r="AO17">
        <v>6356349</v>
      </c>
      <c r="AP17">
        <v>9769</v>
      </c>
      <c r="AQ17">
        <v>4942</v>
      </c>
      <c r="AR17">
        <v>7302</v>
      </c>
      <c r="AS17">
        <v>11551</v>
      </c>
    </row>
    <row r="18" spans="2:45">
      <c r="B18" t="s">
        <v>12</v>
      </c>
      <c r="AJ18" s="3"/>
      <c r="AK18" s="3"/>
      <c r="AO18">
        <v>117666</v>
      </c>
    </row>
    <row r="19" spans="2:45">
      <c r="B19" t="s">
        <v>13</v>
      </c>
      <c r="AB19">
        <v>1128</v>
      </c>
      <c r="AC19">
        <v>23769</v>
      </c>
      <c r="AD19">
        <v>16040</v>
      </c>
      <c r="AE19">
        <v>53658</v>
      </c>
      <c r="AF19">
        <v>78273</v>
      </c>
      <c r="AG19">
        <v>366367</v>
      </c>
      <c r="AH19">
        <v>120307</v>
      </c>
      <c r="AI19">
        <v>923276</v>
      </c>
      <c r="AJ19" s="3">
        <v>2325244</v>
      </c>
      <c r="AK19" s="3">
        <v>3828627</v>
      </c>
      <c r="AL19">
        <v>4203558</v>
      </c>
      <c r="AM19">
        <v>1160212</v>
      </c>
      <c r="AN19">
        <v>626019</v>
      </c>
      <c r="AO19">
        <v>1033560</v>
      </c>
      <c r="AP19">
        <v>2</v>
      </c>
      <c r="AQ19">
        <v>2</v>
      </c>
      <c r="AR19">
        <v>8</v>
      </c>
      <c r="AS19">
        <v>510</v>
      </c>
    </row>
    <row r="20" spans="2:45">
      <c r="B20" t="s">
        <v>14</v>
      </c>
      <c r="AC20">
        <v>40557</v>
      </c>
      <c r="AD20">
        <v>51396</v>
      </c>
      <c r="AE20">
        <v>770579</v>
      </c>
      <c r="AF20">
        <v>633795</v>
      </c>
      <c r="AG20">
        <v>664211</v>
      </c>
      <c r="AH20">
        <v>731297</v>
      </c>
      <c r="AI20">
        <v>1191119</v>
      </c>
      <c r="AJ20" s="3">
        <v>464046</v>
      </c>
      <c r="AK20" s="3">
        <v>1114285</v>
      </c>
      <c r="AL20">
        <v>1415639</v>
      </c>
      <c r="AM20">
        <v>928221</v>
      </c>
      <c r="AN20">
        <v>1566640</v>
      </c>
      <c r="AO20">
        <v>1661045</v>
      </c>
      <c r="AP20">
        <v>1921</v>
      </c>
      <c r="AQ20">
        <v>1776</v>
      </c>
      <c r="AR20">
        <v>1761</v>
      </c>
      <c r="AS20">
        <v>1927</v>
      </c>
    </row>
    <row r="21" spans="2:45">
      <c r="B21" t="s">
        <v>15</v>
      </c>
      <c r="AC21">
        <v>44692</v>
      </c>
      <c r="AD21">
        <v>38268</v>
      </c>
      <c r="AE21">
        <v>102400</v>
      </c>
      <c r="AF21">
        <v>107993</v>
      </c>
      <c r="AG21">
        <v>249711</v>
      </c>
      <c r="AH21">
        <v>72066</v>
      </c>
      <c r="AI21">
        <v>78399</v>
      </c>
      <c r="AJ21" s="3">
        <v>144821</v>
      </c>
      <c r="AK21" s="3">
        <v>214445</v>
      </c>
      <c r="AL21">
        <v>90500</v>
      </c>
      <c r="AM21">
        <v>752348</v>
      </c>
      <c r="AN21">
        <v>815713</v>
      </c>
      <c r="AO21">
        <v>1150897</v>
      </c>
      <c r="AP21">
        <v>2163</v>
      </c>
      <c r="AQ21">
        <v>1631</v>
      </c>
      <c r="AR21">
        <v>1922</v>
      </c>
      <c r="AS21">
        <v>5059</v>
      </c>
    </row>
    <row r="22" spans="2:45">
      <c r="B22" t="s">
        <v>16</v>
      </c>
      <c r="AB22">
        <v>15200672</v>
      </c>
      <c r="AC22">
        <v>34883764</v>
      </c>
      <c r="AD22">
        <v>50273846</v>
      </c>
      <c r="AE22" s="2">
        <v>51751655</v>
      </c>
      <c r="AF22">
        <v>37022283</v>
      </c>
      <c r="AG22">
        <v>31615735</v>
      </c>
      <c r="AH22">
        <v>33844574</v>
      </c>
      <c r="AI22">
        <v>32010583</v>
      </c>
      <c r="AJ22" s="3">
        <v>30752262</v>
      </c>
      <c r="AK22" s="3">
        <v>16358814</v>
      </c>
      <c r="AL22">
        <v>12967910</v>
      </c>
      <c r="AM22">
        <v>10306886</v>
      </c>
      <c r="AN22">
        <v>9493277</v>
      </c>
      <c r="AO22">
        <v>4342667</v>
      </c>
      <c r="AP22">
        <v>7266</v>
      </c>
      <c r="AQ22">
        <v>14563</v>
      </c>
      <c r="AR22">
        <v>12754</v>
      </c>
      <c r="AS22">
        <v>17951</v>
      </c>
    </row>
    <row r="23" spans="2:45">
      <c r="B23" t="s">
        <v>17</v>
      </c>
      <c r="AB23">
        <v>1680</v>
      </c>
      <c r="AC23">
        <v>0</v>
      </c>
      <c r="AD23">
        <v>13234</v>
      </c>
      <c r="AE23">
        <v>1326</v>
      </c>
      <c r="AF23">
        <v>8431</v>
      </c>
      <c r="AG23">
        <v>19072</v>
      </c>
      <c r="AH23">
        <v>977185</v>
      </c>
      <c r="AI23">
        <v>419055</v>
      </c>
      <c r="AJ23" s="3">
        <v>72855</v>
      </c>
      <c r="AK23" s="3">
        <v>121268</v>
      </c>
      <c r="AL23">
        <v>120210</v>
      </c>
      <c r="AM23">
        <v>75006</v>
      </c>
      <c r="AN23">
        <v>229725</v>
      </c>
      <c r="AO23">
        <v>924836</v>
      </c>
      <c r="AP23">
        <v>2260</v>
      </c>
      <c r="AQ23">
        <v>2202</v>
      </c>
      <c r="AR23">
        <v>1663</v>
      </c>
    </row>
    <row r="24" spans="2:45">
      <c r="B24" t="s">
        <v>18</v>
      </c>
      <c r="AI24">
        <v>5292</v>
      </c>
      <c r="AJ24" s="3">
        <v>7943</v>
      </c>
      <c r="AK24" s="3">
        <v>7976</v>
      </c>
      <c r="AL24">
        <v>7896</v>
      </c>
      <c r="AM24">
        <v>10251</v>
      </c>
      <c r="AN24">
        <v>20408</v>
      </c>
      <c r="AO24">
        <v>114169</v>
      </c>
    </row>
    <row r="25" spans="2:45">
      <c r="B25" t="s">
        <v>19</v>
      </c>
      <c r="AI25">
        <v>624</v>
      </c>
      <c r="AJ25" s="3"/>
      <c r="AK25" s="3">
        <v>23201</v>
      </c>
      <c r="AL25">
        <v>6786</v>
      </c>
      <c r="AM25">
        <v>13456</v>
      </c>
      <c r="AN25">
        <v>3514</v>
      </c>
      <c r="AO25">
        <v>200</v>
      </c>
    </row>
    <row r="26" spans="2:45">
      <c r="B26" t="s">
        <v>20</v>
      </c>
      <c r="AC26">
        <v>0</v>
      </c>
      <c r="AD26">
        <v>1453</v>
      </c>
      <c r="AE26">
        <v>5166</v>
      </c>
      <c r="AF26">
        <v>16277</v>
      </c>
      <c r="AG26">
        <v>24178</v>
      </c>
      <c r="AH26">
        <v>53731</v>
      </c>
      <c r="AI26">
        <v>235679</v>
      </c>
      <c r="AJ26" s="3">
        <v>611373</v>
      </c>
      <c r="AK26" s="3">
        <v>323776</v>
      </c>
      <c r="AL26">
        <v>559648</v>
      </c>
      <c r="AM26">
        <v>279919</v>
      </c>
      <c r="AN26">
        <v>632295</v>
      </c>
      <c r="AO26">
        <v>516582</v>
      </c>
      <c r="AP26">
        <v>550</v>
      </c>
      <c r="AQ26">
        <v>1039</v>
      </c>
      <c r="AR26">
        <v>1555</v>
      </c>
      <c r="AS26">
        <v>6475</v>
      </c>
    </row>
    <row r="27" spans="2:45">
      <c r="B27" t="s">
        <v>21</v>
      </c>
      <c r="AJ27" s="3"/>
      <c r="AK27" s="3"/>
      <c r="AO27">
        <v>306021</v>
      </c>
    </row>
    <row r="28" spans="2:45">
      <c r="B28" t="s">
        <v>22</v>
      </c>
      <c r="AG28">
        <v>12765</v>
      </c>
      <c r="AI28">
        <v>12177</v>
      </c>
      <c r="AJ28" s="3">
        <v>30898</v>
      </c>
      <c r="AK28" s="3">
        <v>37624</v>
      </c>
      <c r="AL28">
        <v>68125</v>
      </c>
      <c r="AM28">
        <v>239003</v>
      </c>
      <c r="AN28">
        <v>340267</v>
      </c>
      <c r="AO28">
        <v>354911</v>
      </c>
    </row>
    <row r="29" spans="2:45">
      <c r="B29" t="s">
        <v>23</v>
      </c>
      <c r="AG29">
        <v>4857</v>
      </c>
      <c r="AI29">
        <v>19581</v>
      </c>
      <c r="AJ29" s="3"/>
      <c r="AK29" s="3">
        <v>408</v>
      </c>
      <c r="AL29">
        <v>126</v>
      </c>
      <c r="AM29">
        <v>964</v>
      </c>
      <c r="AN29">
        <v>453</v>
      </c>
      <c r="AO29">
        <v>172</v>
      </c>
    </row>
    <row r="30" spans="2:45">
      <c r="B30" t="s">
        <v>24</v>
      </c>
      <c r="AB30">
        <v>728170</v>
      </c>
      <c r="AC30">
        <v>1983696</v>
      </c>
      <c r="AD30">
        <v>1352799</v>
      </c>
      <c r="AE30">
        <v>1035832</v>
      </c>
      <c r="AF30">
        <v>1342878</v>
      </c>
      <c r="AG30">
        <v>1552724</v>
      </c>
      <c r="AH30">
        <v>1761633</v>
      </c>
      <c r="AI30">
        <v>1220824</v>
      </c>
      <c r="AJ30" s="3">
        <v>1082986</v>
      </c>
      <c r="AK30" s="3">
        <v>815048</v>
      </c>
      <c r="AL30">
        <v>926844</v>
      </c>
      <c r="AM30">
        <v>538805</v>
      </c>
      <c r="AN30">
        <v>296949</v>
      </c>
      <c r="AO30">
        <v>519723</v>
      </c>
      <c r="AP30">
        <v>1025</v>
      </c>
      <c r="AQ30">
        <v>3293</v>
      </c>
      <c r="AR30">
        <v>1789</v>
      </c>
      <c r="AS30">
        <v>11987</v>
      </c>
    </row>
    <row r="31" spans="2:45">
      <c r="B31" t="s">
        <v>25</v>
      </c>
      <c r="AB31">
        <v>1732445</v>
      </c>
      <c r="AC31">
        <v>2005323</v>
      </c>
      <c r="AD31">
        <v>4891700</v>
      </c>
      <c r="AE31">
        <v>5242451</v>
      </c>
      <c r="AF31">
        <v>6229762</v>
      </c>
      <c r="AG31">
        <v>6454480</v>
      </c>
      <c r="AH31">
        <v>5422366</v>
      </c>
      <c r="AI31">
        <v>7661147</v>
      </c>
      <c r="AJ31" s="3">
        <v>4688045</v>
      </c>
      <c r="AK31" s="3">
        <v>5437163</v>
      </c>
      <c r="AL31">
        <v>4449342</v>
      </c>
      <c r="AM31">
        <v>3642968</v>
      </c>
      <c r="AN31">
        <v>4149784</v>
      </c>
      <c r="AO31">
        <v>3963925</v>
      </c>
      <c r="AP31">
        <v>6508</v>
      </c>
      <c r="AQ31">
        <v>5140</v>
      </c>
      <c r="AR31">
        <v>3978</v>
      </c>
      <c r="AS31">
        <v>759</v>
      </c>
    </row>
    <row r="32" spans="2:45">
      <c r="B32" t="s">
        <v>26</v>
      </c>
      <c r="AB32">
        <v>84776</v>
      </c>
      <c r="AC32">
        <v>273018</v>
      </c>
      <c r="AD32">
        <v>63722</v>
      </c>
      <c r="AE32">
        <v>110798</v>
      </c>
      <c r="AF32">
        <v>186121</v>
      </c>
      <c r="AG32">
        <v>129358</v>
      </c>
      <c r="AH32">
        <v>352900</v>
      </c>
      <c r="AI32">
        <v>163151</v>
      </c>
      <c r="AJ32" s="3">
        <v>254083</v>
      </c>
      <c r="AK32" s="3">
        <v>93298</v>
      </c>
      <c r="AL32">
        <v>20613</v>
      </c>
      <c r="AM32">
        <v>47662</v>
      </c>
      <c r="AN32">
        <v>90037</v>
      </c>
      <c r="AO32">
        <v>120079</v>
      </c>
      <c r="AP32">
        <v>169</v>
      </c>
      <c r="AQ32">
        <v>213</v>
      </c>
      <c r="AR32">
        <v>293</v>
      </c>
      <c r="AS32">
        <v>3326</v>
      </c>
    </row>
    <row r="33" spans="2:45">
      <c r="B33" t="s">
        <v>27</v>
      </c>
      <c r="AB33">
        <v>2881851</v>
      </c>
      <c r="AC33">
        <v>8318887</v>
      </c>
      <c r="AD33">
        <v>8567578</v>
      </c>
      <c r="AE33">
        <v>8400762</v>
      </c>
      <c r="AF33">
        <v>9879843</v>
      </c>
      <c r="AG33">
        <v>11585006</v>
      </c>
      <c r="AH33">
        <v>10482561</v>
      </c>
      <c r="AI33">
        <v>11360405</v>
      </c>
      <c r="AJ33" s="3">
        <v>10059771</v>
      </c>
      <c r="AK33" s="3">
        <v>5081035</v>
      </c>
      <c r="AL33">
        <v>3262866</v>
      </c>
      <c r="AM33">
        <v>3407793</v>
      </c>
      <c r="AN33">
        <v>2135750</v>
      </c>
      <c r="AO33">
        <v>2026208</v>
      </c>
      <c r="AP33">
        <v>1961</v>
      </c>
      <c r="AQ33">
        <v>2851</v>
      </c>
      <c r="AR33">
        <v>1606</v>
      </c>
      <c r="AS33">
        <v>4407</v>
      </c>
    </row>
    <row r="34" spans="2:45">
      <c r="B34" t="s">
        <v>28</v>
      </c>
      <c r="AG34">
        <v>6523</v>
      </c>
      <c r="AI34">
        <v>158</v>
      </c>
      <c r="AJ34" s="3">
        <v>4095</v>
      </c>
      <c r="AK34" s="3">
        <v>661</v>
      </c>
      <c r="AL34">
        <v>3520</v>
      </c>
      <c r="AM34">
        <v>816</v>
      </c>
      <c r="AN34">
        <v>1252</v>
      </c>
    </row>
    <row r="35" spans="2:45">
      <c r="B35" t="s">
        <v>29</v>
      </c>
      <c r="AJ35" s="3"/>
      <c r="AK35" s="3"/>
    </row>
    <row r="36" spans="2:45">
      <c r="B36" t="s">
        <v>49</v>
      </c>
      <c r="C36" t="s">
        <v>32</v>
      </c>
      <c r="AG36">
        <v>42618</v>
      </c>
      <c r="AI36">
        <v>385604</v>
      </c>
      <c r="AJ36" s="3">
        <v>488027</v>
      </c>
      <c r="AK36" s="3">
        <v>1032958</v>
      </c>
      <c r="AL36">
        <v>2373768</v>
      </c>
      <c r="AM36">
        <v>2860180</v>
      </c>
      <c r="AN36">
        <v>1777681</v>
      </c>
      <c r="AO36">
        <v>600506</v>
      </c>
    </row>
    <row r="37" spans="2:45">
      <c r="B37" t="s">
        <v>50</v>
      </c>
      <c r="C37" t="s">
        <v>33</v>
      </c>
      <c r="AG37">
        <v>51778</v>
      </c>
      <c r="AI37">
        <v>39657</v>
      </c>
      <c r="AJ37" s="3">
        <v>8020</v>
      </c>
      <c r="AK37" s="3">
        <v>16720</v>
      </c>
      <c r="AL37">
        <v>18342</v>
      </c>
      <c r="AM37">
        <v>29072</v>
      </c>
      <c r="AN37">
        <v>9858</v>
      </c>
      <c r="AO37">
        <v>4651</v>
      </c>
    </row>
    <row r="38" spans="2:45">
      <c r="B38" t="s">
        <v>51</v>
      </c>
      <c r="C38" t="s">
        <v>34</v>
      </c>
      <c r="AB38">
        <v>4798</v>
      </c>
      <c r="AC38">
        <v>2761</v>
      </c>
      <c r="AD38">
        <v>27068</v>
      </c>
      <c r="AE38">
        <v>53798</v>
      </c>
      <c r="AF38">
        <v>37591</v>
      </c>
      <c r="AG38">
        <v>48692</v>
      </c>
      <c r="AH38">
        <v>18124</v>
      </c>
      <c r="AI38">
        <v>6193</v>
      </c>
      <c r="AJ38" s="3">
        <v>2633</v>
      </c>
      <c r="AK38" s="3">
        <v>13481</v>
      </c>
      <c r="AL38">
        <v>6882</v>
      </c>
      <c r="AM38">
        <v>43801</v>
      </c>
      <c r="AN38">
        <v>54752</v>
      </c>
      <c r="AO38">
        <v>1135226</v>
      </c>
      <c r="AP38">
        <v>820</v>
      </c>
      <c r="AQ38">
        <v>176</v>
      </c>
      <c r="AR38">
        <v>84</v>
      </c>
      <c r="AS38">
        <v>17</v>
      </c>
    </row>
    <row r="39" spans="2:45">
      <c r="B39" t="s">
        <v>35</v>
      </c>
      <c r="C39" t="s">
        <v>35</v>
      </c>
      <c r="AB39">
        <v>58958</v>
      </c>
      <c r="AC39">
        <v>217197</v>
      </c>
      <c r="AD39">
        <v>215773</v>
      </c>
      <c r="AE39">
        <v>199041</v>
      </c>
      <c r="AF39">
        <v>145350</v>
      </c>
      <c r="AG39">
        <v>115945</v>
      </c>
      <c r="AH39">
        <v>76931</v>
      </c>
      <c r="AI39">
        <v>72315</v>
      </c>
      <c r="AJ39" s="3">
        <v>54987</v>
      </c>
      <c r="AK39" s="3">
        <v>21709</v>
      </c>
      <c r="AL39">
        <v>12404</v>
      </c>
      <c r="AM39">
        <v>9050</v>
      </c>
      <c r="AN39">
        <v>16121</v>
      </c>
      <c r="AO39">
        <v>18226</v>
      </c>
      <c r="AP39">
        <v>32</v>
      </c>
      <c r="AQ39">
        <v>30</v>
      </c>
      <c r="AR39">
        <v>10</v>
      </c>
      <c r="AS39">
        <v>15</v>
      </c>
    </row>
    <row r="40" spans="2:45">
      <c r="B40" t="s">
        <v>104</v>
      </c>
      <c r="AJ40" s="3"/>
      <c r="AK40" s="3"/>
      <c r="AO40">
        <v>186464</v>
      </c>
    </row>
    <row r="41" spans="2:45">
      <c r="B41" t="s">
        <v>52</v>
      </c>
      <c r="C41" t="s">
        <v>36</v>
      </c>
      <c r="AJ41" s="3"/>
      <c r="AK41" s="3"/>
    </row>
    <row r="42" spans="2:45">
      <c r="B42" t="s">
        <v>53</v>
      </c>
      <c r="C42" t="s">
        <v>37</v>
      </c>
      <c r="AB42">
        <v>148925</v>
      </c>
      <c r="AC42">
        <v>200368</v>
      </c>
      <c r="AD42">
        <v>314792</v>
      </c>
      <c r="AE42">
        <v>352946</v>
      </c>
      <c r="AF42">
        <v>321288</v>
      </c>
      <c r="AG42">
        <v>208612</v>
      </c>
      <c r="AH42">
        <v>264153</v>
      </c>
      <c r="AI42">
        <v>242020</v>
      </c>
      <c r="AJ42" s="3">
        <v>110303</v>
      </c>
      <c r="AK42" s="3">
        <v>103925</v>
      </c>
      <c r="AL42">
        <v>52128</v>
      </c>
      <c r="AM42">
        <v>76654</v>
      </c>
      <c r="AN42">
        <v>87816</v>
      </c>
      <c r="AO42">
        <v>50037</v>
      </c>
      <c r="AP42">
        <v>33</v>
      </c>
      <c r="AQ42">
        <v>161</v>
      </c>
      <c r="AR42">
        <v>243</v>
      </c>
      <c r="AS42">
        <v>182</v>
      </c>
    </row>
    <row r="43" spans="2:45">
      <c r="B43" t="s">
        <v>54</v>
      </c>
      <c r="C43" t="s">
        <v>38</v>
      </c>
      <c r="AC43">
        <v>60000</v>
      </c>
      <c r="AE43">
        <v>221438</v>
      </c>
      <c r="AF43">
        <v>126128</v>
      </c>
      <c r="AG43">
        <v>110417</v>
      </c>
      <c r="AH43">
        <v>33252</v>
      </c>
      <c r="AI43">
        <v>6248</v>
      </c>
      <c r="AJ43" s="3">
        <v>42581</v>
      </c>
      <c r="AK43" s="3">
        <v>275076</v>
      </c>
      <c r="AL43">
        <v>1458402</v>
      </c>
      <c r="AM43">
        <v>1198702</v>
      </c>
      <c r="AN43">
        <v>579380</v>
      </c>
      <c r="AO43">
        <v>1471827</v>
      </c>
      <c r="AP43">
        <v>765</v>
      </c>
      <c r="AQ43">
        <v>882</v>
      </c>
      <c r="AR43">
        <v>225</v>
      </c>
      <c r="AS43">
        <v>75</v>
      </c>
    </row>
    <row r="44" spans="2:45">
      <c r="B44" t="s">
        <v>55</v>
      </c>
      <c r="C44" t="s">
        <v>39</v>
      </c>
      <c r="AJ44" s="3"/>
      <c r="AK44" s="3"/>
      <c r="AO44">
        <v>15072</v>
      </c>
    </row>
    <row r="45" spans="2:45">
      <c r="B45" t="s">
        <v>56</v>
      </c>
      <c r="C45" t="s">
        <v>40</v>
      </c>
      <c r="AJ45" s="3"/>
      <c r="AK45" s="3"/>
      <c r="AO45">
        <v>5675</v>
      </c>
    </row>
    <row r="46" spans="2:45">
      <c r="B46" t="s">
        <v>57</v>
      </c>
      <c r="C46" t="s">
        <v>41</v>
      </c>
      <c r="AG46">
        <v>7197</v>
      </c>
      <c r="AJ46" s="3">
        <v>9057</v>
      </c>
      <c r="AK46" s="3">
        <v>3</v>
      </c>
      <c r="AM46">
        <v>9</v>
      </c>
    </row>
    <row r="47" spans="2:45">
      <c r="B47" t="s">
        <v>58</v>
      </c>
      <c r="C47" t="s">
        <v>42</v>
      </c>
      <c r="AB47">
        <v>6045927</v>
      </c>
      <c r="AC47">
        <v>9243138</v>
      </c>
      <c r="AD47">
        <v>11825279</v>
      </c>
      <c r="AE47">
        <v>7697910</v>
      </c>
      <c r="AF47">
        <v>7847022</v>
      </c>
      <c r="AG47">
        <v>6515516</v>
      </c>
      <c r="AH47">
        <v>6560635</v>
      </c>
      <c r="AI47">
        <v>5334287</v>
      </c>
      <c r="AJ47" s="3">
        <v>4638664</v>
      </c>
      <c r="AK47" s="3">
        <v>4004805</v>
      </c>
      <c r="AL47">
        <v>4580074</v>
      </c>
      <c r="AM47">
        <v>2940195</v>
      </c>
      <c r="AN47">
        <v>1640535</v>
      </c>
      <c r="AO47">
        <v>1636844</v>
      </c>
      <c r="AP47">
        <v>2256</v>
      </c>
      <c r="AQ47">
        <v>1087</v>
      </c>
      <c r="AR47">
        <v>1608</v>
      </c>
      <c r="AS47">
        <v>726</v>
      </c>
    </row>
    <row r="48" spans="2:45">
      <c r="B48" t="s">
        <v>43</v>
      </c>
      <c r="C48" t="s">
        <v>43</v>
      </c>
      <c r="AG48">
        <v>9430</v>
      </c>
      <c r="AI48">
        <v>6345</v>
      </c>
      <c r="AJ48" s="3">
        <v>1423</v>
      </c>
      <c r="AK48" s="3">
        <v>1616</v>
      </c>
      <c r="AL48">
        <v>29</v>
      </c>
      <c r="AM48">
        <v>23</v>
      </c>
      <c r="AO48">
        <v>1077</v>
      </c>
    </row>
    <row r="49" spans="2:45">
      <c r="B49" t="s">
        <v>106</v>
      </c>
      <c r="AJ49" s="3"/>
      <c r="AK49" s="3"/>
      <c r="AO49">
        <v>26221</v>
      </c>
    </row>
    <row r="50" spans="2:45">
      <c r="B50" t="s">
        <v>59</v>
      </c>
      <c r="C50" t="s">
        <v>44</v>
      </c>
      <c r="AJ50" s="3"/>
      <c r="AK50" s="3"/>
    </row>
    <row r="51" spans="2:45">
      <c r="B51" t="s">
        <v>60</v>
      </c>
      <c r="C51" t="s">
        <v>45</v>
      </c>
      <c r="AJ51" s="3"/>
      <c r="AK51" s="3"/>
      <c r="AO51">
        <v>3847</v>
      </c>
    </row>
    <row r="52" spans="2:45">
      <c r="B52" t="s">
        <v>61</v>
      </c>
      <c r="C52" t="s">
        <v>46</v>
      </c>
      <c r="AB52">
        <v>2475186</v>
      </c>
      <c r="AC52">
        <v>4830638</v>
      </c>
      <c r="AD52">
        <v>5967692</v>
      </c>
      <c r="AE52">
        <v>7444890</v>
      </c>
      <c r="AF52">
        <v>4812113</v>
      </c>
      <c r="AG52">
        <v>7835060</v>
      </c>
      <c r="AH52">
        <v>7869860</v>
      </c>
      <c r="AI52">
        <v>6105466</v>
      </c>
      <c r="AJ52" s="3">
        <v>4520980</v>
      </c>
      <c r="AK52" s="3">
        <v>3020829</v>
      </c>
      <c r="AL52">
        <v>3203349</v>
      </c>
      <c r="AM52">
        <v>2032631</v>
      </c>
      <c r="AN52">
        <v>1941976</v>
      </c>
      <c r="AO52">
        <v>1049829</v>
      </c>
      <c r="AP52">
        <v>1449</v>
      </c>
      <c r="AQ52">
        <v>1261</v>
      </c>
      <c r="AR52">
        <v>1551</v>
      </c>
      <c r="AS52">
        <v>1533</v>
      </c>
    </row>
    <row r="53" spans="2:45">
      <c r="B53" t="s">
        <v>62</v>
      </c>
      <c r="C53" t="s">
        <v>47</v>
      </c>
      <c r="AB53">
        <v>6749602</v>
      </c>
      <c r="AC53">
        <v>16391604</v>
      </c>
      <c r="AD53">
        <v>25472282</v>
      </c>
      <c r="AE53">
        <v>23750371</v>
      </c>
      <c r="AF53">
        <v>24584220</v>
      </c>
      <c r="AG53">
        <v>27584574</v>
      </c>
      <c r="AH53">
        <v>15387559</v>
      </c>
      <c r="AI53">
        <v>17805623</v>
      </c>
      <c r="AJ53" s="3">
        <v>12678299</v>
      </c>
      <c r="AK53" s="3">
        <v>12092927</v>
      </c>
      <c r="AL53">
        <v>10066032</v>
      </c>
      <c r="AM53">
        <v>9462481</v>
      </c>
      <c r="AN53">
        <v>9652645</v>
      </c>
      <c r="AO53">
        <v>13110462</v>
      </c>
      <c r="AP53">
        <v>19203</v>
      </c>
      <c r="AQ53">
        <v>17769</v>
      </c>
      <c r="AR53">
        <v>18215</v>
      </c>
      <c r="AS53">
        <v>15739</v>
      </c>
    </row>
    <row r="54" spans="2:45">
      <c r="B54" t="s">
        <v>63</v>
      </c>
      <c r="C54" t="s">
        <v>48</v>
      </c>
      <c r="AG54">
        <v>35741</v>
      </c>
      <c r="AI54">
        <v>57267</v>
      </c>
      <c r="AJ54" s="3">
        <v>28176</v>
      </c>
      <c r="AK54" s="3">
        <v>9933</v>
      </c>
      <c r="AL54">
        <v>37868</v>
      </c>
      <c r="AM54">
        <v>13515</v>
      </c>
      <c r="AN54">
        <v>9856</v>
      </c>
      <c r="AO54">
        <v>30766</v>
      </c>
    </row>
    <row r="55" spans="2:45">
      <c r="B55" t="s">
        <v>64</v>
      </c>
      <c r="C55" t="s">
        <v>82</v>
      </c>
      <c r="AG55">
        <v>9232</v>
      </c>
      <c r="AI55">
        <v>18436</v>
      </c>
      <c r="AJ55" s="3">
        <v>188</v>
      </c>
      <c r="AK55" s="3">
        <v>1049</v>
      </c>
      <c r="AL55">
        <v>24417</v>
      </c>
      <c r="AM55">
        <v>36868</v>
      </c>
      <c r="AN55">
        <v>279637</v>
      </c>
      <c r="AO55">
        <v>669960</v>
      </c>
    </row>
    <row r="56" spans="2:45">
      <c r="B56" t="s">
        <v>65</v>
      </c>
      <c r="C56" t="s">
        <v>65</v>
      </c>
      <c r="AJ56" s="3"/>
      <c r="AK56" s="3"/>
    </row>
    <row r="57" spans="2:45">
      <c r="B57" t="s">
        <v>66</v>
      </c>
      <c r="C57" t="s">
        <v>83</v>
      </c>
      <c r="AJ57" s="3"/>
      <c r="AK57" s="3"/>
      <c r="AO57">
        <v>214682</v>
      </c>
    </row>
    <row r="58" spans="2:45">
      <c r="B58" t="s">
        <v>67</v>
      </c>
      <c r="C58" t="s">
        <v>84</v>
      </c>
      <c r="AJ58" s="3"/>
      <c r="AK58" s="3"/>
      <c r="AO58">
        <v>10537</v>
      </c>
    </row>
    <row r="59" spans="2:45">
      <c r="B59" t="s">
        <v>68</v>
      </c>
      <c r="C59" t="s">
        <v>85</v>
      </c>
      <c r="AG59">
        <v>122</v>
      </c>
      <c r="AI59">
        <v>316</v>
      </c>
      <c r="AJ59" s="3">
        <v>3</v>
      </c>
      <c r="AK59" s="3">
        <v>2414</v>
      </c>
      <c r="AL59">
        <v>427</v>
      </c>
      <c r="AM59">
        <v>542</v>
      </c>
      <c r="AN59">
        <v>7041</v>
      </c>
      <c r="AO59">
        <v>4420</v>
      </c>
    </row>
    <row r="60" spans="2:45">
      <c r="B60" t="s">
        <v>69</v>
      </c>
      <c r="C60" t="s">
        <v>69</v>
      </c>
      <c r="AJ60" s="3"/>
      <c r="AK60" s="3"/>
      <c r="AN60">
        <v>124</v>
      </c>
    </row>
    <row r="61" spans="2:45">
      <c r="B61" t="s">
        <v>70</v>
      </c>
      <c r="C61" t="s">
        <v>86</v>
      </c>
      <c r="AJ61" s="3"/>
      <c r="AK61" s="3"/>
    </row>
    <row r="62" spans="2:45">
      <c r="B62" t="s">
        <v>71</v>
      </c>
      <c r="C62" t="s">
        <v>87</v>
      </c>
      <c r="AG62">
        <v>294</v>
      </c>
      <c r="AI62">
        <v>920</v>
      </c>
      <c r="AJ62" s="3">
        <v>1340</v>
      </c>
      <c r="AK62" s="3">
        <v>59</v>
      </c>
      <c r="AL62">
        <v>34</v>
      </c>
      <c r="AO62">
        <v>46</v>
      </c>
    </row>
    <row r="63" spans="2:45">
      <c r="B63" t="s">
        <v>72</v>
      </c>
      <c r="C63" t="s">
        <v>88</v>
      </c>
      <c r="AJ63" s="3"/>
      <c r="AK63" s="3"/>
      <c r="AO63">
        <v>126597</v>
      </c>
    </row>
    <row r="64" spans="2:45">
      <c r="B64" t="s">
        <v>73</v>
      </c>
      <c r="C64" t="s">
        <v>89</v>
      </c>
      <c r="AJ64" s="3"/>
      <c r="AK64" s="3"/>
      <c r="AO64">
        <v>82700</v>
      </c>
    </row>
    <row r="65" spans="2:54">
      <c r="B65" t="s">
        <v>74</v>
      </c>
      <c r="C65" t="s">
        <v>90</v>
      </c>
      <c r="AB65">
        <v>1963607</v>
      </c>
      <c r="AC65">
        <v>1359231</v>
      </c>
      <c r="AD65">
        <v>876385</v>
      </c>
      <c r="AE65">
        <v>870780</v>
      </c>
      <c r="AF65">
        <v>1228372</v>
      </c>
      <c r="AG65">
        <v>465213</v>
      </c>
      <c r="AH65">
        <v>1613931</v>
      </c>
      <c r="AI65">
        <v>1622038</v>
      </c>
      <c r="AJ65" s="3">
        <v>2603824</v>
      </c>
      <c r="AK65" s="3">
        <v>2598887</v>
      </c>
      <c r="AL65">
        <v>1717070</v>
      </c>
      <c r="AM65">
        <v>1102535</v>
      </c>
      <c r="AN65">
        <v>1236758</v>
      </c>
      <c r="AO65">
        <v>186999</v>
      </c>
      <c r="AP65">
        <v>6112</v>
      </c>
      <c r="AQ65">
        <v>6458</v>
      </c>
      <c r="AR65">
        <v>6439</v>
      </c>
      <c r="AS65">
        <v>5269</v>
      </c>
    </row>
    <row r="66" spans="2:54">
      <c r="B66" t="s">
        <v>75</v>
      </c>
      <c r="C66" t="s">
        <v>91</v>
      </c>
      <c r="AB66">
        <v>2731691</v>
      </c>
      <c r="AC66">
        <v>1696077</v>
      </c>
      <c r="AD66">
        <v>1781289</v>
      </c>
      <c r="AE66">
        <v>2789570</v>
      </c>
      <c r="AF66">
        <v>1539379</v>
      </c>
      <c r="AG66">
        <v>1739576</v>
      </c>
      <c r="AH66">
        <v>1401833</v>
      </c>
      <c r="AI66">
        <v>745528</v>
      </c>
      <c r="AJ66" s="3">
        <v>784347</v>
      </c>
      <c r="AK66" s="3">
        <v>1683154</v>
      </c>
      <c r="AL66">
        <v>1387037</v>
      </c>
      <c r="AM66">
        <v>812494</v>
      </c>
      <c r="AN66">
        <v>312846</v>
      </c>
      <c r="AO66">
        <v>389177</v>
      </c>
      <c r="AP66">
        <v>478</v>
      </c>
      <c r="AQ66">
        <v>586</v>
      </c>
      <c r="AR66">
        <v>467</v>
      </c>
      <c r="AS66">
        <v>572</v>
      </c>
    </row>
    <row r="67" spans="2:54">
      <c r="B67" t="s">
        <v>76</v>
      </c>
      <c r="C67" t="s">
        <v>92</v>
      </c>
      <c r="AJ67" s="3"/>
      <c r="AK67" s="3"/>
    </row>
    <row r="68" spans="2:54">
      <c r="B68" t="s">
        <v>77</v>
      </c>
      <c r="C68" t="s">
        <v>93</v>
      </c>
      <c r="AJ68" s="3"/>
      <c r="AK68" s="3"/>
    </row>
    <row r="69" spans="2:54">
      <c r="B69" t="s">
        <v>78</v>
      </c>
      <c r="C69" t="s">
        <v>94</v>
      </c>
      <c r="AJ69" s="3"/>
      <c r="AK69" s="3"/>
    </row>
    <row r="70" spans="2:54">
      <c r="B70" t="s">
        <v>79</v>
      </c>
      <c r="C70" t="s">
        <v>95</v>
      </c>
      <c r="AJ70" s="3"/>
      <c r="AK70" s="3"/>
    </row>
    <row r="71" spans="2:54">
      <c r="B71" t="s">
        <v>80</v>
      </c>
      <c r="C71" t="s">
        <v>80</v>
      </c>
      <c r="AJ71" s="3"/>
      <c r="AK71" s="3"/>
    </row>
    <row r="72" spans="2:54">
      <c r="B72" t="s">
        <v>81</v>
      </c>
      <c r="C72" t="s">
        <v>96</v>
      </c>
      <c r="AJ72" s="3"/>
      <c r="AK72" s="3"/>
    </row>
    <row r="73" spans="2:54">
      <c r="AK73" s="3"/>
    </row>
    <row r="74" spans="2:54">
      <c r="B74" t="s">
        <v>116</v>
      </c>
      <c r="AB74">
        <f t="shared" ref="AB74:AF74" si="0">SUM(AB4:AB73)</f>
        <v>84651190</v>
      </c>
      <c r="AC74">
        <f t="shared" si="0"/>
        <v>158867958</v>
      </c>
      <c r="AD74">
        <f t="shared" si="0"/>
        <v>192428196</v>
      </c>
      <c r="AE74">
        <f t="shared" si="0"/>
        <v>186422755</v>
      </c>
      <c r="AF74">
        <f t="shared" si="0"/>
        <v>158420998</v>
      </c>
      <c r="AG74">
        <f>SUM(AG4:AG73)</f>
        <v>173537489</v>
      </c>
      <c r="AH74">
        <f t="shared" ref="AH74:AS74" si="1">SUM(AH4:AH73)</f>
        <v>155214071</v>
      </c>
      <c r="AI74">
        <f t="shared" si="1"/>
        <v>151454371</v>
      </c>
      <c r="AJ74">
        <f t="shared" si="1"/>
        <v>127274807</v>
      </c>
      <c r="AK74">
        <f t="shared" si="1"/>
        <v>101301355</v>
      </c>
      <c r="AL74">
        <f t="shared" si="1"/>
        <v>96161855</v>
      </c>
      <c r="AM74">
        <f t="shared" si="1"/>
        <v>92149094</v>
      </c>
      <c r="AN74">
        <f t="shared" si="1"/>
        <v>95861137</v>
      </c>
      <c r="AO74">
        <f t="shared" si="1"/>
        <v>117733153</v>
      </c>
      <c r="AP74">
        <f t="shared" si="1"/>
        <v>137983</v>
      </c>
      <c r="AQ74">
        <f t="shared" si="1"/>
        <v>144946</v>
      </c>
      <c r="AR74">
        <f t="shared" si="1"/>
        <v>127389</v>
      </c>
      <c r="AS74">
        <f t="shared" si="1"/>
        <v>111448</v>
      </c>
      <c r="AT74">
        <f t="shared" ref="AT74:BB74" si="2">SUM(AT4:AT72)</f>
        <v>0</v>
      </c>
      <c r="AU74">
        <f t="shared" si="2"/>
        <v>0</v>
      </c>
      <c r="AV74" s="2">
        <f t="shared" si="2"/>
        <v>0</v>
      </c>
      <c r="AW74">
        <f t="shared" si="2"/>
        <v>0</v>
      </c>
      <c r="AX74">
        <f t="shared" si="2"/>
        <v>0</v>
      </c>
      <c r="AY74">
        <f t="shared" si="2"/>
        <v>0</v>
      </c>
      <c r="AZ74">
        <f t="shared" si="2"/>
        <v>0</v>
      </c>
      <c r="BA74">
        <f t="shared" si="2"/>
        <v>0</v>
      </c>
      <c r="BB74" s="1">
        <f t="shared" si="2"/>
        <v>0</v>
      </c>
    </row>
    <row r="76" spans="2:54">
      <c r="AB76">
        <f>84651190-AB74</f>
        <v>0</v>
      </c>
      <c r="AC76">
        <f>158867958-AC74</f>
        <v>0</v>
      </c>
      <c r="AD76">
        <f>192428196-AD74</f>
        <v>0</v>
      </c>
      <c r="AE76">
        <f>186422755-AE74</f>
        <v>0</v>
      </c>
      <c r="AF76">
        <f>158420998-AF74</f>
        <v>0</v>
      </c>
      <c r="AG76">
        <f>173537489-AG74</f>
        <v>0</v>
      </c>
      <c r="AH76">
        <f>155214071-AH74</f>
        <v>0</v>
      </c>
      <c r="AI76">
        <f>151454371-AI74</f>
        <v>0</v>
      </c>
      <c r="AJ76">
        <f>127274807-AJ74</f>
        <v>0</v>
      </c>
      <c r="AK76">
        <f>101301355-AK74</f>
        <v>0</v>
      </c>
      <c r="AL76">
        <f>96161855-AL74</f>
        <v>0</v>
      </c>
      <c r="AM76">
        <f>92149094-AM74</f>
        <v>0</v>
      </c>
      <c r="AN76">
        <f>95861137-AN74</f>
        <v>0</v>
      </c>
      <c r="AO76">
        <f>117733153-AO74</f>
        <v>0</v>
      </c>
      <c r="AP76">
        <f>137983-AP74</f>
        <v>0</v>
      </c>
      <c r="AQ76">
        <f>144946-AQ74</f>
        <v>0</v>
      </c>
      <c r="AR76">
        <f>127389-AR74</f>
        <v>0</v>
      </c>
      <c r="AS76">
        <f>111446-AS74</f>
        <v>-2</v>
      </c>
    </row>
    <row r="78" spans="2:54">
      <c r="AI78" t="s">
        <v>111</v>
      </c>
      <c r="AJ78" t="s">
        <v>111</v>
      </c>
      <c r="AK78" t="s">
        <v>111</v>
      </c>
      <c r="AL78" t="s">
        <v>114</v>
      </c>
      <c r="AM78" t="s">
        <v>114</v>
      </c>
      <c r="AN78" t="s">
        <v>114</v>
      </c>
      <c r="AO78" t="s">
        <v>114</v>
      </c>
    </row>
    <row r="80" spans="2:54"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H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103</v>
      </c>
      <c r="AP80" t="s">
        <v>115</v>
      </c>
      <c r="AQ80" t="s">
        <v>115</v>
      </c>
      <c r="AR80" t="s">
        <v>115</v>
      </c>
      <c r="AS80" t="s">
        <v>115</v>
      </c>
    </row>
    <row r="82" spans="35:35">
      <c r="AI82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rhicks</cp:lastModifiedBy>
  <dcterms:created xsi:type="dcterms:W3CDTF">2008-12-04T16:37:38Z</dcterms:created>
  <dcterms:modified xsi:type="dcterms:W3CDTF">2011-10-25T01:38:22Z</dcterms:modified>
</cp:coreProperties>
</file>