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5480" windowHeight="9120" tabRatio="601" activeTab="2"/>
  </bookViews>
  <sheets>
    <sheet name="Chart1" sheetId="7" r:id="rId1"/>
    <sheet name="Chart2" sheetId="8" r:id="rId2"/>
    <sheet name="imports" sheetId="2" r:id="rId3"/>
    <sheet name="imports (2)" sheetId="5" r:id="rId4"/>
    <sheet name="exports2" sheetId="1" r:id="rId5"/>
    <sheet name="Chart3" sheetId="9" r:id="rId6"/>
    <sheet name="exports" sheetId="6" r:id="rId7"/>
    <sheet name="domexp" sheetId="4" r:id="rId8"/>
    <sheet name="reexp" sheetId="3" r:id="rId9"/>
  </sheets>
  <calcPr calcId="145621"/>
</workbook>
</file>

<file path=xl/calcChain.xml><?xml version="1.0" encoding="utf-8"?>
<calcChain xmlns="http://schemas.openxmlformats.org/spreadsheetml/2006/main">
  <c r="AA266" i="6" l="1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AP266" i="6"/>
  <c r="AQ266" i="6"/>
  <c r="AR266" i="6"/>
  <c r="AS266" i="6"/>
  <c r="AT266" i="6"/>
  <c r="AU266" i="6"/>
  <c r="AV266" i="6"/>
  <c r="AW266" i="6"/>
  <c r="AX266" i="6"/>
  <c r="AY266" i="6"/>
  <c r="AZ266" i="6"/>
  <c r="BA266" i="6"/>
  <c r="BB266" i="6"/>
  <c r="BC266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J268" i="6"/>
  <c r="K268" i="6"/>
  <c r="L268" i="6"/>
  <c r="M268" i="6"/>
  <c r="N268" i="6"/>
  <c r="O268" i="6"/>
  <c r="P268" i="6"/>
  <c r="Q268" i="6"/>
  <c r="Z268" i="6"/>
  <c r="Y268" i="6"/>
  <c r="S268" i="6"/>
  <c r="T268" i="6"/>
  <c r="U268" i="6"/>
  <c r="V268" i="6"/>
  <c r="W268" i="6"/>
  <c r="X268" i="6"/>
  <c r="R268" i="6"/>
  <c r="Z266" i="6"/>
  <c r="Y266" i="6"/>
  <c r="X266" i="6"/>
  <c r="Q266" i="6"/>
  <c r="P266" i="6"/>
  <c r="O266" i="6"/>
  <c r="N266" i="6"/>
  <c r="M266" i="6"/>
  <c r="L266" i="6"/>
  <c r="K266" i="6"/>
  <c r="J266" i="6"/>
  <c r="S266" i="6"/>
  <c r="T266" i="6"/>
  <c r="U266" i="6"/>
  <c r="V266" i="6"/>
  <c r="W266" i="6"/>
  <c r="R266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AP258" i="6"/>
  <c r="AQ258" i="6"/>
  <c r="AR258" i="6"/>
  <c r="AS258" i="6"/>
  <c r="AT258" i="6"/>
  <c r="AU258" i="6"/>
  <c r="AV258" i="6"/>
  <c r="AW258" i="6"/>
  <c r="AX258" i="6"/>
  <c r="AY258" i="6"/>
  <c r="AZ258" i="6"/>
  <c r="BA258" i="6"/>
  <c r="BB258" i="6"/>
  <c r="BC258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AP261" i="6"/>
  <c r="AQ261" i="6"/>
  <c r="AR261" i="6"/>
  <c r="AS261" i="6"/>
  <c r="AT261" i="6"/>
  <c r="AU261" i="6"/>
  <c r="AV261" i="6"/>
  <c r="AW261" i="6"/>
  <c r="AX261" i="6"/>
  <c r="AY261" i="6"/>
  <c r="AZ261" i="6"/>
  <c r="BA261" i="6"/>
  <c r="BB261" i="6"/>
  <c r="BC261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AP263" i="6"/>
  <c r="AQ263" i="6"/>
  <c r="AR263" i="6"/>
  <c r="AS263" i="6"/>
  <c r="AT263" i="6"/>
  <c r="AU263" i="6"/>
  <c r="AV263" i="6"/>
  <c r="AW263" i="6"/>
  <c r="AX263" i="6"/>
  <c r="AY263" i="6"/>
  <c r="AZ263" i="6"/>
  <c r="BA263" i="6"/>
  <c r="BB263" i="6"/>
  <c r="BC263" i="6"/>
  <c r="J263" i="6"/>
  <c r="J261" i="6"/>
  <c r="J259" i="6"/>
  <c r="J258" i="6"/>
  <c r="K270" i="2"/>
  <c r="L270" i="2"/>
  <c r="M270" i="2"/>
  <c r="N270" i="2"/>
  <c r="O270" i="2"/>
  <c r="P270" i="2"/>
  <c r="Q270" i="2"/>
  <c r="R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J270" i="2"/>
  <c r="M250" i="2"/>
  <c r="L250" i="2"/>
  <c r="K250" i="2"/>
  <c r="J250" i="2"/>
  <c r="M246" i="2"/>
  <c r="J246" i="2"/>
  <c r="J247" i="2" s="1"/>
  <c r="J265" i="2" s="1"/>
  <c r="J155" i="2"/>
  <c r="K155" i="2"/>
  <c r="L155" i="2"/>
  <c r="M155" i="2"/>
  <c r="K246" i="2"/>
  <c r="L246" i="2"/>
  <c r="O268" i="2"/>
  <c r="P268" i="2"/>
  <c r="Q268" i="2"/>
  <c r="R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N268" i="2"/>
  <c r="O266" i="2"/>
  <c r="P266" i="2"/>
  <c r="Q266" i="2"/>
  <c r="R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N266" i="2"/>
  <c r="O265" i="2"/>
  <c r="P265" i="2"/>
  <c r="Q265" i="2"/>
  <c r="R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N265" i="2"/>
  <c r="N253" i="6"/>
  <c r="M253" i="6"/>
  <c r="L253" i="6"/>
  <c r="K253" i="6"/>
  <c r="J253" i="6"/>
  <c r="O253" i="6"/>
  <c r="P253" i="6"/>
  <c r="Q253" i="6"/>
  <c r="R253" i="6"/>
  <c r="S253" i="6"/>
  <c r="T253" i="6"/>
  <c r="U253" i="6"/>
  <c r="V253" i="6"/>
  <c r="W253" i="6"/>
  <c r="M253" i="4"/>
  <c r="L253" i="4"/>
  <c r="K253" i="4"/>
  <c r="J250" i="4"/>
  <c r="J251" i="4" s="1"/>
  <c r="J253" i="4" s="1"/>
  <c r="K250" i="4"/>
  <c r="L250" i="4"/>
  <c r="L251" i="4" s="1"/>
  <c r="M250" i="4"/>
  <c r="M251" i="4" s="1"/>
  <c r="K251" i="4"/>
  <c r="M207" i="4"/>
  <c r="L207" i="4"/>
  <c r="K207" i="4"/>
  <c r="J207" i="4"/>
  <c r="M253" i="3"/>
  <c r="L253" i="3"/>
  <c r="K253" i="3"/>
  <c r="J253" i="3"/>
  <c r="J250" i="3"/>
  <c r="K250" i="3"/>
  <c r="L250" i="3"/>
  <c r="M250" i="3"/>
  <c r="J251" i="3"/>
  <c r="K251" i="3"/>
  <c r="L251" i="3"/>
  <c r="M251" i="3"/>
  <c r="M207" i="3"/>
  <c r="L207" i="3"/>
  <c r="K207" i="3"/>
  <c r="J207" i="3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J157" i="3"/>
  <c r="K157" i="3"/>
  <c r="L157" i="3"/>
  <c r="L159" i="6" s="1"/>
  <c r="M157" i="3"/>
  <c r="J157" i="4"/>
  <c r="K157" i="4"/>
  <c r="L157" i="4"/>
  <c r="M157" i="4"/>
  <c r="R253" i="4"/>
  <c r="Q253" i="4"/>
  <c r="P253" i="4"/>
  <c r="O253" i="4"/>
  <c r="O251" i="4"/>
  <c r="P251" i="4"/>
  <c r="Q251" i="4"/>
  <c r="R251" i="4"/>
  <c r="S251" i="4"/>
  <c r="T251" i="4"/>
  <c r="U251" i="4"/>
  <c r="V251" i="4"/>
  <c r="W251" i="4"/>
  <c r="N250" i="4"/>
  <c r="O250" i="4"/>
  <c r="R207" i="4"/>
  <c r="Q207" i="4"/>
  <c r="P207" i="4"/>
  <c r="O207" i="4"/>
  <c r="N207" i="4"/>
  <c r="R253" i="3"/>
  <c r="Q253" i="3"/>
  <c r="O253" i="3"/>
  <c r="N253" i="3"/>
  <c r="N251" i="3"/>
  <c r="O251" i="3"/>
  <c r="Q251" i="3"/>
  <c r="R251" i="3"/>
  <c r="S251" i="3"/>
  <c r="T251" i="3"/>
  <c r="U251" i="3"/>
  <c r="V251" i="3"/>
  <c r="W251" i="3"/>
  <c r="N250" i="3"/>
  <c r="O250" i="3"/>
  <c r="R207" i="3"/>
  <c r="Q207" i="3"/>
  <c r="P207" i="3"/>
  <c r="O207" i="3"/>
  <c r="N207" i="3"/>
  <c r="N157" i="3"/>
  <c r="N159" i="6" s="1"/>
  <c r="O157" i="3"/>
  <c r="N157" i="4"/>
  <c r="O157" i="4"/>
  <c r="O159" i="6" s="1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E157" i="6"/>
  <c r="F157" i="6"/>
  <c r="G157" i="6"/>
  <c r="H157" i="6"/>
  <c r="I157" i="6"/>
  <c r="O157" i="6"/>
  <c r="T157" i="6"/>
  <c r="U157" i="6"/>
  <c r="V157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E159" i="6"/>
  <c r="F159" i="6"/>
  <c r="G159" i="6"/>
  <c r="H159" i="6"/>
  <c r="I159" i="6"/>
  <c r="S159" i="6"/>
  <c r="T159" i="6"/>
  <c r="U159" i="6"/>
  <c r="V159" i="6"/>
  <c r="W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E250" i="6"/>
  <c r="F250" i="6"/>
  <c r="G250" i="6"/>
  <c r="H250" i="6"/>
  <c r="I250" i="6"/>
  <c r="K250" i="6"/>
  <c r="L250" i="6"/>
  <c r="M250" i="6"/>
  <c r="N250" i="6"/>
  <c r="O250" i="6"/>
  <c r="S250" i="6"/>
  <c r="T250" i="6"/>
  <c r="U250" i="6"/>
  <c r="V250" i="6"/>
  <c r="W250" i="6"/>
  <c r="Q250" i="2"/>
  <c r="P250" i="2"/>
  <c r="N250" i="2"/>
  <c r="N246" i="2"/>
  <c r="O246" i="2"/>
  <c r="N247" i="2"/>
  <c r="O247" i="2"/>
  <c r="O250" i="2" s="1"/>
  <c r="N155" i="2"/>
  <c r="O155" i="2"/>
  <c r="N201" i="1"/>
  <c r="P201" i="1"/>
  <c r="R201" i="1"/>
  <c r="T201" i="1"/>
  <c r="V201" i="1"/>
  <c r="AI250" i="4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BA154" i="6"/>
  <c r="BB154" i="6"/>
  <c r="BC154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BA155" i="6"/>
  <c r="BB155" i="6"/>
  <c r="BC155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BA156" i="6"/>
  <c r="BB156" i="6"/>
  <c r="BC156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BA158" i="6"/>
  <c r="BB158" i="6"/>
  <c r="BC158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BA167" i="6"/>
  <c r="BB167" i="6"/>
  <c r="BC167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B172" i="6"/>
  <c r="BC172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BA173" i="6"/>
  <c r="BB173" i="6"/>
  <c r="BC173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BA175" i="6"/>
  <c r="BB175" i="6"/>
  <c r="BC175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BC182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C183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BA184" i="6"/>
  <c r="BB184" i="6"/>
  <c r="BC184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AZ185" i="6"/>
  <c r="BA185" i="6"/>
  <c r="BB185" i="6"/>
  <c r="BC185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AZ186" i="6"/>
  <c r="BA186" i="6"/>
  <c r="BB186" i="6"/>
  <c r="BC186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AZ187" i="6"/>
  <c r="BA187" i="6"/>
  <c r="BB187" i="6"/>
  <c r="BC187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BC189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AZ190" i="6"/>
  <c r="BA190" i="6"/>
  <c r="BB190" i="6"/>
  <c r="BC190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B192" i="6"/>
  <c r="BC192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BC195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C197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Y198" i="6"/>
  <c r="AZ198" i="6"/>
  <c r="BA198" i="6"/>
  <c r="BB198" i="6"/>
  <c r="BC198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Y199" i="6"/>
  <c r="AZ199" i="6"/>
  <c r="BA199" i="6"/>
  <c r="BB199" i="6"/>
  <c r="BC199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Y200" i="6"/>
  <c r="AZ200" i="6"/>
  <c r="BA200" i="6"/>
  <c r="BB200" i="6"/>
  <c r="BC200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Y201" i="6"/>
  <c r="AZ201" i="6"/>
  <c r="BA201" i="6"/>
  <c r="BB201" i="6"/>
  <c r="BC201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Y202" i="6"/>
  <c r="AZ202" i="6"/>
  <c r="BA202" i="6"/>
  <c r="BB202" i="6"/>
  <c r="BC202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Y203" i="6"/>
  <c r="AZ203" i="6"/>
  <c r="BA203" i="6"/>
  <c r="BB203" i="6"/>
  <c r="BC203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Y204" i="6"/>
  <c r="AZ204" i="6"/>
  <c r="BA204" i="6"/>
  <c r="BB204" i="6"/>
  <c r="BC204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AY205" i="6"/>
  <c r="AZ205" i="6"/>
  <c r="BA205" i="6"/>
  <c r="BB205" i="6"/>
  <c r="BC205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AY207" i="6"/>
  <c r="AZ207" i="6"/>
  <c r="BA207" i="6"/>
  <c r="BB207" i="6"/>
  <c r="BC207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Y208" i="6"/>
  <c r="AZ208" i="6"/>
  <c r="BA208" i="6"/>
  <c r="BB208" i="6"/>
  <c r="BC208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BA212" i="6"/>
  <c r="BB212" i="6"/>
  <c r="BC212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Y213" i="6"/>
  <c r="AZ213" i="6"/>
  <c r="BA213" i="6"/>
  <c r="BB213" i="6"/>
  <c r="BC213" i="6"/>
  <c r="X214" i="6"/>
  <c r="Y214" i="6"/>
  <c r="Z214" i="6"/>
  <c r="AA214" i="6"/>
  <c r="AB214" i="6"/>
  <c r="AD214" i="6"/>
  <c r="AE214" i="6"/>
  <c r="AF214" i="6"/>
  <c r="AG214" i="6"/>
  <c r="AH214" i="6"/>
  <c r="AI214" i="6"/>
  <c r="AJ214" i="6"/>
  <c r="AK214" i="6"/>
  <c r="AL214" i="6"/>
  <c r="AM214" i="6"/>
  <c r="AS214" i="6"/>
  <c r="AT214" i="6"/>
  <c r="AU214" i="6"/>
  <c r="AV214" i="6"/>
  <c r="AW214" i="6"/>
  <c r="AX214" i="6"/>
  <c r="AY214" i="6"/>
  <c r="AZ214" i="6"/>
  <c r="BA214" i="6"/>
  <c r="BB214" i="6"/>
  <c r="BC214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Y215" i="6"/>
  <c r="AZ215" i="6"/>
  <c r="BA215" i="6"/>
  <c r="BB215" i="6"/>
  <c r="BC215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Y216" i="6"/>
  <c r="AZ216" i="6"/>
  <c r="BA216" i="6"/>
  <c r="BB216" i="6"/>
  <c r="BC216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AY218" i="6"/>
  <c r="AZ218" i="6"/>
  <c r="BA218" i="6"/>
  <c r="BB218" i="6"/>
  <c r="BC218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AY219" i="6"/>
  <c r="AZ219" i="6"/>
  <c r="BA219" i="6"/>
  <c r="BB219" i="6"/>
  <c r="BC219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AY221" i="6"/>
  <c r="AZ221" i="6"/>
  <c r="BA221" i="6"/>
  <c r="BB221" i="6"/>
  <c r="BC221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AY222" i="6"/>
  <c r="AZ222" i="6"/>
  <c r="BA222" i="6"/>
  <c r="BB222" i="6"/>
  <c r="BC222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AY224" i="6"/>
  <c r="AZ224" i="6"/>
  <c r="BA224" i="6"/>
  <c r="BB224" i="6"/>
  <c r="BC224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AY225" i="6"/>
  <c r="AZ225" i="6"/>
  <c r="BA225" i="6"/>
  <c r="BB225" i="6"/>
  <c r="BC225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AY227" i="6"/>
  <c r="AZ227" i="6"/>
  <c r="BA227" i="6"/>
  <c r="BB227" i="6"/>
  <c r="BC227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AY228" i="6"/>
  <c r="AZ228" i="6"/>
  <c r="BA228" i="6"/>
  <c r="BB228" i="6"/>
  <c r="BC228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AU230" i="6"/>
  <c r="AV230" i="6"/>
  <c r="AW230" i="6"/>
  <c r="AX230" i="6"/>
  <c r="AY230" i="6"/>
  <c r="AZ230" i="6"/>
  <c r="BA230" i="6"/>
  <c r="BB230" i="6"/>
  <c r="BC230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AY231" i="6"/>
  <c r="AZ231" i="6"/>
  <c r="BA231" i="6"/>
  <c r="BB231" i="6"/>
  <c r="BC231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AU233" i="6"/>
  <c r="AV233" i="6"/>
  <c r="AW233" i="6"/>
  <c r="AX233" i="6"/>
  <c r="AY233" i="6"/>
  <c r="AZ233" i="6"/>
  <c r="BA233" i="6"/>
  <c r="BB233" i="6"/>
  <c r="BC233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AU234" i="6"/>
  <c r="AV234" i="6"/>
  <c r="AW234" i="6"/>
  <c r="AX234" i="6"/>
  <c r="AY234" i="6"/>
  <c r="AZ234" i="6"/>
  <c r="BA234" i="6"/>
  <c r="BB234" i="6"/>
  <c r="BC234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AU236" i="6"/>
  <c r="AV236" i="6"/>
  <c r="AW236" i="6"/>
  <c r="AX236" i="6"/>
  <c r="AY236" i="6"/>
  <c r="AZ236" i="6"/>
  <c r="BA236" i="6"/>
  <c r="BB236" i="6"/>
  <c r="BC236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AU237" i="6"/>
  <c r="AV237" i="6"/>
  <c r="AW237" i="6"/>
  <c r="AX237" i="6"/>
  <c r="AY237" i="6"/>
  <c r="AZ237" i="6"/>
  <c r="BA237" i="6"/>
  <c r="BB237" i="6"/>
  <c r="BC237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AY239" i="6"/>
  <c r="AZ239" i="6"/>
  <c r="BA239" i="6"/>
  <c r="BB239" i="6"/>
  <c r="BC239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AU240" i="6"/>
  <c r="AV240" i="6"/>
  <c r="AW240" i="6"/>
  <c r="AX240" i="6"/>
  <c r="AY240" i="6"/>
  <c r="AZ240" i="6"/>
  <c r="BA240" i="6"/>
  <c r="BB240" i="6"/>
  <c r="BC240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T242" i="6"/>
  <c r="AU242" i="6"/>
  <c r="AV242" i="6"/>
  <c r="AW242" i="6"/>
  <c r="AX242" i="6"/>
  <c r="AY242" i="6"/>
  <c r="AZ242" i="6"/>
  <c r="BA242" i="6"/>
  <c r="BB242" i="6"/>
  <c r="BC242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AQ243" i="6"/>
  <c r="AR243" i="6"/>
  <c r="AS243" i="6"/>
  <c r="AT243" i="6"/>
  <c r="AU243" i="6"/>
  <c r="AV243" i="6"/>
  <c r="AW243" i="6"/>
  <c r="AX243" i="6"/>
  <c r="AY243" i="6"/>
  <c r="AZ243" i="6"/>
  <c r="BA243" i="6"/>
  <c r="BB243" i="6"/>
  <c r="BC243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AQ245" i="6"/>
  <c r="AR245" i="6"/>
  <c r="AS245" i="6"/>
  <c r="AT245" i="6"/>
  <c r="AU245" i="6"/>
  <c r="AV245" i="6"/>
  <c r="AW245" i="6"/>
  <c r="AX245" i="6"/>
  <c r="AY245" i="6"/>
  <c r="AZ245" i="6"/>
  <c r="BA245" i="6"/>
  <c r="BB245" i="6"/>
  <c r="BC245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AQ246" i="6"/>
  <c r="AR246" i="6"/>
  <c r="AS246" i="6"/>
  <c r="AT246" i="6"/>
  <c r="AU246" i="6"/>
  <c r="AV246" i="6"/>
  <c r="AW246" i="6"/>
  <c r="AX246" i="6"/>
  <c r="AY246" i="6"/>
  <c r="AZ246" i="6"/>
  <c r="BA246" i="6"/>
  <c r="BB246" i="6"/>
  <c r="BC246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AP248" i="6"/>
  <c r="AQ248" i="6"/>
  <c r="AR248" i="6"/>
  <c r="AS248" i="6"/>
  <c r="AT248" i="6"/>
  <c r="AU248" i="6"/>
  <c r="AV248" i="6"/>
  <c r="AW248" i="6"/>
  <c r="AX248" i="6"/>
  <c r="AY248" i="6"/>
  <c r="AZ248" i="6"/>
  <c r="BA248" i="6"/>
  <c r="BB248" i="6"/>
  <c r="BC248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AP249" i="6"/>
  <c r="AQ249" i="6"/>
  <c r="AR249" i="6"/>
  <c r="AS249" i="6"/>
  <c r="AT249" i="6"/>
  <c r="AU249" i="6"/>
  <c r="AV249" i="6"/>
  <c r="AW249" i="6"/>
  <c r="AX249" i="6"/>
  <c r="AY249" i="6"/>
  <c r="AZ249" i="6"/>
  <c r="BA249" i="6"/>
  <c r="BB249" i="6"/>
  <c r="BC249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X4" i="6"/>
  <c r="AC157" i="3"/>
  <c r="AC157" i="6" s="1"/>
  <c r="AB157" i="3"/>
  <c r="AB157" i="6" s="1"/>
  <c r="BC243" i="5"/>
  <c r="BC244" i="5" s="1"/>
  <c r="BC247" i="5" s="1"/>
  <c r="BB243" i="5"/>
  <c r="BA243" i="5"/>
  <c r="AZ243" i="5"/>
  <c r="AY243" i="5"/>
  <c r="AX243" i="5"/>
  <c r="AX244" i="5" s="1"/>
  <c r="AX247" i="5" s="1"/>
  <c r="AW243" i="5"/>
  <c r="AW244" i="5" s="1"/>
  <c r="AW247" i="5" s="1"/>
  <c r="AV243" i="5"/>
  <c r="AV244" i="5" s="1"/>
  <c r="AV247" i="5" s="1"/>
  <c r="AU243" i="5"/>
  <c r="AU244" i="5" s="1"/>
  <c r="AU247" i="5" s="1"/>
  <c r="AT243" i="5"/>
  <c r="AS243" i="5"/>
  <c r="AN243" i="5"/>
  <c r="AN244" i="5" s="1"/>
  <c r="AN247" i="5" s="1"/>
  <c r="AM243" i="5"/>
  <c r="AM244" i="5" s="1"/>
  <c r="AM247" i="5" s="1"/>
  <c r="AL243" i="5"/>
  <c r="AK243" i="5"/>
  <c r="AK244" i="5" s="1"/>
  <c r="AK247" i="5" s="1"/>
  <c r="AJ243" i="5"/>
  <c r="AI243" i="5"/>
  <c r="AH243" i="5"/>
  <c r="AH244" i="5" s="1"/>
  <c r="AH247" i="5" s="1"/>
  <c r="AG243" i="5"/>
  <c r="AF243" i="5"/>
  <c r="AF244" i="5" s="1"/>
  <c r="AF247" i="5" s="1"/>
  <c r="AB243" i="5"/>
  <c r="AB244" i="5" s="1"/>
  <c r="AA243" i="5"/>
  <c r="Z243" i="5"/>
  <c r="Z244" i="5" s="1"/>
  <c r="Z247" i="5" s="1"/>
  <c r="Y243" i="5"/>
  <c r="X243" i="5"/>
  <c r="W243" i="5"/>
  <c r="W244" i="5" s="1"/>
  <c r="V243" i="5"/>
  <c r="V244" i="5" s="1"/>
  <c r="U243" i="5"/>
  <c r="U244" i="5" s="1"/>
  <c r="T243" i="5"/>
  <c r="T244" i="5" s="1"/>
  <c r="S243" i="5"/>
  <c r="R243" i="5"/>
  <c r="R244" i="5" s="1"/>
  <c r="R247" i="5" s="1"/>
  <c r="Q243" i="5"/>
  <c r="P243" i="5"/>
  <c r="AR206" i="5"/>
  <c r="AR243" i="5" s="1"/>
  <c r="AR244" i="5" s="1"/>
  <c r="AQ206" i="5"/>
  <c r="AQ243" i="5" s="1"/>
  <c r="AP206" i="5"/>
  <c r="AP243" i="5" s="1"/>
  <c r="AP244" i="5" s="1"/>
  <c r="AO206" i="5"/>
  <c r="AO243" i="5" s="1"/>
  <c r="AO244" i="5" s="1"/>
  <c r="AE206" i="5"/>
  <c r="AE243" i="5" s="1"/>
  <c r="AE244" i="5" s="1"/>
  <c r="AE247" i="5" s="1"/>
  <c r="AD206" i="5"/>
  <c r="AD243" i="5" s="1"/>
  <c r="AD244" i="5" s="1"/>
  <c r="AD247" i="5" s="1"/>
  <c r="AC206" i="5"/>
  <c r="AC243" i="5" s="1"/>
  <c r="BC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AK250" i="3"/>
  <c r="AK157" i="4"/>
  <c r="AJ157" i="4"/>
  <c r="AP250" i="3"/>
  <c r="AP157" i="3"/>
  <c r="AO250" i="3"/>
  <c r="AO157" i="3"/>
  <c r="AN250" i="3"/>
  <c r="AN157" i="3"/>
  <c r="AN251" i="3"/>
  <c r="AN253" i="3" s="1"/>
  <c r="AM250" i="3"/>
  <c r="AM157" i="3"/>
  <c r="AL250" i="3"/>
  <c r="AL157" i="3"/>
  <c r="AQ250" i="3"/>
  <c r="AQ251" i="3" s="1"/>
  <c r="AQ253" i="3" s="1"/>
  <c r="AR250" i="3"/>
  <c r="AM250" i="4"/>
  <c r="AM157" i="4"/>
  <c r="AL250" i="4"/>
  <c r="AL157" i="4"/>
  <c r="AI157" i="4"/>
  <c r="AJ250" i="4"/>
  <c r="AK250" i="4"/>
  <c r="AK251" i="4" s="1"/>
  <c r="AK253" i="4" s="1"/>
  <c r="AP157" i="4"/>
  <c r="AP251" i="4" s="1"/>
  <c r="AP253" i="4" s="1"/>
  <c r="AO157" i="4"/>
  <c r="AO251" i="4" s="1"/>
  <c r="AO253" i="4" s="1"/>
  <c r="AN157" i="4"/>
  <c r="AN251" i="4" s="1"/>
  <c r="AN253" i="4" s="1"/>
  <c r="BC250" i="4"/>
  <c r="BC157" i="4"/>
  <c r="BB250" i="4"/>
  <c r="BB157" i="4"/>
  <c r="BA250" i="4"/>
  <c r="BA157" i="4"/>
  <c r="BA251" i="4"/>
  <c r="BA253" i="4" s="1"/>
  <c r="AZ250" i="4"/>
  <c r="AZ157" i="4"/>
  <c r="AZ251" i="4" s="1"/>
  <c r="AZ253" i="4" s="1"/>
  <c r="AY250" i="4"/>
  <c r="AY157" i="4"/>
  <c r="AA250" i="4"/>
  <c r="AA250" i="3"/>
  <c r="AA157" i="3"/>
  <c r="AA157" i="6" s="1"/>
  <c r="Z250" i="4"/>
  <c r="Z250" i="3"/>
  <c r="Z251" i="3" s="1"/>
  <c r="Z253" i="3" s="1"/>
  <c r="Z157" i="4"/>
  <c r="Z157" i="6" s="1"/>
  <c r="Z157" i="3"/>
  <c r="Y250" i="4"/>
  <c r="Y250" i="3"/>
  <c r="Y157" i="4"/>
  <c r="Y251" i="4" s="1"/>
  <c r="Y253" i="4" s="1"/>
  <c r="Y157" i="3"/>
  <c r="N156" i="1" s="1"/>
  <c r="X250" i="4"/>
  <c r="X250" i="3"/>
  <c r="X157" i="4"/>
  <c r="X157" i="3"/>
  <c r="M12" i="1"/>
  <c r="N12" i="1"/>
  <c r="O12" i="1"/>
  <c r="P12" i="1"/>
  <c r="Q12" i="1"/>
  <c r="R12" i="1"/>
  <c r="S12" i="1"/>
  <c r="T12" i="1"/>
  <c r="U12" i="1"/>
  <c r="V12" i="1"/>
  <c r="W12" i="1"/>
  <c r="R243" i="1"/>
  <c r="Q243" i="1"/>
  <c r="P243" i="1"/>
  <c r="O243" i="1"/>
  <c r="N243" i="1"/>
  <c r="M243" i="1"/>
  <c r="R242" i="1"/>
  <c r="Q242" i="1"/>
  <c r="P242" i="1"/>
  <c r="O242" i="1"/>
  <c r="N242" i="1"/>
  <c r="M242" i="1"/>
  <c r="R241" i="1"/>
  <c r="Q241" i="1"/>
  <c r="P241" i="1"/>
  <c r="O241" i="1"/>
  <c r="N241" i="1"/>
  <c r="M241" i="1"/>
  <c r="R240" i="1"/>
  <c r="Q240" i="1"/>
  <c r="P240" i="1"/>
  <c r="O240" i="1"/>
  <c r="N240" i="1"/>
  <c r="M240" i="1"/>
  <c r="R239" i="1"/>
  <c r="Q239" i="1"/>
  <c r="P239" i="1"/>
  <c r="O239" i="1"/>
  <c r="N239" i="1"/>
  <c r="M239" i="1"/>
  <c r="R238" i="1"/>
  <c r="Q238" i="1"/>
  <c r="P238" i="1"/>
  <c r="O238" i="1"/>
  <c r="N238" i="1"/>
  <c r="M238" i="1"/>
  <c r="R237" i="1"/>
  <c r="Q237" i="1"/>
  <c r="P237" i="1"/>
  <c r="O237" i="1"/>
  <c r="N237" i="1"/>
  <c r="M237" i="1"/>
  <c r="R236" i="1"/>
  <c r="Q236" i="1"/>
  <c r="P236" i="1"/>
  <c r="O236" i="1"/>
  <c r="N236" i="1"/>
  <c r="M236" i="1"/>
  <c r="R235" i="1"/>
  <c r="Q235" i="1"/>
  <c r="P235" i="1"/>
  <c r="O235" i="1"/>
  <c r="N235" i="1"/>
  <c r="M235" i="1"/>
  <c r="R234" i="1"/>
  <c r="Q234" i="1"/>
  <c r="P234" i="1"/>
  <c r="O234" i="1"/>
  <c r="N234" i="1"/>
  <c r="M234" i="1"/>
  <c r="R233" i="1"/>
  <c r="Q233" i="1"/>
  <c r="P233" i="1"/>
  <c r="O233" i="1"/>
  <c r="N233" i="1"/>
  <c r="M233" i="1"/>
  <c r="R232" i="1"/>
  <c r="Q232" i="1"/>
  <c r="P232" i="1"/>
  <c r="O232" i="1"/>
  <c r="N232" i="1"/>
  <c r="M232" i="1"/>
  <c r="R231" i="1"/>
  <c r="Q231" i="1"/>
  <c r="P231" i="1"/>
  <c r="O231" i="1"/>
  <c r="N231" i="1"/>
  <c r="M231" i="1"/>
  <c r="R230" i="1"/>
  <c r="Q230" i="1"/>
  <c r="P230" i="1"/>
  <c r="O230" i="1"/>
  <c r="N230" i="1"/>
  <c r="M230" i="1"/>
  <c r="R229" i="1"/>
  <c r="Q229" i="1"/>
  <c r="P229" i="1"/>
  <c r="O229" i="1"/>
  <c r="N229" i="1"/>
  <c r="M229" i="1"/>
  <c r="R228" i="1"/>
  <c r="Q228" i="1"/>
  <c r="P228" i="1"/>
  <c r="O228" i="1"/>
  <c r="N228" i="1"/>
  <c r="M228" i="1"/>
  <c r="R227" i="1"/>
  <c r="Q227" i="1"/>
  <c r="P227" i="1"/>
  <c r="O227" i="1"/>
  <c r="N227" i="1"/>
  <c r="M227" i="1"/>
  <c r="R226" i="1"/>
  <c r="Q226" i="1"/>
  <c r="P226" i="1"/>
  <c r="O226" i="1"/>
  <c r="N226" i="1"/>
  <c r="M226" i="1"/>
  <c r="R223" i="1"/>
  <c r="Q223" i="1"/>
  <c r="P223" i="1"/>
  <c r="O223" i="1"/>
  <c r="N223" i="1"/>
  <c r="M223" i="1"/>
  <c r="R222" i="1"/>
  <c r="Q222" i="1"/>
  <c r="P222" i="1"/>
  <c r="O222" i="1"/>
  <c r="N222" i="1"/>
  <c r="M222" i="1"/>
  <c r="R221" i="1"/>
  <c r="Q221" i="1"/>
  <c r="P221" i="1"/>
  <c r="O221" i="1"/>
  <c r="N221" i="1"/>
  <c r="M221" i="1"/>
  <c r="R220" i="1"/>
  <c r="Q220" i="1"/>
  <c r="P220" i="1"/>
  <c r="O220" i="1"/>
  <c r="N220" i="1"/>
  <c r="M220" i="1"/>
  <c r="R219" i="1"/>
  <c r="Q219" i="1"/>
  <c r="P219" i="1"/>
  <c r="O219" i="1"/>
  <c r="N219" i="1"/>
  <c r="M219" i="1"/>
  <c r="R218" i="1"/>
  <c r="Q218" i="1"/>
  <c r="P218" i="1"/>
  <c r="O218" i="1"/>
  <c r="N218" i="1"/>
  <c r="M218" i="1"/>
  <c r="R217" i="1"/>
  <c r="Q217" i="1"/>
  <c r="P217" i="1"/>
  <c r="O217" i="1"/>
  <c r="N217" i="1"/>
  <c r="M217" i="1"/>
  <c r="R216" i="1"/>
  <c r="Q216" i="1"/>
  <c r="P216" i="1"/>
  <c r="O216" i="1"/>
  <c r="N216" i="1"/>
  <c r="M216" i="1"/>
  <c r="R215" i="1"/>
  <c r="Q215" i="1"/>
  <c r="P215" i="1"/>
  <c r="O215" i="1"/>
  <c r="N215" i="1"/>
  <c r="M215" i="1"/>
  <c r="R214" i="1"/>
  <c r="Q214" i="1"/>
  <c r="P214" i="1"/>
  <c r="O214" i="1"/>
  <c r="N214" i="1"/>
  <c r="M214" i="1"/>
  <c r="R213" i="1"/>
  <c r="Q213" i="1"/>
  <c r="P213" i="1"/>
  <c r="O213" i="1"/>
  <c r="N213" i="1"/>
  <c r="M213" i="1"/>
  <c r="R212" i="1"/>
  <c r="Q212" i="1"/>
  <c r="P212" i="1"/>
  <c r="O212" i="1"/>
  <c r="N212" i="1"/>
  <c r="M212" i="1"/>
  <c r="R211" i="1"/>
  <c r="Q211" i="1"/>
  <c r="P211" i="1"/>
  <c r="O211" i="1"/>
  <c r="N211" i="1"/>
  <c r="M211" i="1"/>
  <c r="Q208" i="1"/>
  <c r="P208" i="1"/>
  <c r="O208" i="1"/>
  <c r="N208" i="1"/>
  <c r="M208" i="1"/>
  <c r="R207" i="1"/>
  <c r="Q207" i="1"/>
  <c r="P207" i="1"/>
  <c r="O207" i="1"/>
  <c r="N207" i="1"/>
  <c r="M207" i="1"/>
  <c r="R206" i="1"/>
  <c r="Q206" i="1"/>
  <c r="P206" i="1"/>
  <c r="O206" i="1"/>
  <c r="N206" i="1"/>
  <c r="M206" i="1"/>
  <c r="R205" i="1"/>
  <c r="Q205" i="1"/>
  <c r="P205" i="1"/>
  <c r="O205" i="1"/>
  <c r="N205" i="1"/>
  <c r="M205" i="1"/>
  <c r="R204" i="1"/>
  <c r="Q204" i="1"/>
  <c r="P204" i="1"/>
  <c r="O204" i="1"/>
  <c r="N204" i="1"/>
  <c r="M204" i="1"/>
  <c r="Q201" i="1"/>
  <c r="O201" i="1"/>
  <c r="M201" i="1"/>
  <c r="R200" i="1"/>
  <c r="Q200" i="1"/>
  <c r="P200" i="1"/>
  <c r="O200" i="1"/>
  <c r="N200" i="1"/>
  <c r="M200" i="1"/>
  <c r="R199" i="1"/>
  <c r="Q199" i="1"/>
  <c r="P199" i="1"/>
  <c r="O199" i="1"/>
  <c r="N199" i="1"/>
  <c r="M199" i="1"/>
  <c r="R198" i="1"/>
  <c r="Q198" i="1"/>
  <c r="P198" i="1"/>
  <c r="O198" i="1"/>
  <c r="N198" i="1"/>
  <c r="M198" i="1"/>
  <c r="R197" i="1"/>
  <c r="Q197" i="1"/>
  <c r="P197" i="1"/>
  <c r="O197" i="1"/>
  <c r="N197" i="1"/>
  <c r="M197" i="1"/>
  <c r="R196" i="1"/>
  <c r="Q196" i="1"/>
  <c r="P196" i="1"/>
  <c r="O196" i="1"/>
  <c r="N196" i="1"/>
  <c r="M196" i="1"/>
  <c r="R195" i="1"/>
  <c r="Q195" i="1"/>
  <c r="P195" i="1"/>
  <c r="O195" i="1"/>
  <c r="N195" i="1"/>
  <c r="M195" i="1"/>
  <c r="R193" i="1"/>
  <c r="Q193" i="1"/>
  <c r="P193" i="1"/>
  <c r="O193" i="1"/>
  <c r="N193" i="1"/>
  <c r="M193" i="1"/>
  <c r="R192" i="1"/>
  <c r="Q192" i="1"/>
  <c r="P192" i="1"/>
  <c r="O192" i="1"/>
  <c r="N192" i="1"/>
  <c r="M192" i="1"/>
  <c r="R191" i="1"/>
  <c r="Q191" i="1"/>
  <c r="P191" i="1"/>
  <c r="O191" i="1"/>
  <c r="N191" i="1"/>
  <c r="M191" i="1"/>
  <c r="R190" i="1"/>
  <c r="Q190" i="1"/>
  <c r="P190" i="1"/>
  <c r="O190" i="1"/>
  <c r="N190" i="1"/>
  <c r="M190" i="1"/>
  <c r="R189" i="1"/>
  <c r="Q189" i="1"/>
  <c r="P189" i="1"/>
  <c r="O189" i="1"/>
  <c r="N189" i="1"/>
  <c r="M189" i="1"/>
  <c r="R188" i="1"/>
  <c r="Q188" i="1"/>
  <c r="P188" i="1"/>
  <c r="O188" i="1"/>
  <c r="N188" i="1"/>
  <c r="M188" i="1"/>
  <c r="R187" i="1"/>
  <c r="Q187" i="1"/>
  <c r="P187" i="1"/>
  <c r="O187" i="1"/>
  <c r="N187" i="1"/>
  <c r="M187" i="1"/>
  <c r="R186" i="1"/>
  <c r="Q186" i="1"/>
  <c r="P186" i="1"/>
  <c r="O186" i="1"/>
  <c r="N186" i="1"/>
  <c r="M186" i="1"/>
  <c r="R185" i="1"/>
  <c r="Q185" i="1"/>
  <c r="P185" i="1"/>
  <c r="O185" i="1"/>
  <c r="N185" i="1"/>
  <c r="M185" i="1"/>
  <c r="R184" i="1"/>
  <c r="Q184" i="1"/>
  <c r="P184" i="1"/>
  <c r="O184" i="1"/>
  <c r="N184" i="1"/>
  <c r="M184" i="1"/>
  <c r="R183" i="1"/>
  <c r="Q183" i="1"/>
  <c r="P183" i="1"/>
  <c r="O183" i="1"/>
  <c r="N183" i="1"/>
  <c r="M183" i="1"/>
  <c r="R182" i="1"/>
  <c r="Q182" i="1"/>
  <c r="P182" i="1"/>
  <c r="O182" i="1"/>
  <c r="N182" i="1"/>
  <c r="M182" i="1"/>
  <c r="R181" i="1"/>
  <c r="Q181" i="1"/>
  <c r="P181" i="1"/>
  <c r="O181" i="1"/>
  <c r="N181" i="1"/>
  <c r="M181" i="1"/>
  <c r="R180" i="1"/>
  <c r="Q180" i="1"/>
  <c r="P180" i="1"/>
  <c r="O180" i="1"/>
  <c r="N180" i="1"/>
  <c r="M180" i="1"/>
  <c r="R179" i="1"/>
  <c r="Q179" i="1"/>
  <c r="P179" i="1"/>
  <c r="O179" i="1"/>
  <c r="N179" i="1"/>
  <c r="M179" i="1"/>
  <c r="R178" i="1"/>
  <c r="Q178" i="1"/>
  <c r="P178" i="1"/>
  <c r="O178" i="1"/>
  <c r="N178" i="1"/>
  <c r="M178" i="1"/>
  <c r="R177" i="1"/>
  <c r="Q177" i="1"/>
  <c r="P177" i="1"/>
  <c r="O177" i="1"/>
  <c r="N177" i="1"/>
  <c r="M177" i="1"/>
  <c r="P176" i="1"/>
  <c r="O176" i="1"/>
  <c r="N176" i="1"/>
  <c r="M176" i="1"/>
  <c r="R175" i="1"/>
  <c r="Q175" i="1"/>
  <c r="P175" i="1"/>
  <c r="O175" i="1"/>
  <c r="N175" i="1"/>
  <c r="M175" i="1"/>
  <c r="R174" i="1"/>
  <c r="Q174" i="1"/>
  <c r="P174" i="1"/>
  <c r="O174" i="1"/>
  <c r="N174" i="1"/>
  <c r="M174" i="1"/>
  <c r="R173" i="1"/>
  <c r="Q173" i="1"/>
  <c r="P173" i="1"/>
  <c r="O173" i="1"/>
  <c r="N173" i="1"/>
  <c r="M173" i="1"/>
  <c r="R172" i="1"/>
  <c r="Q172" i="1"/>
  <c r="P172" i="1"/>
  <c r="O172" i="1"/>
  <c r="N172" i="1"/>
  <c r="M172" i="1"/>
  <c r="R171" i="1"/>
  <c r="Q171" i="1"/>
  <c r="P171" i="1"/>
  <c r="O171" i="1"/>
  <c r="N171" i="1"/>
  <c r="M171" i="1"/>
  <c r="R170" i="1"/>
  <c r="Q170" i="1"/>
  <c r="P170" i="1"/>
  <c r="O170" i="1"/>
  <c r="N170" i="1"/>
  <c r="M170" i="1"/>
  <c r="R169" i="1"/>
  <c r="Q169" i="1"/>
  <c r="P169" i="1"/>
  <c r="O169" i="1"/>
  <c r="N169" i="1"/>
  <c r="M169" i="1"/>
  <c r="R168" i="1"/>
  <c r="Q168" i="1"/>
  <c r="P168" i="1"/>
  <c r="O168" i="1"/>
  <c r="N168" i="1"/>
  <c r="M168" i="1"/>
  <c r="R167" i="1"/>
  <c r="Q167" i="1"/>
  <c r="P167" i="1"/>
  <c r="O167" i="1"/>
  <c r="N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M158" i="1"/>
  <c r="R157" i="1"/>
  <c r="Q157" i="1"/>
  <c r="P157" i="1"/>
  <c r="O157" i="1"/>
  <c r="N157" i="1"/>
  <c r="M157" i="1"/>
  <c r="R156" i="1"/>
  <c r="Q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3" i="1"/>
  <c r="Q93" i="1"/>
  <c r="P93" i="1"/>
  <c r="O93" i="1"/>
  <c r="N93" i="1"/>
  <c r="M93" i="1"/>
  <c r="R92" i="1"/>
  <c r="Q92" i="1"/>
  <c r="P92" i="1"/>
  <c r="O92" i="1"/>
  <c r="N92" i="1"/>
  <c r="M92" i="1"/>
  <c r="R91" i="1"/>
  <c r="Q91" i="1"/>
  <c r="P91" i="1"/>
  <c r="O91" i="1"/>
  <c r="N91" i="1"/>
  <c r="M91" i="1"/>
  <c r="R90" i="1"/>
  <c r="Q90" i="1"/>
  <c r="P90" i="1"/>
  <c r="O90" i="1"/>
  <c r="N90" i="1"/>
  <c r="M90" i="1"/>
  <c r="R89" i="1"/>
  <c r="Q89" i="1"/>
  <c r="P89" i="1"/>
  <c r="O89" i="1"/>
  <c r="N89" i="1"/>
  <c r="M89" i="1"/>
  <c r="R88" i="1"/>
  <c r="Q88" i="1"/>
  <c r="P88" i="1"/>
  <c r="O88" i="1"/>
  <c r="N88" i="1"/>
  <c r="M88" i="1"/>
  <c r="R87" i="1"/>
  <c r="Q87" i="1"/>
  <c r="P87" i="1"/>
  <c r="O87" i="1"/>
  <c r="N87" i="1"/>
  <c r="M87" i="1"/>
  <c r="R85" i="1"/>
  <c r="Q85" i="1"/>
  <c r="P85" i="1"/>
  <c r="O85" i="1"/>
  <c r="N85" i="1"/>
  <c r="M85" i="1"/>
  <c r="R84" i="1"/>
  <c r="Q84" i="1"/>
  <c r="P84" i="1"/>
  <c r="O84" i="1"/>
  <c r="N84" i="1"/>
  <c r="M84" i="1"/>
  <c r="R83" i="1"/>
  <c r="Q83" i="1"/>
  <c r="P83" i="1"/>
  <c r="O83" i="1"/>
  <c r="N83" i="1"/>
  <c r="M83" i="1"/>
  <c r="R82" i="1"/>
  <c r="Q82" i="1"/>
  <c r="P82" i="1"/>
  <c r="O82" i="1"/>
  <c r="N82" i="1"/>
  <c r="M82" i="1"/>
  <c r="R81" i="1"/>
  <c r="Q81" i="1"/>
  <c r="P81" i="1"/>
  <c r="O81" i="1"/>
  <c r="N81" i="1"/>
  <c r="M81" i="1"/>
  <c r="R80" i="1"/>
  <c r="Q80" i="1"/>
  <c r="P80" i="1"/>
  <c r="O80" i="1"/>
  <c r="N80" i="1"/>
  <c r="M80" i="1"/>
  <c r="R79" i="1"/>
  <c r="Q79" i="1"/>
  <c r="P79" i="1"/>
  <c r="O79" i="1"/>
  <c r="N79" i="1"/>
  <c r="M79" i="1"/>
  <c r="R78" i="1"/>
  <c r="Q78" i="1"/>
  <c r="P78" i="1"/>
  <c r="O78" i="1"/>
  <c r="N78" i="1"/>
  <c r="M78" i="1"/>
  <c r="R77" i="1"/>
  <c r="Q77" i="1"/>
  <c r="P77" i="1"/>
  <c r="O77" i="1"/>
  <c r="N77" i="1"/>
  <c r="M77" i="1"/>
  <c r="R76" i="1"/>
  <c r="Q76" i="1"/>
  <c r="P76" i="1"/>
  <c r="O76" i="1"/>
  <c r="N76" i="1"/>
  <c r="M76" i="1"/>
  <c r="R74" i="1"/>
  <c r="Q74" i="1"/>
  <c r="P74" i="1"/>
  <c r="O74" i="1"/>
  <c r="N74" i="1"/>
  <c r="M74" i="1"/>
  <c r="R73" i="1"/>
  <c r="Q73" i="1"/>
  <c r="P73" i="1"/>
  <c r="O73" i="1"/>
  <c r="N73" i="1"/>
  <c r="M73" i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19" i="1"/>
  <c r="Q19" i="1"/>
  <c r="P19" i="1"/>
  <c r="O19" i="1"/>
  <c r="N19" i="1"/>
  <c r="M19" i="1"/>
  <c r="R18" i="1"/>
  <c r="Q18" i="1"/>
  <c r="P18" i="1"/>
  <c r="O18" i="1"/>
  <c r="N18" i="1"/>
  <c r="M18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W243" i="1"/>
  <c r="V243" i="1"/>
  <c r="U243" i="1"/>
  <c r="T243" i="1"/>
  <c r="S243" i="1"/>
  <c r="W242" i="1"/>
  <c r="V242" i="1"/>
  <c r="U242" i="1"/>
  <c r="T242" i="1"/>
  <c r="S242" i="1"/>
  <c r="W241" i="1"/>
  <c r="V241" i="1"/>
  <c r="U241" i="1"/>
  <c r="T241" i="1"/>
  <c r="S241" i="1"/>
  <c r="W240" i="1"/>
  <c r="V240" i="1"/>
  <c r="U240" i="1"/>
  <c r="T240" i="1"/>
  <c r="S240" i="1"/>
  <c r="W239" i="1"/>
  <c r="V239" i="1"/>
  <c r="U239" i="1"/>
  <c r="T239" i="1"/>
  <c r="S239" i="1"/>
  <c r="W238" i="1"/>
  <c r="V238" i="1"/>
  <c r="U238" i="1"/>
  <c r="T238" i="1"/>
  <c r="S238" i="1"/>
  <c r="W237" i="1"/>
  <c r="V237" i="1"/>
  <c r="U237" i="1"/>
  <c r="T237" i="1"/>
  <c r="S237" i="1"/>
  <c r="W236" i="1"/>
  <c r="V236" i="1"/>
  <c r="U236" i="1"/>
  <c r="T236" i="1"/>
  <c r="S236" i="1"/>
  <c r="W235" i="1"/>
  <c r="V235" i="1"/>
  <c r="U235" i="1"/>
  <c r="T235" i="1"/>
  <c r="S235" i="1"/>
  <c r="W234" i="1"/>
  <c r="V234" i="1"/>
  <c r="U234" i="1"/>
  <c r="T234" i="1"/>
  <c r="S234" i="1"/>
  <c r="W233" i="1"/>
  <c r="V233" i="1"/>
  <c r="U233" i="1"/>
  <c r="T233" i="1"/>
  <c r="S233" i="1"/>
  <c r="W232" i="1"/>
  <c r="V232" i="1"/>
  <c r="U232" i="1"/>
  <c r="T232" i="1"/>
  <c r="S232" i="1"/>
  <c r="W231" i="1"/>
  <c r="V231" i="1"/>
  <c r="U231" i="1"/>
  <c r="T231" i="1"/>
  <c r="S231" i="1"/>
  <c r="W230" i="1"/>
  <c r="V230" i="1"/>
  <c r="U230" i="1"/>
  <c r="T230" i="1"/>
  <c r="S230" i="1"/>
  <c r="W229" i="1"/>
  <c r="V229" i="1"/>
  <c r="U229" i="1"/>
  <c r="T229" i="1"/>
  <c r="S229" i="1"/>
  <c r="W228" i="1"/>
  <c r="V228" i="1"/>
  <c r="U228" i="1"/>
  <c r="T228" i="1"/>
  <c r="S228" i="1"/>
  <c r="W227" i="1"/>
  <c r="V227" i="1"/>
  <c r="U227" i="1"/>
  <c r="T227" i="1"/>
  <c r="S227" i="1"/>
  <c r="W226" i="1"/>
  <c r="V226" i="1"/>
  <c r="U226" i="1"/>
  <c r="T226" i="1"/>
  <c r="S226" i="1"/>
  <c r="W223" i="1"/>
  <c r="V223" i="1"/>
  <c r="U223" i="1"/>
  <c r="T223" i="1"/>
  <c r="S223" i="1"/>
  <c r="W222" i="1"/>
  <c r="V222" i="1"/>
  <c r="U222" i="1"/>
  <c r="T222" i="1"/>
  <c r="S222" i="1"/>
  <c r="W221" i="1"/>
  <c r="V221" i="1"/>
  <c r="U221" i="1"/>
  <c r="T221" i="1"/>
  <c r="S221" i="1"/>
  <c r="W220" i="1"/>
  <c r="V220" i="1"/>
  <c r="U220" i="1"/>
  <c r="T220" i="1"/>
  <c r="S220" i="1"/>
  <c r="W219" i="1"/>
  <c r="V219" i="1"/>
  <c r="U219" i="1"/>
  <c r="T219" i="1"/>
  <c r="S219" i="1"/>
  <c r="W218" i="1"/>
  <c r="V218" i="1"/>
  <c r="U218" i="1"/>
  <c r="T218" i="1"/>
  <c r="S218" i="1"/>
  <c r="W217" i="1"/>
  <c r="V217" i="1"/>
  <c r="U217" i="1"/>
  <c r="T217" i="1"/>
  <c r="S217" i="1"/>
  <c r="W216" i="1"/>
  <c r="V216" i="1"/>
  <c r="U216" i="1"/>
  <c r="T216" i="1"/>
  <c r="S216" i="1"/>
  <c r="W215" i="1"/>
  <c r="V215" i="1"/>
  <c r="U215" i="1"/>
  <c r="T215" i="1"/>
  <c r="S215" i="1"/>
  <c r="W214" i="1"/>
  <c r="V214" i="1"/>
  <c r="U214" i="1"/>
  <c r="T214" i="1"/>
  <c r="S214" i="1"/>
  <c r="W213" i="1"/>
  <c r="V213" i="1"/>
  <c r="U213" i="1"/>
  <c r="T213" i="1"/>
  <c r="S213" i="1"/>
  <c r="W212" i="1"/>
  <c r="V212" i="1"/>
  <c r="U212" i="1"/>
  <c r="T212" i="1"/>
  <c r="S212" i="1"/>
  <c r="W211" i="1"/>
  <c r="V211" i="1"/>
  <c r="U211" i="1"/>
  <c r="T211" i="1"/>
  <c r="S211" i="1"/>
  <c r="W208" i="1"/>
  <c r="V208" i="1"/>
  <c r="U208" i="1"/>
  <c r="T208" i="1"/>
  <c r="S208" i="1"/>
  <c r="W207" i="1"/>
  <c r="V207" i="1"/>
  <c r="U207" i="1"/>
  <c r="T207" i="1"/>
  <c r="S207" i="1"/>
  <c r="W206" i="1"/>
  <c r="V206" i="1"/>
  <c r="U206" i="1"/>
  <c r="T206" i="1"/>
  <c r="S206" i="1"/>
  <c r="W205" i="1"/>
  <c r="V205" i="1"/>
  <c r="U205" i="1"/>
  <c r="T205" i="1"/>
  <c r="S205" i="1"/>
  <c r="W204" i="1"/>
  <c r="V204" i="1"/>
  <c r="U204" i="1"/>
  <c r="T204" i="1"/>
  <c r="S204" i="1"/>
  <c r="W201" i="1"/>
  <c r="U201" i="1"/>
  <c r="S201" i="1"/>
  <c r="W200" i="1"/>
  <c r="V200" i="1"/>
  <c r="U200" i="1"/>
  <c r="T200" i="1"/>
  <c r="S200" i="1"/>
  <c r="W199" i="1"/>
  <c r="V199" i="1"/>
  <c r="U199" i="1"/>
  <c r="T199" i="1"/>
  <c r="S199" i="1"/>
  <c r="W198" i="1"/>
  <c r="V198" i="1"/>
  <c r="U198" i="1"/>
  <c r="T198" i="1"/>
  <c r="S198" i="1"/>
  <c r="W197" i="1"/>
  <c r="V197" i="1"/>
  <c r="U197" i="1"/>
  <c r="T197" i="1"/>
  <c r="S197" i="1"/>
  <c r="W196" i="1"/>
  <c r="V196" i="1"/>
  <c r="U196" i="1"/>
  <c r="T196" i="1"/>
  <c r="S196" i="1"/>
  <c r="W195" i="1"/>
  <c r="V195" i="1"/>
  <c r="U195" i="1"/>
  <c r="T195" i="1"/>
  <c r="S195" i="1"/>
  <c r="W193" i="1"/>
  <c r="V193" i="1"/>
  <c r="U193" i="1"/>
  <c r="T193" i="1"/>
  <c r="S193" i="1"/>
  <c r="W192" i="1"/>
  <c r="V192" i="1"/>
  <c r="U192" i="1"/>
  <c r="T192" i="1"/>
  <c r="S192" i="1"/>
  <c r="W191" i="1"/>
  <c r="V191" i="1"/>
  <c r="U191" i="1"/>
  <c r="T191" i="1"/>
  <c r="S191" i="1"/>
  <c r="W190" i="1"/>
  <c r="V190" i="1"/>
  <c r="U190" i="1"/>
  <c r="T190" i="1"/>
  <c r="S190" i="1"/>
  <c r="W189" i="1"/>
  <c r="V189" i="1"/>
  <c r="U189" i="1"/>
  <c r="T189" i="1"/>
  <c r="S189" i="1"/>
  <c r="W188" i="1"/>
  <c r="V188" i="1"/>
  <c r="U188" i="1"/>
  <c r="T188" i="1"/>
  <c r="S188" i="1"/>
  <c r="W187" i="1"/>
  <c r="V187" i="1"/>
  <c r="U187" i="1"/>
  <c r="T187" i="1"/>
  <c r="S187" i="1"/>
  <c r="W186" i="1"/>
  <c r="V186" i="1"/>
  <c r="U186" i="1"/>
  <c r="T186" i="1"/>
  <c r="S186" i="1"/>
  <c r="W185" i="1"/>
  <c r="V185" i="1"/>
  <c r="U185" i="1"/>
  <c r="T185" i="1"/>
  <c r="S185" i="1"/>
  <c r="W184" i="1"/>
  <c r="V184" i="1"/>
  <c r="U184" i="1"/>
  <c r="T184" i="1"/>
  <c r="S184" i="1"/>
  <c r="W183" i="1"/>
  <c r="V183" i="1"/>
  <c r="U183" i="1"/>
  <c r="T183" i="1"/>
  <c r="S183" i="1"/>
  <c r="W182" i="1"/>
  <c r="V182" i="1"/>
  <c r="U182" i="1"/>
  <c r="T182" i="1"/>
  <c r="S182" i="1"/>
  <c r="W181" i="1"/>
  <c r="V181" i="1"/>
  <c r="U181" i="1"/>
  <c r="T181" i="1"/>
  <c r="S181" i="1"/>
  <c r="W180" i="1"/>
  <c r="V180" i="1"/>
  <c r="U180" i="1"/>
  <c r="T180" i="1"/>
  <c r="S180" i="1"/>
  <c r="W179" i="1"/>
  <c r="V179" i="1"/>
  <c r="U179" i="1"/>
  <c r="T179" i="1"/>
  <c r="S179" i="1"/>
  <c r="W178" i="1"/>
  <c r="V178" i="1"/>
  <c r="U178" i="1"/>
  <c r="T178" i="1"/>
  <c r="S178" i="1"/>
  <c r="W177" i="1"/>
  <c r="V177" i="1"/>
  <c r="U177" i="1"/>
  <c r="T177" i="1"/>
  <c r="S177" i="1"/>
  <c r="W176" i="1"/>
  <c r="V176" i="1"/>
  <c r="U176" i="1"/>
  <c r="T176" i="1"/>
  <c r="S176" i="1"/>
  <c r="W175" i="1"/>
  <c r="V175" i="1"/>
  <c r="U175" i="1"/>
  <c r="T175" i="1"/>
  <c r="S175" i="1"/>
  <c r="W174" i="1"/>
  <c r="V174" i="1"/>
  <c r="U174" i="1"/>
  <c r="T174" i="1"/>
  <c r="S174" i="1"/>
  <c r="W173" i="1"/>
  <c r="V173" i="1"/>
  <c r="U173" i="1"/>
  <c r="T173" i="1"/>
  <c r="S173" i="1"/>
  <c r="W172" i="1"/>
  <c r="V172" i="1"/>
  <c r="U172" i="1"/>
  <c r="T172" i="1"/>
  <c r="S172" i="1"/>
  <c r="W171" i="1"/>
  <c r="V171" i="1"/>
  <c r="U171" i="1"/>
  <c r="T171" i="1"/>
  <c r="S171" i="1"/>
  <c r="W170" i="1"/>
  <c r="V170" i="1"/>
  <c r="U170" i="1"/>
  <c r="T170" i="1"/>
  <c r="S170" i="1"/>
  <c r="W169" i="1"/>
  <c r="V169" i="1"/>
  <c r="U169" i="1"/>
  <c r="T169" i="1"/>
  <c r="S169" i="1"/>
  <c r="W168" i="1"/>
  <c r="V168" i="1"/>
  <c r="U168" i="1"/>
  <c r="T168" i="1"/>
  <c r="S168" i="1"/>
  <c r="W167" i="1"/>
  <c r="V167" i="1"/>
  <c r="U167" i="1"/>
  <c r="T167" i="1"/>
  <c r="S167" i="1"/>
  <c r="W166" i="1"/>
  <c r="V166" i="1"/>
  <c r="U166" i="1"/>
  <c r="T166" i="1"/>
  <c r="S166" i="1"/>
  <c r="W165" i="1"/>
  <c r="V165" i="1"/>
  <c r="U165" i="1"/>
  <c r="T165" i="1"/>
  <c r="S165" i="1"/>
  <c r="W164" i="1"/>
  <c r="V164" i="1"/>
  <c r="U164" i="1"/>
  <c r="T164" i="1"/>
  <c r="S164" i="1"/>
  <c r="W163" i="1"/>
  <c r="V163" i="1"/>
  <c r="U163" i="1"/>
  <c r="T163" i="1"/>
  <c r="S163" i="1"/>
  <c r="W162" i="1"/>
  <c r="V162" i="1"/>
  <c r="U162" i="1"/>
  <c r="T162" i="1"/>
  <c r="S162" i="1"/>
  <c r="W161" i="1"/>
  <c r="V161" i="1"/>
  <c r="U161" i="1"/>
  <c r="T161" i="1"/>
  <c r="S161" i="1"/>
  <c r="W160" i="1"/>
  <c r="V160" i="1"/>
  <c r="U160" i="1"/>
  <c r="T160" i="1"/>
  <c r="S160" i="1"/>
  <c r="W159" i="1"/>
  <c r="V159" i="1"/>
  <c r="U159" i="1"/>
  <c r="T159" i="1"/>
  <c r="S159" i="1"/>
  <c r="W158" i="1"/>
  <c r="V158" i="1"/>
  <c r="U158" i="1"/>
  <c r="T158" i="1"/>
  <c r="S158" i="1"/>
  <c r="W157" i="1"/>
  <c r="V157" i="1"/>
  <c r="U157" i="1"/>
  <c r="T157" i="1"/>
  <c r="S157" i="1"/>
  <c r="AE157" i="3"/>
  <c r="AE157" i="6" s="1"/>
  <c r="AD157" i="3"/>
  <c r="AD157" i="6" s="1"/>
  <c r="W155" i="1"/>
  <c r="V155" i="1"/>
  <c r="U155" i="1"/>
  <c r="T155" i="1"/>
  <c r="S155" i="1"/>
  <c r="W154" i="1"/>
  <c r="V154" i="1"/>
  <c r="U154" i="1"/>
  <c r="T154" i="1"/>
  <c r="S154" i="1"/>
  <c r="W153" i="1"/>
  <c r="V153" i="1"/>
  <c r="U153" i="1"/>
  <c r="T153" i="1"/>
  <c r="S153" i="1"/>
  <c r="W152" i="1"/>
  <c r="V152" i="1"/>
  <c r="U152" i="1"/>
  <c r="T152" i="1"/>
  <c r="S152" i="1"/>
  <c r="W151" i="1"/>
  <c r="V151" i="1"/>
  <c r="U151" i="1"/>
  <c r="T151" i="1"/>
  <c r="S151" i="1"/>
  <c r="W150" i="1"/>
  <c r="V150" i="1"/>
  <c r="U150" i="1"/>
  <c r="T150" i="1"/>
  <c r="S150" i="1"/>
  <c r="W149" i="1"/>
  <c r="V149" i="1"/>
  <c r="U149" i="1"/>
  <c r="T149" i="1"/>
  <c r="S149" i="1"/>
  <c r="W148" i="1"/>
  <c r="V148" i="1"/>
  <c r="U148" i="1"/>
  <c r="T148" i="1"/>
  <c r="S148" i="1"/>
  <c r="W147" i="1"/>
  <c r="V147" i="1"/>
  <c r="U147" i="1"/>
  <c r="T147" i="1"/>
  <c r="S147" i="1"/>
  <c r="W146" i="1"/>
  <c r="V146" i="1"/>
  <c r="U146" i="1"/>
  <c r="T146" i="1"/>
  <c r="S146" i="1"/>
  <c r="W145" i="1"/>
  <c r="V145" i="1"/>
  <c r="U145" i="1"/>
  <c r="T145" i="1"/>
  <c r="S145" i="1"/>
  <c r="W144" i="1"/>
  <c r="V144" i="1"/>
  <c r="U144" i="1"/>
  <c r="T144" i="1"/>
  <c r="S144" i="1"/>
  <c r="W143" i="1"/>
  <c r="V143" i="1"/>
  <c r="U143" i="1"/>
  <c r="T143" i="1"/>
  <c r="S143" i="1"/>
  <c r="W142" i="1"/>
  <c r="V142" i="1"/>
  <c r="U142" i="1"/>
  <c r="T142" i="1"/>
  <c r="S142" i="1"/>
  <c r="W141" i="1"/>
  <c r="V141" i="1"/>
  <c r="U141" i="1"/>
  <c r="T141" i="1"/>
  <c r="S141" i="1"/>
  <c r="W140" i="1"/>
  <c r="V140" i="1"/>
  <c r="U140" i="1"/>
  <c r="T140" i="1"/>
  <c r="S140" i="1"/>
  <c r="W139" i="1"/>
  <c r="V139" i="1"/>
  <c r="U139" i="1"/>
  <c r="T139" i="1"/>
  <c r="S139" i="1"/>
  <c r="W138" i="1"/>
  <c r="V138" i="1"/>
  <c r="U138" i="1"/>
  <c r="T138" i="1"/>
  <c r="S138" i="1"/>
  <c r="W137" i="1"/>
  <c r="V137" i="1"/>
  <c r="U137" i="1"/>
  <c r="T137" i="1"/>
  <c r="S137" i="1"/>
  <c r="W136" i="1"/>
  <c r="V136" i="1"/>
  <c r="U136" i="1"/>
  <c r="T136" i="1"/>
  <c r="S136" i="1"/>
  <c r="W135" i="1"/>
  <c r="V135" i="1"/>
  <c r="U135" i="1"/>
  <c r="T135" i="1"/>
  <c r="S135" i="1"/>
  <c r="W134" i="1"/>
  <c r="V134" i="1"/>
  <c r="U134" i="1"/>
  <c r="T134" i="1"/>
  <c r="S134" i="1"/>
  <c r="W133" i="1"/>
  <c r="V133" i="1"/>
  <c r="U133" i="1"/>
  <c r="T133" i="1"/>
  <c r="S133" i="1"/>
  <c r="W132" i="1"/>
  <c r="V132" i="1"/>
  <c r="U132" i="1"/>
  <c r="T132" i="1"/>
  <c r="S132" i="1"/>
  <c r="W131" i="1"/>
  <c r="V131" i="1"/>
  <c r="U131" i="1"/>
  <c r="T131" i="1"/>
  <c r="S131" i="1"/>
  <c r="W130" i="1"/>
  <c r="V130" i="1"/>
  <c r="U130" i="1"/>
  <c r="T130" i="1"/>
  <c r="S130" i="1"/>
  <c r="W129" i="1"/>
  <c r="V129" i="1"/>
  <c r="U129" i="1"/>
  <c r="T129" i="1"/>
  <c r="S129" i="1"/>
  <c r="W128" i="1"/>
  <c r="V128" i="1"/>
  <c r="U128" i="1"/>
  <c r="T128" i="1"/>
  <c r="S128" i="1"/>
  <c r="W127" i="1"/>
  <c r="V127" i="1"/>
  <c r="U127" i="1"/>
  <c r="T127" i="1"/>
  <c r="S127" i="1"/>
  <c r="W126" i="1"/>
  <c r="V126" i="1"/>
  <c r="U126" i="1"/>
  <c r="T126" i="1"/>
  <c r="S126" i="1"/>
  <c r="W125" i="1"/>
  <c r="V125" i="1"/>
  <c r="U125" i="1"/>
  <c r="T125" i="1"/>
  <c r="S125" i="1"/>
  <c r="W124" i="1"/>
  <c r="V124" i="1"/>
  <c r="U124" i="1"/>
  <c r="T124" i="1"/>
  <c r="S124" i="1"/>
  <c r="W123" i="1"/>
  <c r="V123" i="1"/>
  <c r="U123" i="1"/>
  <c r="T123" i="1"/>
  <c r="S123" i="1"/>
  <c r="W122" i="1"/>
  <c r="V122" i="1"/>
  <c r="U122" i="1"/>
  <c r="T122" i="1"/>
  <c r="S122" i="1"/>
  <c r="W121" i="1"/>
  <c r="V121" i="1"/>
  <c r="U121" i="1"/>
  <c r="T121" i="1"/>
  <c r="S121" i="1"/>
  <c r="W120" i="1"/>
  <c r="V120" i="1"/>
  <c r="U120" i="1"/>
  <c r="T120" i="1"/>
  <c r="S120" i="1"/>
  <c r="W119" i="1"/>
  <c r="V119" i="1"/>
  <c r="U119" i="1"/>
  <c r="T119" i="1"/>
  <c r="S119" i="1"/>
  <c r="W118" i="1"/>
  <c r="V118" i="1"/>
  <c r="U118" i="1"/>
  <c r="T118" i="1"/>
  <c r="S118" i="1"/>
  <c r="W116" i="1"/>
  <c r="V116" i="1"/>
  <c r="U116" i="1"/>
  <c r="T116" i="1"/>
  <c r="S116" i="1"/>
  <c r="W115" i="1"/>
  <c r="V115" i="1"/>
  <c r="U115" i="1"/>
  <c r="T115" i="1"/>
  <c r="S115" i="1"/>
  <c r="W114" i="1"/>
  <c r="V114" i="1"/>
  <c r="U114" i="1"/>
  <c r="T114" i="1"/>
  <c r="S114" i="1"/>
  <c r="W111" i="1"/>
  <c r="V111" i="1"/>
  <c r="U111" i="1"/>
  <c r="T111" i="1"/>
  <c r="S111" i="1"/>
  <c r="W110" i="1"/>
  <c r="V110" i="1"/>
  <c r="U110" i="1"/>
  <c r="T110" i="1"/>
  <c r="S110" i="1"/>
  <c r="W109" i="1"/>
  <c r="V109" i="1"/>
  <c r="U109" i="1"/>
  <c r="T109" i="1"/>
  <c r="S109" i="1"/>
  <c r="W105" i="1"/>
  <c r="V105" i="1"/>
  <c r="U105" i="1"/>
  <c r="T105" i="1"/>
  <c r="S105" i="1"/>
  <c r="W104" i="1"/>
  <c r="V104" i="1"/>
  <c r="U104" i="1"/>
  <c r="T104" i="1"/>
  <c r="S104" i="1"/>
  <c r="W103" i="1"/>
  <c r="V103" i="1"/>
  <c r="U103" i="1"/>
  <c r="T103" i="1"/>
  <c r="S103" i="1"/>
  <c r="W102" i="1"/>
  <c r="V102" i="1"/>
  <c r="U102" i="1"/>
  <c r="T102" i="1"/>
  <c r="S102" i="1"/>
  <c r="W101" i="1"/>
  <c r="V101" i="1"/>
  <c r="U101" i="1"/>
  <c r="T101" i="1"/>
  <c r="S101" i="1"/>
  <c r="W100" i="1"/>
  <c r="V100" i="1"/>
  <c r="U100" i="1"/>
  <c r="T100" i="1"/>
  <c r="S100" i="1"/>
  <c r="W99" i="1"/>
  <c r="V99" i="1"/>
  <c r="U99" i="1"/>
  <c r="T99" i="1"/>
  <c r="S99" i="1"/>
  <c r="W98" i="1"/>
  <c r="V98" i="1"/>
  <c r="U98" i="1"/>
  <c r="T98" i="1"/>
  <c r="S98" i="1"/>
  <c r="W93" i="1"/>
  <c r="V93" i="1"/>
  <c r="U93" i="1"/>
  <c r="T93" i="1"/>
  <c r="S93" i="1"/>
  <c r="W92" i="1"/>
  <c r="V92" i="1"/>
  <c r="U92" i="1"/>
  <c r="T92" i="1"/>
  <c r="S92" i="1"/>
  <c r="W91" i="1"/>
  <c r="V91" i="1"/>
  <c r="U91" i="1"/>
  <c r="T91" i="1"/>
  <c r="S91" i="1"/>
  <c r="W90" i="1"/>
  <c r="V90" i="1"/>
  <c r="U90" i="1"/>
  <c r="T90" i="1"/>
  <c r="S90" i="1"/>
  <c r="W89" i="1"/>
  <c r="V89" i="1"/>
  <c r="U89" i="1"/>
  <c r="T89" i="1"/>
  <c r="S89" i="1"/>
  <c r="W88" i="1"/>
  <c r="V88" i="1"/>
  <c r="U88" i="1"/>
  <c r="T88" i="1"/>
  <c r="S88" i="1"/>
  <c r="W87" i="1"/>
  <c r="V87" i="1"/>
  <c r="U87" i="1"/>
  <c r="T87" i="1"/>
  <c r="S87" i="1"/>
  <c r="W85" i="1"/>
  <c r="V85" i="1"/>
  <c r="U85" i="1"/>
  <c r="T85" i="1"/>
  <c r="S85" i="1"/>
  <c r="W84" i="1"/>
  <c r="V84" i="1"/>
  <c r="U84" i="1"/>
  <c r="T84" i="1"/>
  <c r="S84" i="1"/>
  <c r="W83" i="1"/>
  <c r="V83" i="1"/>
  <c r="U83" i="1"/>
  <c r="T83" i="1"/>
  <c r="S83" i="1"/>
  <c r="W82" i="1"/>
  <c r="V82" i="1"/>
  <c r="U82" i="1"/>
  <c r="T82" i="1"/>
  <c r="S82" i="1"/>
  <c r="W81" i="1"/>
  <c r="V81" i="1"/>
  <c r="U81" i="1"/>
  <c r="T81" i="1"/>
  <c r="S81" i="1"/>
  <c r="W80" i="1"/>
  <c r="V80" i="1"/>
  <c r="U80" i="1"/>
  <c r="T80" i="1"/>
  <c r="S80" i="1"/>
  <c r="W79" i="1"/>
  <c r="V79" i="1"/>
  <c r="U79" i="1"/>
  <c r="T79" i="1"/>
  <c r="S79" i="1"/>
  <c r="W78" i="1"/>
  <c r="V78" i="1"/>
  <c r="U78" i="1"/>
  <c r="T78" i="1"/>
  <c r="S78" i="1"/>
  <c r="W77" i="1"/>
  <c r="V77" i="1"/>
  <c r="U77" i="1"/>
  <c r="T77" i="1"/>
  <c r="S77" i="1"/>
  <c r="W76" i="1"/>
  <c r="V76" i="1"/>
  <c r="U76" i="1"/>
  <c r="T76" i="1"/>
  <c r="S76" i="1"/>
  <c r="W74" i="1"/>
  <c r="V74" i="1"/>
  <c r="U74" i="1"/>
  <c r="T74" i="1"/>
  <c r="S74" i="1"/>
  <c r="W73" i="1"/>
  <c r="V73" i="1"/>
  <c r="U73" i="1"/>
  <c r="T73" i="1"/>
  <c r="S73" i="1"/>
  <c r="W72" i="1"/>
  <c r="V72" i="1"/>
  <c r="U72" i="1"/>
  <c r="T72" i="1"/>
  <c r="S72" i="1"/>
  <c r="W71" i="1"/>
  <c r="V71" i="1"/>
  <c r="U71" i="1"/>
  <c r="T71" i="1"/>
  <c r="S71" i="1"/>
  <c r="W70" i="1"/>
  <c r="V70" i="1"/>
  <c r="U70" i="1"/>
  <c r="T70" i="1"/>
  <c r="S70" i="1"/>
  <c r="W69" i="1"/>
  <c r="V69" i="1"/>
  <c r="U69" i="1"/>
  <c r="T69" i="1"/>
  <c r="S69" i="1"/>
  <c r="W66" i="1"/>
  <c r="V66" i="1"/>
  <c r="U66" i="1"/>
  <c r="T66" i="1"/>
  <c r="S66" i="1"/>
  <c r="W65" i="1"/>
  <c r="V65" i="1"/>
  <c r="U65" i="1"/>
  <c r="T65" i="1"/>
  <c r="S65" i="1"/>
  <c r="W64" i="1"/>
  <c r="V64" i="1"/>
  <c r="U64" i="1"/>
  <c r="T64" i="1"/>
  <c r="S64" i="1"/>
  <c r="W63" i="1"/>
  <c r="V63" i="1"/>
  <c r="U63" i="1"/>
  <c r="T63" i="1"/>
  <c r="S63" i="1"/>
  <c r="W62" i="1"/>
  <c r="V62" i="1"/>
  <c r="U62" i="1"/>
  <c r="T62" i="1"/>
  <c r="S62" i="1"/>
  <c r="W61" i="1"/>
  <c r="V61" i="1"/>
  <c r="U61" i="1"/>
  <c r="T61" i="1"/>
  <c r="S61" i="1"/>
  <c r="W60" i="1"/>
  <c r="V60" i="1"/>
  <c r="U60" i="1"/>
  <c r="T60" i="1"/>
  <c r="S60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5" i="1"/>
  <c r="V55" i="1"/>
  <c r="U55" i="1"/>
  <c r="T55" i="1"/>
  <c r="S55" i="1"/>
  <c r="W54" i="1"/>
  <c r="V54" i="1"/>
  <c r="U54" i="1"/>
  <c r="T54" i="1"/>
  <c r="S54" i="1"/>
  <c r="W53" i="1"/>
  <c r="V53" i="1"/>
  <c r="U53" i="1"/>
  <c r="T53" i="1"/>
  <c r="S53" i="1"/>
  <c r="W52" i="1"/>
  <c r="V52" i="1"/>
  <c r="U52" i="1"/>
  <c r="T52" i="1"/>
  <c r="S52" i="1"/>
  <c r="W51" i="1"/>
  <c r="V51" i="1"/>
  <c r="U51" i="1"/>
  <c r="T51" i="1"/>
  <c r="S51" i="1"/>
  <c r="W50" i="1"/>
  <c r="V50" i="1"/>
  <c r="U50" i="1"/>
  <c r="T50" i="1"/>
  <c r="S50" i="1"/>
  <c r="W49" i="1"/>
  <c r="V49" i="1"/>
  <c r="U49" i="1"/>
  <c r="T49" i="1"/>
  <c r="S49" i="1"/>
  <c r="W48" i="1"/>
  <c r="V48" i="1"/>
  <c r="U48" i="1"/>
  <c r="T48" i="1"/>
  <c r="S48" i="1"/>
  <c r="W47" i="1"/>
  <c r="V47" i="1"/>
  <c r="U47" i="1"/>
  <c r="T47" i="1"/>
  <c r="S47" i="1"/>
  <c r="W46" i="1"/>
  <c r="V46" i="1"/>
  <c r="U46" i="1"/>
  <c r="T46" i="1"/>
  <c r="S46" i="1"/>
  <c r="W45" i="1"/>
  <c r="V45" i="1"/>
  <c r="U45" i="1"/>
  <c r="T45" i="1"/>
  <c r="S45" i="1"/>
  <c r="W44" i="1"/>
  <c r="V44" i="1"/>
  <c r="U44" i="1"/>
  <c r="T44" i="1"/>
  <c r="S44" i="1"/>
  <c r="W43" i="1"/>
  <c r="V43" i="1"/>
  <c r="U43" i="1"/>
  <c r="T43" i="1"/>
  <c r="S43" i="1"/>
  <c r="W42" i="1"/>
  <c r="V42" i="1"/>
  <c r="U42" i="1"/>
  <c r="T42" i="1"/>
  <c r="S42" i="1"/>
  <c r="W41" i="1"/>
  <c r="V41" i="1"/>
  <c r="U41" i="1"/>
  <c r="T41" i="1"/>
  <c r="S41" i="1"/>
  <c r="W40" i="1"/>
  <c r="V40" i="1"/>
  <c r="U40" i="1"/>
  <c r="T40" i="1"/>
  <c r="S40" i="1"/>
  <c r="W39" i="1"/>
  <c r="V39" i="1"/>
  <c r="U39" i="1"/>
  <c r="T39" i="1"/>
  <c r="S39" i="1"/>
  <c r="W38" i="1"/>
  <c r="V38" i="1"/>
  <c r="U38" i="1"/>
  <c r="T38" i="1"/>
  <c r="S38" i="1"/>
  <c r="W37" i="1"/>
  <c r="V37" i="1"/>
  <c r="U37" i="1"/>
  <c r="T37" i="1"/>
  <c r="S37" i="1"/>
  <c r="W36" i="1"/>
  <c r="V36" i="1"/>
  <c r="U36" i="1"/>
  <c r="T36" i="1"/>
  <c r="S36" i="1"/>
  <c r="W35" i="1"/>
  <c r="V35" i="1"/>
  <c r="U35" i="1"/>
  <c r="T35" i="1"/>
  <c r="S35" i="1"/>
  <c r="W34" i="1"/>
  <c r="V34" i="1"/>
  <c r="U34" i="1"/>
  <c r="T34" i="1"/>
  <c r="S34" i="1"/>
  <c r="W33" i="1"/>
  <c r="V33" i="1"/>
  <c r="U33" i="1"/>
  <c r="T33" i="1"/>
  <c r="S33" i="1"/>
  <c r="W32" i="1"/>
  <c r="V32" i="1"/>
  <c r="U32" i="1"/>
  <c r="T32" i="1"/>
  <c r="S32" i="1"/>
  <c r="W31" i="1"/>
  <c r="V31" i="1"/>
  <c r="U31" i="1"/>
  <c r="T31" i="1"/>
  <c r="S31" i="1"/>
  <c r="W30" i="1"/>
  <c r="V30" i="1"/>
  <c r="U30" i="1"/>
  <c r="T30" i="1"/>
  <c r="S30" i="1"/>
  <c r="W29" i="1"/>
  <c r="V29" i="1"/>
  <c r="U29" i="1"/>
  <c r="T29" i="1"/>
  <c r="S29" i="1"/>
  <c r="W27" i="1"/>
  <c r="V27" i="1"/>
  <c r="U27" i="1"/>
  <c r="T27" i="1"/>
  <c r="S27" i="1"/>
  <c r="W26" i="1"/>
  <c r="V26" i="1"/>
  <c r="U26" i="1"/>
  <c r="T26" i="1"/>
  <c r="S26" i="1"/>
  <c r="W25" i="1"/>
  <c r="V25" i="1"/>
  <c r="U25" i="1"/>
  <c r="T25" i="1"/>
  <c r="S25" i="1"/>
  <c r="W24" i="1"/>
  <c r="V24" i="1"/>
  <c r="U24" i="1"/>
  <c r="T24" i="1"/>
  <c r="S24" i="1"/>
  <c r="W19" i="1"/>
  <c r="V19" i="1"/>
  <c r="U19" i="1"/>
  <c r="T19" i="1"/>
  <c r="S19" i="1"/>
  <c r="W18" i="1"/>
  <c r="V18" i="1"/>
  <c r="U18" i="1"/>
  <c r="T18" i="1"/>
  <c r="S18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AW250" i="3"/>
  <c r="AW157" i="3"/>
  <c r="AV250" i="3"/>
  <c r="AV157" i="3"/>
  <c r="AV251" i="3" s="1"/>
  <c r="AV253" i="3" s="1"/>
  <c r="AU250" i="3"/>
  <c r="AU157" i="3"/>
  <c r="AT250" i="3"/>
  <c r="AT157" i="3"/>
  <c r="AT251" i="3" s="1"/>
  <c r="AT253" i="3" s="1"/>
  <c r="AS250" i="3"/>
  <c r="AS157" i="3"/>
  <c r="AQ157" i="3"/>
  <c r="AR157" i="3"/>
  <c r="AR251" i="3" s="1"/>
  <c r="AR253" i="3" s="1"/>
  <c r="AI4" i="1"/>
  <c r="AJ4" i="1"/>
  <c r="AK4" i="1"/>
  <c r="AL4" i="1"/>
  <c r="AI5" i="1"/>
  <c r="AJ5" i="1"/>
  <c r="AK5" i="1"/>
  <c r="AL5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8" i="1"/>
  <c r="AJ18" i="1"/>
  <c r="AK18" i="1"/>
  <c r="AL18" i="1"/>
  <c r="AI19" i="1"/>
  <c r="AJ19" i="1"/>
  <c r="AK19" i="1"/>
  <c r="AL19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I45" i="1"/>
  <c r="AJ45" i="1"/>
  <c r="AK45" i="1"/>
  <c r="AL45" i="1"/>
  <c r="AI46" i="1"/>
  <c r="AJ46" i="1"/>
  <c r="AK46" i="1"/>
  <c r="AL46" i="1"/>
  <c r="AI47" i="1"/>
  <c r="AJ47" i="1"/>
  <c r="AK47" i="1"/>
  <c r="AL47" i="1"/>
  <c r="AI48" i="1"/>
  <c r="AJ48" i="1"/>
  <c r="AK48" i="1"/>
  <c r="AL48" i="1"/>
  <c r="AI49" i="1"/>
  <c r="AJ49" i="1"/>
  <c r="AK49" i="1"/>
  <c r="AL49" i="1"/>
  <c r="AI50" i="1"/>
  <c r="AJ50" i="1"/>
  <c r="AK50" i="1"/>
  <c r="AL50" i="1"/>
  <c r="AI51" i="1"/>
  <c r="AJ51" i="1"/>
  <c r="AK51" i="1"/>
  <c r="AL51" i="1"/>
  <c r="AI52" i="1"/>
  <c r="AJ52" i="1"/>
  <c r="AK52" i="1"/>
  <c r="AL52" i="1"/>
  <c r="AI53" i="1"/>
  <c r="AJ53" i="1"/>
  <c r="AK53" i="1"/>
  <c r="AL53" i="1"/>
  <c r="AI54" i="1"/>
  <c r="AJ54" i="1"/>
  <c r="AK54" i="1"/>
  <c r="AL54" i="1"/>
  <c r="AI55" i="1"/>
  <c r="AJ55" i="1"/>
  <c r="AK55" i="1"/>
  <c r="AL55" i="1"/>
  <c r="AI56" i="1"/>
  <c r="AJ56" i="1"/>
  <c r="AK56" i="1"/>
  <c r="AL56" i="1"/>
  <c r="AI57" i="1"/>
  <c r="AJ57" i="1"/>
  <c r="AK57" i="1"/>
  <c r="AL57" i="1"/>
  <c r="AI58" i="1"/>
  <c r="AJ58" i="1"/>
  <c r="AK58" i="1"/>
  <c r="AL58" i="1"/>
  <c r="AI59" i="1"/>
  <c r="AJ59" i="1"/>
  <c r="AK59" i="1"/>
  <c r="AL59" i="1"/>
  <c r="AI60" i="1"/>
  <c r="AJ60" i="1"/>
  <c r="AK60" i="1"/>
  <c r="AL60" i="1"/>
  <c r="AI61" i="1"/>
  <c r="AJ61" i="1"/>
  <c r="AK61" i="1"/>
  <c r="AL61" i="1"/>
  <c r="AI62" i="1"/>
  <c r="AJ62" i="1"/>
  <c r="AK62" i="1"/>
  <c r="AL62" i="1"/>
  <c r="AI63" i="1"/>
  <c r="AJ63" i="1"/>
  <c r="AK63" i="1"/>
  <c r="AL63" i="1"/>
  <c r="AI64" i="1"/>
  <c r="AJ64" i="1"/>
  <c r="AK64" i="1"/>
  <c r="AL64" i="1"/>
  <c r="AI65" i="1"/>
  <c r="AJ65" i="1"/>
  <c r="AK65" i="1"/>
  <c r="AL65" i="1"/>
  <c r="AI66" i="1"/>
  <c r="AJ66" i="1"/>
  <c r="AK66" i="1"/>
  <c r="AL66" i="1"/>
  <c r="AI69" i="1"/>
  <c r="AJ69" i="1"/>
  <c r="AK69" i="1"/>
  <c r="AL69" i="1"/>
  <c r="AI70" i="1"/>
  <c r="AJ70" i="1"/>
  <c r="AK70" i="1"/>
  <c r="AL70" i="1"/>
  <c r="AI71" i="1"/>
  <c r="AJ71" i="1"/>
  <c r="AK71" i="1"/>
  <c r="AL71" i="1"/>
  <c r="AI72" i="1"/>
  <c r="AJ72" i="1"/>
  <c r="AK72" i="1"/>
  <c r="AL72" i="1"/>
  <c r="AI73" i="1"/>
  <c r="AJ73" i="1"/>
  <c r="AK73" i="1"/>
  <c r="AL73" i="1"/>
  <c r="AI74" i="1"/>
  <c r="AJ74" i="1"/>
  <c r="AK74" i="1"/>
  <c r="AL74" i="1"/>
  <c r="AI76" i="1"/>
  <c r="AJ76" i="1"/>
  <c r="AK76" i="1"/>
  <c r="AL76" i="1"/>
  <c r="AI77" i="1"/>
  <c r="AJ77" i="1"/>
  <c r="AK77" i="1"/>
  <c r="AL77" i="1"/>
  <c r="AI78" i="1"/>
  <c r="AJ78" i="1"/>
  <c r="AK78" i="1"/>
  <c r="AL78" i="1"/>
  <c r="AI79" i="1"/>
  <c r="AJ79" i="1"/>
  <c r="AK79" i="1"/>
  <c r="AL79" i="1"/>
  <c r="AI80" i="1"/>
  <c r="AJ80" i="1"/>
  <c r="AK80" i="1"/>
  <c r="AL80" i="1"/>
  <c r="AI81" i="1"/>
  <c r="AJ81" i="1"/>
  <c r="AK81" i="1"/>
  <c r="AL81" i="1"/>
  <c r="AI82" i="1"/>
  <c r="AJ82" i="1"/>
  <c r="AK82" i="1"/>
  <c r="AL82" i="1"/>
  <c r="AI83" i="1"/>
  <c r="AJ83" i="1"/>
  <c r="AK83" i="1"/>
  <c r="AL83" i="1"/>
  <c r="AI84" i="1"/>
  <c r="AJ84" i="1"/>
  <c r="AK84" i="1"/>
  <c r="AL84" i="1"/>
  <c r="AI85" i="1"/>
  <c r="AJ85" i="1"/>
  <c r="AK85" i="1"/>
  <c r="AL85" i="1"/>
  <c r="AI87" i="1"/>
  <c r="AJ87" i="1"/>
  <c r="AK87" i="1"/>
  <c r="AL87" i="1"/>
  <c r="AI88" i="1"/>
  <c r="AJ88" i="1"/>
  <c r="AK88" i="1"/>
  <c r="AL88" i="1"/>
  <c r="AI89" i="1"/>
  <c r="AJ89" i="1"/>
  <c r="AK89" i="1"/>
  <c r="AL89" i="1"/>
  <c r="AI90" i="1"/>
  <c r="AJ90" i="1"/>
  <c r="AK90" i="1"/>
  <c r="AL90" i="1"/>
  <c r="AI91" i="1"/>
  <c r="AJ91" i="1"/>
  <c r="AK91" i="1"/>
  <c r="AL91" i="1"/>
  <c r="AI92" i="1"/>
  <c r="AJ92" i="1"/>
  <c r="AK92" i="1"/>
  <c r="AL92" i="1"/>
  <c r="AI93" i="1"/>
  <c r="AJ93" i="1"/>
  <c r="AK93" i="1"/>
  <c r="AL93" i="1"/>
  <c r="AI98" i="1"/>
  <c r="AJ98" i="1"/>
  <c r="AK98" i="1"/>
  <c r="AL98" i="1"/>
  <c r="AI99" i="1"/>
  <c r="AJ99" i="1"/>
  <c r="AK99" i="1"/>
  <c r="AL99" i="1"/>
  <c r="AI100" i="1"/>
  <c r="AJ100" i="1"/>
  <c r="AK100" i="1"/>
  <c r="AL100" i="1"/>
  <c r="AI101" i="1"/>
  <c r="AJ101" i="1"/>
  <c r="AK101" i="1"/>
  <c r="AL101" i="1"/>
  <c r="AI102" i="1"/>
  <c r="AJ102" i="1"/>
  <c r="AK102" i="1"/>
  <c r="AL102" i="1"/>
  <c r="AI103" i="1"/>
  <c r="AJ103" i="1"/>
  <c r="AK103" i="1"/>
  <c r="AL103" i="1"/>
  <c r="AI104" i="1"/>
  <c r="AJ104" i="1"/>
  <c r="AK104" i="1"/>
  <c r="AL104" i="1"/>
  <c r="AI105" i="1"/>
  <c r="AJ105" i="1"/>
  <c r="AK105" i="1"/>
  <c r="AL105" i="1"/>
  <c r="AI109" i="1"/>
  <c r="AJ109" i="1"/>
  <c r="AK109" i="1"/>
  <c r="AL109" i="1"/>
  <c r="AI110" i="1"/>
  <c r="AJ110" i="1"/>
  <c r="AK110" i="1"/>
  <c r="AL110" i="1"/>
  <c r="AI111" i="1"/>
  <c r="AJ111" i="1"/>
  <c r="AK111" i="1"/>
  <c r="AL111" i="1"/>
  <c r="AI114" i="1"/>
  <c r="AJ114" i="1"/>
  <c r="AK114" i="1"/>
  <c r="AL114" i="1"/>
  <c r="AI115" i="1"/>
  <c r="AJ115" i="1"/>
  <c r="AK115" i="1"/>
  <c r="AL115" i="1"/>
  <c r="AI116" i="1"/>
  <c r="AJ116" i="1"/>
  <c r="AK116" i="1"/>
  <c r="AL116" i="1"/>
  <c r="AI118" i="1"/>
  <c r="AJ118" i="1"/>
  <c r="AK118" i="1"/>
  <c r="AL118" i="1"/>
  <c r="AI119" i="1"/>
  <c r="AJ119" i="1"/>
  <c r="AK119" i="1"/>
  <c r="AL119" i="1"/>
  <c r="AI120" i="1"/>
  <c r="AJ120" i="1"/>
  <c r="AK120" i="1"/>
  <c r="AL120" i="1"/>
  <c r="AI121" i="1"/>
  <c r="AJ121" i="1"/>
  <c r="AK121" i="1"/>
  <c r="AL121" i="1"/>
  <c r="AI122" i="1"/>
  <c r="AJ122" i="1"/>
  <c r="AK122" i="1"/>
  <c r="AL122" i="1"/>
  <c r="AI123" i="1"/>
  <c r="AJ123" i="1"/>
  <c r="AK123" i="1"/>
  <c r="AL123" i="1"/>
  <c r="AI124" i="1"/>
  <c r="AJ124" i="1"/>
  <c r="AK124" i="1"/>
  <c r="AL124" i="1"/>
  <c r="AI125" i="1"/>
  <c r="AJ125" i="1"/>
  <c r="AK125" i="1"/>
  <c r="AL125" i="1"/>
  <c r="AI126" i="1"/>
  <c r="AJ126" i="1"/>
  <c r="AK126" i="1"/>
  <c r="AL126" i="1"/>
  <c r="AI127" i="1"/>
  <c r="AJ127" i="1"/>
  <c r="AK127" i="1"/>
  <c r="AL127" i="1"/>
  <c r="AI128" i="1"/>
  <c r="AJ128" i="1"/>
  <c r="AK128" i="1"/>
  <c r="AL128" i="1"/>
  <c r="AI129" i="1"/>
  <c r="AJ129" i="1"/>
  <c r="AK129" i="1"/>
  <c r="AL129" i="1"/>
  <c r="AI130" i="1"/>
  <c r="AJ130" i="1"/>
  <c r="AK130" i="1"/>
  <c r="AL130" i="1"/>
  <c r="AI131" i="1"/>
  <c r="AJ131" i="1"/>
  <c r="AK131" i="1"/>
  <c r="AL131" i="1"/>
  <c r="AI132" i="1"/>
  <c r="AJ132" i="1"/>
  <c r="AK132" i="1"/>
  <c r="AL132" i="1"/>
  <c r="AI133" i="1"/>
  <c r="AJ133" i="1"/>
  <c r="AK133" i="1"/>
  <c r="AL133" i="1"/>
  <c r="AI134" i="1"/>
  <c r="AJ134" i="1"/>
  <c r="AK134" i="1"/>
  <c r="AL134" i="1"/>
  <c r="AI135" i="1"/>
  <c r="AJ135" i="1"/>
  <c r="AK135" i="1"/>
  <c r="AL135" i="1"/>
  <c r="AI136" i="1"/>
  <c r="AJ136" i="1"/>
  <c r="AK136" i="1"/>
  <c r="AL136" i="1"/>
  <c r="AI137" i="1"/>
  <c r="AJ137" i="1"/>
  <c r="AK137" i="1"/>
  <c r="AL137" i="1"/>
  <c r="AI138" i="1"/>
  <c r="AJ138" i="1"/>
  <c r="AK138" i="1"/>
  <c r="AL138" i="1"/>
  <c r="AI139" i="1"/>
  <c r="AJ139" i="1"/>
  <c r="AK139" i="1"/>
  <c r="AL139" i="1"/>
  <c r="AI140" i="1"/>
  <c r="AJ140" i="1"/>
  <c r="AK140" i="1"/>
  <c r="AL140" i="1"/>
  <c r="AI141" i="1"/>
  <c r="AJ141" i="1"/>
  <c r="AK141" i="1"/>
  <c r="AL141" i="1"/>
  <c r="AI142" i="1"/>
  <c r="AJ142" i="1"/>
  <c r="AK142" i="1"/>
  <c r="AL142" i="1"/>
  <c r="AI143" i="1"/>
  <c r="AJ143" i="1"/>
  <c r="AK143" i="1"/>
  <c r="AL143" i="1"/>
  <c r="AI144" i="1"/>
  <c r="AJ144" i="1"/>
  <c r="AK144" i="1"/>
  <c r="AL144" i="1"/>
  <c r="AI145" i="1"/>
  <c r="AJ145" i="1"/>
  <c r="AK145" i="1"/>
  <c r="AL145" i="1"/>
  <c r="AI146" i="1"/>
  <c r="AJ146" i="1"/>
  <c r="AK146" i="1"/>
  <c r="AL146" i="1"/>
  <c r="AI147" i="1"/>
  <c r="AJ147" i="1"/>
  <c r="AK147" i="1"/>
  <c r="AL147" i="1"/>
  <c r="AI148" i="1"/>
  <c r="AJ148" i="1"/>
  <c r="AK148" i="1"/>
  <c r="AL148" i="1"/>
  <c r="AI149" i="1"/>
  <c r="AJ149" i="1"/>
  <c r="AK149" i="1"/>
  <c r="AL149" i="1"/>
  <c r="AI150" i="1"/>
  <c r="AJ150" i="1"/>
  <c r="AK150" i="1"/>
  <c r="AL150" i="1"/>
  <c r="AI151" i="1"/>
  <c r="AJ151" i="1"/>
  <c r="AK151" i="1"/>
  <c r="AL151" i="1"/>
  <c r="AI152" i="1"/>
  <c r="AJ152" i="1"/>
  <c r="AK152" i="1"/>
  <c r="AL152" i="1"/>
  <c r="AI153" i="1"/>
  <c r="AJ153" i="1"/>
  <c r="AK153" i="1"/>
  <c r="AL153" i="1"/>
  <c r="AI154" i="1"/>
  <c r="AJ154" i="1"/>
  <c r="AK154" i="1"/>
  <c r="AL154" i="1"/>
  <c r="AI155" i="1"/>
  <c r="AJ155" i="1"/>
  <c r="AK155" i="1"/>
  <c r="AL155" i="1"/>
  <c r="AI157" i="1"/>
  <c r="AL157" i="1"/>
  <c r="AI158" i="1"/>
  <c r="AJ158" i="1"/>
  <c r="AK158" i="1"/>
  <c r="AL158" i="1"/>
  <c r="AI159" i="1"/>
  <c r="AJ159" i="1"/>
  <c r="AK159" i="1"/>
  <c r="AL159" i="1"/>
  <c r="AI160" i="1"/>
  <c r="AJ160" i="1"/>
  <c r="AK160" i="1"/>
  <c r="AL160" i="1"/>
  <c r="AI161" i="1"/>
  <c r="AJ161" i="1"/>
  <c r="AK161" i="1"/>
  <c r="AL161" i="1"/>
  <c r="AI162" i="1"/>
  <c r="AJ162" i="1"/>
  <c r="AK162" i="1"/>
  <c r="AL162" i="1"/>
  <c r="AI163" i="1"/>
  <c r="AJ163" i="1"/>
  <c r="AK163" i="1"/>
  <c r="AL163" i="1"/>
  <c r="AI164" i="1"/>
  <c r="AJ164" i="1"/>
  <c r="AK164" i="1"/>
  <c r="AL164" i="1"/>
  <c r="AI165" i="1"/>
  <c r="AJ165" i="1"/>
  <c r="AK165" i="1"/>
  <c r="AL165" i="1"/>
  <c r="AI166" i="1"/>
  <c r="AJ166" i="1"/>
  <c r="AK166" i="1"/>
  <c r="AL166" i="1"/>
  <c r="AI167" i="1"/>
  <c r="AJ167" i="1"/>
  <c r="AK167" i="1"/>
  <c r="AL167" i="1"/>
  <c r="AI168" i="1"/>
  <c r="AJ168" i="1"/>
  <c r="AK168" i="1"/>
  <c r="AL168" i="1"/>
  <c r="AI169" i="1"/>
  <c r="AJ169" i="1"/>
  <c r="AK169" i="1"/>
  <c r="AL169" i="1"/>
  <c r="AI170" i="1"/>
  <c r="AJ170" i="1"/>
  <c r="AK170" i="1"/>
  <c r="AL170" i="1"/>
  <c r="AI171" i="1"/>
  <c r="AJ171" i="1"/>
  <c r="AK171" i="1"/>
  <c r="AL171" i="1"/>
  <c r="AI172" i="1"/>
  <c r="AJ172" i="1"/>
  <c r="AK172" i="1"/>
  <c r="AL172" i="1"/>
  <c r="AI173" i="1"/>
  <c r="AJ173" i="1"/>
  <c r="AK173" i="1"/>
  <c r="AL173" i="1"/>
  <c r="AI174" i="1"/>
  <c r="AJ174" i="1"/>
  <c r="AK174" i="1"/>
  <c r="AL174" i="1"/>
  <c r="AI175" i="1"/>
  <c r="AJ175" i="1"/>
  <c r="AK175" i="1"/>
  <c r="AL175" i="1"/>
  <c r="AI176" i="1"/>
  <c r="AJ176" i="1"/>
  <c r="AK176" i="1"/>
  <c r="AL176" i="1"/>
  <c r="AI177" i="1"/>
  <c r="AJ177" i="1"/>
  <c r="AK177" i="1"/>
  <c r="AL177" i="1"/>
  <c r="AI178" i="1"/>
  <c r="AJ178" i="1"/>
  <c r="AK178" i="1"/>
  <c r="AL178" i="1"/>
  <c r="AI179" i="1"/>
  <c r="AJ179" i="1"/>
  <c r="AK179" i="1"/>
  <c r="AL179" i="1"/>
  <c r="AI180" i="1"/>
  <c r="AJ180" i="1"/>
  <c r="AK180" i="1"/>
  <c r="AL180" i="1"/>
  <c r="AI181" i="1"/>
  <c r="AJ181" i="1"/>
  <c r="AK181" i="1"/>
  <c r="AL181" i="1"/>
  <c r="AI182" i="1"/>
  <c r="AJ182" i="1"/>
  <c r="AK182" i="1"/>
  <c r="AL182" i="1"/>
  <c r="AI183" i="1"/>
  <c r="AJ183" i="1"/>
  <c r="AK183" i="1"/>
  <c r="AL183" i="1"/>
  <c r="AI184" i="1"/>
  <c r="AJ184" i="1"/>
  <c r="AK184" i="1"/>
  <c r="AL184" i="1"/>
  <c r="AI185" i="1"/>
  <c r="AJ185" i="1"/>
  <c r="AK185" i="1"/>
  <c r="AL185" i="1"/>
  <c r="AI186" i="1"/>
  <c r="AJ186" i="1"/>
  <c r="AK186" i="1"/>
  <c r="AL186" i="1"/>
  <c r="AI187" i="1"/>
  <c r="AJ187" i="1"/>
  <c r="AK187" i="1"/>
  <c r="AL187" i="1"/>
  <c r="AI188" i="1"/>
  <c r="AJ188" i="1"/>
  <c r="AK188" i="1"/>
  <c r="AL188" i="1"/>
  <c r="AI189" i="1"/>
  <c r="AJ189" i="1"/>
  <c r="AK189" i="1"/>
  <c r="AL189" i="1"/>
  <c r="AI190" i="1"/>
  <c r="AJ190" i="1"/>
  <c r="AK190" i="1"/>
  <c r="AL190" i="1"/>
  <c r="AI191" i="1"/>
  <c r="AJ191" i="1"/>
  <c r="AK191" i="1"/>
  <c r="AL191" i="1"/>
  <c r="AI192" i="1"/>
  <c r="AJ192" i="1"/>
  <c r="AK192" i="1"/>
  <c r="AL192" i="1"/>
  <c r="AI193" i="1"/>
  <c r="AJ193" i="1"/>
  <c r="AK193" i="1"/>
  <c r="AL193" i="1"/>
  <c r="AI195" i="1"/>
  <c r="AJ195" i="1"/>
  <c r="AK195" i="1"/>
  <c r="AL195" i="1"/>
  <c r="AI196" i="1"/>
  <c r="AJ196" i="1"/>
  <c r="AK196" i="1"/>
  <c r="AL196" i="1"/>
  <c r="AI197" i="1"/>
  <c r="AJ197" i="1"/>
  <c r="AK197" i="1"/>
  <c r="AL197" i="1"/>
  <c r="AI198" i="1"/>
  <c r="AJ198" i="1"/>
  <c r="AK198" i="1"/>
  <c r="AL198" i="1"/>
  <c r="AI199" i="1"/>
  <c r="AJ199" i="1"/>
  <c r="AK199" i="1"/>
  <c r="AL199" i="1"/>
  <c r="AI200" i="1"/>
  <c r="AJ200" i="1"/>
  <c r="AK200" i="1"/>
  <c r="AL200" i="1"/>
  <c r="AI201" i="1"/>
  <c r="AJ201" i="1"/>
  <c r="AK201" i="1"/>
  <c r="AL201" i="1"/>
  <c r="AI204" i="1"/>
  <c r="AJ204" i="1"/>
  <c r="AK204" i="1"/>
  <c r="AL204" i="1"/>
  <c r="AI205" i="1"/>
  <c r="AJ205" i="1"/>
  <c r="AK205" i="1"/>
  <c r="AL205" i="1"/>
  <c r="AI206" i="1"/>
  <c r="AJ206" i="1"/>
  <c r="AK206" i="1"/>
  <c r="AL206" i="1"/>
  <c r="AI207" i="1"/>
  <c r="AJ207" i="1"/>
  <c r="AK207" i="1"/>
  <c r="AL207" i="1"/>
  <c r="AI208" i="1"/>
  <c r="AJ208" i="1"/>
  <c r="AK208" i="1"/>
  <c r="AL208" i="1"/>
  <c r="AI211" i="1"/>
  <c r="AJ211" i="1"/>
  <c r="AK211" i="1"/>
  <c r="AL211" i="1"/>
  <c r="AI212" i="1"/>
  <c r="AJ212" i="1"/>
  <c r="AK212" i="1"/>
  <c r="AL212" i="1"/>
  <c r="AI213" i="1"/>
  <c r="AJ213" i="1"/>
  <c r="AK213" i="1"/>
  <c r="AL213" i="1"/>
  <c r="AI214" i="1"/>
  <c r="AJ214" i="1"/>
  <c r="AK214" i="1"/>
  <c r="AL214" i="1"/>
  <c r="AI215" i="1"/>
  <c r="AJ215" i="1"/>
  <c r="AK215" i="1"/>
  <c r="AL215" i="1"/>
  <c r="AI216" i="1"/>
  <c r="AJ216" i="1"/>
  <c r="AK216" i="1"/>
  <c r="AL216" i="1"/>
  <c r="AI217" i="1"/>
  <c r="AJ217" i="1"/>
  <c r="AK217" i="1"/>
  <c r="AL217" i="1"/>
  <c r="AI218" i="1"/>
  <c r="AJ218" i="1"/>
  <c r="AK218" i="1"/>
  <c r="AL218" i="1"/>
  <c r="AI219" i="1"/>
  <c r="AJ219" i="1"/>
  <c r="AK219" i="1"/>
  <c r="AL219" i="1"/>
  <c r="AI220" i="1"/>
  <c r="AJ220" i="1"/>
  <c r="AK220" i="1"/>
  <c r="AL220" i="1"/>
  <c r="AI221" i="1"/>
  <c r="AJ221" i="1"/>
  <c r="AK221" i="1"/>
  <c r="AL221" i="1"/>
  <c r="AI222" i="1"/>
  <c r="AJ222" i="1"/>
  <c r="AK222" i="1"/>
  <c r="AL222" i="1"/>
  <c r="AI223" i="1"/>
  <c r="AJ223" i="1"/>
  <c r="AK223" i="1"/>
  <c r="AL223" i="1"/>
  <c r="AI226" i="1"/>
  <c r="AJ226" i="1"/>
  <c r="AK226" i="1"/>
  <c r="AL226" i="1"/>
  <c r="AI227" i="1"/>
  <c r="AJ227" i="1"/>
  <c r="AK227" i="1"/>
  <c r="AL227" i="1"/>
  <c r="AI228" i="1"/>
  <c r="AJ228" i="1"/>
  <c r="AK228" i="1"/>
  <c r="AL228" i="1"/>
  <c r="AI229" i="1"/>
  <c r="AJ229" i="1"/>
  <c r="AK229" i="1"/>
  <c r="AL229" i="1"/>
  <c r="AI230" i="1"/>
  <c r="AJ230" i="1"/>
  <c r="AK230" i="1"/>
  <c r="AL230" i="1"/>
  <c r="AI231" i="1"/>
  <c r="AJ231" i="1"/>
  <c r="AK231" i="1"/>
  <c r="AL231" i="1"/>
  <c r="AI232" i="1"/>
  <c r="AJ232" i="1"/>
  <c r="AK232" i="1"/>
  <c r="AL232" i="1"/>
  <c r="AI233" i="1"/>
  <c r="AJ233" i="1"/>
  <c r="AK233" i="1"/>
  <c r="AL233" i="1"/>
  <c r="AI234" i="1"/>
  <c r="AJ234" i="1"/>
  <c r="AK234" i="1"/>
  <c r="AL234" i="1"/>
  <c r="AI235" i="1"/>
  <c r="AJ235" i="1"/>
  <c r="AK235" i="1"/>
  <c r="AL235" i="1"/>
  <c r="AI236" i="1"/>
  <c r="AJ236" i="1"/>
  <c r="AK236" i="1"/>
  <c r="AL236" i="1"/>
  <c r="AI237" i="1"/>
  <c r="AJ237" i="1"/>
  <c r="AK237" i="1"/>
  <c r="AL237" i="1"/>
  <c r="AI238" i="1"/>
  <c r="AJ238" i="1"/>
  <c r="AK238" i="1"/>
  <c r="AL238" i="1"/>
  <c r="AI239" i="1"/>
  <c r="AJ239" i="1"/>
  <c r="AK239" i="1"/>
  <c r="AL239" i="1"/>
  <c r="AI240" i="1"/>
  <c r="AJ240" i="1"/>
  <c r="AK240" i="1"/>
  <c r="AL240" i="1"/>
  <c r="AI241" i="1"/>
  <c r="AJ241" i="1"/>
  <c r="AK241" i="1"/>
  <c r="AL241" i="1"/>
  <c r="AI242" i="1"/>
  <c r="AJ242" i="1"/>
  <c r="AK242" i="1"/>
  <c r="AL242" i="1"/>
  <c r="AH5" i="1"/>
  <c r="AH6" i="1"/>
  <c r="AH7" i="1"/>
  <c r="AH8" i="1"/>
  <c r="AH9" i="1"/>
  <c r="AH10" i="1"/>
  <c r="AH11" i="1"/>
  <c r="AH13" i="1"/>
  <c r="AH14" i="1"/>
  <c r="AH15" i="1"/>
  <c r="AH16" i="1"/>
  <c r="AH18" i="1"/>
  <c r="AH19" i="1"/>
  <c r="AH24" i="1"/>
  <c r="AH25" i="1"/>
  <c r="AH26" i="1"/>
  <c r="AH27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9" i="1"/>
  <c r="AH70" i="1"/>
  <c r="AH71" i="1"/>
  <c r="AH72" i="1"/>
  <c r="AH73" i="1"/>
  <c r="AH74" i="1"/>
  <c r="AH76" i="1"/>
  <c r="AH77" i="1"/>
  <c r="AH78" i="1"/>
  <c r="AH79" i="1"/>
  <c r="AH80" i="1"/>
  <c r="AH81" i="1"/>
  <c r="AH82" i="1"/>
  <c r="AH83" i="1"/>
  <c r="AH84" i="1"/>
  <c r="AH85" i="1"/>
  <c r="AH87" i="1"/>
  <c r="AH88" i="1"/>
  <c r="AH89" i="1"/>
  <c r="AH90" i="1"/>
  <c r="AH91" i="1"/>
  <c r="AH92" i="1"/>
  <c r="AH93" i="1"/>
  <c r="AH98" i="1"/>
  <c r="AH99" i="1"/>
  <c r="AH100" i="1"/>
  <c r="AH101" i="1"/>
  <c r="AH102" i="1"/>
  <c r="AH103" i="1"/>
  <c r="AH104" i="1"/>
  <c r="AH105" i="1"/>
  <c r="AH109" i="1"/>
  <c r="AH110" i="1"/>
  <c r="AH111" i="1"/>
  <c r="AH114" i="1"/>
  <c r="AH115" i="1"/>
  <c r="AH116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5" i="1"/>
  <c r="AH196" i="1"/>
  <c r="AH197" i="1"/>
  <c r="AH198" i="1"/>
  <c r="AH199" i="1"/>
  <c r="AH200" i="1"/>
  <c r="AH201" i="1"/>
  <c r="AH204" i="1"/>
  <c r="AH205" i="1"/>
  <c r="AH206" i="1"/>
  <c r="AH207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4" i="1"/>
  <c r="AQ157" i="4"/>
  <c r="AQ251" i="4" s="1"/>
  <c r="AQ253" i="4" s="1"/>
  <c r="AR157" i="4"/>
  <c r="AR251" i="4" s="1"/>
  <c r="AR253" i="4" s="1"/>
  <c r="AS157" i="4"/>
  <c r="AT157" i="4"/>
  <c r="AI156" i="1" s="1"/>
  <c r="AU157" i="4"/>
  <c r="AV157" i="4"/>
  <c r="AW157" i="4"/>
  <c r="AL156" i="1" s="1"/>
  <c r="AH250" i="3"/>
  <c r="AH157" i="3"/>
  <c r="AF250" i="3"/>
  <c r="AF157" i="3"/>
  <c r="AE250" i="3"/>
  <c r="AE251" i="3" s="1"/>
  <c r="AE253" i="3" s="1"/>
  <c r="AD250" i="3"/>
  <c r="AD251" i="3" s="1"/>
  <c r="AD253" i="3" s="1"/>
  <c r="AA251" i="3"/>
  <c r="AA253" i="3" s="1"/>
  <c r="AB250" i="3"/>
  <c r="AB251" i="3" s="1"/>
  <c r="AB253" i="3" s="1"/>
  <c r="AC250" i="3"/>
  <c r="AA251" i="4"/>
  <c r="AA253" i="4" s="1"/>
  <c r="AE250" i="4"/>
  <c r="AE251" i="4" s="1"/>
  <c r="AE253" i="4" s="1"/>
  <c r="AB250" i="4"/>
  <c r="AB251" i="4" s="1"/>
  <c r="AB253" i="4" s="1"/>
  <c r="R176" i="1"/>
  <c r="AD250" i="4"/>
  <c r="AD250" i="6" s="1"/>
  <c r="AC214" i="4"/>
  <c r="AC214" i="6" s="1"/>
  <c r="R208" i="1"/>
  <c r="AF157" i="4"/>
  <c r="U156" i="1" s="1"/>
  <c r="AF250" i="4"/>
  <c r="U244" i="1" s="1"/>
  <c r="AX250" i="4"/>
  <c r="AW250" i="4"/>
  <c r="AV250" i="4"/>
  <c r="AU250" i="4"/>
  <c r="AT250" i="4"/>
  <c r="AT251" i="4" s="1"/>
  <c r="AT253" i="4" s="1"/>
  <c r="AS250" i="4"/>
  <c r="AS251" i="4" s="1"/>
  <c r="AS253" i="4" s="1"/>
  <c r="W250" i="4"/>
  <c r="V250" i="4"/>
  <c r="U250" i="4"/>
  <c r="T250" i="4"/>
  <c r="S250" i="4"/>
  <c r="R250" i="4"/>
  <c r="Q250" i="4"/>
  <c r="P250" i="4"/>
  <c r="AR214" i="4"/>
  <c r="AR214" i="6" s="1"/>
  <c r="AQ214" i="4"/>
  <c r="AQ214" i="6" s="1"/>
  <c r="AP214" i="4"/>
  <c r="AP214" i="6" s="1"/>
  <c r="AO214" i="4"/>
  <c r="AO214" i="6" s="1"/>
  <c r="AN214" i="4"/>
  <c r="AN214" i="6" s="1"/>
  <c r="AX157" i="4"/>
  <c r="AH157" i="4"/>
  <c r="AH250" i="4"/>
  <c r="AH250" i="6" s="1"/>
  <c r="AG157" i="4"/>
  <c r="AG250" i="4"/>
  <c r="AG250" i="3"/>
  <c r="AG251" i="3" s="1"/>
  <c r="AG253" i="3" s="1"/>
  <c r="W157" i="4"/>
  <c r="W157" i="6" s="1"/>
  <c r="V157" i="4"/>
  <c r="U157" i="4"/>
  <c r="T157" i="4"/>
  <c r="S157" i="4"/>
  <c r="S157" i="6" s="1"/>
  <c r="R157" i="4"/>
  <c r="Q157" i="4"/>
  <c r="P157" i="4"/>
  <c r="BC250" i="3"/>
  <c r="BC251" i="3" s="1"/>
  <c r="BC253" i="3" s="1"/>
  <c r="BB250" i="3"/>
  <c r="BB157" i="3"/>
  <c r="BB251" i="3" s="1"/>
  <c r="BB253" i="3" s="1"/>
  <c r="BA250" i="3"/>
  <c r="BA251" i="3" s="1"/>
  <c r="BA253" i="3" s="1"/>
  <c r="AZ250" i="3"/>
  <c r="AZ157" i="3"/>
  <c r="AY250" i="3"/>
  <c r="AX250" i="3"/>
  <c r="AX157" i="3"/>
  <c r="AX157" i="6" s="1"/>
  <c r="AJ250" i="3"/>
  <c r="AI250" i="3"/>
  <c r="AG157" i="3"/>
  <c r="W250" i="3"/>
  <c r="V250" i="3"/>
  <c r="U250" i="3"/>
  <c r="T250" i="3"/>
  <c r="S250" i="3"/>
  <c r="BC157" i="3"/>
  <c r="BA157" i="3"/>
  <c r="BA157" i="6" s="1"/>
  <c r="AY157" i="3"/>
  <c r="AK157" i="3"/>
  <c r="AK157" i="6" s="1"/>
  <c r="AJ157" i="3"/>
  <c r="AJ157" i="6" s="1"/>
  <c r="AI157" i="3"/>
  <c r="W157" i="3"/>
  <c r="V157" i="3"/>
  <c r="U157" i="3"/>
  <c r="T157" i="3"/>
  <c r="S157" i="3"/>
  <c r="R157" i="3"/>
  <c r="Q157" i="3"/>
  <c r="P157" i="3"/>
  <c r="AM244" i="1"/>
  <c r="AM245" i="1" s="1"/>
  <c r="AN244" i="1"/>
  <c r="AO244" i="1"/>
  <c r="AP244" i="1"/>
  <c r="AP245" i="1" s="1"/>
  <c r="AQ244" i="1"/>
  <c r="AR244" i="1"/>
  <c r="AR245" i="1" s="1"/>
  <c r="AM156" i="1"/>
  <c r="AN156" i="1"/>
  <c r="AO156" i="1"/>
  <c r="AP156" i="1"/>
  <c r="AQ156" i="1"/>
  <c r="AR156" i="1"/>
  <c r="AN245" i="1"/>
  <c r="AO245" i="1"/>
  <c r="AQ245" i="1"/>
  <c r="BC155" i="2"/>
  <c r="BC246" i="2"/>
  <c r="BC247" i="2" s="1"/>
  <c r="BC250" i="2" s="1"/>
  <c r="AZ155" i="2"/>
  <c r="BA155" i="2"/>
  <c r="BB155" i="2"/>
  <c r="BB247" i="2" s="1"/>
  <c r="BB250" i="2" s="1"/>
  <c r="AZ246" i="2"/>
  <c r="BA246" i="2"/>
  <c r="BA247" i="2" s="1"/>
  <c r="BA250" i="2" s="1"/>
  <c r="BB246" i="2"/>
  <c r="AS155" i="2"/>
  <c r="AT155" i="2"/>
  <c r="AT247" i="2" s="1"/>
  <c r="AT250" i="2" s="1"/>
  <c r="AU155" i="2"/>
  <c r="AV155" i="2"/>
  <c r="AW155" i="2"/>
  <c r="AX155" i="2"/>
  <c r="AY155" i="2"/>
  <c r="AY247" i="2" s="1"/>
  <c r="AY250" i="2" s="1"/>
  <c r="AS246" i="2"/>
  <c r="AT246" i="2"/>
  <c r="AU246" i="2"/>
  <c r="AV246" i="2"/>
  <c r="AW246" i="2"/>
  <c r="AX246" i="2"/>
  <c r="AX247" i="2" s="1"/>
  <c r="AX250" i="2" s="1"/>
  <c r="AY246" i="2"/>
  <c r="AE209" i="2"/>
  <c r="AE246" i="2" s="1"/>
  <c r="AE247" i="2" s="1"/>
  <c r="AE250" i="2" s="1"/>
  <c r="AD209" i="2"/>
  <c r="AD246" i="2"/>
  <c r="AC209" i="2"/>
  <c r="AM246" i="2"/>
  <c r="AM247" i="2" s="1"/>
  <c r="AM250" i="2" s="1"/>
  <c r="AL246" i="2"/>
  <c r="AK246" i="2"/>
  <c r="AJ246" i="2"/>
  <c r="AJ247" i="2" s="1"/>
  <c r="AJ250" i="2" s="1"/>
  <c r="AI246" i="2"/>
  <c r="AH246" i="2"/>
  <c r="AG246" i="2"/>
  <c r="AF246" i="2"/>
  <c r="AC246" i="2"/>
  <c r="AC247" i="2" s="1"/>
  <c r="AC250" i="2" s="1"/>
  <c r="AB246" i="2"/>
  <c r="AB247" i="2" s="1"/>
  <c r="AB250" i="2" s="1"/>
  <c r="AA246" i="2"/>
  <c r="Z246" i="2"/>
  <c r="Y246" i="2"/>
  <c r="X246" i="2"/>
  <c r="W246" i="2"/>
  <c r="V246" i="2"/>
  <c r="U246" i="2"/>
  <c r="T246" i="2"/>
  <c r="S246" i="2"/>
  <c r="R246" i="2"/>
  <c r="R247" i="2" s="1"/>
  <c r="R250" i="2" s="1"/>
  <c r="P246" i="2"/>
  <c r="AN155" i="2"/>
  <c r="AO155" i="2"/>
  <c r="AP155" i="2"/>
  <c r="AQ155" i="2"/>
  <c r="AR155" i="2"/>
  <c r="AA155" i="2"/>
  <c r="AA247" i="2" s="1"/>
  <c r="AA250" i="2" s="1"/>
  <c r="AB155" i="2"/>
  <c r="AC155" i="2"/>
  <c r="AD155" i="2"/>
  <c r="AE155" i="2"/>
  <c r="AD245" i="1"/>
  <c r="AE245" i="1"/>
  <c r="AF245" i="1"/>
  <c r="AG245" i="1"/>
  <c r="AC245" i="1"/>
  <c r="AG208" i="1"/>
  <c r="AF208" i="1"/>
  <c r="AE208" i="1"/>
  <c r="AD208" i="1"/>
  <c r="AC208" i="1"/>
  <c r="L244" i="1"/>
  <c r="K244" i="1"/>
  <c r="J244" i="1"/>
  <c r="I244" i="1"/>
  <c r="H244" i="1"/>
  <c r="G244" i="1"/>
  <c r="F244" i="1"/>
  <c r="E244" i="1"/>
  <c r="X244" i="1"/>
  <c r="Y244" i="1"/>
  <c r="Z244" i="1"/>
  <c r="AA244" i="1"/>
  <c r="AB244" i="1"/>
  <c r="L156" i="1"/>
  <c r="K156" i="1"/>
  <c r="J156" i="1"/>
  <c r="I156" i="1"/>
  <c r="H156" i="1"/>
  <c r="G156" i="1"/>
  <c r="F156" i="1"/>
  <c r="E156" i="1"/>
  <c r="X156" i="1"/>
  <c r="Y156" i="1"/>
  <c r="Z156" i="1"/>
  <c r="AA156" i="1"/>
  <c r="AB156" i="1"/>
  <c r="AF155" i="2"/>
  <c r="AG155" i="2"/>
  <c r="AH155" i="2"/>
  <c r="AI155" i="2"/>
  <c r="AI247" i="2" s="1"/>
  <c r="AI250" i="2" s="1"/>
  <c r="AJ155" i="2"/>
  <c r="AK155" i="2"/>
  <c r="AK247" i="2" s="1"/>
  <c r="AK250" i="2" s="1"/>
  <c r="AL155" i="2"/>
  <c r="AM155" i="2"/>
  <c r="AR246" i="2"/>
  <c r="AQ246" i="2"/>
  <c r="AP246" i="2"/>
  <c r="AO246" i="2"/>
  <c r="AN246" i="2"/>
  <c r="Z155" i="2"/>
  <c r="Z247" i="2" s="1"/>
  <c r="Z250" i="2" s="1"/>
  <c r="Y155" i="2"/>
  <c r="X155" i="2"/>
  <c r="W155" i="2"/>
  <c r="V155" i="2"/>
  <c r="V247" i="2" s="1"/>
  <c r="U155" i="2"/>
  <c r="T155" i="2"/>
  <c r="S155" i="2"/>
  <c r="S247" i="2" s="1"/>
  <c r="S268" i="2" s="1"/>
  <c r="R155" i="2"/>
  <c r="Q155" i="2"/>
  <c r="P155" i="2"/>
  <c r="Y251" i="3"/>
  <c r="Y253" i="3" s="1"/>
  <c r="AH251" i="4"/>
  <c r="AH253" i="4" s="1"/>
  <c r="S244" i="1"/>
  <c r="Q176" i="1"/>
  <c r="AH157" i="1"/>
  <c r="AK157" i="1"/>
  <c r="AJ157" i="1"/>
  <c r="AV251" i="4"/>
  <c r="AV253" i="4" s="1"/>
  <c r="AU251" i="4"/>
  <c r="AU253" i="4"/>
  <c r="AD247" i="2"/>
  <c r="AD250" i="2" s="1"/>
  <c r="Y247" i="2"/>
  <c r="Y250" i="2" s="1"/>
  <c r="AS247" i="2"/>
  <c r="AS250" i="2" s="1"/>
  <c r="AZ247" i="2"/>
  <c r="AZ250" i="2" s="1"/>
  <c r="AU247" i="2"/>
  <c r="AU250" i="2" s="1"/>
  <c r="AV247" i="2"/>
  <c r="AV250" i="2" s="1"/>
  <c r="AH247" i="2"/>
  <c r="AH250" i="2"/>
  <c r="AF247" i="2"/>
  <c r="AF250" i="2" s="1"/>
  <c r="AG247" i="2"/>
  <c r="AG250" i="2" s="1"/>
  <c r="N158" i="1"/>
  <c r="T247" i="2" l="1"/>
  <c r="T270" i="2" s="1"/>
  <c r="S270" i="2"/>
  <c r="S266" i="2"/>
  <c r="S265" i="2"/>
  <c r="W247" i="2"/>
  <c r="V268" i="2"/>
  <c r="V266" i="2"/>
  <c r="V265" i="2"/>
  <c r="V270" i="2"/>
  <c r="U247" i="2"/>
  <c r="L247" i="2"/>
  <c r="L268" i="2" s="1"/>
  <c r="M247" i="2"/>
  <c r="M268" i="2" s="1"/>
  <c r="K247" i="2"/>
  <c r="K265" i="2" s="1"/>
  <c r="J266" i="2"/>
  <c r="J268" i="2"/>
  <c r="J250" i="6"/>
  <c r="G251" i="6"/>
  <c r="F251" i="6"/>
  <c r="L157" i="6"/>
  <c r="L251" i="6" s="1"/>
  <c r="O251" i="6"/>
  <c r="K157" i="6"/>
  <c r="K251" i="6" s="1"/>
  <c r="J157" i="6"/>
  <c r="M157" i="6"/>
  <c r="M251" i="6" s="1"/>
  <c r="M159" i="6"/>
  <c r="K159" i="6"/>
  <c r="J159" i="6"/>
  <c r="N251" i="4"/>
  <c r="N253" i="4" s="1"/>
  <c r="E251" i="6"/>
  <c r="P157" i="6"/>
  <c r="Q250" i="3"/>
  <c r="Q250" i="6" s="1"/>
  <c r="Q159" i="6"/>
  <c r="X251" i="3"/>
  <c r="X253" i="3" s="1"/>
  <c r="R159" i="6"/>
  <c r="R250" i="3"/>
  <c r="R250" i="6" s="1"/>
  <c r="P159" i="6"/>
  <c r="P250" i="3"/>
  <c r="N157" i="6"/>
  <c r="N251" i="6" s="1"/>
  <c r="R157" i="6"/>
  <c r="Q157" i="6"/>
  <c r="W251" i="6"/>
  <c r="T251" i="6"/>
  <c r="V251" i="6"/>
  <c r="U251" i="6"/>
  <c r="I251" i="6"/>
  <c r="S251" i="6"/>
  <c r="AJ244" i="1"/>
  <c r="H251" i="6"/>
  <c r="AV250" i="6"/>
  <c r="AI250" i="6"/>
  <c r="BA250" i="6"/>
  <c r="BA251" i="6" s="1"/>
  <c r="AS250" i="6"/>
  <c r="AX250" i="6"/>
  <c r="AX251" i="6" s="1"/>
  <c r="U245" i="1"/>
  <c r="U247" i="1" s="1"/>
  <c r="AI244" i="1"/>
  <c r="AI245" i="1" s="1"/>
  <c r="AI247" i="1" s="1"/>
  <c r="AW250" i="6"/>
  <c r="Q246" i="2"/>
  <c r="Q247" i="2" s="1"/>
  <c r="P247" i="2"/>
  <c r="BC157" i="6"/>
  <c r="O156" i="1"/>
  <c r="AW251" i="4"/>
  <c r="AW253" i="4" s="1"/>
  <c r="AL247" i="2"/>
  <c r="AL250" i="2" s="1"/>
  <c r="AI157" i="6"/>
  <c r="AF251" i="3"/>
  <c r="AF253" i="3" s="1"/>
  <c r="AH156" i="1"/>
  <c r="X157" i="6"/>
  <c r="AJ251" i="4"/>
  <c r="AJ253" i="4" s="1"/>
  <c r="AL251" i="3"/>
  <c r="AL253" i="3" s="1"/>
  <c r="S244" i="5"/>
  <c r="AA244" i="5"/>
  <c r="AA247" i="5" s="1"/>
  <c r="AL244" i="5"/>
  <c r="AL247" i="5" s="1"/>
  <c r="AT250" i="6"/>
  <c r="AL250" i="6"/>
  <c r="BB250" i="6"/>
  <c r="AY157" i="6"/>
  <c r="AQ244" i="5"/>
  <c r="Y157" i="6"/>
  <c r="AZ244" i="5"/>
  <c r="AZ247" i="5" s="1"/>
  <c r="Z251" i="4"/>
  <c r="Z253" i="4" s="1"/>
  <c r="AZ250" i="6"/>
  <c r="AH244" i="1"/>
  <c r="AH245" i="1" s="1"/>
  <c r="AH247" i="1" s="1"/>
  <c r="W156" i="1"/>
  <c r="AG244" i="5"/>
  <c r="AG247" i="5" s="1"/>
  <c r="AK156" i="1"/>
  <c r="P244" i="5"/>
  <c r="X244" i="5"/>
  <c r="X247" i="5" s="1"/>
  <c r="AI244" i="5"/>
  <c r="AI247" i="5" s="1"/>
  <c r="AS244" i="5"/>
  <c r="AS247" i="5" s="1"/>
  <c r="BA244" i="5"/>
  <c r="BA247" i="5" s="1"/>
  <c r="AK244" i="1"/>
  <c r="AW247" i="2"/>
  <c r="AW250" i="2" s="1"/>
  <c r="AF250" i="6"/>
  <c r="AC251" i="3"/>
  <c r="AC253" i="3" s="1"/>
  <c r="AY244" i="5"/>
  <c r="AY247" i="5" s="1"/>
  <c r="AJ156" i="1"/>
  <c r="M156" i="1"/>
  <c r="AC244" i="5"/>
  <c r="Q244" i="5"/>
  <c r="Y244" i="5"/>
  <c r="Y247" i="5" s="1"/>
  <c r="AJ244" i="5"/>
  <c r="AJ247" i="5" s="1"/>
  <c r="AT244" i="5"/>
  <c r="AT247" i="5" s="1"/>
  <c r="BB244" i="5"/>
  <c r="BB247" i="5" s="1"/>
  <c r="AZ251" i="3"/>
  <c r="AZ253" i="3" s="1"/>
  <c r="V156" i="1"/>
  <c r="S156" i="1"/>
  <c r="S245" i="1" s="1"/>
  <c r="S247" i="1" s="1"/>
  <c r="T156" i="1"/>
  <c r="X251" i="4"/>
  <c r="X253" i="4" s="1"/>
  <c r="AP250" i="6"/>
  <c r="AN250" i="6"/>
  <c r="AD251" i="6"/>
  <c r="AD253" i="6" s="1"/>
  <c r="M244" i="1"/>
  <c r="Y250" i="6"/>
  <c r="O244" i="1"/>
  <c r="P156" i="1"/>
  <c r="BB251" i="4"/>
  <c r="BB253" i="4" s="1"/>
  <c r="BC251" i="4"/>
  <c r="BC253" i="4" s="1"/>
  <c r="AL251" i="4"/>
  <c r="AL253" i="4" s="1"/>
  <c r="AP251" i="3"/>
  <c r="AP253" i="3" s="1"/>
  <c r="AO250" i="6"/>
  <c r="AM250" i="6"/>
  <c r="AK250" i="6"/>
  <c r="AK251" i="6" s="1"/>
  <c r="AK253" i="6" s="1"/>
  <c r="AG251" i="4"/>
  <c r="AG253" i="4" s="1"/>
  <c r="AF157" i="6"/>
  <c r="AH157" i="6"/>
  <c r="AH251" i="6" s="1"/>
  <c r="AH253" i="6" s="1"/>
  <c r="AR157" i="6"/>
  <c r="AR251" i="6" s="1"/>
  <c r="AS157" i="6"/>
  <c r="AV157" i="6"/>
  <c r="AW157" i="6"/>
  <c r="AN157" i="6"/>
  <c r="AO157" i="6"/>
  <c r="AG157" i="6"/>
  <c r="AQ157" i="6"/>
  <c r="AQ251" i="6" s="1"/>
  <c r="AT157" i="6"/>
  <c r="AU157" i="6"/>
  <c r="AY251" i="4"/>
  <c r="AY253" i="4" s="1"/>
  <c r="AM251" i="4"/>
  <c r="AM253" i="4" s="1"/>
  <c r="AL157" i="6"/>
  <c r="AM157" i="6"/>
  <c r="AI251" i="4"/>
  <c r="AI253" i="4" s="1"/>
  <c r="AI251" i="3"/>
  <c r="AI253" i="3" s="1"/>
  <c r="AY251" i="3"/>
  <c r="AY253" i="3" s="1"/>
  <c r="AH251" i="3"/>
  <c r="AH253" i="3" s="1"/>
  <c r="AK251" i="3"/>
  <c r="AK253" i="3" s="1"/>
  <c r="BB157" i="6"/>
  <c r="AZ157" i="6"/>
  <c r="AP157" i="6"/>
  <c r="AJ251" i="3"/>
  <c r="AJ253" i="3" s="1"/>
  <c r="AS251" i="3"/>
  <c r="AS253" i="3" s="1"/>
  <c r="AU251" i="3"/>
  <c r="AU253" i="3" s="1"/>
  <c r="AW251" i="3"/>
  <c r="AW253" i="3" s="1"/>
  <c r="AM251" i="3"/>
  <c r="AM253" i="3" s="1"/>
  <c r="AO251" i="3"/>
  <c r="AO253" i="3" s="1"/>
  <c r="AG250" i="6"/>
  <c r="Z250" i="6"/>
  <c r="Z251" i="6" s="1"/>
  <c r="Z253" i="6" s="1"/>
  <c r="AA250" i="6"/>
  <c r="AA251" i="6" s="1"/>
  <c r="AA253" i="6" s="1"/>
  <c r="AF251" i="4"/>
  <c r="AF253" i="4" s="1"/>
  <c r="W244" i="1"/>
  <c r="AD251" i="4"/>
  <c r="AD253" i="4" s="1"/>
  <c r="V244" i="1"/>
  <c r="N244" i="1"/>
  <c r="N245" i="1" s="1"/>
  <c r="N247" i="1" s="1"/>
  <c r="P244" i="1"/>
  <c r="AE250" i="6"/>
  <c r="AE251" i="6" s="1"/>
  <c r="AE253" i="6" s="1"/>
  <c r="T244" i="1"/>
  <c r="AC250" i="4"/>
  <c r="AB250" i="6"/>
  <c r="AB251" i="6" s="1"/>
  <c r="AB253" i="6" s="1"/>
  <c r="X250" i="6"/>
  <c r="X247" i="2"/>
  <c r="X250" i="2" s="1"/>
  <c r="AN247" i="2"/>
  <c r="AN250" i="2" s="1"/>
  <c r="AU250" i="6"/>
  <c r="AY250" i="6"/>
  <c r="BC250" i="6"/>
  <c r="AJ250" i="6"/>
  <c r="AJ251" i="6" s="1"/>
  <c r="AJ253" i="6" s="1"/>
  <c r="AO247" i="2"/>
  <c r="AO250" i="2" s="1"/>
  <c r="AR247" i="2"/>
  <c r="AR250" i="2" s="1"/>
  <c r="AQ247" i="2"/>
  <c r="AQ250" i="2" s="1"/>
  <c r="AP247" i="2"/>
  <c r="AP250" i="2" s="1"/>
  <c r="AL244" i="1"/>
  <c r="AL245" i="1" s="1"/>
  <c r="AL247" i="1" s="1"/>
  <c r="Q244" i="1"/>
  <c r="Q245" i="1" s="1"/>
  <c r="AX251" i="3"/>
  <c r="AX253" i="3" s="1"/>
  <c r="AX251" i="4"/>
  <c r="AX253" i="4" s="1"/>
  <c r="T268" i="2" l="1"/>
  <c r="T266" i="2"/>
  <c r="T265" i="2"/>
  <c r="W270" i="2"/>
  <c r="W265" i="2"/>
  <c r="W268" i="2"/>
  <c r="W266" i="2"/>
  <c r="U266" i="2"/>
  <c r="U268" i="2"/>
  <c r="U265" i="2"/>
  <c r="U270" i="2"/>
  <c r="L266" i="2"/>
  <c r="M265" i="2"/>
  <c r="L265" i="2"/>
  <c r="M266" i="2"/>
  <c r="K266" i="2"/>
  <c r="K268" i="2"/>
  <c r="J251" i="6"/>
  <c r="AJ245" i="1"/>
  <c r="AJ247" i="1" s="1"/>
  <c r="P250" i="6"/>
  <c r="P251" i="6" s="1"/>
  <c r="P251" i="3"/>
  <c r="P253" i="3" s="1"/>
  <c r="Q251" i="6"/>
  <c r="R251" i="6"/>
  <c r="V245" i="1"/>
  <c r="V247" i="1" s="1"/>
  <c r="M245" i="1"/>
  <c r="M247" i="1" s="1"/>
  <c r="X251" i="6"/>
  <c r="X253" i="6" s="1"/>
  <c r="AV251" i="6"/>
  <c r="AV253" i="6" s="1"/>
  <c r="AP251" i="6"/>
  <c r="AP253" i="6" s="1"/>
  <c r="O245" i="1"/>
  <c r="O247" i="1" s="1"/>
  <c r="Y251" i="6"/>
  <c r="Y253" i="6" s="1"/>
  <c r="AZ251" i="6"/>
  <c r="AT251" i="6"/>
  <c r="AT253" i="6" s="1"/>
  <c r="AS251" i="6"/>
  <c r="AS253" i="6" s="1"/>
  <c r="AY251" i="6"/>
  <c r="AK245" i="1"/>
  <c r="AK247" i="1" s="1"/>
  <c r="AM251" i="6"/>
  <c r="AM253" i="6" s="1"/>
  <c r="AI251" i="6"/>
  <c r="AI253" i="6" s="1"/>
  <c r="AN251" i="6"/>
  <c r="AN253" i="6" s="1"/>
  <c r="P245" i="1"/>
  <c r="P247" i="1" s="1"/>
  <c r="BB251" i="6"/>
  <c r="AL251" i="6"/>
  <c r="AL253" i="6" s="1"/>
  <c r="BC251" i="6"/>
  <c r="T245" i="1"/>
  <c r="T247" i="1" s="1"/>
  <c r="AF251" i="6"/>
  <c r="AF253" i="6" s="1"/>
  <c r="AO251" i="6"/>
  <c r="AO253" i="6" s="1"/>
  <c r="AU251" i="6"/>
  <c r="AU253" i="6" s="1"/>
  <c r="AW251" i="6"/>
  <c r="AW253" i="6" s="1"/>
  <c r="AG251" i="6"/>
  <c r="AG253" i="6" s="1"/>
  <c r="W245" i="1"/>
  <c r="W247" i="1" s="1"/>
  <c r="R244" i="1"/>
  <c r="R245" i="1" s="1"/>
  <c r="AC250" i="6"/>
  <c r="AC251" i="6" s="1"/>
  <c r="AC253" i="6" s="1"/>
  <c r="AC251" i="4"/>
  <c r="AC253" i="4" s="1"/>
</calcChain>
</file>

<file path=xl/sharedStrings.xml><?xml version="1.0" encoding="utf-8"?>
<sst xmlns="http://schemas.openxmlformats.org/spreadsheetml/2006/main" count="4551" uniqueCount="314">
  <si>
    <t>United Kingdom</t>
  </si>
  <si>
    <t>Russia</t>
  </si>
  <si>
    <t>Finland</t>
  </si>
  <si>
    <t>Estonia</t>
  </si>
  <si>
    <t>Latvia</t>
  </si>
  <si>
    <t>Lithuania</t>
  </si>
  <si>
    <t>Sweden</t>
  </si>
  <si>
    <t>Norway</t>
  </si>
  <si>
    <t>Iceland</t>
  </si>
  <si>
    <t>Denmark</t>
  </si>
  <si>
    <t>Greenland</t>
  </si>
  <si>
    <t>DK</t>
  </si>
  <si>
    <t>Poland</t>
  </si>
  <si>
    <t>Germany</t>
  </si>
  <si>
    <t>Java</t>
  </si>
  <si>
    <t>Dutch Borneo</t>
  </si>
  <si>
    <t>Dutch New Guinea</t>
  </si>
  <si>
    <t>Other Dutch possessions in the Indian Seas</t>
  </si>
  <si>
    <t>Dutch West India Islands</t>
  </si>
  <si>
    <t>Dutch Guiana</t>
  </si>
  <si>
    <t>Neth</t>
  </si>
  <si>
    <t>Belgian Congo (includes Rwanda and Burundi)</t>
  </si>
  <si>
    <t>Belg</t>
  </si>
  <si>
    <t>Luxembourg</t>
  </si>
  <si>
    <t>Algeria</t>
  </si>
  <si>
    <t>Tunis</t>
  </si>
  <si>
    <t>French West Africa</t>
  </si>
  <si>
    <t>French Somaliland</t>
  </si>
  <si>
    <t>Madagascar</t>
  </si>
  <si>
    <t>Reunion</t>
  </si>
  <si>
    <t>Syria</t>
  </si>
  <si>
    <t>French possessions in India</t>
  </si>
  <si>
    <t>French Indo-China</t>
  </si>
  <si>
    <t>French possessions in the Pacific</t>
  </si>
  <si>
    <t>St Pierre and Miquelon</t>
  </si>
  <si>
    <t>French West India Islands</t>
  </si>
  <si>
    <t>French Guiana</t>
  </si>
  <si>
    <t>FR</t>
  </si>
  <si>
    <t>Switzerland</t>
  </si>
  <si>
    <t>Azores</t>
  </si>
  <si>
    <t>Madeira</t>
  </si>
  <si>
    <t>Portuguese West Africa</t>
  </si>
  <si>
    <t>Portuguese East Africa</t>
  </si>
  <si>
    <t>Portuguese possessions in the Indian Seas</t>
  </si>
  <si>
    <t>Macao</t>
  </si>
  <si>
    <t>Port</t>
  </si>
  <si>
    <t>Canary Islands</t>
  </si>
  <si>
    <t>Spanish Ports in North Africa</t>
  </si>
  <si>
    <t>Spanish West Africa</t>
  </si>
  <si>
    <t>SP</t>
  </si>
  <si>
    <t>Tripoli</t>
  </si>
  <si>
    <t>Italian East Africa</t>
  </si>
  <si>
    <t>IT</t>
  </si>
  <si>
    <t>Fiume</t>
  </si>
  <si>
    <t>Included in Italy from 1924</t>
  </si>
  <si>
    <t>Liechtenstein</t>
  </si>
  <si>
    <t>Austria</t>
  </si>
  <si>
    <t>Hungary</t>
  </si>
  <si>
    <t>Czechoslovakia</t>
  </si>
  <si>
    <t>Serb-Croat-Slovene State</t>
  </si>
  <si>
    <t>Greece</t>
  </si>
  <si>
    <t>Crete</t>
  </si>
  <si>
    <t>GR</t>
  </si>
  <si>
    <t>Montenegro</t>
  </si>
  <si>
    <t>Included in Serb-Croat-Slovene state from 1923</t>
  </si>
  <si>
    <t>Albania</t>
  </si>
  <si>
    <t>Bulgaria</t>
  </si>
  <si>
    <t>Roumania</t>
  </si>
  <si>
    <t>Turkey, European</t>
  </si>
  <si>
    <t>Turkey, Asiatic</t>
  </si>
  <si>
    <t>Armenia</t>
  </si>
  <si>
    <t>included in Turkey Asiatic from 1924</t>
  </si>
  <si>
    <t>Smyrna</t>
  </si>
  <si>
    <t>included in Turkey Asiatic from 1923</t>
  </si>
  <si>
    <t>Egypt</t>
  </si>
  <si>
    <t>Morocco</t>
  </si>
  <si>
    <t>Liberia</t>
  </si>
  <si>
    <t>Abyssina</t>
  </si>
  <si>
    <t>Muscat Territory and Trucial Oman</t>
  </si>
  <si>
    <t>Other Native Arabia States</t>
  </si>
  <si>
    <t>Persia</t>
  </si>
  <si>
    <t>Afghanistan</t>
  </si>
  <si>
    <t>Islands in the Indian Seas</t>
  </si>
  <si>
    <t>Siam</t>
  </si>
  <si>
    <t>China</t>
  </si>
  <si>
    <t>Japan</t>
  </si>
  <si>
    <t>Korea</t>
  </si>
  <si>
    <t>JP</t>
  </si>
  <si>
    <t>Islands in the Pacific</t>
  </si>
  <si>
    <t>Philippine Islands and Guam</t>
  </si>
  <si>
    <t>Porto Rico</t>
  </si>
  <si>
    <t>Hawaii</t>
  </si>
  <si>
    <t>Virgin Islands of the US</t>
  </si>
  <si>
    <t>US</t>
  </si>
  <si>
    <t>Cuba</t>
  </si>
  <si>
    <t>Haiti</t>
  </si>
  <si>
    <t>St. Domingo</t>
  </si>
  <si>
    <t>Mexico</t>
  </si>
  <si>
    <t>Guatemala</t>
  </si>
  <si>
    <t>Honduras</t>
  </si>
  <si>
    <t>San Salvador</t>
  </si>
  <si>
    <t>Nicaragua</t>
  </si>
  <si>
    <t>Costa Rica</t>
  </si>
  <si>
    <t>Colombia</t>
  </si>
  <si>
    <t>Panama</t>
  </si>
  <si>
    <t>Venezuela</t>
  </si>
  <si>
    <t>Ecuador</t>
  </si>
  <si>
    <t>Peru</t>
  </si>
  <si>
    <t>Chile</t>
  </si>
  <si>
    <t>Brazil</t>
  </si>
  <si>
    <t>Uruguay</t>
  </si>
  <si>
    <t>Bolivia</t>
  </si>
  <si>
    <t>Argentine Republic</t>
  </si>
  <si>
    <t>Paraguay</t>
  </si>
  <si>
    <t>Northern Whale Fisheries</t>
  </si>
  <si>
    <t>Southern Whale Fisheries</t>
  </si>
  <si>
    <t>Deep Sea Fisheries</t>
  </si>
  <si>
    <t>TOTAL Foreign</t>
  </si>
  <si>
    <t>Irish Free State</t>
  </si>
  <si>
    <t>Channel Islands</t>
  </si>
  <si>
    <t>Gibraltar</t>
  </si>
  <si>
    <t>Malta and Gozo</t>
  </si>
  <si>
    <t>Gozo is part of Malta</t>
  </si>
  <si>
    <t>Cyprus</t>
  </si>
  <si>
    <t>Palestine</t>
  </si>
  <si>
    <t>Gambia</t>
  </si>
  <si>
    <t>Sierra Leone</t>
  </si>
  <si>
    <t>Gold Coast (inlcuding British Togoland)</t>
  </si>
  <si>
    <t>Br Togoland joined Ghana on independence</t>
  </si>
  <si>
    <t>Nigeria (including British Cameroon)</t>
  </si>
  <si>
    <t>Br Cameroon split between Nigeria and Cameroon</t>
  </si>
  <si>
    <t>Ascension</t>
  </si>
  <si>
    <t>St Helena</t>
  </si>
  <si>
    <t>South-West Africa Protectorate</t>
  </si>
  <si>
    <t>Cape of Good Hope</t>
  </si>
  <si>
    <t>Natal</t>
  </si>
  <si>
    <t>Orange Free State</t>
  </si>
  <si>
    <t>Transvaal</t>
  </si>
  <si>
    <t>Rhodesia</t>
  </si>
  <si>
    <t>Bechuanaland Protectorate</t>
  </si>
  <si>
    <t>Basutoland</t>
  </si>
  <si>
    <t>Swaziland</t>
  </si>
  <si>
    <t>Tanganyika Territory</t>
  </si>
  <si>
    <t>Zanzibar and Pemba</t>
  </si>
  <si>
    <t>Kenya</t>
  </si>
  <si>
    <t>Uganda Protectorate</t>
  </si>
  <si>
    <t>Nyasaland Protectorate</t>
  </si>
  <si>
    <t>Somaliland Protectorate</t>
  </si>
  <si>
    <t>Anglo-Egyptian Sudan</t>
  </si>
  <si>
    <t>Mauritius and Dependencies</t>
  </si>
  <si>
    <t>Seychelles</t>
  </si>
  <si>
    <t>Aden and Dependencies</t>
  </si>
  <si>
    <t>Iraq</t>
  </si>
  <si>
    <t>SAFR</t>
  </si>
  <si>
    <t>Bombay, via Karachi</t>
  </si>
  <si>
    <t>Bombay, via other ports</t>
  </si>
  <si>
    <t>Madras</t>
  </si>
  <si>
    <t>Bengal, Assam, Bihar, and Orissa</t>
  </si>
  <si>
    <t>Burmah</t>
  </si>
  <si>
    <t>India</t>
  </si>
  <si>
    <t>Straits Settlements and Dependencies</t>
  </si>
  <si>
    <t>Includes Singapore</t>
  </si>
  <si>
    <t>Malay States</t>
  </si>
  <si>
    <t>Ceylon and Dependencies</t>
  </si>
  <si>
    <t>British North Borneo</t>
  </si>
  <si>
    <t>Brunei</t>
  </si>
  <si>
    <t>Sarawak</t>
  </si>
  <si>
    <t>Wei-hai-Wei</t>
  </si>
  <si>
    <t>Port Arthur</t>
  </si>
  <si>
    <t>Hong Kong</t>
  </si>
  <si>
    <t>Australia</t>
  </si>
  <si>
    <t>Territory of Papua</t>
  </si>
  <si>
    <t>New Zealand</t>
  </si>
  <si>
    <t>Nauru and British Samoa</t>
  </si>
  <si>
    <t>Fiji Islands</t>
  </si>
  <si>
    <t>Other Islands in the Pacific</t>
  </si>
  <si>
    <t>Canada</t>
  </si>
  <si>
    <t>Newfoundland and Coast of Labrador</t>
  </si>
  <si>
    <t>Bermudas</t>
  </si>
  <si>
    <t>Bahamas</t>
  </si>
  <si>
    <t>British West Indies</t>
  </si>
  <si>
    <t>British Honduras</t>
  </si>
  <si>
    <t>British Guiana</t>
  </si>
  <si>
    <t>Falkland Islands</t>
  </si>
  <si>
    <t>TOTAL British Countries</t>
  </si>
  <si>
    <t>TOTAL</t>
  </si>
  <si>
    <t>notes</t>
  </si>
  <si>
    <t>unit</t>
  </si>
  <si>
    <t>Portuguese in India</t>
  </si>
  <si>
    <t>United States</t>
  </si>
  <si>
    <t>Italy</t>
  </si>
  <si>
    <t>Spain</t>
  </si>
  <si>
    <t>Portugal</t>
  </si>
  <si>
    <t>France</t>
  </si>
  <si>
    <t>Belgium</t>
  </si>
  <si>
    <t>Netherlands</t>
  </si>
  <si>
    <t>South Africa</t>
  </si>
  <si>
    <t>Ross Dependency</t>
  </si>
  <si>
    <t>NZ</t>
  </si>
  <si>
    <t>Jamaica and Dependencies</t>
  </si>
  <si>
    <t>Leeward Islands</t>
  </si>
  <si>
    <t>Windward Islands</t>
  </si>
  <si>
    <t>Barbados</t>
  </si>
  <si>
    <t>Trinidad and Tobago</t>
  </si>
  <si>
    <t>Other British West India Islands</t>
  </si>
  <si>
    <t>British Whale Fisheries</t>
  </si>
  <si>
    <t>Spitzbergen</t>
  </si>
  <si>
    <t>Andorra</t>
  </si>
  <si>
    <t>Angola</t>
  </si>
  <si>
    <t>Ascension &amp; St Helena</t>
  </si>
  <si>
    <t>Northern Rhodesia</t>
  </si>
  <si>
    <t>Southern Rhodesia</t>
  </si>
  <si>
    <t>Bechuanaland, Basutoland and Swaziland</t>
  </si>
  <si>
    <t>Australian Antarctic Territory</t>
  </si>
  <si>
    <t>Sumatra</t>
  </si>
  <si>
    <t>Italian Aegean Islands</t>
  </si>
  <si>
    <t>Ethiopia</t>
  </si>
  <si>
    <t>Yugoslavia</t>
  </si>
  <si>
    <t>Turkey</t>
  </si>
  <si>
    <t>Saudi Arabia (including Asir) and Yemen</t>
  </si>
  <si>
    <t>Muscat and Oman, Trucial Oman and Koweit</t>
  </si>
  <si>
    <t>Bhutan and Nepaul</t>
  </si>
  <si>
    <t>Manchuria</t>
  </si>
  <si>
    <t>Kwantung Peninsula</t>
  </si>
  <si>
    <t>Philippine Islands</t>
  </si>
  <si>
    <t>Alaska</t>
  </si>
  <si>
    <t>Arctic  Regions</t>
  </si>
  <si>
    <t>Antarctic Regions (not British)</t>
  </si>
  <si>
    <t>Foreign Whale Fisheries</t>
  </si>
  <si>
    <t>Nor</t>
  </si>
  <si>
    <t>Territory of Papua &amp; Mandated Territory of New Guinea</t>
  </si>
  <si>
    <t>AUS</t>
  </si>
  <si>
    <t>pounds</t>
  </si>
  <si>
    <t>British India</t>
  </si>
  <si>
    <t>French West and Equatorial Africa</t>
  </si>
  <si>
    <t>Sabah</t>
  </si>
  <si>
    <t>Palestine includes Trans-Jordan</t>
  </si>
  <si>
    <t>Federated Malay States</t>
  </si>
  <si>
    <t>Unfederated Malay States</t>
  </si>
  <si>
    <t>Norway includes Spitzbergen</t>
  </si>
  <si>
    <t>Spitzbergen separate from Norway</t>
  </si>
  <si>
    <t>Poland includes Dantzig</t>
  </si>
  <si>
    <t>Germany includes Austria</t>
  </si>
  <si>
    <t>Portuguese West Africa includes Angola</t>
  </si>
  <si>
    <t>Angola separate from Portuguese West Africa</t>
  </si>
  <si>
    <t>Italy includes Italian Aegean Islands</t>
  </si>
  <si>
    <t>Italian Aegean Islands treated separately</t>
  </si>
  <si>
    <t>Greece includes Crete starting in 1935</t>
  </si>
  <si>
    <t>China includes Manchuria</t>
  </si>
  <si>
    <t>Manchuria separate from China</t>
  </si>
  <si>
    <t>Japan includes Kwantung Peninsula</t>
  </si>
  <si>
    <t>Kwantung Peninsula separate from Japan</t>
  </si>
  <si>
    <t>US includes Alaska</t>
  </si>
  <si>
    <t>Alaska separate from US</t>
  </si>
  <si>
    <t>Included in Other Dutch Posessions in the Indian Seas before 1930</t>
  </si>
  <si>
    <t>Philippines has same total by self as for Philippine Islands and Guam in 1931 publication</t>
  </si>
  <si>
    <t>Weihaiwei included in China from 1930</t>
  </si>
  <si>
    <t>Faroe Islands</t>
  </si>
  <si>
    <t>Dodecanese</t>
  </si>
  <si>
    <t>Syria and Lebanon</t>
  </si>
  <si>
    <t>Country of consignment</t>
  </si>
  <si>
    <t>Trieste</t>
  </si>
  <si>
    <t>Netherlands Antilles</t>
  </si>
  <si>
    <t>Suriname</t>
  </si>
  <si>
    <t>Lebanon</t>
  </si>
  <si>
    <t>Israel</t>
  </si>
  <si>
    <t>Jordan</t>
  </si>
  <si>
    <t>Saudi Arabia</t>
  </si>
  <si>
    <t>Yemen</t>
  </si>
  <si>
    <t>Nepal</t>
  </si>
  <si>
    <t>East Indonesia</t>
  </si>
  <si>
    <t>Formosa</t>
  </si>
  <si>
    <t>Pakistan</t>
  </si>
  <si>
    <t>States which have not acceded to India or Pakistan</t>
  </si>
  <si>
    <t>Federation of Malaya</t>
  </si>
  <si>
    <t>Singapore</t>
  </si>
  <si>
    <t>Western Samoa and Ross Dependency</t>
  </si>
  <si>
    <t>Nauru</t>
  </si>
  <si>
    <t>Bahrein, Koweit, Qatar and Trucial Oman</t>
  </si>
  <si>
    <t>From April 1, 1949, Newfoundland and Labrador included with Canada</t>
  </si>
  <si>
    <t>Iceland and Greenland</t>
  </si>
  <si>
    <t>Danish West Indiea Islands</t>
  </si>
  <si>
    <t>US Virgin Islands from 1921</t>
  </si>
  <si>
    <t>German West Africa</t>
  </si>
  <si>
    <t>German East Africa</t>
  </si>
  <si>
    <t>German New Guinea</t>
  </si>
  <si>
    <t>German Possessions in the Pacific</t>
  </si>
  <si>
    <t>From 1921 included in Territory of Papua</t>
  </si>
  <si>
    <t>From 1921 see Nauru and British Samoa</t>
  </si>
  <si>
    <t>Congo Free State in 1913</t>
  </si>
  <si>
    <t>Austria-Hungary</t>
  </si>
  <si>
    <t>Servia</t>
  </si>
  <si>
    <t>Included in Serb-Croat-Slovene state from 1921</t>
  </si>
  <si>
    <t>Includes Anglo-Egyptian Sudan in 1913</t>
  </si>
  <si>
    <t>Congo Free State</t>
  </si>
  <si>
    <t>Southern Nigeria</t>
  </si>
  <si>
    <t>Northern Nigeria</t>
  </si>
  <si>
    <t>Shown as Nigeria from 1919</t>
  </si>
  <si>
    <t>Was Serb-Croat-Slovene State from 1921-1926</t>
  </si>
  <si>
    <t>Danish West India Islands</t>
  </si>
  <si>
    <t>Countries to which consigned</t>
  </si>
  <si>
    <t>Annual Statement of the Trade of the United Kingdom</t>
  </si>
  <si>
    <t>Muscat and Oman (excluding Trucial Oman)</t>
  </si>
  <si>
    <t>Bhutan</t>
  </si>
  <si>
    <t>British South Africa</t>
  </si>
  <si>
    <t>Haiti &amp; St. Domingo</t>
  </si>
  <si>
    <t>Lagos</t>
  </si>
  <si>
    <t xml:space="preserve">Nigerian Protectoraes </t>
  </si>
  <si>
    <t>East Africa Protectorate</t>
  </si>
  <si>
    <t>Nigerian Protectorates</t>
  </si>
  <si>
    <t xml:space="preserve">US </t>
  </si>
  <si>
    <t>Colonies</t>
  </si>
  <si>
    <t>Dominions</t>
  </si>
  <si>
    <t>Neutrals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</si>
</sst>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#\ 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" fontId="0" fillId="0" borderId="0" xfId="0" applyNumberFormat="1" applyProtection="1">
      <protection locked="0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" fontId="0" fillId="0" borderId="0" xfId="0" applyNumberFormat="1" applyFo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UK imports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imports!$I$265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imports!$J$264:$BC$264</c:f>
              <c:numCache>
                <c:formatCode>General</c:formatCode>
                <c:ptCount val="46"/>
                <c:pt idx="0">
                  <c:v>1905</c:v>
                </c:pt>
                <c:pt idx="1">
                  <c:v>1906</c:v>
                </c:pt>
                <c:pt idx="2">
                  <c:v>1907</c:v>
                </c:pt>
                <c:pt idx="3">
                  <c:v>1908</c:v>
                </c:pt>
                <c:pt idx="4">
                  <c:v>1909</c:v>
                </c:pt>
                <c:pt idx="5">
                  <c:v>1910</c:v>
                </c:pt>
                <c:pt idx="6">
                  <c:v>1911</c:v>
                </c:pt>
                <c:pt idx="7">
                  <c:v>1912</c:v>
                </c:pt>
                <c:pt idx="8">
                  <c:v>1913</c:v>
                </c:pt>
                <c:pt idx="9">
                  <c:v>1914</c:v>
                </c:pt>
                <c:pt idx="10">
                  <c:v>1915</c:v>
                </c:pt>
                <c:pt idx="11">
                  <c:v>1916</c:v>
                </c:pt>
                <c:pt idx="12">
                  <c:v>1917</c:v>
                </c:pt>
                <c:pt idx="13">
                  <c:v>1918</c:v>
                </c:pt>
                <c:pt idx="14">
                  <c:v>1919</c:v>
                </c:pt>
                <c:pt idx="15">
                  <c:v>1920</c:v>
                </c:pt>
                <c:pt idx="16">
                  <c:v>1921</c:v>
                </c:pt>
                <c:pt idx="17">
                  <c:v>1922</c:v>
                </c:pt>
                <c:pt idx="18">
                  <c:v>1923</c:v>
                </c:pt>
                <c:pt idx="19">
                  <c:v>1924</c:v>
                </c:pt>
                <c:pt idx="20">
                  <c:v>1925</c:v>
                </c:pt>
                <c:pt idx="21">
                  <c:v>1926</c:v>
                </c:pt>
                <c:pt idx="22">
                  <c:v>1927</c:v>
                </c:pt>
                <c:pt idx="23">
                  <c:v>1928</c:v>
                </c:pt>
                <c:pt idx="24">
                  <c:v>1929</c:v>
                </c:pt>
                <c:pt idx="25">
                  <c:v>1930</c:v>
                </c:pt>
                <c:pt idx="26">
                  <c:v>1931</c:v>
                </c:pt>
                <c:pt idx="27">
                  <c:v>1932</c:v>
                </c:pt>
                <c:pt idx="28">
                  <c:v>1933</c:v>
                </c:pt>
                <c:pt idx="29">
                  <c:v>1934</c:v>
                </c:pt>
                <c:pt idx="30">
                  <c:v>1935</c:v>
                </c:pt>
                <c:pt idx="31">
                  <c:v>1936</c:v>
                </c:pt>
                <c:pt idx="32">
                  <c:v>1937</c:v>
                </c:pt>
                <c:pt idx="33">
                  <c:v>1938</c:v>
                </c:pt>
                <c:pt idx="34">
                  <c:v>1939</c:v>
                </c:pt>
                <c:pt idx="35">
                  <c:v>1940</c:v>
                </c:pt>
                <c:pt idx="36">
                  <c:v>1941</c:v>
                </c:pt>
                <c:pt idx="37">
                  <c:v>1942</c:v>
                </c:pt>
                <c:pt idx="38">
                  <c:v>1943</c:v>
                </c:pt>
                <c:pt idx="39">
                  <c:v>1944</c:v>
                </c:pt>
                <c:pt idx="40">
                  <c:v>1945</c:v>
                </c:pt>
                <c:pt idx="41">
                  <c:v>1946</c:v>
                </c:pt>
                <c:pt idx="42">
                  <c:v>1947</c:v>
                </c:pt>
                <c:pt idx="43">
                  <c:v>1948</c:v>
                </c:pt>
                <c:pt idx="44">
                  <c:v>1949</c:v>
                </c:pt>
                <c:pt idx="45">
                  <c:v>1950</c:v>
                </c:pt>
              </c:numCache>
            </c:numRef>
          </c:cat>
          <c:val>
            <c:numRef>
              <c:f>imports!$J$265:$BC$265</c:f>
              <c:numCache>
                <c:formatCode>General</c:formatCode>
                <c:ptCount val="46"/>
                <c:pt idx="0">
                  <c:v>9.5286102985286447E-2</c:v>
                </c:pt>
                <c:pt idx="1">
                  <c:v>9.1970154066082846E-2</c:v>
                </c:pt>
                <c:pt idx="2">
                  <c:v>8.8506855185128713E-2</c:v>
                </c:pt>
                <c:pt idx="3">
                  <c:v>9.2688314016104265E-2</c:v>
                </c:pt>
                <c:pt idx="4">
                  <c:v>9.2499113945721426E-2</c:v>
                </c:pt>
                <c:pt idx="5">
                  <c:v>9.1159527748583991E-2</c:v>
                </c:pt>
                <c:pt idx="6">
                  <c:v>9.5978852557784017E-2</c:v>
                </c:pt>
                <c:pt idx="7">
                  <c:v>9.4069741945091365E-2</c:v>
                </c:pt>
                <c:pt idx="8">
                  <c:v>0.10460182546791345</c:v>
                </c:pt>
                <c:pt idx="9">
                  <c:v>0.21641572524132136</c:v>
                </c:pt>
                <c:pt idx="10">
                  <c:v>1.303050178144082E-3</c:v>
                </c:pt>
                <c:pt idx="11">
                  <c:v>6.5604466529480411E-4</c:v>
                </c:pt>
                <c:pt idx="12">
                  <c:v>3.5287927805777961E-4</c:v>
                </c:pt>
                <c:pt idx="13">
                  <c:v>6.9470516379828326E-5</c:v>
                </c:pt>
                <c:pt idx="14">
                  <c:v>6.1073714362196835E-4</c:v>
                </c:pt>
                <c:pt idx="15">
                  <c:v>1.565302745750018E-2</c:v>
                </c:pt>
                <c:pt idx="16">
                  <c:v>1.8898019205178102E-2</c:v>
                </c:pt>
                <c:pt idx="17">
                  <c:v>2.6441437655291455E-2</c:v>
                </c:pt>
                <c:pt idx="18">
                  <c:v>3.1922280778445243E-2</c:v>
                </c:pt>
                <c:pt idx="19">
                  <c:v>2.8876729802167388E-2</c:v>
                </c:pt>
                <c:pt idx="20">
                  <c:v>3.6649456572086521E-2</c:v>
                </c:pt>
                <c:pt idx="21">
                  <c:v>5.8492210402661046E-2</c:v>
                </c:pt>
                <c:pt idx="22">
                  <c:v>4.9178303630309131E-2</c:v>
                </c:pt>
                <c:pt idx="23">
                  <c:v>5.3300268139449263E-2</c:v>
                </c:pt>
                <c:pt idx="24">
                  <c:v>5.6372577103887211E-2</c:v>
                </c:pt>
                <c:pt idx="25">
                  <c:v>6.273179877583325E-2</c:v>
                </c:pt>
                <c:pt idx="26">
                  <c:v>7.4499191258210112E-2</c:v>
                </c:pt>
                <c:pt idx="27">
                  <c:v>4.3466952197636945E-2</c:v>
                </c:pt>
                <c:pt idx="28">
                  <c:v>4.4168091932631312E-2</c:v>
                </c:pt>
                <c:pt idx="29">
                  <c:v>4.1806747029813629E-2</c:v>
                </c:pt>
                <c:pt idx="30">
                  <c:v>3.9781160570230109E-2</c:v>
                </c:pt>
                <c:pt idx="31">
                  <c:v>4.1590173273649861E-2</c:v>
                </c:pt>
                <c:pt idx="32">
                  <c:v>3.7757746306453809E-2</c:v>
                </c:pt>
                <c:pt idx="33">
                  <c:v>3.4661014000176113E-2</c:v>
                </c:pt>
                <c:pt idx="34">
                  <c:v>2.1926447064436815E-2</c:v>
                </c:pt>
                <c:pt idx="35">
                  <c:v>2.0770384226937236E-5</c:v>
                </c:pt>
                <c:pt idx="36">
                  <c:v>3.4956534864304684E-5</c:v>
                </c:pt>
                <c:pt idx="37">
                  <c:v>3.1055497695735217E-5</c:v>
                </c:pt>
                <c:pt idx="38">
                  <c:v>1.3342376479584323E-5</c:v>
                </c:pt>
                <c:pt idx="39">
                  <c:v>2.1403952178470463E-6</c:v>
                </c:pt>
                <c:pt idx="40">
                  <c:v>1.3849482989337146E-3</c:v>
                </c:pt>
                <c:pt idx="41">
                  <c:v>4.9357122916184847E-3</c:v>
                </c:pt>
                <c:pt idx="42">
                  <c:v>1.0746647083120099E-2</c:v>
                </c:pt>
                <c:pt idx="43">
                  <c:v>1.423324710233562E-2</c:v>
                </c:pt>
                <c:pt idx="44">
                  <c:v>1.6517838707559795E-2</c:v>
                </c:pt>
                <c:pt idx="45">
                  <c:v>1.5952815462693764E-2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imports!$I$266</c:f>
              <c:strCache>
                <c:ptCount val="1"/>
                <c:pt idx="0">
                  <c:v>US </c:v>
                </c:pt>
              </c:strCache>
            </c:strRef>
          </c:tx>
          <c:marker>
            <c:symbol val="none"/>
          </c:marker>
          <c:cat>
            <c:numRef>
              <c:f>imports!$J$264:$BC$264</c:f>
              <c:numCache>
                <c:formatCode>General</c:formatCode>
                <c:ptCount val="46"/>
                <c:pt idx="0">
                  <c:v>1905</c:v>
                </c:pt>
                <c:pt idx="1">
                  <c:v>1906</c:v>
                </c:pt>
                <c:pt idx="2">
                  <c:v>1907</c:v>
                </c:pt>
                <c:pt idx="3">
                  <c:v>1908</c:v>
                </c:pt>
                <c:pt idx="4">
                  <c:v>1909</c:v>
                </c:pt>
                <c:pt idx="5">
                  <c:v>1910</c:v>
                </c:pt>
                <c:pt idx="6">
                  <c:v>1911</c:v>
                </c:pt>
                <c:pt idx="7">
                  <c:v>1912</c:v>
                </c:pt>
                <c:pt idx="8">
                  <c:v>1913</c:v>
                </c:pt>
                <c:pt idx="9">
                  <c:v>1914</c:v>
                </c:pt>
                <c:pt idx="10">
                  <c:v>1915</c:v>
                </c:pt>
                <c:pt idx="11">
                  <c:v>1916</c:v>
                </c:pt>
                <c:pt idx="12">
                  <c:v>1917</c:v>
                </c:pt>
                <c:pt idx="13">
                  <c:v>1918</c:v>
                </c:pt>
                <c:pt idx="14">
                  <c:v>1919</c:v>
                </c:pt>
                <c:pt idx="15">
                  <c:v>1920</c:v>
                </c:pt>
                <c:pt idx="16">
                  <c:v>1921</c:v>
                </c:pt>
                <c:pt idx="17">
                  <c:v>1922</c:v>
                </c:pt>
                <c:pt idx="18">
                  <c:v>1923</c:v>
                </c:pt>
                <c:pt idx="19">
                  <c:v>1924</c:v>
                </c:pt>
                <c:pt idx="20">
                  <c:v>1925</c:v>
                </c:pt>
                <c:pt idx="21">
                  <c:v>1926</c:v>
                </c:pt>
                <c:pt idx="22">
                  <c:v>1927</c:v>
                </c:pt>
                <c:pt idx="23">
                  <c:v>1928</c:v>
                </c:pt>
                <c:pt idx="24">
                  <c:v>1929</c:v>
                </c:pt>
                <c:pt idx="25">
                  <c:v>1930</c:v>
                </c:pt>
                <c:pt idx="26">
                  <c:v>1931</c:v>
                </c:pt>
                <c:pt idx="27">
                  <c:v>1932</c:v>
                </c:pt>
                <c:pt idx="28">
                  <c:v>1933</c:v>
                </c:pt>
                <c:pt idx="29">
                  <c:v>1934</c:v>
                </c:pt>
                <c:pt idx="30">
                  <c:v>1935</c:v>
                </c:pt>
                <c:pt idx="31">
                  <c:v>1936</c:v>
                </c:pt>
                <c:pt idx="32">
                  <c:v>1937</c:v>
                </c:pt>
                <c:pt idx="33">
                  <c:v>1938</c:v>
                </c:pt>
                <c:pt idx="34">
                  <c:v>1939</c:v>
                </c:pt>
                <c:pt idx="35">
                  <c:v>1940</c:v>
                </c:pt>
                <c:pt idx="36">
                  <c:v>1941</c:v>
                </c:pt>
                <c:pt idx="37">
                  <c:v>1942</c:v>
                </c:pt>
                <c:pt idx="38">
                  <c:v>1943</c:v>
                </c:pt>
                <c:pt idx="39">
                  <c:v>1944</c:v>
                </c:pt>
                <c:pt idx="40">
                  <c:v>1945</c:v>
                </c:pt>
                <c:pt idx="41">
                  <c:v>1946</c:v>
                </c:pt>
                <c:pt idx="42">
                  <c:v>1947</c:v>
                </c:pt>
                <c:pt idx="43">
                  <c:v>1948</c:v>
                </c:pt>
                <c:pt idx="44">
                  <c:v>1949</c:v>
                </c:pt>
                <c:pt idx="45">
                  <c:v>1950</c:v>
                </c:pt>
              </c:numCache>
            </c:numRef>
          </c:cat>
          <c:val>
            <c:numRef>
              <c:f>imports!$J$266:$BC$266</c:f>
              <c:numCache>
                <c:formatCode>General</c:formatCode>
                <c:ptCount val="46"/>
                <c:pt idx="0">
                  <c:v>0.20294823872553858</c:v>
                </c:pt>
                <c:pt idx="1">
                  <c:v>0.21558948063666281</c:v>
                </c:pt>
                <c:pt idx="2">
                  <c:v>0.20802888794452143</c:v>
                </c:pt>
                <c:pt idx="3">
                  <c:v>0.20895539653011602</c:v>
                </c:pt>
                <c:pt idx="4">
                  <c:v>0.1894556649083865</c:v>
                </c:pt>
                <c:pt idx="5">
                  <c:v>0.17339656035762632</c:v>
                </c:pt>
                <c:pt idx="6">
                  <c:v>0.18039127868094593</c:v>
                </c:pt>
                <c:pt idx="7">
                  <c:v>0.18073054087750953</c:v>
                </c:pt>
                <c:pt idx="8">
                  <c:v>0.18426651589112067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0.33302653644445812</c:v>
                </c:pt>
                <c:pt idx="15">
                  <c:v>0.29147920635667707</c:v>
                </c:pt>
                <c:pt idx="16">
                  <c:v>0.25310926629233971</c:v>
                </c:pt>
                <c:pt idx="17">
                  <c:v>0.22113215478666376</c:v>
                </c:pt>
                <c:pt idx="18">
                  <c:v>0.19222650791308299</c:v>
                </c:pt>
                <c:pt idx="19">
                  <c:v>0.18880714759121237</c:v>
                </c:pt>
                <c:pt idx="20">
                  <c:v>0.18571603995862271</c:v>
                </c:pt>
                <c:pt idx="21">
                  <c:v>0.18438692686883287</c:v>
                </c:pt>
                <c:pt idx="22">
                  <c:v>0.16431069983969596</c:v>
                </c:pt>
                <c:pt idx="23">
                  <c:v>0.15761773932699258</c:v>
                </c:pt>
                <c:pt idx="24">
                  <c:v>0.16053857281166167</c:v>
                </c:pt>
                <c:pt idx="25">
                  <c:v>0.14703112586496433</c:v>
                </c:pt>
                <c:pt idx="26">
                  <c:v>0.12076537175146511</c:v>
                </c:pt>
                <c:pt idx="27">
                  <c:v>0.11919022293869824</c:v>
                </c:pt>
                <c:pt idx="28">
                  <c:v>0.11231240538716676</c:v>
                </c:pt>
                <c:pt idx="29">
                  <c:v>0.11205173720386398</c:v>
                </c:pt>
                <c:pt idx="30">
                  <c:v>0.11576307713246334</c:v>
                </c:pt>
                <c:pt idx="31">
                  <c:v>0.10996959103125112</c:v>
                </c:pt>
                <c:pt idx="32">
                  <c:v>0.11101640405845657</c:v>
                </c:pt>
                <c:pt idx="33">
                  <c:v>0.12830813901402305</c:v>
                </c:pt>
                <c:pt idx="34">
                  <c:v>0.13247193657351661</c:v>
                </c:pt>
                <c:pt idx="35">
                  <c:v>0.2389902355759099</c:v>
                </c:pt>
                <c:pt idx="36">
                  <c:v>0.35714210269110397</c:v>
                </c:pt>
                <c:pt idx="37">
                  <c:v>0.44406402984344284</c:v>
                </c:pt>
                <c:pt idx="38">
                  <c:v>0.58525243337827471</c:v>
                </c:pt>
                <c:pt idx="39">
                  <c:v>0.58905781611008867</c:v>
                </c:pt>
                <c:pt idx="40">
                  <c:v>0.40235827855013601</c:v>
                </c:pt>
                <c:pt idx="41">
                  <c:v>0.17645634252730652</c:v>
                </c:pt>
                <c:pt idx="42">
                  <c:v>0.16557490656967411</c:v>
                </c:pt>
                <c:pt idx="43">
                  <c:v>8.8178786569184348E-2</c:v>
                </c:pt>
                <c:pt idx="44">
                  <c:v>9.7635355556273382E-2</c:v>
                </c:pt>
                <c:pt idx="45">
                  <c:v>8.1069410228832461E-2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imports!$I$268</c:f>
              <c:strCache>
                <c:ptCount val="1"/>
                <c:pt idx="0">
                  <c:v>Colonies</c:v>
                </c:pt>
              </c:strCache>
            </c:strRef>
          </c:tx>
          <c:marker>
            <c:symbol val="none"/>
          </c:marker>
          <c:cat>
            <c:numRef>
              <c:f>imports!$J$264:$BC$264</c:f>
              <c:numCache>
                <c:formatCode>General</c:formatCode>
                <c:ptCount val="46"/>
                <c:pt idx="0">
                  <c:v>1905</c:v>
                </c:pt>
                <c:pt idx="1">
                  <c:v>1906</c:v>
                </c:pt>
                <c:pt idx="2">
                  <c:v>1907</c:v>
                </c:pt>
                <c:pt idx="3">
                  <c:v>1908</c:v>
                </c:pt>
                <c:pt idx="4">
                  <c:v>1909</c:v>
                </c:pt>
                <c:pt idx="5">
                  <c:v>1910</c:v>
                </c:pt>
                <c:pt idx="6">
                  <c:v>1911</c:v>
                </c:pt>
                <c:pt idx="7">
                  <c:v>1912</c:v>
                </c:pt>
                <c:pt idx="8">
                  <c:v>1913</c:v>
                </c:pt>
                <c:pt idx="9">
                  <c:v>1914</c:v>
                </c:pt>
                <c:pt idx="10">
                  <c:v>1915</c:v>
                </c:pt>
                <c:pt idx="11">
                  <c:v>1916</c:v>
                </c:pt>
                <c:pt idx="12">
                  <c:v>1917</c:v>
                </c:pt>
                <c:pt idx="13">
                  <c:v>1918</c:v>
                </c:pt>
                <c:pt idx="14">
                  <c:v>1919</c:v>
                </c:pt>
                <c:pt idx="15">
                  <c:v>1920</c:v>
                </c:pt>
                <c:pt idx="16">
                  <c:v>1921</c:v>
                </c:pt>
                <c:pt idx="17">
                  <c:v>1922</c:v>
                </c:pt>
                <c:pt idx="18">
                  <c:v>1923</c:v>
                </c:pt>
                <c:pt idx="19">
                  <c:v>1924</c:v>
                </c:pt>
                <c:pt idx="20">
                  <c:v>1925</c:v>
                </c:pt>
                <c:pt idx="21">
                  <c:v>1926</c:v>
                </c:pt>
                <c:pt idx="22">
                  <c:v>1927</c:v>
                </c:pt>
                <c:pt idx="23">
                  <c:v>1928</c:v>
                </c:pt>
                <c:pt idx="24">
                  <c:v>1929</c:v>
                </c:pt>
                <c:pt idx="25">
                  <c:v>1930</c:v>
                </c:pt>
                <c:pt idx="26">
                  <c:v>1931</c:v>
                </c:pt>
                <c:pt idx="27">
                  <c:v>1932</c:v>
                </c:pt>
                <c:pt idx="28">
                  <c:v>1933</c:v>
                </c:pt>
                <c:pt idx="29">
                  <c:v>1934</c:v>
                </c:pt>
                <c:pt idx="30">
                  <c:v>1935</c:v>
                </c:pt>
                <c:pt idx="31">
                  <c:v>1936</c:v>
                </c:pt>
                <c:pt idx="32">
                  <c:v>1937</c:v>
                </c:pt>
                <c:pt idx="33">
                  <c:v>1938</c:v>
                </c:pt>
                <c:pt idx="34">
                  <c:v>1939</c:v>
                </c:pt>
                <c:pt idx="35">
                  <c:v>1940</c:v>
                </c:pt>
                <c:pt idx="36">
                  <c:v>1941</c:v>
                </c:pt>
                <c:pt idx="37">
                  <c:v>1942</c:v>
                </c:pt>
                <c:pt idx="38">
                  <c:v>1943</c:v>
                </c:pt>
                <c:pt idx="39">
                  <c:v>1944</c:v>
                </c:pt>
                <c:pt idx="40">
                  <c:v>1945</c:v>
                </c:pt>
                <c:pt idx="41">
                  <c:v>1946</c:v>
                </c:pt>
                <c:pt idx="42">
                  <c:v>1947</c:v>
                </c:pt>
                <c:pt idx="43">
                  <c:v>1948</c:v>
                </c:pt>
                <c:pt idx="44">
                  <c:v>1949</c:v>
                </c:pt>
                <c:pt idx="45">
                  <c:v>1950</c:v>
                </c:pt>
              </c:numCache>
            </c:numRef>
          </c:cat>
          <c:val>
            <c:numRef>
              <c:f>imports!$J$268:$BC$268</c:f>
              <c:numCache>
                <c:formatCode>General</c:formatCode>
                <c:ptCount val="46"/>
                <c:pt idx="0">
                  <c:v>0.22415474780511144</c:v>
                </c:pt>
                <c:pt idx="1">
                  <c:v>0.23016446766142146</c:v>
                </c:pt>
                <c:pt idx="2">
                  <c:v>0.23955348322427414</c:v>
                </c:pt>
                <c:pt idx="3">
                  <c:v>0.21609754864296801</c:v>
                </c:pt>
                <c:pt idx="4">
                  <c:v>0.23251286446891439</c:v>
                </c:pt>
                <c:pt idx="5">
                  <c:v>0.25130630420128169</c:v>
                </c:pt>
                <c:pt idx="6">
                  <c:v>0.25179421560676191</c:v>
                </c:pt>
                <c:pt idx="7">
                  <c:v>0.24980287974643167</c:v>
                </c:pt>
                <c:pt idx="8">
                  <c:v>0.24913131316158721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0.35825010826204684</c:v>
                </c:pt>
                <c:pt idx="15">
                  <c:v>0.2897251779693551</c:v>
                </c:pt>
                <c:pt idx="16">
                  <c:v>0.30347499814649942</c:v>
                </c:pt>
                <c:pt idx="17">
                  <c:v>0.31564063953777705</c:v>
                </c:pt>
                <c:pt idx="18">
                  <c:v>0.29562140447044627</c:v>
                </c:pt>
                <c:pt idx="19">
                  <c:v>0.30213720458843241</c:v>
                </c:pt>
                <c:pt idx="20">
                  <c:v>0.32367485983105865</c:v>
                </c:pt>
                <c:pt idx="21">
                  <c:v>0.30233246271947306</c:v>
                </c:pt>
                <c:pt idx="22">
                  <c:v>0.30095131564750971</c:v>
                </c:pt>
                <c:pt idx="23">
                  <c:v>0.3041028133248283</c:v>
                </c:pt>
                <c:pt idx="24">
                  <c:v>0.2939484985361232</c:v>
                </c:pt>
                <c:pt idx="25">
                  <c:v>0.29122300149984109</c:v>
                </c:pt>
                <c:pt idx="26">
                  <c:v>0.28727513633461871</c:v>
                </c:pt>
                <c:pt idx="27">
                  <c:v>0.35363710922247826</c:v>
                </c:pt>
                <c:pt idx="28">
                  <c:v>0.36908351665599265</c:v>
                </c:pt>
                <c:pt idx="29">
                  <c:v>0.37090488627010193</c:v>
                </c:pt>
                <c:pt idx="30">
                  <c:v>0.37637957632422558</c:v>
                </c:pt>
                <c:pt idx="31">
                  <c:v>0.39205044580816056</c:v>
                </c:pt>
                <c:pt idx="32">
                  <c:v>0.39425473063381988</c:v>
                </c:pt>
                <c:pt idx="33">
                  <c:v>0.40405511862493237</c:v>
                </c:pt>
                <c:pt idx="34">
                  <c:v>0.4044054490379177</c:v>
                </c:pt>
                <c:pt idx="35">
                  <c:v>0.47610542449874199</c:v>
                </c:pt>
                <c:pt idx="36">
                  <c:v>0.44972591614889379</c:v>
                </c:pt>
                <c:pt idx="37">
                  <c:v>0.40005421936048391</c:v>
                </c:pt>
                <c:pt idx="38">
                  <c:v>0.29863630276651559</c:v>
                </c:pt>
                <c:pt idx="39">
                  <c:v>0.30099770967043582</c:v>
                </c:pt>
                <c:pt idx="40">
                  <c:v>0.42601820566634063</c:v>
                </c:pt>
                <c:pt idx="41">
                  <c:v>0.48714610315814605</c:v>
                </c:pt>
                <c:pt idx="42">
                  <c:v>0.45196027121060284</c:v>
                </c:pt>
                <c:pt idx="43">
                  <c:v>0.47807469347919596</c:v>
                </c:pt>
                <c:pt idx="44">
                  <c:v>0.47917641891161883</c:v>
                </c:pt>
                <c:pt idx="45">
                  <c:v>0.45220651794730254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95840"/>
        <c:axId val="81916416"/>
      </c:lineChart>
      <c:catAx>
        <c:axId val="1033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16416"/>
        <c:crosses val="autoZero"/>
        <c:auto val="1"/>
        <c:lblAlgn val="ctr"/>
        <c:lblOffset val="100"/>
        <c:noMultiLvlLbl val="0"/>
      </c:catAx>
      <c:valAx>
        <c:axId val="8191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imports!$I$270</c:f>
              <c:strCache>
                <c:ptCount val="1"/>
                <c:pt idx="0">
                  <c:v>Dominions</c:v>
                </c:pt>
              </c:strCache>
            </c:strRef>
          </c:tx>
          <c:marker>
            <c:symbol val="none"/>
          </c:marker>
          <c:cat>
            <c:numRef>
              <c:f>imports!$J$264:$BC$264</c:f>
              <c:numCache>
                <c:formatCode>General</c:formatCode>
                <c:ptCount val="46"/>
                <c:pt idx="0">
                  <c:v>1905</c:v>
                </c:pt>
                <c:pt idx="1">
                  <c:v>1906</c:v>
                </c:pt>
                <c:pt idx="2">
                  <c:v>1907</c:v>
                </c:pt>
                <c:pt idx="3">
                  <c:v>1908</c:v>
                </c:pt>
                <c:pt idx="4">
                  <c:v>1909</c:v>
                </c:pt>
                <c:pt idx="5">
                  <c:v>1910</c:v>
                </c:pt>
                <c:pt idx="6">
                  <c:v>1911</c:v>
                </c:pt>
                <c:pt idx="7">
                  <c:v>1912</c:v>
                </c:pt>
                <c:pt idx="8">
                  <c:v>1913</c:v>
                </c:pt>
                <c:pt idx="9">
                  <c:v>1914</c:v>
                </c:pt>
                <c:pt idx="10">
                  <c:v>1915</c:v>
                </c:pt>
                <c:pt idx="11">
                  <c:v>1916</c:v>
                </c:pt>
                <c:pt idx="12">
                  <c:v>1917</c:v>
                </c:pt>
                <c:pt idx="13">
                  <c:v>1918</c:v>
                </c:pt>
                <c:pt idx="14">
                  <c:v>1919</c:v>
                </c:pt>
                <c:pt idx="15">
                  <c:v>1920</c:v>
                </c:pt>
                <c:pt idx="16">
                  <c:v>1921</c:v>
                </c:pt>
                <c:pt idx="17">
                  <c:v>1922</c:v>
                </c:pt>
                <c:pt idx="18">
                  <c:v>1923</c:v>
                </c:pt>
                <c:pt idx="19">
                  <c:v>1924</c:v>
                </c:pt>
                <c:pt idx="20">
                  <c:v>1925</c:v>
                </c:pt>
                <c:pt idx="21">
                  <c:v>1926</c:v>
                </c:pt>
                <c:pt idx="22">
                  <c:v>1927</c:v>
                </c:pt>
                <c:pt idx="23">
                  <c:v>1928</c:v>
                </c:pt>
                <c:pt idx="24">
                  <c:v>1929</c:v>
                </c:pt>
                <c:pt idx="25">
                  <c:v>1930</c:v>
                </c:pt>
                <c:pt idx="26">
                  <c:v>1931</c:v>
                </c:pt>
                <c:pt idx="27">
                  <c:v>1932</c:v>
                </c:pt>
                <c:pt idx="28">
                  <c:v>1933</c:v>
                </c:pt>
                <c:pt idx="29">
                  <c:v>1934</c:v>
                </c:pt>
                <c:pt idx="30">
                  <c:v>1935</c:v>
                </c:pt>
                <c:pt idx="31">
                  <c:v>1936</c:v>
                </c:pt>
                <c:pt idx="32">
                  <c:v>1937</c:v>
                </c:pt>
                <c:pt idx="33">
                  <c:v>1938</c:v>
                </c:pt>
                <c:pt idx="34">
                  <c:v>1939</c:v>
                </c:pt>
                <c:pt idx="35">
                  <c:v>1940</c:v>
                </c:pt>
                <c:pt idx="36">
                  <c:v>1941</c:v>
                </c:pt>
                <c:pt idx="37">
                  <c:v>1942</c:v>
                </c:pt>
                <c:pt idx="38">
                  <c:v>1943</c:v>
                </c:pt>
                <c:pt idx="39">
                  <c:v>1944</c:v>
                </c:pt>
                <c:pt idx="40">
                  <c:v>1945</c:v>
                </c:pt>
                <c:pt idx="41">
                  <c:v>1946</c:v>
                </c:pt>
                <c:pt idx="42">
                  <c:v>1947</c:v>
                </c:pt>
                <c:pt idx="43">
                  <c:v>1948</c:v>
                </c:pt>
                <c:pt idx="44">
                  <c:v>1949</c:v>
                </c:pt>
                <c:pt idx="45">
                  <c:v>1950</c:v>
                </c:pt>
              </c:numCache>
            </c:numRef>
          </c:cat>
          <c:val>
            <c:numRef>
              <c:f>imports!$J$270:$BC$270</c:f>
              <c:numCache>
                <c:formatCode>General</c:formatCode>
                <c:ptCount val="46"/>
                <c:pt idx="0">
                  <c:v>0.17860347390196513</c:v>
                </c:pt>
                <c:pt idx="1">
                  <c:v>0.18204231532591914</c:v>
                </c:pt>
                <c:pt idx="2">
                  <c:v>0.18736165681901756</c:v>
                </c:pt>
                <c:pt idx="3">
                  <c:v>0.16491187275874811</c:v>
                </c:pt>
                <c:pt idx="4">
                  <c:v>0.17773352645255222</c:v>
                </c:pt>
                <c:pt idx="5">
                  <c:v>0.18861008212721436</c:v>
                </c:pt>
                <c:pt idx="6">
                  <c:v>0.18666767029691345</c:v>
                </c:pt>
                <c:pt idx="7">
                  <c:v>0.18189090732009761</c:v>
                </c:pt>
                <c:pt idx="8">
                  <c:v>0.17862100414327706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0.23833189649310271</c:v>
                </c:pt>
                <c:pt idx="15">
                  <c:v>0.18032314582650774</c:v>
                </c:pt>
                <c:pt idx="16">
                  <c:v>0.20551708011373387</c:v>
                </c:pt>
                <c:pt idx="17">
                  <c:v>0.21523026215583554</c:v>
                </c:pt>
                <c:pt idx="18">
                  <c:v>0.1936663722219655</c:v>
                </c:pt>
                <c:pt idx="19">
                  <c:v>0.19629830288025055</c:v>
                </c:pt>
                <c:pt idx="20">
                  <c:v>0.20795788303154142</c:v>
                </c:pt>
                <c:pt idx="21">
                  <c:v>0.18490208713027223</c:v>
                </c:pt>
                <c:pt idx="22">
                  <c:v>0.18080394723596097</c:v>
                </c:pt>
                <c:pt idx="23">
                  <c:v>0.18677101572900801</c:v>
                </c:pt>
                <c:pt idx="24">
                  <c:v>0.17417726814482687</c:v>
                </c:pt>
                <c:pt idx="25">
                  <c:v>0.17293392740654226</c:v>
                </c:pt>
                <c:pt idx="26">
                  <c:v>0.17765542797675588</c:v>
                </c:pt>
                <c:pt idx="27">
                  <c:v>0.22562392896509803</c:v>
                </c:pt>
                <c:pt idx="28">
                  <c:v>0.25079442139958735</c:v>
                </c:pt>
                <c:pt idx="29">
                  <c:v>0.25001014234373542</c:v>
                </c:pt>
                <c:pt idx="30">
                  <c:v>0.25076357248288661</c:v>
                </c:pt>
                <c:pt idx="31">
                  <c:v>0.27369963701147432</c:v>
                </c:pt>
                <c:pt idx="32">
                  <c:v>0.2614373434603755</c:v>
                </c:pt>
                <c:pt idx="33">
                  <c:v>0.26900743660311999</c:v>
                </c:pt>
                <c:pt idx="34">
                  <c:v>0.26227894747441971</c:v>
                </c:pt>
                <c:pt idx="35">
                  <c:v>0.32338876934128113</c:v>
                </c:pt>
                <c:pt idx="36">
                  <c:v>0.30643978011086415</c:v>
                </c:pt>
                <c:pt idx="37">
                  <c:v>0.27921501776746638</c:v>
                </c:pt>
                <c:pt idx="38">
                  <c:v>0.22464228542556594</c:v>
                </c:pt>
                <c:pt idx="39">
                  <c:v>0.23915182594262738</c:v>
                </c:pt>
                <c:pt idx="40">
                  <c:v>0.32999033510812975</c:v>
                </c:pt>
                <c:pt idx="41">
                  <c:v>0.31254645559411415</c:v>
                </c:pt>
                <c:pt idx="42">
                  <c:v>0.28704957981276163</c:v>
                </c:pt>
                <c:pt idx="43">
                  <c:v>0.28436602004811323</c:v>
                </c:pt>
                <c:pt idx="44">
                  <c:v>0.28725351622229678</c:v>
                </c:pt>
                <c:pt idx="45">
                  <c:v>0.24237963147052158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83840"/>
        <c:axId val="81918720"/>
      </c:lineChart>
      <c:catAx>
        <c:axId val="1828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18720"/>
        <c:crosses val="autoZero"/>
        <c:auto val="1"/>
        <c:lblAlgn val="ctr"/>
        <c:lblOffset val="100"/>
        <c:noMultiLvlLbl val="0"/>
      </c:catAx>
      <c:valAx>
        <c:axId val="81918720"/>
        <c:scaling>
          <c:orientation val="minMax"/>
          <c:max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8384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UK Exports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exports!$I$258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exports!$J$257:$BC$257</c:f>
              <c:numCache>
                <c:formatCode>General</c:formatCode>
                <c:ptCount val="41"/>
                <c:pt idx="0">
                  <c:v>1905</c:v>
                </c:pt>
                <c:pt idx="1">
                  <c:v>1906</c:v>
                </c:pt>
                <c:pt idx="2">
                  <c:v>1907</c:v>
                </c:pt>
                <c:pt idx="3">
                  <c:v>1908</c:v>
                </c:pt>
                <c:pt idx="4">
                  <c:v>1909</c:v>
                </c:pt>
                <c:pt idx="5">
                  <c:v>1910</c:v>
                </c:pt>
                <c:pt idx="6">
                  <c:v>1911</c:v>
                </c:pt>
                <c:pt idx="7">
                  <c:v>1912</c:v>
                </c:pt>
                <c:pt idx="8">
                  <c:v>1913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</c:numCache>
            </c:numRef>
          </c:cat>
          <c:val>
            <c:numRef>
              <c:f>exports!$J$258:$BC$258</c:f>
              <c:numCache>
                <c:formatCode>General</c:formatCode>
                <c:ptCount val="41"/>
                <c:pt idx="0">
                  <c:v>0.10485416378437395</c:v>
                </c:pt>
                <c:pt idx="1">
                  <c:v>0.10486704397822776</c:v>
                </c:pt>
                <c:pt idx="2">
                  <c:v>0.1095180591232509</c:v>
                </c:pt>
                <c:pt idx="3">
                  <c:v>0.10154645355824748</c:v>
                </c:pt>
                <c:pt idx="4">
                  <c:v>0.10045401059503592</c:v>
                </c:pt>
                <c:pt idx="5">
                  <c:v>0.10279100060798567</c:v>
                </c:pt>
                <c:pt idx="6">
                  <c:v>0.10310820584985414</c:v>
                </c:pt>
                <c:pt idx="7">
                  <c:v>9.9458814631259967E-2</c:v>
                </c:pt>
                <c:pt idx="8">
                  <c:v>9.5302072920708594E-2</c:v>
                </c:pt>
                <c:pt idx="9">
                  <c:v>2.4084145594600294E-2</c:v>
                </c:pt>
                <c:pt idx="10">
                  <c:v>3.2807617228262677E-2</c:v>
                </c:pt>
                <c:pt idx="11">
                  <c:v>5.0240979955584103E-2</c:v>
                </c:pt>
                <c:pt idx="12">
                  <c:v>5.9640955960655495E-2</c:v>
                </c:pt>
                <c:pt idx="13">
                  <c:v>6.8746739281032837E-2</c:v>
                </c:pt>
                <c:pt idx="14">
                  <c:v>7.600640161894795E-2</c:v>
                </c:pt>
                <c:pt idx="15">
                  <c:v>7.708418476351353E-2</c:v>
                </c:pt>
                <c:pt idx="16">
                  <c:v>6.0720490954399874E-2</c:v>
                </c:pt>
                <c:pt idx="17">
                  <c:v>8.3430117627558489E-2</c:v>
                </c:pt>
                <c:pt idx="18">
                  <c:v>7.9798891793882221E-2</c:v>
                </c:pt>
                <c:pt idx="19">
                  <c:v>7.1771484968467053E-2</c:v>
                </c:pt>
                <c:pt idx="20">
                  <c:v>6.7089568958021886E-2</c:v>
                </c:pt>
                <c:pt idx="21">
                  <c:v>7.0412667081795027E-2</c:v>
                </c:pt>
                <c:pt idx="22">
                  <c:v>6.1018896732351696E-2</c:v>
                </c:pt>
                <c:pt idx="23">
                  <c:v>5.8990803225419108E-2</c:v>
                </c:pt>
                <c:pt idx="24">
                  <c:v>5.1221825421162215E-2</c:v>
                </c:pt>
                <c:pt idx="25">
                  <c:v>5.4840347806349651E-2</c:v>
                </c:pt>
                <c:pt idx="26">
                  <c:v>5.1450905870941331E-2</c:v>
                </c:pt>
                <c:pt idx="27">
                  <c:v>4.8417551671939944E-2</c:v>
                </c:pt>
                <c:pt idx="28">
                  <c:v>5.4906361975333551E-2</c:v>
                </c:pt>
                <c:pt idx="29">
                  <c:v>3.4189447497456241E-2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5.9463911189781404E-3</c:v>
                </c:pt>
                <c:pt idx="36">
                  <c:v>2.4791845898508968E-2</c:v>
                </c:pt>
                <c:pt idx="37">
                  <c:v>2.365487410203132E-2</c:v>
                </c:pt>
                <c:pt idx="38">
                  <c:v>1.9122167058438028E-2</c:v>
                </c:pt>
                <c:pt idx="39">
                  <c:v>1.8385527891544694E-2</c:v>
                </c:pt>
                <c:pt idx="40">
                  <c:v>2.480256569769836E-2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exports!$I$259</c:f>
              <c:strCache>
                <c:ptCount val="1"/>
                <c:pt idx="0">
                  <c:v>US </c:v>
                </c:pt>
              </c:strCache>
            </c:strRef>
          </c:tx>
          <c:marker>
            <c:symbol val="none"/>
          </c:marker>
          <c:cat>
            <c:numRef>
              <c:f>exports!$J$257:$BC$257</c:f>
              <c:numCache>
                <c:formatCode>General</c:formatCode>
                <c:ptCount val="41"/>
                <c:pt idx="0">
                  <c:v>1905</c:v>
                </c:pt>
                <c:pt idx="1">
                  <c:v>1906</c:v>
                </c:pt>
                <c:pt idx="2">
                  <c:v>1907</c:v>
                </c:pt>
                <c:pt idx="3">
                  <c:v>1908</c:v>
                </c:pt>
                <c:pt idx="4">
                  <c:v>1909</c:v>
                </c:pt>
                <c:pt idx="5">
                  <c:v>1910</c:v>
                </c:pt>
                <c:pt idx="6">
                  <c:v>1911</c:v>
                </c:pt>
                <c:pt idx="7">
                  <c:v>1912</c:v>
                </c:pt>
                <c:pt idx="8">
                  <c:v>1913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</c:numCache>
            </c:numRef>
          </c:cat>
          <c:val>
            <c:numRef>
              <c:f>exports!$J$259:$BC$259</c:f>
              <c:numCache>
                <c:formatCode>General</c:formatCode>
                <c:ptCount val="41"/>
                <c:pt idx="0">
                  <c:v>0.11600218566141021</c:v>
                </c:pt>
                <c:pt idx="1">
                  <c:v>0.11556954322467508</c:v>
                </c:pt>
                <c:pt idx="2">
                  <c:v>0.11207554637249097</c:v>
                </c:pt>
                <c:pt idx="3">
                  <c:v>9.306828698855657E-2</c:v>
                </c:pt>
                <c:pt idx="4">
                  <c:v>0.12620019179121061</c:v>
                </c:pt>
                <c:pt idx="5">
                  <c:v>0.11641369083304082</c:v>
                </c:pt>
                <c:pt idx="6">
                  <c:v>0.1007381930711944</c:v>
                </c:pt>
                <c:pt idx="7">
                  <c:v>0.107914577027728</c:v>
                </c:pt>
                <c:pt idx="8">
                  <c:v>9.3653634839663283E-2</c:v>
                </c:pt>
                <c:pt idx="9">
                  <c:v>6.800333150371464E-2</c:v>
                </c:pt>
                <c:pt idx="10">
                  <c:v>8.4163301380290781E-2</c:v>
                </c:pt>
                <c:pt idx="11">
                  <c:v>7.9361765012283161E-2</c:v>
                </c:pt>
                <c:pt idx="12">
                  <c:v>9.3857719601485951E-2</c:v>
                </c:pt>
                <c:pt idx="13">
                  <c:v>9.6683937261362471E-2</c:v>
                </c:pt>
                <c:pt idx="14">
                  <c:v>8.3497619574905008E-2</c:v>
                </c:pt>
                <c:pt idx="15">
                  <c:v>8.9716637771320218E-2</c:v>
                </c:pt>
                <c:pt idx="16">
                  <c:v>9.6271082152720219E-2</c:v>
                </c:pt>
                <c:pt idx="17">
                  <c:v>8.0375349807477001E-2</c:v>
                </c:pt>
                <c:pt idx="18">
                  <c:v>8.1446340608261281E-2</c:v>
                </c:pt>
                <c:pt idx="19">
                  <c:v>7.3912366367652318E-2</c:v>
                </c:pt>
                <c:pt idx="20">
                  <c:v>6.0727147462861876E-2</c:v>
                </c:pt>
                <c:pt idx="21">
                  <c:v>5.7674527924425886E-2</c:v>
                </c:pt>
                <c:pt idx="22">
                  <c:v>5.0053837411306284E-2</c:v>
                </c:pt>
                <c:pt idx="23">
                  <c:v>6.2848511689779327E-2</c:v>
                </c:pt>
                <c:pt idx="24">
                  <c:v>5.190357479338744E-2</c:v>
                </c:pt>
                <c:pt idx="25">
                  <c:v>6.259942190649892E-2</c:v>
                </c:pt>
                <c:pt idx="26">
                  <c:v>7.3345832086641916E-2</c:v>
                </c:pt>
                <c:pt idx="27">
                  <c:v>7.0970192850120586E-2</c:v>
                </c:pt>
                <c:pt idx="28">
                  <c:v>5.547852365460449E-2</c:v>
                </c:pt>
                <c:pt idx="29">
                  <c:v>7.720312946390874E-2</c:v>
                </c:pt>
                <c:pt idx="30">
                  <c:v>8.6785536560343962E-2</c:v>
                </c:pt>
                <c:pt idx="31">
                  <c:v>8.6804598337611519E-2</c:v>
                </c:pt>
                <c:pt idx="32">
                  <c:v>6.5408625346690757E-2</c:v>
                </c:pt>
                <c:pt idx="33">
                  <c:v>7.2540450495315836E-2</c:v>
                </c:pt>
                <c:pt idx="34">
                  <c:v>6.665618551956877E-2</c:v>
                </c:pt>
                <c:pt idx="35">
                  <c:v>4.6916816676407333E-2</c:v>
                </c:pt>
                <c:pt idx="36">
                  <c:v>4.1565862815893376E-2</c:v>
                </c:pt>
                <c:pt idx="37">
                  <c:v>5.1806294794521805E-2</c:v>
                </c:pt>
                <c:pt idx="38">
                  <c:v>4.3420856719185746E-2</c:v>
                </c:pt>
                <c:pt idx="39">
                  <c:v>3.4162369907720078E-2</c:v>
                </c:pt>
                <c:pt idx="40">
                  <c:v>5.6791596151712559E-2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exports!$I$261</c:f>
              <c:strCache>
                <c:ptCount val="1"/>
                <c:pt idx="0">
                  <c:v>Colonies</c:v>
                </c:pt>
              </c:strCache>
            </c:strRef>
          </c:tx>
          <c:marker>
            <c:symbol val="none"/>
          </c:marker>
          <c:cat>
            <c:numRef>
              <c:f>exports!$J$257:$BC$257</c:f>
              <c:numCache>
                <c:formatCode>General</c:formatCode>
                <c:ptCount val="41"/>
                <c:pt idx="0">
                  <c:v>1905</c:v>
                </c:pt>
                <c:pt idx="1">
                  <c:v>1906</c:v>
                </c:pt>
                <c:pt idx="2">
                  <c:v>1907</c:v>
                </c:pt>
                <c:pt idx="3">
                  <c:v>1908</c:v>
                </c:pt>
                <c:pt idx="4">
                  <c:v>1909</c:v>
                </c:pt>
                <c:pt idx="5">
                  <c:v>1910</c:v>
                </c:pt>
                <c:pt idx="6">
                  <c:v>1911</c:v>
                </c:pt>
                <c:pt idx="7">
                  <c:v>1912</c:v>
                </c:pt>
                <c:pt idx="8">
                  <c:v>1913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</c:numCache>
            </c:numRef>
          </c:cat>
          <c:val>
            <c:numRef>
              <c:f>exports!$J$261:$BC$261</c:f>
              <c:numCache>
                <c:formatCode>General</c:formatCode>
                <c:ptCount val="41"/>
                <c:pt idx="0">
                  <c:v>0.30310980299397888</c:v>
                </c:pt>
                <c:pt idx="1">
                  <c:v>0.28520639993132901</c:v>
                </c:pt>
                <c:pt idx="2">
                  <c:v>0.28635846799787606</c:v>
                </c:pt>
                <c:pt idx="3">
                  <c:v>0.29941066327816057</c:v>
                </c:pt>
                <c:pt idx="4">
                  <c:v>0.29364055855527882</c:v>
                </c:pt>
                <c:pt idx="5">
                  <c:v>0.29842568813002612</c:v>
                </c:pt>
                <c:pt idx="6">
                  <c:v>0.3087593595292985</c:v>
                </c:pt>
                <c:pt idx="7">
                  <c:v>0.3197922943680836</c:v>
                </c:pt>
                <c:pt idx="8">
                  <c:v>0.32910443229884861</c:v>
                </c:pt>
                <c:pt idx="9">
                  <c:v>0.22344177010763444</c:v>
                </c:pt>
                <c:pt idx="10">
                  <c:v>0.3383765525879216</c:v>
                </c:pt>
                <c:pt idx="11">
                  <c:v>0.38461716738939783</c:v>
                </c:pt>
                <c:pt idx="12">
                  <c:v>0.365496039562971</c:v>
                </c:pt>
                <c:pt idx="13">
                  <c:v>0.36294130165331745</c:v>
                </c:pt>
                <c:pt idx="14">
                  <c:v>0.38679958035021644</c:v>
                </c:pt>
                <c:pt idx="15">
                  <c:v>0.38969905852574588</c:v>
                </c:pt>
                <c:pt idx="16">
                  <c:v>0.43739981889246532</c:v>
                </c:pt>
                <c:pt idx="17">
                  <c:v>0.42367935539257501</c:v>
                </c:pt>
                <c:pt idx="18">
                  <c:v>0.41853841460654462</c:v>
                </c:pt>
                <c:pt idx="19">
                  <c:v>0.41715054201403573</c:v>
                </c:pt>
                <c:pt idx="20">
                  <c:v>0.41150412644519485</c:v>
                </c:pt>
                <c:pt idx="21">
                  <c:v>0.41366231788148727</c:v>
                </c:pt>
                <c:pt idx="22">
                  <c:v>0.43037060986710329</c:v>
                </c:pt>
                <c:pt idx="23">
                  <c:v>0.42178362841838385</c:v>
                </c:pt>
                <c:pt idx="24">
                  <c:v>0.44345424499744057</c:v>
                </c:pt>
                <c:pt idx="25">
                  <c:v>0.4516239465550862</c:v>
                </c:pt>
                <c:pt idx="26">
                  <c:v>0.45797050502872572</c:v>
                </c:pt>
                <c:pt idx="27">
                  <c:v>0.44713024135369039</c:v>
                </c:pt>
                <c:pt idx="28">
                  <c:v>0.4528523404582902</c:v>
                </c:pt>
                <c:pt idx="29">
                  <c:v>0.45753088281470489</c:v>
                </c:pt>
                <c:pt idx="30">
                  <c:v>0.59155255622075942</c:v>
                </c:pt>
                <c:pt idx="31">
                  <c:v>0.63023418423757016</c:v>
                </c:pt>
                <c:pt idx="32">
                  <c:v>0.58773897474699033</c:v>
                </c:pt>
                <c:pt idx="33">
                  <c:v>0.55913005336463006</c:v>
                </c:pt>
                <c:pt idx="34">
                  <c:v>0.58717678993093869</c:v>
                </c:pt>
                <c:pt idx="35">
                  <c:v>0.49358136187547824</c:v>
                </c:pt>
                <c:pt idx="36">
                  <c:v>0.48079743923910162</c:v>
                </c:pt>
                <c:pt idx="37">
                  <c:v>0.51433387441483258</c:v>
                </c:pt>
                <c:pt idx="38">
                  <c:v>0.5285029678094042</c:v>
                </c:pt>
                <c:pt idx="39">
                  <c:v>0.55009630566257905</c:v>
                </c:pt>
                <c:pt idx="40">
                  <c:v>0.51899867430669855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exports!$I$263</c:f>
              <c:strCache>
                <c:ptCount val="1"/>
                <c:pt idx="0">
                  <c:v>Dominions</c:v>
                </c:pt>
              </c:strCache>
            </c:strRef>
          </c:tx>
          <c:marker>
            <c:symbol val="none"/>
          </c:marker>
          <c:cat>
            <c:numRef>
              <c:f>exports!$J$257:$BC$257</c:f>
              <c:numCache>
                <c:formatCode>General</c:formatCode>
                <c:ptCount val="41"/>
                <c:pt idx="0">
                  <c:v>1905</c:v>
                </c:pt>
                <c:pt idx="1">
                  <c:v>1906</c:v>
                </c:pt>
                <c:pt idx="2">
                  <c:v>1907</c:v>
                </c:pt>
                <c:pt idx="3">
                  <c:v>1908</c:v>
                </c:pt>
                <c:pt idx="4">
                  <c:v>1909</c:v>
                </c:pt>
                <c:pt idx="5">
                  <c:v>1910</c:v>
                </c:pt>
                <c:pt idx="6">
                  <c:v>1911</c:v>
                </c:pt>
                <c:pt idx="7">
                  <c:v>1912</c:v>
                </c:pt>
                <c:pt idx="8">
                  <c:v>1913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</c:numCache>
            </c:numRef>
          </c:cat>
          <c:val>
            <c:numRef>
              <c:f>exports!$J$263:$BC$263</c:f>
              <c:numCache>
                <c:formatCode>General</c:formatCode>
                <c:ptCount val="41"/>
                <c:pt idx="0">
                  <c:v>0.19951297082568126</c:v>
                </c:pt>
                <c:pt idx="1">
                  <c:v>0.19342578374372693</c:v>
                </c:pt>
                <c:pt idx="2">
                  <c:v>0.20341086000032121</c:v>
                </c:pt>
                <c:pt idx="3">
                  <c:v>0.2090784496430641</c:v>
                </c:pt>
                <c:pt idx="4">
                  <c:v>0.20034793193598488</c:v>
                </c:pt>
                <c:pt idx="5">
                  <c:v>0.1994405415328751</c:v>
                </c:pt>
                <c:pt idx="6">
                  <c:v>0.21124305097885349</c:v>
                </c:pt>
                <c:pt idx="7">
                  <c:v>0.22027119021897129</c:v>
                </c:pt>
                <c:pt idx="8">
                  <c:v>0.22503754550543487</c:v>
                </c:pt>
                <c:pt idx="9">
                  <c:v>0.12755638205470987</c:v>
                </c:pt>
                <c:pt idx="10">
                  <c:v>0.20174067021631975</c:v>
                </c:pt>
                <c:pt idx="11">
                  <c:v>0.23453866643862145</c:v>
                </c:pt>
                <c:pt idx="12">
                  <c:v>0.23896737602995366</c:v>
                </c:pt>
                <c:pt idx="13">
                  <c:v>0.22040465640354653</c:v>
                </c:pt>
                <c:pt idx="14">
                  <c:v>0.21530877445161098</c:v>
                </c:pt>
                <c:pt idx="15">
                  <c:v>0.21479562094224486</c:v>
                </c:pt>
                <c:pt idx="16">
                  <c:v>0.24358084337189739</c:v>
                </c:pt>
                <c:pt idx="17">
                  <c:v>0.23279832224953684</c:v>
                </c:pt>
                <c:pt idx="18">
                  <c:v>0.22943516546317988</c:v>
                </c:pt>
                <c:pt idx="19">
                  <c:v>0.22544571805902416</c:v>
                </c:pt>
                <c:pt idx="20">
                  <c:v>0.20106660703485332</c:v>
                </c:pt>
                <c:pt idx="21">
                  <c:v>0.17409968867749442</c:v>
                </c:pt>
                <c:pt idx="22">
                  <c:v>0.19270067931839263</c:v>
                </c:pt>
                <c:pt idx="23">
                  <c:v>0.19658023800146909</c:v>
                </c:pt>
                <c:pt idx="24">
                  <c:v>0.21039952188417319</c:v>
                </c:pt>
                <c:pt idx="25">
                  <c:v>0.21105122050599442</c:v>
                </c:pt>
                <c:pt idx="26">
                  <c:v>0.21302774538222821</c:v>
                </c:pt>
                <c:pt idx="27">
                  <c:v>0.20783842371511688</c:v>
                </c:pt>
                <c:pt idx="28">
                  <c:v>0.22437916282091275</c:v>
                </c:pt>
                <c:pt idx="29">
                  <c:v>0.21716852299074815</c:v>
                </c:pt>
                <c:pt idx="30">
                  <c:v>0.29796354215792453</c:v>
                </c:pt>
                <c:pt idx="31">
                  <c:v>0.32715981862768734</c:v>
                </c:pt>
                <c:pt idx="32">
                  <c:v>0.35761114160442781</c:v>
                </c:pt>
                <c:pt idx="33">
                  <c:v>0.3217459071433259</c:v>
                </c:pt>
                <c:pt idx="34">
                  <c:v>0.34128387920630282</c:v>
                </c:pt>
                <c:pt idx="35">
                  <c:v>0.25986675486059274</c:v>
                </c:pt>
                <c:pt idx="36">
                  <c:v>0.20655945842934723</c:v>
                </c:pt>
                <c:pt idx="37">
                  <c:v>0.21308153835342813</c:v>
                </c:pt>
                <c:pt idx="38">
                  <c:v>0.22491643070716447</c:v>
                </c:pt>
                <c:pt idx="39">
                  <c:v>0.24715835853874188</c:v>
                </c:pt>
                <c:pt idx="40">
                  <c:v>0.25389808068313774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exports!$I$266</c:f>
              <c:strCache>
                <c:ptCount val="1"/>
                <c:pt idx="0">
                  <c:v>Neutrals</c:v>
                </c:pt>
              </c:strCache>
            </c:strRef>
          </c:tx>
          <c:marker>
            <c:symbol val="none"/>
          </c:marker>
          <c:val>
            <c:numRef>
              <c:f>exports!$J$266:$BC$266</c:f>
              <c:numCache>
                <c:formatCode>General</c:formatCode>
                <c:ptCount val="41"/>
                <c:pt idx="0">
                  <c:v>7.0126730986596456E-2</c:v>
                </c:pt>
                <c:pt idx="1">
                  <c:v>7.1158292670388576E-2</c:v>
                </c:pt>
                <c:pt idx="2">
                  <c:v>7.3230403609663361E-2</c:v>
                </c:pt>
                <c:pt idx="3">
                  <c:v>7.1417069259550922E-2</c:v>
                </c:pt>
                <c:pt idx="4">
                  <c:v>6.9646758827832458E-2</c:v>
                </c:pt>
                <c:pt idx="5">
                  <c:v>6.7703609855284147E-2</c:v>
                </c:pt>
                <c:pt idx="6">
                  <c:v>6.5472675731136951E-2</c:v>
                </c:pt>
                <c:pt idx="7">
                  <c:v>6.6230536529140044E-2</c:v>
                </c:pt>
                <c:pt idx="8">
                  <c:v>6.7366425189101464E-2</c:v>
                </c:pt>
                <c:pt idx="9">
                  <c:v>0.16642972573099818</c:v>
                </c:pt>
                <c:pt idx="10">
                  <c:v>0.11362385377658916</c:v>
                </c:pt>
                <c:pt idx="11">
                  <c:v>9.2292745237983156E-2</c:v>
                </c:pt>
                <c:pt idx="12">
                  <c:v>9.7558388093480039E-2</c:v>
                </c:pt>
                <c:pt idx="13">
                  <c:v>8.4203582405908931E-2</c:v>
                </c:pt>
                <c:pt idx="14">
                  <c:v>7.7676002275944137E-2</c:v>
                </c:pt>
                <c:pt idx="15">
                  <c:v>7.1254727163057918E-2</c:v>
                </c:pt>
                <c:pt idx="16">
                  <c:v>6.291849474912703E-2</c:v>
                </c:pt>
                <c:pt idx="17">
                  <c:v>6.6398161886879012E-2</c:v>
                </c:pt>
                <c:pt idx="18">
                  <c:v>6.6971007935722138E-2</c:v>
                </c:pt>
                <c:pt idx="19">
                  <c:v>7.2177905959606867E-2</c:v>
                </c:pt>
                <c:pt idx="20">
                  <c:v>8.8517662940324635E-2</c:v>
                </c:pt>
                <c:pt idx="21">
                  <c:v>9.2931435830303777E-2</c:v>
                </c:pt>
                <c:pt idx="22">
                  <c:v>9.2622107098423792E-2</c:v>
                </c:pt>
                <c:pt idx="23">
                  <c:v>9.660752620030047E-2</c:v>
                </c:pt>
                <c:pt idx="24">
                  <c:v>9.9702642629947588E-2</c:v>
                </c:pt>
                <c:pt idx="25">
                  <c:v>9.5699028555579088E-2</c:v>
                </c:pt>
                <c:pt idx="26">
                  <c:v>9.6901072628578722E-2</c:v>
                </c:pt>
                <c:pt idx="27">
                  <c:v>9.7130831018671274E-2</c:v>
                </c:pt>
                <c:pt idx="28">
                  <c:v>9.9977680942940683E-2</c:v>
                </c:pt>
                <c:pt idx="29">
                  <c:v>0.12383045287245791</c:v>
                </c:pt>
                <c:pt idx="30">
                  <c:v>4.7414376515270217E-2</c:v>
                </c:pt>
                <c:pt idx="31">
                  <c:v>1.8280364283388591E-3</c:v>
                </c:pt>
                <c:pt idx="32">
                  <c:v>3.0684510059672231E-3</c:v>
                </c:pt>
                <c:pt idx="33">
                  <c:v>2.0735213814948167E-3</c:v>
                </c:pt>
                <c:pt idx="34">
                  <c:v>2.6100420879127096E-3</c:v>
                </c:pt>
                <c:pt idx="35">
                  <c:v>4.7120320885279121E-2</c:v>
                </c:pt>
                <c:pt idx="36">
                  <c:v>0.13213119615103169</c:v>
                </c:pt>
                <c:pt idx="37">
                  <c:v>0.10094222135968485</c:v>
                </c:pt>
                <c:pt idx="38">
                  <c:v>0.10510725912904972</c:v>
                </c:pt>
                <c:pt idx="39">
                  <c:v>0.10898685711661639</c:v>
                </c:pt>
                <c:pt idx="40">
                  <c:v>0.12383931438126609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exports!$I$268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val>
            <c:numRef>
              <c:f>exports!$J$268:$BC$268</c:f>
              <c:numCache>
                <c:formatCode>General</c:formatCode>
                <c:ptCount val="41"/>
                <c:pt idx="0">
                  <c:v>5.654867123045923E-2</c:v>
                </c:pt>
                <c:pt idx="1">
                  <c:v>6.1923055301091143E-2</c:v>
                </c:pt>
                <c:pt idx="2">
                  <c:v>6.4034977047550054E-2</c:v>
                </c:pt>
                <c:pt idx="3">
                  <c:v>6.8716540074667404E-2</c:v>
                </c:pt>
                <c:pt idx="4">
                  <c:v>6.6180588922894926E-2</c:v>
                </c:pt>
                <c:pt idx="5">
                  <c:v>6.2633507434169428E-2</c:v>
                </c:pt>
                <c:pt idx="6">
                  <c:v>6.3663918303806744E-2</c:v>
                </c:pt>
                <c:pt idx="7">
                  <c:v>6.266133830754593E-2</c:v>
                </c:pt>
                <c:pt idx="8">
                  <c:v>6.4398862679138608E-2</c:v>
                </c:pt>
                <c:pt idx="9">
                  <c:v>0.19028349677210105</c:v>
                </c:pt>
                <c:pt idx="10">
                  <c:v>0.11285974336617</c:v>
                </c:pt>
                <c:pt idx="11">
                  <c:v>7.0422915795240154E-2</c:v>
                </c:pt>
                <c:pt idx="12">
                  <c:v>8.0364839457159776E-2</c:v>
                </c:pt>
                <c:pt idx="13">
                  <c:v>7.7104162885345787E-2</c:v>
                </c:pt>
                <c:pt idx="14">
                  <c:v>6.3214947721578554E-2</c:v>
                </c:pt>
                <c:pt idx="15">
                  <c:v>5.8488315070086221E-2</c:v>
                </c:pt>
                <c:pt idx="16">
                  <c:v>5.2159629686817734E-2</c:v>
                </c:pt>
                <c:pt idx="17">
                  <c:v>5.0586338827732329E-2</c:v>
                </c:pt>
                <c:pt idx="18">
                  <c:v>5.1805575732457775E-2</c:v>
                </c:pt>
                <c:pt idx="19">
                  <c:v>5.8614213209766772E-2</c:v>
                </c:pt>
                <c:pt idx="20">
                  <c:v>6.7210803922028564E-2</c:v>
                </c:pt>
                <c:pt idx="21">
                  <c:v>7.0452106967473963E-2</c:v>
                </c:pt>
                <c:pt idx="22">
                  <c:v>6.4363390998725567E-2</c:v>
                </c:pt>
                <c:pt idx="23">
                  <c:v>6.1816565532653023E-2</c:v>
                </c:pt>
                <c:pt idx="24">
                  <c:v>5.247991504877543E-2</c:v>
                </c:pt>
                <c:pt idx="25">
                  <c:v>4.8857389275201668E-2</c:v>
                </c:pt>
                <c:pt idx="26">
                  <c:v>5.1431353590362966E-2</c:v>
                </c:pt>
                <c:pt idx="27">
                  <c:v>5.0347508809624152E-2</c:v>
                </c:pt>
                <c:pt idx="28">
                  <c:v>4.5016188820874097E-2</c:v>
                </c:pt>
                <c:pt idx="29">
                  <c:v>4.3457064728077706E-2</c:v>
                </c:pt>
                <c:pt idx="30">
                  <c:v>5.1392201609965972E-2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3.1807788051975108E-2</c:v>
                </c:pt>
                <c:pt idx="35">
                  <c:v>8.2354635065883253E-2</c:v>
                </c:pt>
                <c:pt idx="36">
                  <c:v>4.0605152182734285E-2</c:v>
                </c:pt>
                <c:pt idx="37">
                  <c:v>2.4675925152294383E-2</c:v>
                </c:pt>
                <c:pt idx="38">
                  <c:v>2.7389944397729203E-2</c:v>
                </c:pt>
                <c:pt idx="39">
                  <c:v>2.2996833757311753E-2</c:v>
                </c:pt>
                <c:pt idx="40">
                  <c:v>2.4664824300851405E-2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40704"/>
        <c:axId val="82627968"/>
      </c:lineChart>
      <c:catAx>
        <c:axId val="1080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0"/>
  <sheetViews>
    <sheetView tabSelected="1" zoomScale="70" zoomScaleNormal="70" workbookViewId="0">
      <pane xSplit="2" ySplit="1" topLeftCell="C14" activePane="bottomRight" state="frozen"/>
      <selection activeCell="AN118" sqref="AN118"/>
      <selection pane="topRight" activeCell="AN118" sqref="AN118"/>
      <selection pane="bottomLeft" activeCell="AN118" sqref="AN118"/>
      <selection pane="bottomRight" activeCell="S46" sqref="S46"/>
    </sheetView>
  </sheetViews>
  <sheetFormatPr defaultRowHeight="15" x14ac:dyDescent="0.25"/>
  <cols>
    <col min="1" max="1" width="5.42578125" customWidth="1"/>
    <col min="2" max="2" width="16" customWidth="1"/>
    <col min="3" max="8" width="4.28515625" customWidth="1"/>
    <col min="9" max="13" width="12" customWidth="1"/>
    <col min="14" max="14" width="12.5703125" customWidth="1"/>
    <col min="15" max="16" width="11" customWidth="1"/>
    <col min="17" max="17" width="13.42578125" customWidth="1"/>
    <col min="18" max="18" width="12.7109375" customWidth="1"/>
    <col min="19" max="23" width="12.28515625" customWidth="1"/>
    <col min="24" max="24" width="12.85546875" customWidth="1"/>
    <col min="25" max="25" width="14.42578125" customWidth="1"/>
    <col min="26" max="26" width="11.42578125" bestFit="1" customWidth="1"/>
    <col min="27" max="27" width="11.85546875" style="1" customWidth="1"/>
    <col min="28" max="28" width="12" style="1" customWidth="1"/>
    <col min="29" max="29" width="12.28515625" style="1" customWidth="1"/>
    <col min="30" max="31" width="12.42578125" style="1" customWidth="1"/>
    <col min="32" max="32" width="12.42578125" customWidth="1"/>
    <col min="33" max="33" width="13.28515625" customWidth="1"/>
    <col min="34" max="34" width="13" customWidth="1"/>
    <col min="35" max="35" width="13.85546875" customWidth="1"/>
    <col min="36" max="39" width="13" customWidth="1"/>
    <col min="40" max="40" width="11.42578125" customWidth="1"/>
    <col min="41" max="41" width="12.7109375" customWidth="1"/>
    <col min="42" max="42" width="11.28515625" customWidth="1"/>
    <col min="43" max="43" width="10.5703125" customWidth="1"/>
    <col min="44" max="44" width="11.85546875" customWidth="1"/>
    <col min="45" max="46" width="10.5703125" bestFit="1" customWidth="1"/>
    <col min="47" max="47" width="11.5703125" customWidth="1"/>
    <col min="48" max="49" width="11.5703125" bestFit="1" customWidth="1"/>
    <col min="50" max="51" width="10.5703125" bestFit="1" customWidth="1"/>
    <col min="52" max="52" width="13" customWidth="1"/>
    <col min="53" max="53" width="12.85546875" customWidth="1"/>
    <col min="54" max="54" width="11.42578125" customWidth="1"/>
    <col min="55" max="55" width="12" customWidth="1"/>
  </cols>
  <sheetData>
    <row r="1" spans="1:55" x14ac:dyDescent="0.25">
      <c r="C1" t="s">
        <v>186</v>
      </c>
      <c r="D1" t="s">
        <v>187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 x14ac:dyDescent="0.25"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 x14ac:dyDescent="0.25">
      <c r="J3" t="s">
        <v>232</v>
      </c>
      <c r="K3" t="s">
        <v>232</v>
      </c>
      <c r="L3" t="s">
        <v>232</v>
      </c>
      <c r="M3" t="s">
        <v>232</v>
      </c>
      <c r="N3" t="s">
        <v>232</v>
      </c>
      <c r="O3" t="s">
        <v>232</v>
      </c>
      <c r="P3" t="s">
        <v>232</v>
      </c>
      <c r="Q3" t="s">
        <v>232</v>
      </c>
      <c r="R3" t="s">
        <v>232</v>
      </c>
      <c r="S3" t="s">
        <v>232</v>
      </c>
      <c r="T3" t="s">
        <v>232</v>
      </c>
      <c r="U3" t="s">
        <v>232</v>
      </c>
      <c r="V3" t="s">
        <v>232</v>
      </c>
      <c r="W3" t="s">
        <v>232</v>
      </c>
      <c r="X3" t="s">
        <v>232</v>
      </c>
      <c r="Y3" t="s">
        <v>232</v>
      </c>
      <c r="Z3" t="s">
        <v>232</v>
      </c>
      <c r="AA3" s="1" t="s">
        <v>232</v>
      </c>
      <c r="AB3" s="1" t="s">
        <v>232</v>
      </c>
      <c r="AC3" s="1" t="s">
        <v>232</v>
      </c>
      <c r="AD3" s="1" t="s">
        <v>232</v>
      </c>
      <c r="AE3" s="1" t="s">
        <v>232</v>
      </c>
      <c r="AF3" t="s">
        <v>232</v>
      </c>
      <c r="AG3" t="s">
        <v>232</v>
      </c>
      <c r="AH3" t="s">
        <v>232</v>
      </c>
      <c r="AI3" t="s">
        <v>232</v>
      </c>
      <c r="AJ3" t="s">
        <v>232</v>
      </c>
      <c r="AK3" t="s">
        <v>232</v>
      </c>
      <c r="AL3" t="s">
        <v>232</v>
      </c>
      <c r="AM3" t="s">
        <v>232</v>
      </c>
      <c r="AN3" t="s">
        <v>232</v>
      </c>
      <c r="AO3" t="s">
        <v>232</v>
      </c>
      <c r="AP3" t="s">
        <v>232</v>
      </c>
      <c r="AQ3" t="s">
        <v>232</v>
      </c>
      <c r="AR3" t="s">
        <v>232</v>
      </c>
      <c r="AS3" t="s">
        <v>232</v>
      </c>
      <c r="AT3" t="s">
        <v>232</v>
      </c>
      <c r="AU3" t="s">
        <v>232</v>
      </c>
      <c r="AV3" t="s">
        <v>232</v>
      </c>
      <c r="AW3" t="s">
        <v>232</v>
      </c>
      <c r="AX3" t="s">
        <v>232</v>
      </c>
      <c r="AY3" t="s">
        <v>232</v>
      </c>
      <c r="AZ3" t="s">
        <v>232</v>
      </c>
      <c r="BA3" t="s">
        <v>232</v>
      </c>
      <c r="BB3" t="s">
        <v>232</v>
      </c>
      <c r="BC3" t="s">
        <v>232</v>
      </c>
    </row>
    <row r="4" spans="1:55" x14ac:dyDescent="0.25">
      <c r="A4" t="s">
        <v>0</v>
      </c>
      <c r="B4" t="s">
        <v>1</v>
      </c>
      <c r="J4">
        <v>34519685</v>
      </c>
      <c r="K4">
        <v>31497275</v>
      </c>
      <c r="L4">
        <v>32870090</v>
      </c>
      <c r="M4">
        <v>29719249</v>
      </c>
      <c r="N4">
        <v>37970085</v>
      </c>
      <c r="O4">
        <v>43644648</v>
      </c>
      <c r="P4">
        <v>43154411</v>
      </c>
      <c r="Q4">
        <v>40538532</v>
      </c>
      <c r="R4" s="4">
        <v>40270539</v>
      </c>
      <c r="S4" s="4">
        <v>28092527</v>
      </c>
      <c r="T4" s="4">
        <v>21424998</v>
      </c>
      <c r="U4" s="4">
        <v>18251838</v>
      </c>
      <c r="V4" s="4">
        <v>17936926</v>
      </c>
      <c r="W4" s="4">
        <v>6711820</v>
      </c>
      <c r="X4" s="4">
        <v>16370377</v>
      </c>
      <c r="Y4" s="4">
        <v>33522892</v>
      </c>
      <c r="Z4" s="4">
        <v>2694674</v>
      </c>
      <c r="AA4" s="5">
        <v>8102829</v>
      </c>
      <c r="AB4" s="5">
        <v>9266100</v>
      </c>
      <c r="AC4" s="5">
        <v>19773842</v>
      </c>
      <c r="AD4" s="5">
        <v>25322033</v>
      </c>
      <c r="AE4" s="5">
        <v>24130217</v>
      </c>
      <c r="AF4" s="5">
        <v>21051633</v>
      </c>
      <c r="AG4" s="5">
        <v>21576107</v>
      </c>
      <c r="AH4" s="4">
        <v>26487499</v>
      </c>
      <c r="AI4" s="4">
        <v>34235002</v>
      </c>
      <c r="AJ4" s="4">
        <v>32285563</v>
      </c>
      <c r="AK4" s="4">
        <v>19645130</v>
      </c>
      <c r="AL4" s="4">
        <v>17491099</v>
      </c>
      <c r="AM4" s="4">
        <v>17326619</v>
      </c>
      <c r="AN4">
        <v>21763984</v>
      </c>
      <c r="AO4">
        <v>18903385</v>
      </c>
      <c r="AP4">
        <v>29124460</v>
      </c>
      <c r="AQ4">
        <v>19498618</v>
      </c>
      <c r="AR4">
        <v>8224652</v>
      </c>
      <c r="AS4">
        <v>1298201</v>
      </c>
      <c r="AT4">
        <v>1104237</v>
      </c>
      <c r="AU4">
        <v>3229448</v>
      </c>
      <c r="AV4">
        <v>1775791</v>
      </c>
      <c r="AW4">
        <v>2160783</v>
      </c>
      <c r="AX4">
        <v>3809914</v>
      </c>
      <c r="AY4">
        <v>5010517</v>
      </c>
      <c r="AZ4">
        <v>7536490</v>
      </c>
      <c r="BA4">
        <v>27126010</v>
      </c>
      <c r="BB4">
        <v>16051483</v>
      </c>
      <c r="BC4">
        <v>34233347</v>
      </c>
    </row>
    <row r="5" spans="1:55" x14ac:dyDescent="0.25">
      <c r="A5" t="s">
        <v>0</v>
      </c>
      <c r="B5" t="s">
        <v>2</v>
      </c>
      <c r="R5" s="4"/>
      <c r="S5" s="4"/>
      <c r="T5" s="4"/>
      <c r="U5" s="4"/>
      <c r="V5" s="4"/>
      <c r="W5" s="4"/>
      <c r="X5" s="4"/>
      <c r="Y5" s="4"/>
      <c r="Z5" s="4">
        <v>7720528</v>
      </c>
      <c r="AA5" s="5">
        <v>10433882</v>
      </c>
      <c r="AB5" s="5">
        <v>13205296</v>
      </c>
      <c r="AC5" s="5">
        <v>13803906</v>
      </c>
      <c r="AD5" s="5">
        <v>13213975</v>
      </c>
      <c r="AE5" s="5">
        <v>13287753</v>
      </c>
      <c r="AF5" s="4">
        <v>15895432</v>
      </c>
      <c r="AG5" s="4">
        <v>13239715</v>
      </c>
      <c r="AH5" s="4">
        <v>14944760</v>
      </c>
      <c r="AI5" s="4">
        <v>12634451</v>
      </c>
      <c r="AJ5" s="4">
        <v>11630127</v>
      </c>
      <c r="AK5" s="4">
        <v>11733436</v>
      </c>
      <c r="AL5" s="4">
        <v>12766868</v>
      </c>
      <c r="AM5" s="4">
        <v>15215340</v>
      </c>
      <c r="AN5">
        <v>14914652</v>
      </c>
      <c r="AO5">
        <v>18145231</v>
      </c>
      <c r="AP5">
        <v>22436701</v>
      </c>
      <c r="AQ5">
        <v>19274686</v>
      </c>
      <c r="AR5">
        <v>14576246</v>
      </c>
      <c r="AS5">
        <v>1283033</v>
      </c>
      <c r="AT5">
        <v>65795</v>
      </c>
      <c r="AU5">
        <v>33</v>
      </c>
      <c r="AV5">
        <v>9853</v>
      </c>
      <c r="AX5">
        <v>4415449</v>
      </c>
      <c r="AY5">
        <v>14666126</v>
      </c>
      <c r="AZ5">
        <v>30204451</v>
      </c>
      <c r="BA5">
        <v>34854508</v>
      </c>
      <c r="BB5">
        <v>33472602</v>
      </c>
      <c r="BC5">
        <v>33761016</v>
      </c>
    </row>
    <row r="6" spans="1:55" x14ac:dyDescent="0.25">
      <c r="A6" t="s">
        <v>0</v>
      </c>
      <c r="B6" t="s">
        <v>3</v>
      </c>
      <c r="R6" s="4"/>
      <c r="S6" s="4"/>
      <c r="T6" s="4"/>
      <c r="U6" s="4"/>
      <c r="V6" s="4"/>
      <c r="W6" s="4"/>
      <c r="X6" s="4"/>
      <c r="Y6" s="4"/>
      <c r="Z6" s="4">
        <v>729681</v>
      </c>
      <c r="AA6" s="5">
        <v>1135612</v>
      </c>
      <c r="AB6" s="5">
        <v>1827529</v>
      </c>
      <c r="AC6" s="5">
        <v>2461701</v>
      </c>
      <c r="AD6" s="5">
        <v>1813045</v>
      </c>
      <c r="AE6" s="5">
        <v>2233326</v>
      </c>
      <c r="AF6" s="4">
        <v>2249443</v>
      </c>
      <c r="AG6" s="4">
        <v>2271727</v>
      </c>
      <c r="AH6" s="4">
        <v>2497127</v>
      </c>
      <c r="AI6" s="4">
        <v>1991592</v>
      </c>
      <c r="AJ6" s="4">
        <v>1908066</v>
      </c>
      <c r="AK6" s="4">
        <v>1260258</v>
      </c>
      <c r="AL6" s="4">
        <v>1216978</v>
      </c>
      <c r="AM6" s="4">
        <v>1995756</v>
      </c>
      <c r="AN6">
        <v>1825083</v>
      </c>
      <c r="AO6">
        <v>1933881</v>
      </c>
      <c r="AP6">
        <v>2253590</v>
      </c>
      <c r="AQ6">
        <v>2067466</v>
      </c>
      <c r="AR6">
        <v>1847583</v>
      </c>
      <c r="AS6">
        <v>57065</v>
      </c>
      <c r="AT6">
        <v>18632</v>
      </c>
      <c r="AY6">
        <v>4</v>
      </c>
    </row>
    <row r="7" spans="1:55" x14ac:dyDescent="0.25">
      <c r="A7" t="s">
        <v>0</v>
      </c>
      <c r="B7" t="s">
        <v>4</v>
      </c>
      <c r="R7" s="4"/>
      <c r="S7" s="4"/>
      <c r="T7" s="4"/>
      <c r="U7" s="4"/>
      <c r="V7" s="4"/>
      <c r="W7" s="4"/>
      <c r="X7" s="4"/>
      <c r="Y7" s="4"/>
      <c r="Z7" s="4">
        <v>1618046</v>
      </c>
      <c r="AA7" s="5">
        <v>3004535</v>
      </c>
      <c r="AB7" s="5">
        <v>5659842</v>
      </c>
      <c r="AC7" s="5">
        <v>6374805</v>
      </c>
      <c r="AD7" s="5">
        <v>5278553</v>
      </c>
      <c r="AE7" s="5">
        <v>5600468</v>
      </c>
      <c r="AF7" s="4">
        <v>6001127</v>
      </c>
      <c r="AG7" s="4">
        <v>5748135</v>
      </c>
      <c r="AH7" s="4">
        <v>5467018</v>
      </c>
      <c r="AI7" s="4">
        <v>4746797</v>
      </c>
      <c r="AJ7" s="4">
        <v>2927537</v>
      </c>
      <c r="AK7" s="4">
        <v>2682735</v>
      </c>
      <c r="AL7" s="4">
        <v>2640792</v>
      </c>
      <c r="AM7" s="4">
        <v>2714666</v>
      </c>
      <c r="AN7">
        <v>2919894</v>
      </c>
      <c r="AO7">
        <v>3411875</v>
      </c>
      <c r="AP7">
        <v>5338624</v>
      </c>
      <c r="AQ7">
        <v>4594778</v>
      </c>
      <c r="AR7">
        <v>3778706</v>
      </c>
      <c r="AS7">
        <v>285517</v>
      </c>
      <c r="AX7">
        <v>8</v>
      </c>
      <c r="AY7">
        <v>4</v>
      </c>
      <c r="BA7">
        <v>10</v>
      </c>
      <c r="BB7">
        <v>19555</v>
      </c>
    </row>
    <row r="8" spans="1:55" x14ac:dyDescent="0.25">
      <c r="A8" t="s">
        <v>0</v>
      </c>
      <c r="B8" t="s">
        <v>5</v>
      </c>
      <c r="R8" s="4"/>
      <c r="S8" s="4"/>
      <c r="T8" s="4"/>
      <c r="U8" s="4"/>
      <c r="V8" s="4"/>
      <c r="W8" s="4"/>
      <c r="X8" s="4"/>
      <c r="Y8" s="4"/>
      <c r="Z8" s="4">
        <v>344059</v>
      </c>
      <c r="AA8" s="5">
        <v>1116056</v>
      </c>
      <c r="AB8" s="5">
        <v>816777</v>
      </c>
      <c r="AC8" s="5">
        <v>734545</v>
      </c>
      <c r="AD8" s="5">
        <v>475230</v>
      </c>
      <c r="AE8" s="5">
        <v>637381</v>
      </c>
      <c r="AF8" s="4">
        <v>389956</v>
      </c>
      <c r="AG8" s="4">
        <v>357148</v>
      </c>
      <c r="AH8" s="4">
        <v>587061</v>
      </c>
      <c r="AI8" s="4">
        <v>791015</v>
      </c>
      <c r="AJ8" s="4">
        <v>1487692</v>
      </c>
      <c r="AK8" s="4">
        <v>1882105</v>
      </c>
      <c r="AL8" s="4">
        <v>1967392</v>
      </c>
      <c r="AM8" s="4">
        <v>1855683</v>
      </c>
      <c r="AN8">
        <v>2337977</v>
      </c>
      <c r="AO8">
        <v>2990893</v>
      </c>
      <c r="AP8">
        <v>3274953</v>
      </c>
      <c r="AQ8">
        <v>3086423</v>
      </c>
      <c r="AR8">
        <v>3397396</v>
      </c>
      <c r="AS8">
        <v>269956</v>
      </c>
      <c r="AT8">
        <v>72243</v>
      </c>
      <c r="AU8">
        <v>8379</v>
      </c>
      <c r="AZ8">
        <v>2</v>
      </c>
    </row>
    <row r="9" spans="1:55" x14ac:dyDescent="0.25">
      <c r="A9" t="s">
        <v>0</v>
      </c>
      <c r="B9" t="s">
        <v>6</v>
      </c>
      <c r="J9">
        <v>10460099</v>
      </c>
      <c r="K9">
        <v>11239815</v>
      </c>
      <c r="L9">
        <v>11359223</v>
      </c>
      <c r="M9">
        <v>10764717</v>
      </c>
      <c r="N9">
        <v>9724997</v>
      </c>
      <c r="O9">
        <v>11825079</v>
      </c>
      <c r="P9">
        <v>11938733</v>
      </c>
      <c r="Q9">
        <v>13236076</v>
      </c>
      <c r="R9" s="4">
        <v>14212902</v>
      </c>
      <c r="S9" s="4">
        <v>14124270</v>
      </c>
      <c r="T9" s="4">
        <v>19801659</v>
      </c>
      <c r="U9" s="4">
        <v>20605811</v>
      </c>
      <c r="V9" s="4">
        <v>14939476</v>
      </c>
      <c r="W9" s="4">
        <v>23524631</v>
      </c>
      <c r="X9" s="4">
        <v>35583568</v>
      </c>
      <c r="Y9" s="4">
        <v>56467716</v>
      </c>
      <c r="Z9" s="4">
        <v>21590868</v>
      </c>
      <c r="AA9" s="5">
        <v>19180655</v>
      </c>
      <c r="AB9" s="5">
        <v>21549571</v>
      </c>
      <c r="AC9" s="5">
        <v>22504967</v>
      </c>
      <c r="AD9" s="5">
        <v>21326977</v>
      </c>
      <c r="AE9" s="5">
        <v>21425722</v>
      </c>
      <c r="AF9" s="4">
        <v>25258812</v>
      </c>
      <c r="AG9" s="4">
        <v>22049869</v>
      </c>
      <c r="AH9" s="4">
        <v>25709087</v>
      </c>
      <c r="AI9" s="4">
        <v>22580948</v>
      </c>
      <c r="AJ9" s="4">
        <v>17342035</v>
      </c>
      <c r="AK9" s="4">
        <v>13424319</v>
      </c>
      <c r="AL9" s="4">
        <v>15938166</v>
      </c>
      <c r="AM9" s="4">
        <v>17926297</v>
      </c>
      <c r="AN9">
        <v>17009544</v>
      </c>
      <c r="AO9">
        <v>20628767</v>
      </c>
      <c r="AP9">
        <v>26190643</v>
      </c>
      <c r="AQ9">
        <v>24542217</v>
      </c>
      <c r="AR9">
        <v>25609880</v>
      </c>
      <c r="AS9">
        <v>10199076</v>
      </c>
      <c r="AT9">
        <v>1301958</v>
      </c>
      <c r="AU9">
        <v>432049</v>
      </c>
      <c r="AV9">
        <v>689848</v>
      </c>
      <c r="AW9">
        <v>936171</v>
      </c>
      <c r="AX9">
        <v>22414338</v>
      </c>
      <c r="AY9">
        <v>32369578</v>
      </c>
      <c r="AZ9">
        <v>42203683</v>
      </c>
      <c r="BA9">
        <v>55536955</v>
      </c>
      <c r="BB9">
        <v>61428669</v>
      </c>
      <c r="BC9">
        <v>65915549</v>
      </c>
    </row>
    <row r="10" spans="1:55" x14ac:dyDescent="0.25">
      <c r="A10" t="s">
        <v>0</v>
      </c>
      <c r="B10" t="s">
        <v>7</v>
      </c>
      <c r="J10">
        <v>5748404</v>
      </c>
      <c r="K10">
        <v>6678558</v>
      </c>
      <c r="L10">
        <v>6545989</v>
      </c>
      <c r="M10">
        <v>6468292</v>
      </c>
      <c r="N10">
        <v>6473436</v>
      </c>
      <c r="O10">
        <v>6630746</v>
      </c>
      <c r="P10">
        <v>6251172</v>
      </c>
      <c r="Q10">
        <v>6897355</v>
      </c>
      <c r="R10" s="4">
        <v>7437141</v>
      </c>
      <c r="S10" s="4">
        <v>7701806</v>
      </c>
      <c r="T10" s="4">
        <v>13690481</v>
      </c>
      <c r="U10" s="4">
        <v>18659080</v>
      </c>
      <c r="V10" s="4">
        <v>18372528</v>
      </c>
      <c r="W10" s="4">
        <v>23654895</v>
      </c>
      <c r="X10" s="4">
        <v>17067379</v>
      </c>
      <c r="Y10" s="4">
        <v>23819349</v>
      </c>
      <c r="Z10" s="4">
        <v>10317093</v>
      </c>
      <c r="AA10" s="5">
        <v>10584485</v>
      </c>
      <c r="AB10" s="5">
        <v>11126753</v>
      </c>
      <c r="AC10" s="5">
        <v>11605238</v>
      </c>
      <c r="AD10" s="5">
        <v>12978471</v>
      </c>
      <c r="AE10" s="5">
        <v>12163312</v>
      </c>
      <c r="AF10" s="4">
        <v>12923453</v>
      </c>
      <c r="AG10" s="4">
        <v>12012691</v>
      </c>
      <c r="AH10" s="4">
        <v>14149095</v>
      </c>
      <c r="AI10" s="4">
        <v>11967407</v>
      </c>
      <c r="AJ10" s="4">
        <v>8630233</v>
      </c>
      <c r="AK10" s="4">
        <v>8282983</v>
      </c>
      <c r="AL10" s="4">
        <v>6961296</v>
      </c>
      <c r="AM10" s="4">
        <v>8359000</v>
      </c>
      <c r="AN10">
        <v>8213347</v>
      </c>
      <c r="AO10">
        <v>8940273</v>
      </c>
      <c r="AP10">
        <v>11573825</v>
      </c>
      <c r="AQ10">
        <v>11019806</v>
      </c>
      <c r="AR10">
        <v>12064803</v>
      </c>
      <c r="AS10">
        <v>6531389</v>
      </c>
      <c r="AT10">
        <v>7195</v>
      </c>
      <c r="AU10">
        <v>1900</v>
      </c>
      <c r="AW10">
        <v>523</v>
      </c>
      <c r="AX10">
        <v>531387</v>
      </c>
      <c r="AY10">
        <v>7191054</v>
      </c>
      <c r="AZ10">
        <v>14437399</v>
      </c>
      <c r="BA10">
        <v>18448030</v>
      </c>
      <c r="BB10">
        <v>21644542</v>
      </c>
      <c r="BC10">
        <v>27861587</v>
      </c>
    </row>
    <row r="11" spans="1:55" x14ac:dyDescent="0.25">
      <c r="A11" t="s">
        <v>0</v>
      </c>
      <c r="B11" t="s">
        <v>206</v>
      </c>
      <c r="R11" s="4"/>
      <c r="S11" s="4"/>
      <c r="T11" s="4"/>
      <c r="U11" s="4"/>
      <c r="V11" s="4"/>
      <c r="W11" s="4"/>
      <c r="X11" s="4"/>
      <c r="Y11" s="4"/>
      <c r="Z11" s="4"/>
      <c r="AA11" s="5"/>
      <c r="AB11" s="5"/>
      <c r="AC11" s="5"/>
      <c r="AD11" s="5"/>
      <c r="AE11" s="5"/>
      <c r="AF11" s="4"/>
      <c r="AG11" s="4"/>
      <c r="AH11" s="4"/>
      <c r="AI11" s="4"/>
      <c r="AJ11" s="4"/>
      <c r="AK11" s="4"/>
      <c r="AL11" s="4"/>
      <c r="AM11" s="4"/>
      <c r="AN11">
        <v>77</v>
      </c>
      <c r="AO11">
        <v>63</v>
      </c>
      <c r="AX11">
        <v>16</v>
      </c>
    </row>
    <row r="12" spans="1:55" x14ac:dyDescent="0.25">
      <c r="B12" t="s">
        <v>280</v>
      </c>
      <c r="J12">
        <v>197839</v>
      </c>
      <c r="K12">
        <v>158711</v>
      </c>
      <c r="L12">
        <v>203852</v>
      </c>
      <c r="M12">
        <v>192248</v>
      </c>
      <c r="N12">
        <v>233313</v>
      </c>
      <c r="O12">
        <v>207825</v>
      </c>
      <c r="P12">
        <v>213213</v>
      </c>
      <c r="Q12">
        <v>186402</v>
      </c>
      <c r="R12" s="4">
        <v>198745</v>
      </c>
      <c r="S12" s="4">
        <v>136446</v>
      </c>
      <c r="T12" s="4">
        <v>324381</v>
      </c>
      <c r="U12" s="4">
        <v>976886</v>
      </c>
      <c r="V12" s="4">
        <v>595923</v>
      </c>
      <c r="W12" s="4">
        <v>869372</v>
      </c>
      <c r="X12" s="4">
        <v>534215</v>
      </c>
      <c r="Y12" s="4">
        <v>514181</v>
      </c>
      <c r="Z12" s="4"/>
      <c r="AA12" s="5"/>
      <c r="AB12" s="5"/>
      <c r="AC12" s="5"/>
      <c r="AD12" s="5"/>
      <c r="AE12" s="5"/>
      <c r="AF12" s="4"/>
      <c r="AG12" s="4"/>
      <c r="AH12" s="4"/>
      <c r="AI12" s="4"/>
      <c r="AJ12" s="4"/>
      <c r="AK12" s="4"/>
      <c r="AL12" s="4"/>
      <c r="AM12" s="4"/>
    </row>
    <row r="13" spans="1:55" x14ac:dyDescent="0.25">
      <c r="A13" t="s">
        <v>0</v>
      </c>
      <c r="B13" t="s">
        <v>8</v>
      </c>
      <c r="R13" s="4"/>
      <c r="S13" s="4"/>
      <c r="T13" s="4"/>
      <c r="U13" s="4"/>
      <c r="V13" s="4"/>
      <c r="W13" s="4"/>
      <c r="X13" s="4"/>
      <c r="Y13" s="4"/>
      <c r="Z13" s="4">
        <v>273192</v>
      </c>
      <c r="AA13" s="5">
        <v>207300</v>
      </c>
      <c r="AB13" s="5">
        <v>317324</v>
      </c>
      <c r="AC13" s="5">
        <v>368379</v>
      </c>
      <c r="AD13" s="5">
        <v>413946</v>
      </c>
      <c r="AE13" s="5">
        <v>279938</v>
      </c>
      <c r="AF13" s="4">
        <v>373169</v>
      </c>
      <c r="AG13" s="4">
        <v>548729</v>
      </c>
      <c r="AH13" s="4">
        <v>550982</v>
      </c>
      <c r="AI13" s="4">
        <v>346167</v>
      </c>
      <c r="AJ13" s="4">
        <v>180857</v>
      </c>
      <c r="AK13" s="4">
        <v>233485</v>
      </c>
      <c r="AL13" s="4">
        <v>270148</v>
      </c>
      <c r="AM13" s="4">
        <v>208981</v>
      </c>
      <c r="AN13">
        <v>271007</v>
      </c>
      <c r="AO13">
        <v>273244</v>
      </c>
      <c r="AP13">
        <v>321838</v>
      </c>
      <c r="AQ13">
        <v>442593</v>
      </c>
      <c r="AR13">
        <v>516265</v>
      </c>
      <c r="AS13">
        <v>2964652</v>
      </c>
      <c r="AT13">
        <v>6305630</v>
      </c>
      <c r="AU13">
        <v>5992074</v>
      </c>
      <c r="AV13">
        <v>6471638</v>
      </c>
      <c r="AW13">
        <v>9350116</v>
      </c>
      <c r="AX13">
        <v>5701134</v>
      </c>
      <c r="AY13">
        <v>2422698</v>
      </c>
      <c r="AZ13">
        <v>2463096</v>
      </c>
      <c r="BA13">
        <v>3241444</v>
      </c>
      <c r="BB13">
        <v>2973995</v>
      </c>
      <c r="BC13">
        <v>893838</v>
      </c>
    </row>
    <row r="14" spans="1:55" x14ac:dyDescent="0.25">
      <c r="A14" t="s">
        <v>0</v>
      </c>
      <c r="B14" t="s">
        <v>9</v>
      </c>
      <c r="C14" t="s">
        <v>11</v>
      </c>
      <c r="J14">
        <v>15043611</v>
      </c>
      <c r="K14">
        <v>16158355</v>
      </c>
      <c r="L14">
        <v>18001401</v>
      </c>
      <c r="M14">
        <v>19062753</v>
      </c>
      <c r="N14">
        <v>18768417</v>
      </c>
      <c r="O14">
        <v>19464059</v>
      </c>
      <c r="P14">
        <v>20580668</v>
      </c>
      <c r="Q14">
        <v>22119910</v>
      </c>
      <c r="R14" s="4">
        <v>23830633</v>
      </c>
      <c r="S14" s="4">
        <v>25376028</v>
      </c>
      <c r="T14" s="4">
        <v>22569927</v>
      </c>
      <c r="U14" s="4">
        <v>21952387</v>
      </c>
      <c r="V14" s="4">
        <v>17742421</v>
      </c>
      <c r="W14" s="4">
        <v>4469504</v>
      </c>
      <c r="X14" s="4">
        <v>9256508</v>
      </c>
      <c r="Y14" s="4">
        <v>31165965</v>
      </c>
      <c r="Z14" s="4">
        <v>41365144</v>
      </c>
      <c r="AA14" s="5">
        <v>40309067</v>
      </c>
      <c r="AB14" s="5">
        <v>46203553</v>
      </c>
      <c r="AC14" s="5">
        <v>48904197</v>
      </c>
      <c r="AD14" s="5">
        <v>49053974</v>
      </c>
      <c r="AE14" s="5">
        <v>47954043</v>
      </c>
      <c r="AF14" s="4">
        <v>49973366</v>
      </c>
      <c r="AG14" s="4">
        <v>53057529</v>
      </c>
      <c r="AH14" s="4">
        <v>56177745</v>
      </c>
      <c r="AI14" s="4">
        <v>54117596</v>
      </c>
      <c r="AJ14" s="4">
        <v>46695558</v>
      </c>
      <c r="AK14" s="4">
        <v>40569635</v>
      </c>
      <c r="AL14" s="4">
        <v>35428306</v>
      </c>
      <c r="AM14" s="4">
        <v>32885245</v>
      </c>
      <c r="AN14">
        <v>32037872</v>
      </c>
      <c r="AO14">
        <v>33235907</v>
      </c>
      <c r="AP14">
        <v>36569583</v>
      </c>
      <c r="AQ14">
        <v>37867695</v>
      </c>
      <c r="AR14">
        <v>36367162</v>
      </c>
      <c r="AS14">
        <v>11404066</v>
      </c>
      <c r="AT14">
        <v>32</v>
      </c>
      <c r="AU14">
        <v>20049</v>
      </c>
      <c r="AV14">
        <v>8871</v>
      </c>
      <c r="AW14">
        <v>10</v>
      </c>
      <c r="AX14">
        <v>7771939</v>
      </c>
      <c r="AY14">
        <v>20613032</v>
      </c>
      <c r="AZ14">
        <v>26956944</v>
      </c>
      <c r="BA14">
        <v>42223155</v>
      </c>
      <c r="BB14">
        <v>77524310</v>
      </c>
      <c r="BC14">
        <v>100915863</v>
      </c>
    </row>
    <row r="15" spans="1:55" x14ac:dyDescent="0.25">
      <c r="A15" t="s">
        <v>0</v>
      </c>
      <c r="B15" t="s">
        <v>257</v>
      </c>
      <c r="R15" s="4"/>
      <c r="S15" s="4"/>
      <c r="T15" s="4"/>
      <c r="U15" s="4"/>
      <c r="V15" s="4"/>
      <c r="W15" s="4"/>
      <c r="X15" s="4"/>
      <c r="Y15" s="4"/>
      <c r="Z15" s="4"/>
      <c r="AA15" s="5"/>
      <c r="AB15" s="5"/>
      <c r="AC15" s="5"/>
      <c r="AD15" s="5"/>
      <c r="AE15" s="5"/>
      <c r="AF15" s="4"/>
      <c r="AG15" s="4"/>
      <c r="AH15" s="4"/>
      <c r="AI15" s="4"/>
      <c r="AJ15" s="4"/>
      <c r="AK15" s="4"/>
      <c r="AL15" s="4"/>
      <c r="AM15" s="4"/>
      <c r="AT15">
        <v>720823</v>
      </c>
      <c r="AU15">
        <v>576879</v>
      </c>
      <c r="AV15">
        <v>468768</v>
      </c>
      <c r="AW15">
        <v>486390</v>
      </c>
      <c r="AX15">
        <v>475400</v>
      </c>
      <c r="AY15">
        <v>242658</v>
      </c>
      <c r="AZ15">
        <v>140712</v>
      </c>
      <c r="BA15">
        <v>218049</v>
      </c>
      <c r="BB15">
        <v>457079</v>
      </c>
      <c r="BC15">
        <v>252577</v>
      </c>
    </row>
    <row r="16" spans="1:55" x14ac:dyDescent="0.25">
      <c r="A16" t="s">
        <v>0</v>
      </c>
      <c r="B16" t="s">
        <v>10</v>
      </c>
      <c r="C16" t="s">
        <v>11</v>
      </c>
      <c r="R16" s="4"/>
      <c r="S16" s="4"/>
      <c r="T16" s="4"/>
      <c r="U16" s="4"/>
      <c r="V16" s="4"/>
      <c r="W16" s="4"/>
      <c r="X16" s="4"/>
      <c r="Y16" s="4"/>
      <c r="Z16" s="4"/>
      <c r="AA16" s="5"/>
      <c r="AB16" s="5"/>
      <c r="AC16" s="5">
        <v>8407</v>
      </c>
      <c r="AD16" s="5">
        <v>8118</v>
      </c>
      <c r="AE16" s="5">
        <v>4287</v>
      </c>
      <c r="AF16" s="4">
        <v>23962</v>
      </c>
      <c r="AG16" s="4">
        <v>3321</v>
      </c>
      <c r="AH16" s="4">
        <v>33685</v>
      </c>
      <c r="AI16" s="4">
        <v>15034</v>
      </c>
      <c r="AJ16" s="4">
        <v>15325</v>
      </c>
      <c r="AK16" s="4">
        <v>21831</v>
      </c>
      <c r="AL16" s="4">
        <v>774</v>
      </c>
      <c r="AM16" s="4">
        <v>406</v>
      </c>
      <c r="AN16">
        <v>6003</v>
      </c>
      <c r="AO16">
        <v>21581</v>
      </c>
      <c r="AP16">
        <v>9612</v>
      </c>
      <c r="AQ16">
        <v>521</v>
      </c>
      <c r="AR16">
        <v>11</v>
      </c>
      <c r="AV16">
        <v>131335</v>
      </c>
      <c r="AW16">
        <v>118972</v>
      </c>
      <c r="AY16">
        <v>9</v>
      </c>
      <c r="BC16">
        <v>752</v>
      </c>
    </row>
    <row r="17" spans="1:55" x14ac:dyDescent="0.25">
      <c r="B17" t="s">
        <v>281</v>
      </c>
      <c r="C17" t="s">
        <v>282</v>
      </c>
      <c r="J17">
        <v>168</v>
      </c>
      <c r="K17">
        <v>385</v>
      </c>
      <c r="L17">
        <v>22366</v>
      </c>
      <c r="M17">
        <v>11483</v>
      </c>
      <c r="N17">
        <v>17251</v>
      </c>
      <c r="O17">
        <v>129694</v>
      </c>
      <c r="P17">
        <v>36153</v>
      </c>
      <c r="Q17">
        <v>38905</v>
      </c>
      <c r="R17" s="4">
        <v>23315</v>
      </c>
      <c r="S17" s="4">
        <v>13983</v>
      </c>
      <c r="T17" s="4">
        <v>478</v>
      </c>
      <c r="U17" s="4">
        <v>34588</v>
      </c>
      <c r="V17" s="4">
        <v>90</v>
      </c>
      <c r="W17" s="4"/>
      <c r="X17" s="4">
        <v>375</v>
      </c>
      <c r="Y17" s="4">
        <v>30</v>
      </c>
      <c r="Z17" s="4"/>
      <c r="AA17" s="5"/>
      <c r="AB17" s="5"/>
      <c r="AC17" s="5"/>
      <c r="AD17" s="5"/>
      <c r="AE17" s="5"/>
      <c r="AF17" s="4"/>
      <c r="AG17" s="4"/>
      <c r="AH17" s="4"/>
      <c r="AI17" s="4"/>
      <c r="AJ17" s="4"/>
      <c r="AK17" s="4"/>
      <c r="AL17" s="4"/>
      <c r="AM17" s="4"/>
    </row>
    <row r="18" spans="1:55" x14ac:dyDescent="0.25">
      <c r="A18" t="s">
        <v>0</v>
      </c>
      <c r="B18" t="s">
        <v>12</v>
      </c>
      <c r="R18" s="4"/>
      <c r="S18" s="4"/>
      <c r="T18" s="4"/>
      <c r="U18" s="4"/>
      <c r="V18" s="4"/>
      <c r="W18" s="4"/>
      <c r="X18" s="4"/>
      <c r="Y18" s="4"/>
      <c r="Z18" s="4">
        <v>1840009</v>
      </c>
      <c r="AA18" s="5">
        <v>2862663</v>
      </c>
      <c r="AB18" s="5">
        <v>5362024</v>
      </c>
      <c r="AC18" s="5">
        <v>8319739</v>
      </c>
      <c r="AD18" s="5">
        <v>5164920</v>
      </c>
      <c r="AE18" s="5">
        <v>8526262</v>
      </c>
      <c r="AF18" s="4">
        <v>8100632</v>
      </c>
      <c r="AG18" s="4">
        <v>5781343</v>
      </c>
      <c r="AH18" s="4">
        <v>6908415</v>
      </c>
      <c r="AI18" s="4">
        <v>7948583</v>
      </c>
      <c r="AJ18" s="4">
        <v>8612175</v>
      </c>
      <c r="AK18" s="4">
        <v>6184424</v>
      </c>
      <c r="AL18" s="4">
        <v>6551059</v>
      </c>
      <c r="AM18" s="4">
        <v>7438308</v>
      </c>
      <c r="AN18">
        <v>7281356</v>
      </c>
      <c r="AO18">
        <v>9855575</v>
      </c>
      <c r="AP18">
        <v>10834231</v>
      </c>
      <c r="AQ18">
        <v>9533332</v>
      </c>
      <c r="AR18">
        <v>7176772</v>
      </c>
      <c r="AS18">
        <v>23646</v>
      </c>
      <c r="AX18">
        <v>130</v>
      </c>
      <c r="AY18">
        <v>92514</v>
      </c>
      <c r="AZ18">
        <v>1458191</v>
      </c>
      <c r="BA18">
        <v>8986821</v>
      </c>
      <c r="BB18">
        <v>14839256</v>
      </c>
      <c r="BC18">
        <v>19103245</v>
      </c>
    </row>
    <row r="19" spans="1:55" x14ac:dyDescent="0.25">
      <c r="A19" t="s">
        <v>0</v>
      </c>
      <c r="B19" t="s">
        <v>13</v>
      </c>
      <c r="J19">
        <v>53838546</v>
      </c>
      <c r="K19">
        <v>55907599</v>
      </c>
      <c r="L19">
        <v>57158430</v>
      </c>
      <c r="M19">
        <v>54959859</v>
      </c>
      <c r="N19">
        <v>57784655</v>
      </c>
      <c r="O19">
        <v>61829590</v>
      </c>
      <c r="P19">
        <v>65280739</v>
      </c>
      <c r="Q19">
        <v>70048152</v>
      </c>
      <c r="R19" s="4">
        <v>80411057</v>
      </c>
      <c r="S19" s="4">
        <v>47049843</v>
      </c>
      <c r="T19" s="4">
        <v>200830</v>
      </c>
      <c r="U19" s="4">
        <v>103163</v>
      </c>
      <c r="V19" s="4">
        <v>48900</v>
      </c>
      <c r="W19" s="4">
        <v>8240</v>
      </c>
      <c r="X19" s="4">
        <v>993154</v>
      </c>
      <c r="Y19" s="4">
        <v>30251806</v>
      </c>
      <c r="Z19" s="4">
        <v>20513801</v>
      </c>
      <c r="AA19" s="5">
        <v>26523377</v>
      </c>
      <c r="AB19" s="5">
        <v>34994041</v>
      </c>
      <c r="AC19" s="5">
        <v>36888265</v>
      </c>
      <c r="AD19" s="5">
        <v>48403494</v>
      </c>
      <c r="AE19" s="5">
        <v>72609965</v>
      </c>
      <c r="AF19" s="4">
        <v>59915951</v>
      </c>
      <c r="AG19" s="4">
        <v>63725716</v>
      </c>
      <c r="AH19" s="4">
        <v>68817686</v>
      </c>
      <c r="AI19" s="4">
        <v>65490446</v>
      </c>
      <c r="AJ19" s="4">
        <v>64162625</v>
      </c>
      <c r="AK19" s="4">
        <v>30499459</v>
      </c>
      <c r="AL19" s="4">
        <v>29814174</v>
      </c>
      <c r="AM19" s="4">
        <v>30578031</v>
      </c>
      <c r="AN19">
        <v>30076170</v>
      </c>
      <c r="AO19">
        <v>35258147</v>
      </c>
      <c r="AP19">
        <v>38808334</v>
      </c>
      <c r="AQ19">
        <v>31871112</v>
      </c>
      <c r="AR19">
        <v>19416143</v>
      </c>
      <c r="AS19">
        <v>23930</v>
      </c>
      <c r="AT19">
        <v>40029</v>
      </c>
      <c r="AU19">
        <v>37458</v>
      </c>
      <c r="AV19">
        <v>25165</v>
      </c>
      <c r="AW19">
        <v>5056</v>
      </c>
      <c r="AX19">
        <v>2100826</v>
      </c>
      <c r="AY19">
        <v>6421457</v>
      </c>
      <c r="AZ19">
        <v>19285293</v>
      </c>
      <c r="BA19">
        <v>29577263</v>
      </c>
      <c r="BB19">
        <v>37573173</v>
      </c>
      <c r="BC19">
        <v>41608875</v>
      </c>
    </row>
    <row r="20" spans="1:55" x14ac:dyDescent="0.25">
      <c r="B20" t="s">
        <v>283</v>
      </c>
      <c r="J20">
        <v>110871</v>
      </c>
      <c r="K20">
        <v>148287</v>
      </c>
      <c r="L20">
        <v>160294</v>
      </c>
      <c r="M20">
        <v>165070</v>
      </c>
      <c r="N20">
        <v>174684</v>
      </c>
      <c r="O20">
        <v>265044</v>
      </c>
      <c r="P20">
        <v>229517</v>
      </c>
      <c r="Q20">
        <v>238375</v>
      </c>
      <c r="R20" s="4">
        <v>228776</v>
      </c>
      <c r="S20" s="4">
        <v>94576</v>
      </c>
      <c r="T20" s="4">
        <v>326006</v>
      </c>
      <c r="U20" s="4">
        <v>534737</v>
      </c>
      <c r="V20" s="4">
        <v>454899</v>
      </c>
      <c r="W20" s="4">
        <v>702725</v>
      </c>
      <c r="X20" s="4">
        <v>1590872</v>
      </c>
      <c r="Y20" s="4">
        <v>1409958</v>
      </c>
      <c r="Z20" s="4"/>
      <c r="AA20" s="5"/>
      <c r="AB20" s="5"/>
      <c r="AC20" s="5"/>
      <c r="AD20" s="5"/>
      <c r="AE20" s="5"/>
      <c r="AF20" s="4"/>
      <c r="AG20" s="4"/>
      <c r="AH20" s="4"/>
      <c r="AI20" s="4"/>
      <c r="AJ20" s="4"/>
      <c r="AK20" s="4"/>
      <c r="AL20" s="4"/>
      <c r="AM20" s="4"/>
    </row>
    <row r="21" spans="1:55" x14ac:dyDescent="0.25">
      <c r="B21" t="s">
        <v>284</v>
      </c>
      <c r="J21">
        <v>9301</v>
      </c>
      <c r="K21">
        <v>7596</v>
      </c>
      <c r="L21">
        <v>3653</v>
      </c>
      <c r="M21">
        <v>6219</v>
      </c>
      <c r="N21">
        <v>9481</v>
      </c>
      <c r="O21">
        <v>45816</v>
      </c>
      <c r="P21">
        <v>124541</v>
      </c>
      <c r="Q21">
        <v>137853</v>
      </c>
      <c r="R21" s="4">
        <v>128720</v>
      </c>
      <c r="S21" s="4">
        <v>39117</v>
      </c>
      <c r="T21" s="4">
        <v>54320</v>
      </c>
      <c r="U21" s="4"/>
      <c r="V21" s="4">
        <v>183700</v>
      </c>
      <c r="W21" s="4">
        <v>178507</v>
      </c>
      <c r="X21" s="4">
        <v>485240</v>
      </c>
      <c r="Y21" s="4">
        <v>931475</v>
      </c>
      <c r="Z21" s="4"/>
      <c r="AA21" s="5"/>
      <c r="AB21" s="5"/>
      <c r="AC21" s="5"/>
      <c r="AD21" s="5"/>
      <c r="AE21" s="5"/>
      <c r="AF21" s="4"/>
      <c r="AG21" s="4"/>
      <c r="AH21" s="4"/>
      <c r="AI21" s="4"/>
      <c r="AJ21" s="4"/>
      <c r="AK21" s="4"/>
      <c r="AL21" s="4"/>
      <c r="AM21" s="4"/>
    </row>
    <row r="22" spans="1:55" x14ac:dyDescent="0.25">
      <c r="B22" t="s">
        <v>285</v>
      </c>
      <c r="C22" t="s">
        <v>287</v>
      </c>
      <c r="J22">
        <v>305</v>
      </c>
      <c r="K22">
        <v>660</v>
      </c>
      <c r="L22">
        <v>364</v>
      </c>
      <c r="M22">
        <v>228</v>
      </c>
      <c r="N22">
        <v>320</v>
      </c>
      <c r="P22">
        <v>300</v>
      </c>
      <c r="R22" s="4"/>
      <c r="S22" s="4"/>
      <c r="T22" s="4"/>
      <c r="U22" s="4"/>
      <c r="V22" s="4"/>
      <c r="W22" s="4"/>
      <c r="X22" s="4"/>
      <c r="Y22" s="4"/>
      <c r="Z22" s="4"/>
      <c r="AA22" s="5"/>
      <c r="AB22" s="5"/>
      <c r="AC22" s="5"/>
      <c r="AD22" s="5"/>
      <c r="AE22" s="5"/>
      <c r="AF22" s="4"/>
      <c r="AG22" s="4"/>
      <c r="AH22" s="4"/>
      <c r="AI22" s="4"/>
      <c r="AJ22" s="4"/>
      <c r="AK22" s="4"/>
      <c r="AL22" s="4"/>
      <c r="AM22" s="4"/>
    </row>
    <row r="23" spans="1:55" x14ac:dyDescent="0.25">
      <c r="B23" t="s">
        <v>286</v>
      </c>
      <c r="C23" t="s">
        <v>288</v>
      </c>
      <c r="J23">
        <v>14746</v>
      </c>
      <c r="K23">
        <v>14261</v>
      </c>
      <c r="L23">
        <v>2082</v>
      </c>
      <c r="M23">
        <v>24215</v>
      </c>
      <c r="N23">
        <v>97889</v>
      </c>
      <c r="O23">
        <v>116248</v>
      </c>
      <c r="P23">
        <v>114522</v>
      </c>
      <c r="Q23">
        <v>214671</v>
      </c>
      <c r="R23" s="4">
        <v>229375</v>
      </c>
      <c r="S23" s="4">
        <v>237977</v>
      </c>
      <c r="T23" s="4">
        <v>66377</v>
      </c>
      <c r="U23" s="4">
        <v>63549</v>
      </c>
      <c r="V23" s="4">
        <v>40895</v>
      </c>
      <c r="W23" s="4">
        <v>36695</v>
      </c>
      <c r="X23" s="4">
        <v>133250</v>
      </c>
      <c r="Y23" s="4">
        <v>85382</v>
      </c>
      <c r="Z23" s="4"/>
      <c r="AA23" s="5"/>
      <c r="AB23" s="5"/>
      <c r="AC23" s="5"/>
      <c r="AD23" s="5"/>
      <c r="AE23" s="5"/>
      <c r="AF23" s="4"/>
      <c r="AG23" s="4"/>
      <c r="AH23" s="4"/>
      <c r="AI23" s="4"/>
      <c r="AJ23" s="4"/>
      <c r="AK23" s="4"/>
      <c r="AL23" s="4"/>
      <c r="AM23" s="4"/>
    </row>
    <row r="24" spans="1:55" x14ac:dyDescent="0.25">
      <c r="A24" t="s">
        <v>0</v>
      </c>
      <c r="B24" t="s">
        <v>195</v>
      </c>
      <c r="C24" t="s">
        <v>20</v>
      </c>
      <c r="J24">
        <v>15176230</v>
      </c>
      <c r="K24">
        <v>16218366</v>
      </c>
      <c r="L24">
        <v>16072995</v>
      </c>
      <c r="M24">
        <v>16613136</v>
      </c>
      <c r="N24">
        <v>16830966</v>
      </c>
      <c r="O24">
        <v>18527965</v>
      </c>
      <c r="P24">
        <v>18665120</v>
      </c>
      <c r="Q24">
        <v>21433657</v>
      </c>
      <c r="R24" s="4">
        <v>23577841</v>
      </c>
      <c r="S24" s="4">
        <v>24310821</v>
      </c>
      <c r="T24" s="4">
        <v>23418757</v>
      </c>
      <c r="U24" s="4">
        <v>22138824</v>
      </c>
      <c r="V24" s="4">
        <v>19903000</v>
      </c>
      <c r="W24" s="4">
        <v>7670673</v>
      </c>
      <c r="X24" s="4">
        <v>21658430</v>
      </c>
      <c r="Y24" s="4">
        <v>39253702</v>
      </c>
      <c r="Z24" s="4">
        <v>38834343</v>
      </c>
      <c r="AA24" s="5">
        <v>34145582</v>
      </c>
      <c r="AB24" s="5">
        <v>37061127</v>
      </c>
      <c r="AC24" s="5">
        <v>42735404</v>
      </c>
      <c r="AD24" s="5">
        <v>45597995</v>
      </c>
      <c r="AE24" s="5">
        <v>50299477</v>
      </c>
      <c r="AF24" s="4">
        <v>44506225</v>
      </c>
      <c r="AG24" s="4">
        <v>42943998</v>
      </c>
      <c r="AH24" s="4">
        <v>42372186</v>
      </c>
      <c r="AI24" s="4">
        <v>39523812</v>
      </c>
      <c r="AJ24" s="4">
        <v>35198580</v>
      </c>
      <c r="AK24" s="4">
        <v>22029899</v>
      </c>
      <c r="AL24" s="4">
        <v>18602932</v>
      </c>
      <c r="AM24" s="4">
        <v>20947063</v>
      </c>
      <c r="AN24">
        <v>23065817</v>
      </c>
      <c r="AO24">
        <v>25088588</v>
      </c>
      <c r="AP24">
        <v>32010357</v>
      </c>
      <c r="AQ24">
        <v>29304454</v>
      </c>
      <c r="AR24">
        <v>30202094</v>
      </c>
      <c r="AS24">
        <v>11835362</v>
      </c>
      <c r="AT24">
        <v>813</v>
      </c>
      <c r="AU24">
        <v>119</v>
      </c>
      <c r="AW24">
        <v>21376</v>
      </c>
      <c r="AX24">
        <v>1252325</v>
      </c>
      <c r="AY24">
        <v>11643519</v>
      </c>
      <c r="AZ24">
        <v>26164235</v>
      </c>
      <c r="BA24">
        <v>44319269</v>
      </c>
      <c r="BB24">
        <v>65380094</v>
      </c>
      <c r="BC24">
        <v>85751307</v>
      </c>
    </row>
    <row r="25" spans="1:55" x14ac:dyDescent="0.25">
      <c r="A25" t="s">
        <v>0</v>
      </c>
      <c r="B25" t="s">
        <v>214</v>
      </c>
      <c r="C25" t="s">
        <v>254</v>
      </c>
      <c r="R25" s="4"/>
      <c r="S25" s="4"/>
      <c r="T25" s="4"/>
      <c r="U25" s="4"/>
      <c r="V25" s="4"/>
      <c r="W25" s="4"/>
      <c r="X25" s="4"/>
      <c r="Y25" s="4"/>
      <c r="Z25" s="4"/>
      <c r="AA25" s="5"/>
      <c r="AB25" s="5"/>
      <c r="AC25" s="5"/>
      <c r="AD25" s="5"/>
      <c r="AE25" s="5"/>
      <c r="AF25" s="4"/>
      <c r="AG25" s="4"/>
      <c r="AH25" s="4"/>
      <c r="AI25" s="4">
        <v>1314307</v>
      </c>
      <c r="AJ25" s="4">
        <v>1048568</v>
      </c>
      <c r="AK25" s="4">
        <v>753379</v>
      </c>
      <c r="AL25" s="4">
        <v>623511</v>
      </c>
      <c r="AM25" s="4">
        <v>1369431</v>
      </c>
      <c r="AN25">
        <v>1166544</v>
      </c>
      <c r="AO25">
        <v>1017287</v>
      </c>
      <c r="AP25">
        <v>1803617</v>
      </c>
      <c r="AQ25">
        <v>1783998</v>
      </c>
      <c r="AR25">
        <v>2180263</v>
      </c>
      <c r="AS25">
        <v>4935103</v>
      </c>
      <c r="AT25">
        <v>1773605</v>
      </c>
      <c r="AU25">
        <v>518757</v>
      </c>
      <c r="AX25">
        <v>16</v>
      </c>
      <c r="AY25">
        <v>4205</v>
      </c>
      <c r="AZ25">
        <v>73164</v>
      </c>
      <c r="BA25">
        <v>233095</v>
      </c>
      <c r="BB25">
        <v>4363122</v>
      </c>
      <c r="BC25">
        <v>5937147</v>
      </c>
    </row>
    <row r="26" spans="1:55" x14ac:dyDescent="0.25">
      <c r="A26" t="s">
        <v>0</v>
      </c>
      <c r="B26" t="s">
        <v>14</v>
      </c>
      <c r="C26" t="s">
        <v>20</v>
      </c>
      <c r="J26">
        <v>2339675</v>
      </c>
      <c r="K26">
        <v>970516</v>
      </c>
      <c r="L26">
        <v>1741486</v>
      </c>
      <c r="M26">
        <v>1488847</v>
      </c>
      <c r="N26">
        <v>1965657</v>
      </c>
      <c r="O26">
        <v>3033737</v>
      </c>
      <c r="P26">
        <v>4463126</v>
      </c>
      <c r="Q26">
        <v>5128934</v>
      </c>
      <c r="R26" s="4">
        <v>2085873</v>
      </c>
      <c r="S26" s="7">
        <v>11651771</v>
      </c>
      <c r="T26" s="7">
        <v>12224578</v>
      </c>
      <c r="U26" s="7">
        <v>14818858</v>
      </c>
      <c r="V26" s="7">
        <v>13410078</v>
      </c>
      <c r="W26" s="7">
        <v>5786020</v>
      </c>
      <c r="X26" s="4">
        <v>17425359</v>
      </c>
      <c r="Y26" s="4">
        <v>28775277</v>
      </c>
      <c r="Z26" s="4">
        <v>5489943</v>
      </c>
      <c r="AA26" s="5">
        <v>6828824</v>
      </c>
      <c r="AB26" s="5">
        <v>11028851</v>
      </c>
      <c r="AC26" s="5">
        <v>8865727</v>
      </c>
      <c r="AD26" s="5">
        <v>9382168</v>
      </c>
      <c r="AE26" s="5">
        <v>9950922</v>
      </c>
      <c r="AF26" s="4">
        <v>10031433</v>
      </c>
      <c r="AG26" s="4">
        <v>8077926</v>
      </c>
      <c r="AH26" s="4">
        <v>10196211</v>
      </c>
      <c r="AI26" s="4">
        <v>6587349</v>
      </c>
      <c r="AJ26" s="4">
        <v>4556001</v>
      </c>
      <c r="AK26" s="4">
        <v>4717278</v>
      </c>
      <c r="AL26" s="4">
        <v>3381062</v>
      </c>
      <c r="AM26" s="4">
        <v>4222079</v>
      </c>
      <c r="AN26">
        <v>4302654</v>
      </c>
      <c r="AO26">
        <v>2556915</v>
      </c>
      <c r="AP26">
        <v>4703510</v>
      </c>
      <c r="AQ26">
        <v>3975108</v>
      </c>
      <c r="AR26">
        <v>3070502</v>
      </c>
      <c r="AS26">
        <v>8635590</v>
      </c>
      <c r="AT26">
        <v>8153664</v>
      </c>
      <c r="AU26">
        <v>2857821</v>
      </c>
      <c r="AV26">
        <v>35010</v>
      </c>
      <c r="AX26">
        <v>4511</v>
      </c>
      <c r="AY26">
        <v>163053</v>
      </c>
      <c r="AZ26">
        <v>570337</v>
      </c>
      <c r="BA26">
        <v>1174937</v>
      </c>
      <c r="BB26">
        <v>788311</v>
      </c>
      <c r="BC26">
        <v>3636675</v>
      </c>
    </row>
    <row r="27" spans="1:55" x14ac:dyDescent="0.25">
      <c r="A27" t="s">
        <v>0</v>
      </c>
      <c r="B27" t="s">
        <v>15</v>
      </c>
      <c r="C27" t="s">
        <v>20</v>
      </c>
      <c r="J27">
        <v>32063</v>
      </c>
      <c r="K27">
        <v>123055</v>
      </c>
      <c r="L27">
        <v>102952</v>
      </c>
      <c r="M27">
        <v>112047</v>
      </c>
      <c r="N27">
        <v>29684</v>
      </c>
      <c r="O27">
        <v>30725</v>
      </c>
      <c r="P27">
        <v>89266</v>
      </c>
      <c r="Q27">
        <v>199876</v>
      </c>
      <c r="R27" s="4">
        <v>417485</v>
      </c>
      <c r="S27" s="7">
        <v>585227</v>
      </c>
      <c r="T27" s="7">
        <v>410858</v>
      </c>
      <c r="U27" s="7">
        <v>1930052</v>
      </c>
      <c r="V27" s="7">
        <v>1655916</v>
      </c>
      <c r="W27" s="7">
        <v>2445154</v>
      </c>
      <c r="X27" s="4">
        <v>2933610</v>
      </c>
      <c r="Y27" s="4">
        <v>4192643</v>
      </c>
      <c r="Z27" s="4">
        <v>3885202</v>
      </c>
      <c r="AA27" s="5">
        <v>3517610</v>
      </c>
      <c r="AB27" s="5">
        <v>2589418</v>
      </c>
      <c r="AC27" s="5">
        <v>2043410</v>
      </c>
      <c r="AD27" s="5">
        <v>1874413</v>
      </c>
      <c r="AE27" s="5">
        <v>1011852</v>
      </c>
      <c r="AF27" s="4">
        <v>922889</v>
      </c>
      <c r="AG27" s="4">
        <v>1031893</v>
      </c>
      <c r="AH27" s="4">
        <v>1959936</v>
      </c>
      <c r="AI27" s="4">
        <v>1455388</v>
      </c>
      <c r="AJ27" s="4">
        <v>1001127</v>
      </c>
      <c r="AK27" s="4">
        <v>906506</v>
      </c>
      <c r="AL27" s="4">
        <v>811617</v>
      </c>
      <c r="AM27" s="4">
        <v>899076</v>
      </c>
      <c r="AN27">
        <v>684038</v>
      </c>
      <c r="AO27">
        <v>383910</v>
      </c>
      <c r="AP27">
        <v>340834</v>
      </c>
      <c r="AQ27">
        <v>380260</v>
      </c>
      <c r="AR27">
        <v>428602</v>
      </c>
      <c r="AS27">
        <v>310342</v>
      </c>
      <c r="AT27">
        <v>17925</v>
      </c>
      <c r="AU27">
        <v>2022</v>
      </c>
      <c r="AX27">
        <v>2</v>
      </c>
      <c r="AY27">
        <v>87</v>
      </c>
      <c r="AZ27">
        <v>59640</v>
      </c>
      <c r="BA27">
        <v>392613</v>
      </c>
      <c r="BB27">
        <v>187159</v>
      </c>
      <c r="BC27">
        <v>1971203</v>
      </c>
    </row>
    <row r="28" spans="1:55" x14ac:dyDescent="0.25">
      <c r="B28" t="s">
        <v>270</v>
      </c>
      <c r="R28" s="4"/>
      <c r="S28" s="7"/>
      <c r="T28" s="7"/>
      <c r="U28" s="7"/>
      <c r="V28" s="7"/>
      <c r="W28" s="7"/>
      <c r="X28" s="4"/>
      <c r="Y28" s="4"/>
      <c r="Z28" s="4"/>
      <c r="AA28" s="5"/>
      <c r="AB28" s="5"/>
      <c r="AC28" s="5"/>
      <c r="AD28" s="5"/>
      <c r="AE28" s="5"/>
      <c r="AF28" s="4"/>
      <c r="AG28" s="4"/>
      <c r="AH28" s="4"/>
      <c r="AI28" s="4"/>
      <c r="AJ28" s="4"/>
      <c r="AK28" s="4"/>
      <c r="AL28" s="4"/>
      <c r="AM28" s="4"/>
      <c r="AY28">
        <v>11833</v>
      </c>
      <c r="AZ28">
        <v>283038</v>
      </c>
      <c r="BA28">
        <v>99668</v>
      </c>
      <c r="BB28">
        <v>1738810</v>
      </c>
      <c r="BC28">
        <v>1188132</v>
      </c>
    </row>
    <row r="29" spans="1:55" x14ac:dyDescent="0.25">
      <c r="A29" t="s">
        <v>0</v>
      </c>
      <c r="B29" t="s">
        <v>16</v>
      </c>
      <c r="C29" t="s">
        <v>20</v>
      </c>
      <c r="L29">
        <v>15</v>
      </c>
      <c r="N29">
        <v>170</v>
      </c>
      <c r="O29">
        <v>1</v>
      </c>
      <c r="R29" s="4"/>
      <c r="S29" s="7">
        <v>960</v>
      </c>
      <c r="T29" s="7"/>
      <c r="U29" s="7">
        <v>627</v>
      </c>
      <c r="V29" s="7"/>
      <c r="W29" s="7"/>
      <c r="X29" s="4"/>
      <c r="Y29" s="4"/>
      <c r="Z29" s="4"/>
      <c r="AA29" s="5"/>
      <c r="AB29" s="5"/>
      <c r="AC29" s="5">
        <v>392</v>
      </c>
      <c r="AD29" s="5">
        <v>966</v>
      </c>
      <c r="AE29" s="5">
        <v>3870</v>
      </c>
      <c r="AF29" s="4"/>
      <c r="AG29" s="4"/>
      <c r="AH29" s="4"/>
      <c r="AI29" s="4"/>
      <c r="AJ29" s="4"/>
      <c r="AK29" s="4"/>
      <c r="AL29" s="4"/>
      <c r="AM29" s="4"/>
      <c r="BC29">
        <v>474</v>
      </c>
    </row>
    <row r="30" spans="1:55" x14ac:dyDescent="0.25">
      <c r="A30" t="s">
        <v>0</v>
      </c>
      <c r="B30" t="s">
        <v>17</v>
      </c>
      <c r="C30" t="s">
        <v>20</v>
      </c>
      <c r="J30">
        <v>232530</v>
      </c>
      <c r="K30">
        <v>533231</v>
      </c>
      <c r="L30">
        <v>804414</v>
      </c>
      <c r="M30">
        <v>747656</v>
      </c>
      <c r="N30">
        <v>982948</v>
      </c>
      <c r="O30">
        <v>964926</v>
      </c>
      <c r="P30">
        <v>781925</v>
      </c>
      <c r="Q30">
        <v>1319832</v>
      </c>
      <c r="R30" s="4">
        <v>1410875</v>
      </c>
      <c r="S30" s="7">
        <v>888065</v>
      </c>
      <c r="T30" s="7">
        <v>1809857</v>
      </c>
      <c r="U30" s="7">
        <v>2046834</v>
      </c>
      <c r="V30" s="7">
        <v>2123403</v>
      </c>
      <c r="W30" s="7">
        <v>1036233</v>
      </c>
      <c r="X30" s="4">
        <v>1779547</v>
      </c>
      <c r="Y30" s="4">
        <v>1873361</v>
      </c>
      <c r="Z30" s="4">
        <v>1064072</v>
      </c>
      <c r="AA30" s="5">
        <v>621499</v>
      </c>
      <c r="AB30" s="5">
        <v>995191</v>
      </c>
      <c r="AC30" s="5">
        <v>1005254</v>
      </c>
      <c r="AD30" s="5">
        <v>2338103</v>
      </c>
      <c r="AE30" s="5">
        <v>2798281</v>
      </c>
      <c r="AF30" s="4">
        <v>2926713</v>
      </c>
      <c r="AG30" s="4">
        <v>2065002</v>
      </c>
      <c r="AH30" s="4">
        <v>2550901</v>
      </c>
      <c r="AI30" s="4">
        <v>390335</v>
      </c>
      <c r="AJ30" s="4">
        <v>285307</v>
      </c>
      <c r="AK30" s="4">
        <v>181510</v>
      </c>
      <c r="AL30" s="4">
        <v>211602</v>
      </c>
      <c r="AM30" s="4">
        <v>236568</v>
      </c>
      <c r="AN30">
        <v>161158</v>
      </c>
      <c r="AO30">
        <v>187011</v>
      </c>
      <c r="AP30">
        <v>213987</v>
      </c>
      <c r="AQ30">
        <v>212703</v>
      </c>
      <c r="AR30">
        <v>255827</v>
      </c>
      <c r="AS30">
        <v>1320176</v>
      </c>
      <c r="AT30">
        <v>526308</v>
      </c>
      <c r="AU30">
        <v>442243</v>
      </c>
      <c r="AV30">
        <v>44</v>
      </c>
      <c r="AW30">
        <v>7</v>
      </c>
      <c r="AX30">
        <v>7</v>
      </c>
    </row>
    <row r="31" spans="1:55" x14ac:dyDescent="0.25">
      <c r="A31" t="s">
        <v>0</v>
      </c>
      <c r="B31" t="s">
        <v>18</v>
      </c>
      <c r="C31" t="s">
        <v>262</v>
      </c>
      <c r="J31">
        <v>35058</v>
      </c>
      <c r="K31">
        <v>46796</v>
      </c>
      <c r="L31">
        <v>51214</v>
      </c>
      <c r="M31">
        <v>64881</v>
      </c>
      <c r="N31">
        <v>28623</v>
      </c>
      <c r="O31">
        <v>41361</v>
      </c>
      <c r="P31">
        <v>50467</v>
      </c>
      <c r="Q31">
        <v>51271</v>
      </c>
      <c r="R31" s="4">
        <v>42163</v>
      </c>
      <c r="S31" s="7">
        <v>47034</v>
      </c>
      <c r="T31" s="7">
        <v>140163</v>
      </c>
      <c r="U31" s="7">
        <v>91558</v>
      </c>
      <c r="V31" s="7">
        <v>19080</v>
      </c>
      <c r="W31" s="7">
        <v>3072</v>
      </c>
      <c r="X31" s="4">
        <v>108947</v>
      </c>
      <c r="Y31" s="4">
        <v>130598</v>
      </c>
      <c r="Z31" s="4">
        <v>365946</v>
      </c>
      <c r="AA31" s="5">
        <v>143761</v>
      </c>
      <c r="AB31" s="5">
        <v>182350</v>
      </c>
      <c r="AC31" s="5">
        <v>970402</v>
      </c>
      <c r="AD31" s="5">
        <v>2320619</v>
      </c>
      <c r="AE31" s="5">
        <v>2419790</v>
      </c>
      <c r="AF31" s="4">
        <v>3422767</v>
      </c>
      <c r="AG31" s="4">
        <v>4518005</v>
      </c>
      <c r="AH31" s="4">
        <v>3172223</v>
      </c>
      <c r="AI31" s="4">
        <v>3150220</v>
      </c>
      <c r="AJ31" s="4">
        <v>3158633</v>
      </c>
      <c r="AK31" s="4">
        <v>5291314</v>
      </c>
      <c r="AL31" s="4">
        <v>7843904</v>
      </c>
      <c r="AM31" s="4">
        <v>8999042</v>
      </c>
      <c r="AN31">
        <v>9818471</v>
      </c>
      <c r="AO31">
        <v>12543691</v>
      </c>
      <c r="AP31">
        <v>16566915</v>
      </c>
      <c r="AQ31">
        <v>14654456</v>
      </c>
      <c r="AR31">
        <v>13905064</v>
      </c>
      <c r="AS31">
        <v>25197573</v>
      </c>
      <c r="AT31">
        <v>50469626</v>
      </c>
      <c r="AU31">
        <v>35072761</v>
      </c>
      <c r="AV31">
        <v>28698111</v>
      </c>
      <c r="AW31">
        <v>24969606</v>
      </c>
      <c r="AX31">
        <v>20997241</v>
      </c>
      <c r="AY31">
        <v>25577539</v>
      </c>
      <c r="AZ31">
        <v>34608902</v>
      </c>
      <c r="BA31">
        <v>59527139</v>
      </c>
      <c r="BB31">
        <v>42594206</v>
      </c>
      <c r="BC31">
        <v>42453885</v>
      </c>
    </row>
    <row r="32" spans="1:55" x14ac:dyDescent="0.25">
      <c r="A32" t="s">
        <v>0</v>
      </c>
      <c r="B32" t="s">
        <v>19</v>
      </c>
      <c r="C32" t="s">
        <v>263</v>
      </c>
      <c r="J32">
        <v>54462</v>
      </c>
      <c r="K32">
        <v>47884</v>
      </c>
      <c r="L32">
        <v>66585</v>
      </c>
      <c r="M32">
        <v>70437</v>
      </c>
      <c r="N32">
        <v>126294</v>
      </c>
      <c r="O32">
        <v>276489</v>
      </c>
      <c r="P32">
        <v>360776</v>
      </c>
      <c r="Q32">
        <v>221513</v>
      </c>
      <c r="R32" s="4">
        <v>378378</v>
      </c>
      <c r="S32" s="7">
        <v>119931</v>
      </c>
      <c r="T32" s="7">
        <v>59728</v>
      </c>
      <c r="U32" s="7">
        <v>88210</v>
      </c>
      <c r="V32" s="7">
        <v>124807</v>
      </c>
      <c r="W32" s="7">
        <v>228665</v>
      </c>
      <c r="X32" s="4">
        <v>146720</v>
      </c>
      <c r="Y32" s="4">
        <v>49065</v>
      </c>
      <c r="Z32" s="4">
        <v>201862</v>
      </c>
      <c r="AA32" s="5">
        <v>216837</v>
      </c>
      <c r="AB32" s="5">
        <v>377869</v>
      </c>
      <c r="AC32" s="5">
        <v>168726</v>
      </c>
      <c r="AD32" s="5">
        <v>256822</v>
      </c>
      <c r="AE32" s="5">
        <v>137499</v>
      </c>
      <c r="AF32" s="4">
        <v>101718</v>
      </c>
      <c r="AG32" s="4">
        <v>85012</v>
      </c>
      <c r="AH32" s="4">
        <v>50806</v>
      </c>
      <c r="AI32" s="4">
        <v>51958</v>
      </c>
      <c r="AJ32" s="4">
        <v>66687</v>
      </c>
      <c r="AK32" s="4">
        <v>28102</v>
      </c>
      <c r="AL32" s="4">
        <v>22222</v>
      </c>
      <c r="AM32" s="4">
        <v>28695</v>
      </c>
      <c r="AN32">
        <v>12281</v>
      </c>
      <c r="AO32">
        <v>14314</v>
      </c>
      <c r="AP32">
        <v>28424</v>
      </c>
      <c r="AQ32">
        <v>29943</v>
      </c>
      <c r="AR32">
        <v>23522</v>
      </c>
      <c r="AS32">
        <v>62305</v>
      </c>
      <c r="AT32">
        <v>122736</v>
      </c>
      <c r="AU32">
        <v>155005</v>
      </c>
      <c r="AV32">
        <v>37562</v>
      </c>
      <c r="AW32">
        <v>24005</v>
      </c>
      <c r="AX32">
        <v>5976</v>
      </c>
      <c r="AY32">
        <v>13</v>
      </c>
      <c r="AZ32">
        <v>43778</v>
      </c>
      <c r="BA32">
        <v>27946</v>
      </c>
      <c r="BB32">
        <v>85969</v>
      </c>
      <c r="BC32">
        <v>75698</v>
      </c>
    </row>
    <row r="33" spans="1:55" x14ac:dyDescent="0.25">
      <c r="A33" t="s">
        <v>0</v>
      </c>
      <c r="B33" t="s">
        <v>194</v>
      </c>
      <c r="C33" t="s">
        <v>22</v>
      </c>
      <c r="J33">
        <v>16669007</v>
      </c>
      <c r="K33">
        <v>17990753</v>
      </c>
      <c r="L33">
        <v>17499046</v>
      </c>
      <c r="M33">
        <v>16241919</v>
      </c>
      <c r="N33">
        <v>17672418</v>
      </c>
      <c r="O33">
        <v>19195974</v>
      </c>
      <c r="P33">
        <v>20825726</v>
      </c>
      <c r="Q33">
        <v>23615740</v>
      </c>
      <c r="R33" s="4">
        <v>23382268</v>
      </c>
      <c r="S33" s="7">
        <v>16105820</v>
      </c>
      <c r="T33" s="7">
        <v>1577804</v>
      </c>
      <c r="U33" s="7">
        <v>1200912</v>
      </c>
      <c r="V33" s="7">
        <v>332628</v>
      </c>
      <c r="W33" s="7">
        <v>200928</v>
      </c>
      <c r="X33" s="4">
        <v>9240930</v>
      </c>
      <c r="Y33" s="4">
        <v>44925208</v>
      </c>
      <c r="Z33" s="4">
        <v>32861826</v>
      </c>
      <c r="AA33" s="5">
        <v>23618752</v>
      </c>
      <c r="AB33" s="5">
        <v>27476497</v>
      </c>
      <c r="AC33" s="5">
        <v>36386576</v>
      </c>
      <c r="AD33" s="5">
        <v>35556819</v>
      </c>
      <c r="AE33" s="5">
        <v>44853301</v>
      </c>
      <c r="AF33" s="4">
        <v>46524295</v>
      </c>
      <c r="AG33" s="4">
        <v>43400977</v>
      </c>
      <c r="AH33" s="4">
        <v>44019077</v>
      </c>
      <c r="AI33" s="4">
        <v>38015736</v>
      </c>
      <c r="AJ33" s="4">
        <v>33189870</v>
      </c>
      <c r="AK33" s="4">
        <v>16022688</v>
      </c>
      <c r="AL33" s="4">
        <v>12918076</v>
      </c>
      <c r="AM33" s="4">
        <v>14562926</v>
      </c>
      <c r="AN33">
        <v>15491174</v>
      </c>
      <c r="AO33">
        <v>18644892</v>
      </c>
      <c r="AP33">
        <v>22701097</v>
      </c>
      <c r="AQ33">
        <v>18625146</v>
      </c>
      <c r="AR33">
        <v>18756459</v>
      </c>
      <c r="AS33">
        <v>9429528</v>
      </c>
      <c r="AT33">
        <v>1330</v>
      </c>
      <c r="AU33">
        <v>5358</v>
      </c>
      <c r="AV33">
        <v>2</v>
      </c>
      <c r="AW33">
        <v>2834178</v>
      </c>
      <c r="AX33">
        <v>3116210</v>
      </c>
      <c r="AY33">
        <v>14650250</v>
      </c>
      <c r="AZ33">
        <v>35292786</v>
      </c>
      <c r="BA33">
        <v>38170433</v>
      </c>
      <c r="BB33">
        <v>37490040</v>
      </c>
      <c r="BC33">
        <v>42451152</v>
      </c>
    </row>
    <row r="34" spans="1:55" x14ac:dyDescent="0.25">
      <c r="A34" t="s">
        <v>0</v>
      </c>
      <c r="B34" t="s">
        <v>21</v>
      </c>
      <c r="C34" t="s">
        <v>289</v>
      </c>
      <c r="R34" s="4"/>
      <c r="S34" s="7">
        <v>842028</v>
      </c>
      <c r="T34" s="7">
        <v>1353221</v>
      </c>
      <c r="U34" s="7">
        <v>3188718</v>
      </c>
      <c r="V34" s="7">
        <v>3159831</v>
      </c>
      <c r="W34" s="7">
        <v>1662655</v>
      </c>
      <c r="X34" s="4">
        <v>869443</v>
      </c>
      <c r="Y34" s="4">
        <v>724155</v>
      </c>
      <c r="Z34" s="4">
        <v>716000</v>
      </c>
      <c r="AA34" s="5">
        <v>368656</v>
      </c>
      <c r="AB34" s="5">
        <v>427986</v>
      </c>
      <c r="AC34" s="5">
        <v>558875</v>
      </c>
      <c r="AD34" s="5">
        <v>653316</v>
      </c>
      <c r="AE34" s="5">
        <v>349855</v>
      </c>
      <c r="AF34" s="4">
        <v>470848</v>
      </c>
      <c r="AG34" s="4">
        <v>474916</v>
      </c>
      <c r="AH34" s="4">
        <v>277864</v>
      </c>
      <c r="AI34" s="4">
        <v>241192</v>
      </c>
      <c r="AJ34" s="4">
        <v>209783</v>
      </c>
      <c r="AK34" s="4">
        <v>55704</v>
      </c>
      <c r="AL34" s="4">
        <v>28890</v>
      </c>
      <c r="AM34" s="4">
        <v>22058</v>
      </c>
      <c r="AN34">
        <v>31249</v>
      </c>
      <c r="AO34">
        <v>20493</v>
      </c>
      <c r="AP34">
        <v>273464</v>
      </c>
      <c r="AQ34">
        <v>141368</v>
      </c>
      <c r="AR34">
        <v>192146</v>
      </c>
      <c r="AS34">
        <v>2701941</v>
      </c>
      <c r="AT34">
        <v>5661299</v>
      </c>
      <c r="AU34">
        <v>4903334</v>
      </c>
      <c r="AV34">
        <v>9705230</v>
      </c>
      <c r="AW34">
        <v>9654520</v>
      </c>
      <c r="AX34">
        <v>5642859</v>
      </c>
      <c r="AY34">
        <v>10579622</v>
      </c>
      <c r="AZ34">
        <v>8448958</v>
      </c>
      <c r="BA34">
        <v>10393234</v>
      </c>
      <c r="BB34">
        <v>6718046</v>
      </c>
      <c r="BC34">
        <v>8021802</v>
      </c>
    </row>
    <row r="35" spans="1:55" x14ac:dyDescent="0.25">
      <c r="A35" t="s">
        <v>0</v>
      </c>
      <c r="B35" t="s">
        <v>23</v>
      </c>
      <c r="R35" s="4"/>
      <c r="S35" s="7"/>
      <c r="T35" s="7"/>
      <c r="U35" s="7"/>
      <c r="V35" s="7"/>
      <c r="W35" s="7"/>
      <c r="X35" s="4"/>
      <c r="Y35" s="4"/>
      <c r="Z35" s="4">
        <v>629354</v>
      </c>
      <c r="AA35" s="5">
        <v>386746</v>
      </c>
      <c r="AB35" s="5">
        <v>593865</v>
      </c>
      <c r="AC35" s="5">
        <v>1512205</v>
      </c>
      <c r="AD35" s="5">
        <v>1443082</v>
      </c>
      <c r="AE35" s="5">
        <v>1114019</v>
      </c>
      <c r="AF35" s="4">
        <v>622543</v>
      </c>
      <c r="AG35" s="4">
        <v>447302</v>
      </c>
      <c r="AH35" s="4">
        <v>461917</v>
      </c>
      <c r="AI35" s="4">
        <v>506888</v>
      </c>
      <c r="AJ35" s="4">
        <v>587575</v>
      </c>
      <c r="AK35" s="4">
        <v>355182</v>
      </c>
      <c r="AL35" s="4">
        <v>265787</v>
      </c>
      <c r="AM35" s="4">
        <v>620285</v>
      </c>
      <c r="AN35">
        <v>586067</v>
      </c>
      <c r="AO35">
        <v>664435</v>
      </c>
      <c r="AP35">
        <v>1130231</v>
      </c>
      <c r="AQ35">
        <v>568173</v>
      </c>
      <c r="AR35">
        <v>1159291</v>
      </c>
      <c r="AS35">
        <v>337626</v>
      </c>
      <c r="AX35">
        <v>27</v>
      </c>
      <c r="AY35">
        <v>70194</v>
      </c>
      <c r="AZ35">
        <v>447335</v>
      </c>
      <c r="BA35">
        <v>877960</v>
      </c>
      <c r="BB35">
        <v>4679234</v>
      </c>
      <c r="BC35">
        <v>1078236</v>
      </c>
    </row>
    <row r="36" spans="1:55" x14ac:dyDescent="0.25">
      <c r="A36" t="s">
        <v>0</v>
      </c>
      <c r="B36" t="s">
        <v>193</v>
      </c>
      <c r="C36" t="s">
        <v>37</v>
      </c>
      <c r="J36">
        <v>46457896</v>
      </c>
      <c r="K36">
        <v>47098935</v>
      </c>
      <c r="L36">
        <v>46334289</v>
      </c>
      <c r="M36">
        <v>41892729</v>
      </c>
      <c r="N36">
        <v>44205650</v>
      </c>
      <c r="O36">
        <v>44283020</v>
      </c>
      <c r="P36">
        <v>41631005</v>
      </c>
      <c r="Q36">
        <v>45505041</v>
      </c>
      <c r="R36" s="4">
        <v>46352718</v>
      </c>
      <c r="S36" s="7">
        <v>37774178</v>
      </c>
      <c r="T36" s="7">
        <v>31427740</v>
      </c>
      <c r="U36" s="7">
        <v>26524643</v>
      </c>
      <c r="V36" s="7">
        <v>22888536</v>
      </c>
      <c r="W36" s="7">
        <v>34972054</v>
      </c>
      <c r="X36" s="4">
        <v>48498649</v>
      </c>
      <c r="Y36" s="4">
        <v>75836422</v>
      </c>
      <c r="Z36" s="4">
        <v>53013656</v>
      </c>
      <c r="AA36" s="5">
        <v>48537887</v>
      </c>
      <c r="AB36" s="5">
        <v>58462433</v>
      </c>
      <c r="AC36" s="5">
        <v>66578211</v>
      </c>
      <c r="AD36" s="5">
        <v>65042372</v>
      </c>
      <c r="AE36" s="5">
        <v>59176536</v>
      </c>
      <c r="AF36" s="4">
        <v>63436377</v>
      </c>
      <c r="AG36" s="4">
        <v>60621152</v>
      </c>
      <c r="AH36" s="4">
        <v>56549289</v>
      </c>
      <c r="AI36" s="4">
        <v>49266839</v>
      </c>
      <c r="AJ36" s="4">
        <v>40921520</v>
      </c>
      <c r="AK36" s="4">
        <v>19070363</v>
      </c>
      <c r="AL36" s="4">
        <v>19085263</v>
      </c>
      <c r="AM36" s="4">
        <v>19236112</v>
      </c>
      <c r="AN36">
        <v>21613978</v>
      </c>
      <c r="AO36">
        <v>25623465</v>
      </c>
      <c r="AP36">
        <v>25625800</v>
      </c>
      <c r="AQ36">
        <v>23567680</v>
      </c>
      <c r="AR36">
        <v>26911243</v>
      </c>
      <c r="AS36">
        <v>14691170</v>
      </c>
      <c r="AT36">
        <v>74761</v>
      </c>
      <c r="AU36">
        <v>61922</v>
      </c>
      <c r="AV36">
        <v>7471</v>
      </c>
      <c r="AW36">
        <v>78195</v>
      </c>
      <c r="AX36">
        <v>2134312</v>
      </c>
      <c r="AY36">
        <v>14206904</v>
      </c>
      <c r="AZ36">
        <v>31382642</v>
      </c>
      <c r="BA36">
        <v>45908243</v>
      </c>
      <c r="BB36">
        <v>74977727</v>
      </c>
      <c r="BC36">
        <v>109770340</v>
      </c>
    </row>
    <row r="37" spans="1:55" x14ac:dyDescent="0.25">
      <c r="A37" t="s">
        <v>0</v>
      </c>
      <c r="B37" t="s">
        <v>24</v>
      </c>
      <c r="C37" t="s">
        <v>37</v>
      </c>
      <c r="J37">
        <v>763045</v>
      </c>
      <c r="K37">
        <v>897637</v>
      </c>
      <c r="L37">
        <v>1089663</v>
      </c>
      <c r="M37">
        <v>962906</v>
      </c>
      <c r="N37">
        <v>901444</v>
      </c>
      <c r="O37">
        <v>1122989</v>
      </c>
      <c r="P37">
        <v>1351931</v>
      </c>
      <c r="Q37">
        <v>1403205</v>
      </c>
      <c r="R37" s="4">
        <v>1311599</v>
      </c>
      <c r="S37" s="7">
        <v>1184572</v>
      </c>
      <c r="T37" s="7">
        <v>1511887</v>
      </c>
      <c r="U37" s="7">
        <v>2295897</v>
      </c>
      <c r="V37" s="7">
        <v>2918579</v>
      </c>
      <c r="W37" s="7">
        <v>2260039</v>
      </c>
      <c r="X37" s="4">
        <v>1940089</v>
      </c>
      <c r="Y37" s="4">
        <v>3936104</v>
      </c>
      <c r="Z37" s="4">
        <v>1727568</v>
      </c>
      <c r="AA37" s="5">
        <v>1699115</v>
      </c>
      <c r="AB37" s="5">
        <v>2165731</v>
      </c>
      <c r="AC37" s="5">
        <v>1972927</v>
      </c>
      <c r="AD37" s="5">
        <v>2000658</v>
      </c>
      <c r="AE37" s="5">
        <v>1320726</v>
      </c>
      <c r="AF37" s="4">
        <v>2420320</v>
      </c>
      <c r="AG37" s="4">
        <v>2355003</v>
      </c>
      <c r="AH37" s="4">
        <v>2436069</v>
      </c>
      <c r="AI37" s="4">
        <v>2201458</v>
      </c>
      <c r="AJ37" s="4">
        <v>1213327</v>
      </c>
      <c r="AK37" s="4">
        <v>1102380</v>
      </c>
      <c r="AL37" s="4">
        <v>1352525</v>
      </c>
      <c r="AM37" s="4">
        <v>1675687</v>
      </c>
      <c r="AN37">
        <v>1721064</v>
      </c>
      <c r="AO37">
        <v>2218052</v>
      </c>
      <c r="AP37">
        <v>2812988</v>
      </c>
      <c r="AQ37">
        <v>2895761</v>
      </c>
      <c r="AR37">
        <v>3164459</v>
      </c>
      <c r="AS37">
        <v>3403627</v>
      </c>
      <c r="AT37">
        <v>35422</v>
      </c>
      <c r="AU37">
        <v>6245</v>
      </c>
      <c r="AV37">
        <v>3723821</v>
      </c>
      <c r="AW37">
        <v>4692776</v>
      </c>
      <c r="AX37">
        <v>4659455</v>
      </c>
      <c r="AY37">
        <v>4911889</v>
      </c>
      <c r="AZ37">
        <v>5324214</v>
      </c>
      <c r="BA37">
        <v>9101266</v>
      </c>
      <c r="BB37">
        <v>10889948</v>
      </c>
      <c r="BC37">
        <v>10311714</v>
      </c>
    </row>
    <row r="38" spans="1:55" x14ac:dyDescent="0.25">
      <c r="A38" t="s">
        <v>0</v>
      </c>
      <c r="B38" t="s">
        <v>25</v>
      </c>
      <c r="C38" t="s">
        <v>37</v>
      </c>
      <c r="J38">
        <v>260819</v>
      </c>
      <c r="K38">
        <v>338661</v>
      </c>
      <c r="L38">
        <v>698888</v>
      </c>
      <c r="M38">
        <v>471311</v>
      </c>
      <c r="N38">
        <v>699824</v>
      </c>
      <c r="O38">
        <v>532190</v>
      </c>
      <c r="P38">
        <v>920840</v>
      </c>
      <c r="Q38">
        <v>711819</v>
      </c>
      <c r="R38" s="4">
        <v>862461</v>
      </c>
      <c r="S38" s="7"/>
      <c r="T38" s="7"/>
      <c r="U38" s="7"/>
      <c r="V38" s="7"/>
      <c r="W38" s="7"/>
      <c r="X38" s="4">
        <v>2207631</v>
      </c>
      <c r="Y38" s="4">
        <v>2383620</v>
      </c>
      <c r="Z38" s="4">
        <v>1130778</v>
      </c>
      <c r="AA38" s="5">
        <v>651034</v>
      </c>
      <c r="AB38" s="5">
        <v>1084801</v>
      </c>
      <c r="AC38" s="5">
        <v>952056</v>
      </c>
      <c r="AD38" s="5">
        <v>897744</v>
      </c>
      <c r="AE38" s="5">
        <v>810982</v>
      </c>
      <c r="AF38" s="4">
        <v>1024610</v>
      </c>
      <c r="AG38" s="4">
        <v>899939</v>
      </c>
      <c r="AH38" s="4">
        <v>1289416</v>
      </c>
      <c r="AI38" s="4">
        <v>1038455</v>
      </c>
      <c r="AJ38" s="4">
        <v>756872</v>
      </c>
      <c r="AK38" s="4">
        <v>671809</v>
      </c>
      <c r="AL38" s="4">
        <v>674516</v>
      </c>
      <c r="AM38" s="4">
        <v>992724</v>
      </c>
      <c r="AN38">
        <v>1108953</v>
      </c>
      <c r="AO38">
        <v>1205531</v>
      </c>
      <c r="AP38">
        <v>1813102</v>
      </c>
      <c r="AQ38">
        <v>1668082</v>
      </c>
      <c r="AR38">
        <v>1379410</v>
      </c>
      <c r="AS38">
        <v>998053</v>
      </c>
      <c r="AV38">
        <v>145277</v>
      </c>
      <c r="AW38">
        <v>184601</v>
      </c>
      <c r="AX38">
        <v>576095</v>
      </c>
      <c r="AY38">
        <v>2027636</v>
      </c>
      <c r="AZ38">
        <v>4107008</v>
      </c>
      <c r="BA38">
        <v>4995759</v>
      </c>
      <c r="BB38">
        <v>5942233</v>
      </c>
      <c r="BC38">
        <v>5960016</v>
      </c>
    </row>
    <row r="39" spans="1:55" x14ac:dyDescent="0.25">
      <c r="A39" t="s">
        <v>0</v>
      </c>
      <c r="B39" t="s">
        <v>26</v>
      </c>
      <c r="C39" t="s">
        <v>37</v>
      </c>
      <c r="J39">
        <v>860449</v>
      </c>
      <c r="K39">
        <v>816615</v>
      </c>
      <c r="L39">
        <v>844481</v>
      </c>
      <c r="M39">
        <v>611397</v>
      </c>
      <c r="N39">
        <v>719055</v>
      </c>
      <c r="O39">
        <v>962929</v>
      </c>
      <c r="P39">
        <v>772787</v>
      </c>
      <c r="Q39">
        <v>901992</v>
      </c>
      <c r="R39" s="4">
        <v>888631</v>
      </c>
      <c r="S39" s="7">
        <v>632698</v>
      </c>
      <c r="T39" s="7">
        <v>1022148</v>
      </c>
      <c r="U39" s="7">
        <v>1048880</v>
      </c>
      <c r="V39" s="7">
        <v>1409705</v>
      </c>
      <c r="W39" s="7">
        <v>765646</v>
      </c>
      <c r="X39" s="4">
        <v>1318988</v>
      </c>
      <c r="Y39" s="4">
        <v>1408337</v>
      </c>
      <c r="Z39" s="4">
        <v>1125951</v>
      </c>
      <c r="AA39" s="5">
        <v>1221317</v>
      </c>
      <c r="AB39" s="5">
        <v>1918626</v>
      </c>
      <c r="AC39" s="5">
        <v>2141061</v>
      </c>
      <c r="AD39" s="5">
        <v>2401154</v>
      </c>
      <c r="AE39" s="5">
        <v>2087680</v>
      </c>
      <c r="AF39" s="4"/>
      <c r="AG39" s="4"/>
      <c r="AH39" s="4"/>
      <c r="AI39" s="4"/>
      <c r="AJ39" s="4"/>
      <c r="AK39" s="4"/>
      <c r="AL39" s="4"/>
      <c r="AM39" s="4"/>
    </row>
    <row r="40" spans="1:55" x14ac:dyDescent="0.25">
      <c r="A40" t="s">
        <v>0</v>
      </c>
      <c r="B40" t="s">
        <v>234</v>
      </c>
      <c r="R40" s="4"/>
      <c r="S40" s="7"/>
      <c r="T40" s="7"/>
      <c r="U40" s="7"/>
      <c r="V40" s="7"/>
      <c r="W40" s="7"/>
      <c r="X40" s="4"/>
      <c r="Y40" s="4"/>
      <c r="Z40" s="4"/>
      <c r="AA40" s="5"/>
      <c r="AB40" s="5"/>
      <c r="AC40" s="5"/>
      <c r="AD40" s="5"/>
      <c r="AE40" s="5"/>
      <c r="AF40" s="4">
        <v>1230430</v>
      </c>
      <c r="AG40" s="4">
        <v>1410227</v>
      </c>
      <c r="AH40" s="4">
        <v>1251815</v>
      </c>
      <c r="AI40" s="4">
        <v>678543</v>
      </c>
      <c r="AJ40" s="4">
        <v>519315</v>
      </c>
      <c r="AK40" s="4">
        <v>212993</v>
      </c>
      <c r="AL40" s="4">
        <v>91162</v>
      </c>
      <c r="AM40" s="4">
        <v>162311</v>
      </c>
      <c r="AN40">
        <v>167341</v>
      </c>
      <c r="AO40">
        <v>246141</v>
      </c>
      <c r="AP40">
        <v>329030</v>
      </c>
      <c r="AQ40">
        <v>395980</v>
      </c>
      <c r="AR40">
        <v>303267</v>
      </c>
      <c r="AS40">
        <v>1023862</v>
      </c>
      <c r="AT40">
        <v>1993725</v>
      </c>
      <c r="AU40">
        <v>2517691</v>
      </c>
      <c r="AV40">
        <v>5066412</v>
      </c>
      <c r="AW40">
        <v>9090220</v>
      </c>
      <c r="AX40">
        <v>1823636</v>
      </c>
      <c r="AY40">
        <v>973807</v>
      </c>
      <c r="AZ40">
        <v>887471</v>
      </c>
      <c r="BA40">
        <v>1502177</v>
      </c>
      <c r="BB40">
        <v>2517700</v>
      </c>
      <c r="BC40">
        <v>3991386</v>
      </c>
    </row>
    <row r="41" spans="1:55" x14ac:dyDescent="0.25">
      <c r="A41" t="s">
        <v>0</v>
      </c>
      <c r="B41" t="s">
        <v>27</v>
      </c>
      <c r="C41" t="s">
        <v>37</v>
      </c>
      <c r="J41">
        <v>2560</v>
      </c>
      <c r="K41">
        <v>2693</v>
      </c>
      <c r="L41">
        <v>28847</v>
      </c>
      <c r="M41">
        <v>37428</v>
      </c>
      <c r="N41">
        <v>56504</v>
      </c>
      <c r="O41">
        <v>90188</v>
      </c>
      <c r="P41">
        <v>80826</v>
      </c>
      <c r="Q41">
        <v>74695</v>
      </c>
      <c r="R41" s="4">
        <v>110312</v>
      </c>
      <c r="S41" s="7">
        <v>115424</v>
      </c>
      <c r="T41" s="7">
        <v>115957</v>
      </c>
      <c r="U41" s="7">
        <v>54333</v>
      </c>
      <c r="V41" s="7">
        <v>8215</v>
      </c>
      <c r="W41" s="7"/>
      <c r="X41" s="4">
        <v>39607</v>
      </c>
      <c r="Y41" s="4">
        <v>190715</v>
      </c>
      <c r="Z41" s="4">
        <v>31186</v>
      </c>
      <c r="AA41" s="5">
        <v>48930</v>
      </c>
      <c r="AB41" s="5">
        <v>85850</v>
      </c>
      <c r="AC41" s="5">
        <v>209814</v>
      </c>
      <c r="AD41" s="5">
        <v>193376</v>
      </c>
      <c r="AE41" s="5">
        <v>236788</v>
      </c>
      <c r="AF41" s="4">
        <v>251813</v>
      </c>
      <c r="AG41" s="4">
        <v>362812</v>
      </c>
      <c r="AH41" s="4">
        <v>262740</v>
      </c>
      <c r="AI41" s="4">
        <v>218348</v>
      </c>
      <c r="AJ41" s="4">
        <v>104447</v>
      </c>
      <c r="AK41" s="4">
        <v>74477</v>
      </c>
      <c r="AL41" s="4">
        <v>75321</v>
      </c>
      <c r="AM41" s="4">
        <v>98486</v>
      </c>
      <c r="AN41">
        <v>72636</v>
      </c>
      <c r="AO41">
        <v>39254</v>
      </c>
      <c r="AP41">
        <v>37435</v>
      </c>
      <c r="AQ41">
        <v>41743</v>
      </c>
      <c r="AR41">
        <v>21767</v>
      </c>
      <c r="AS41">
        <v>5936</v>
      </c>
      <c r="AT41">
        <v>471</v>
      </c>
      <c r="AV41">
        <v>36</v>
      </c>
      <c r="AW41">
        <v>53</v>
      </c>
      <c r="AX41">
        <v>349</v>
      </c>
      <c r="AY41">
        <v>317</v>
      </c>
      <c r="AZ41">
        <v>7586</v>
      </c>
      <c r="BA41">
        <v>2831</v>
      </c>
      <c r="BB41">
        <v>60045</v>
      </c>
      <c r="BC41">
        <v>93998</v>
      </c>
    </row>
    <row r="42" spans="1:55" x14ac:dyDescent="0.25">
      <c r="A42" t="s">
        <v>0</v>
      </c>
      <c r="B42" t="s">
        <v>28</v>
      </c>
      <c r="C42" t="s">
        <v>37</v>
      </c>
      <c r="J42">
        <v>176331</v>
      </c>
      <c r="K42">
        <v>265877</v>
      </c>
      <c r="L42">
        <v>233010</v>
      </c>
      <c r="M42">
        <v>132965</v>
      </c>
      <c r="N42">
        <v>102414</v>
      </c>
      <c r="O42">
        <v>161819</v>
      </c>
      <c r="P42">
        <v>182020</v>
      </c>
      <c r="Q42">
        <v>230625</v>
      </c>
      <c r="R42" s="4">
        <v>221626</v>
      </c>
      <c r="S42" s="7">
        <v>233603</v>
      </c>
      <c r="T42" s="7">
        <v>584206</v>
      </c>
      <c r="U42" s="7">
        <v>628537</v>
      </c>
      <c r="V42" s="7">
        <v>296058</v>
      </c>
      <c r="W42" s="7">
        <v>1423941</v>
      </c>
      <c r="X42" s="4">
        <v>439493</v>
      </c>
      <c r="Y42" s="4">
        <v>878034</v>
      </c>
      <c r="Z42" s="4">
        <v>376229</v>
      </c>
      <c r="AA42" s="5">
        <v>397894</v>
      </c>
      <c r="AB42" s="5">
        <v>329979</v>
      </c>
      <c r="AC42" s="5">
        <v>352593</v>
      </c>
      <c r="AD42" s="5">
        <v>485947</v>
      </c>
      <c r="AE42" s="5">
        <v>440287</v>
      </c>
      <c r="AF42" s="4">
        <v>456421</v>
      </c>
      <c r="AG42" s="4">
        <v>499485</v>
      </c>
      <c r="AH42" s="4">
        <v>616803</v>
      </c>
      <c r="AI42" s="4">
        <v>795084</v>
      </c>
      <c r="AJ42" s="4">
        <v>337361</v>
      </c>
      <c r="AK42" s="4">
        <v>293777</v>
      </c>
      <c r="AL42" s="4">
        <v>294128</v>
      </c>
      <c r="AM42" s="4">
        <v>274807</v>
      </c>
      <c r="AN42">
        <v>263452</v>
      </c>
      <c r="AO42">
        <v>376549</v>
      </c>
      <c r="AP42">
        <v>431184</v>
      </c>
      <c r="AQ42">
        <v>322694</v>
      </c>
      <c r="AR42">
        <v>275694</v>
      </c>
      <c r="AS42">
        <v>854799</v>
      </c>
      <c r="AT42">
        <v>126379</v>
      </c>
      <c r="AU42">
        <v>1439139</v>
      </c>
      <c r="AV42">
        <v>1810982</v>
      </c>
      <c r="AW42">
        <v>2263037</v>
      </c>
      <c r="AX42">
        <v>848566</v>
      </c>
      <c r="AY42">
        <v>244476</v>
      </c>
      <c r="AZ42">
        <v>403689</v>
      </c>
      <c r="BA42">
        <v>262941</v>
      </c>
      <c r="BB42">
        <v>239815</v>
      </c>
      <c r="BC42">
        <v>566114</v>
      </c>
    </row>
    <row r="43" spans="1:55" x14ac:dyDescent="0.25">
      <c r="A43" t="s">
        <v>0</v>
      </c>
      <c r="B43" t="s">
        <v>29</v>
      </c>
      <c r="C43" t="s">
        <v>37</v>
      </c>
      <c r="J43">
        <v>6748</v>
      </c>
      <c r="K43">
        <v>6223</v>
      </c>
      <c r="L43">
        <v>17536</v>
      </c>
      <c r="M43">
        <v>25267</v>
      </c>
      <c r="N43">
        <v>7489</v>
      </c>
      <c r="O43">
        <v>4243</v>
      </c>
      <c r="P43">
        <v>6952</v>
      </c>
      <c r="Q43">
        <v>5365</v>
      </c>
      <c r="R43" s="4">
        <v>1422</v>
      </c>
      <c r="S43" s="7">
        <v>5022</v>
      </c>
      <c r="T43" s="7">
        <v>6306</v>
      </c>
      <c r="U43" s="7">
        <v>10927</v>
      </c>
      <c r="V43" s="7">
        <v>8709</v>
      </c>
      <c r="W43" s="7"/>
      <c r="X43" s="4">
        <v>11142</v>
      </c>
      <c r="Y43" s="4">
        <v>17172</v>
      </c>
      <c r="Z43" s="4">
        <v>2906</v>
      </c>
      <c r="AA43" s="5">
        <v>8390</v>
      </c>
      <c r="AB43" s="5">
        <v>10007</v>
      </c>
      <c r="AC43" s="5">
        <v>20477</v>
      </c>
      <c r="AD43" s="5">
        <v>61492</v>
      </c>
      <c r="AE43" s="5">
        <v>20906</v>
      </c>
      <c r="AF43" s="4">
        <v>13935</v>
      </c>
      <c r="AG43" s="4">
        <v>16477</v>
      </c>
      <c r="AH43" s="4">
        <v>8249</v>
      </c>
      <c r="AI43" s="4">
        <v>7574</v>
      </c>
      <c r="AJ43" s="4">
        <v>9445</v>
      </c>
      <c r="AK43" s="4">
        <v>6315</v>
      </c>
      <c r="AL43" s="4">
        <v>21973</v>
      </c>
      <c r="AM43" s="4">
        <v>12981</v>
      </c>
      <c r="AN43">
        <v>15812</v>
      </c>
      <c r="AO43">
        <v>34129</v>
      </c>
      <c r="AP43">
        <v>39816</v>
      </c>
      <c r="AQ43">
        <v>27569</v>
      </c>
      <c r="AR43">
        <v>13677</v>
      </c>
      <c r="AS43">
        <v>81333</v>
      </c>
      <c r="AT43">
        <v>36322</v>
      </c>
      <c r="AU43">
        <v>58052</v>
      </c>
      <c r="AW43">
        <v>79018</v>
      </c>
      <c r="AX43">
        <v>14625</v>
      </c>
      <c r="AY43">
        <v>136332</v>
      </c>
      <c r="AZ43">
        <v>44569</v>
      </c>
      <c r="BA43">
        <v>126209</v>
      </c>
      <c r="BB43">
        <v>51814</v>
      </c>
      <c r="BC43">
        <v>78662</v>
      </c>
    </row>
    <row r="44" spans="1:55" x14ac:dyDescent="0.25">
      <c r="A44" t="s">
        <v>0</v>
      </c>
      <c r="B44" t="s">
        <v>30</v>
      </c>
      <c r="C44" t="s">
        <v>37</v>
      </c>
      <c r="R44" s="4"/>
      <c r="S44" s="7"/>
      <c r="T44" s="7"/>
      <c r="U44" s="7"/>
      <c r="V44" s="7"/>
      <c r="W44" s="7"/>
      <c r="X44" s="4"/>
      <c r="Y44" s="4"/>
      <c r="Z44" s="4">
        <v>214811</v>
      </c>
      <c r="AA44" s="5">
        <v>162820</v>
      </c>
      <c r="AB44" s="5">
        <v>225178</v>
      </c>
      <c r="AC44" s="5">
        <v>324392</v>
      </c>
      <c r="AD44" s="5">
        <v>305999</v>
      </c>
      <c r="AE44" s="5">
        <v>304316</v>
      </c>
      <c r="AF44" s="4">
        <v>339805</v>
      </c>
      <c r="AG44" s="4">
        <v>218079</v>
      </c>
      <c r="AH44" s="4">
        <v>267931</v>
      </c>
      <c r="AI44" s="4">
        <v>249830</v>
      </c>
      <c r="AJ44" s="4">
        <v>225537</v>
      </c>
      <c r="AK44" s="4">
        <v>214277</v>
      </c>
      <c r="AL44" s="4">
        <v>125719</v>
      </c>
      <c r="AM44" s="4">
        <v>198691</v>
      </c>
      <c r="AN44">
        <v>241154</v>
      </c>
      <c r="AO44">
        <v>430712</v>
      </c>
      <c r="AP44">
        <v>396930</v>
      </c>
      <c r="AQ44">
        <v>294596</v>
      </c>
      <c r="AR44">
        <v>368462</v>
      </c>
    </row>
    <row r="45" spans="1:55" x14ac:dyDescent="0.25">
      <c r="A45" t="s">
        <v>0</v>
      </c>
      <c r="B45" t="s">
        <v>31</v>
      </c>
      <c r="C45" t="s">
        <v>37</v>
      </c>
      <c r="J45">
        <v>19433</v>
      </c>
      <c r="K45">
        <v>14091</v>
      </c>
      <c r="L45">
        <v>9022</v>
      </c>
      <c r="M45">
        <v>11950</v>
      </c>
      <c r="N45">
        <v>15257</v>
      </c>
      <c r="O45">
        <v>5724</v>
      </c>
      <c r="P45">
        <v>6741</v>
      </c>
      <c r="Q45">
        <v>3739</v>
      </c>
      <c r="R45" s="4">
        <v>13862</v>
      </c>
      <c r="S45" s="7">
        <v>41191</v>
      </c>
      <c r="T45" s="7">
        <v>331</v>
      </c>
      <c r="U45" s="7">
        <v>115</v>
      </c>
      <c r="V45" s="7"/>
      <c r="W45" s="7"/>
      <c r="X45" s="4"/>
      <c r="Y45" s="4"/>
      <c r="Z45" s="4">
        <v>727</v>
      </c>
      <c r="AA45" s="5">
        <v>30800</v>
      </c>
      <c r="AB45" s="5">
        <v>1037</v>
      </c>
      <c r="AC45" s="5">
        <v>9331</v>
      </c>
      <c r="AD45" s="5">
        <v>53786</v>
      </c>
      <c r="AE45" s="5">
        <v>89</v>
      </c>
      <c r="AF45" s="4">
        <v>397</v>
      </c>
      <c r="AG45" s="4">
        <v>255</v>
      </c>
      <c r="AH45" s="4">
        <v>66</v>
      </c>
      <c r="AI45" s="4">
        <v>272</v>
      </c>
      <c r="AJ45" s="4"/>
      <c r="AK45" s="4">
        <v>224</v>
      </c>
      <c r="AL45" s="4">
        <v>290</v>
      </c>
      <c r="AM45" s="4">
        <v>239</v>
      </c>
      <c r="AN45">
        <v>2292</v>
      </c>
      <c r="AO45">
        <v>656</v>
      </c>
      <c r="AP45">
        <v>15</v>
      </c>
      <c r="AQ45">
        <v>11659</v>
      </c>
      <c r="AR45">
        <v>210</v>
      </c>
      <c r="AS45">
        <v>7</v>
      </c>
      <c r="AU45">
        <v>3253</v>
      </c>
      <c r="AY45">
        <v>29</v>
      </c>
      <c r="BC45">
        <v>1537</v>
      </c>
    </row>
    <row r="46" spans="1:55" x14ac:dyDescent="0.25">
      <c r="A46" t="s">
        <v>0</v>
      </c>
      <c r="B46" t="s">
        <v>32</v>
      </c>
      <c r="C46" t="s">
        <v>37</v>
      </c>
      <c r="J46">
        <v>140820</v>
      </c>
      <c r="K46">
        <v>334427</v>
      </c>
      <c r="L46">
        <v>419060</v>
      </c>
      <c r="M46">
        <v>407220</v>
      </c>
      <c r="N46">
        <v>269486</v>
      </c>
      <c r="O46">
        <v>322224</v>
      </c>
      <c r="P46">
        <v>142805</v>
      </c>
      <c r="Q46">
        <v>160371</v>
      </c>
      <c r="R46" s="4">
        <v>277209</v>
      </c>
      <c r="S46" s="7"/>
      <c r="T46" s="7"/>
      <c r="U46" s="7"/>
      <c r="V46" s="7"/>
      <c r="W46" s="7"/>
      <c r="X46" s="4">
        <v>8530</v>
      </c>
      <c r="Y46" s="4">
        <v>4950</v>
      </c>
      <c r="Z46" s="4">
        <v>259357</v>
      </c>
      <c r="AA46" s="5">
        <v>163995</v>
      </c>
      <c r="AB46" s="5">
        <v>138017</v>
      </c>
      <c r="AC46" s="5">
        <v>121849</v>
      </c>
      <c r="AD46" s="5">
        <v>418247</v>
      </c>
      <c r="AE46" s="5">
        <v>325748</v>
      </c>
      <c r="AF46" s="4">
        <v>682989</v>
      </c>
      <c r="AG46" s="4">
        <v>813928</v>
      </c>
      <c r="AH46" s="4">
        <v>778719</v>
      </c>
      <c r="AI46" s="4">
        <v>275876</v>
      </c>
      <c r="AJ46" s="4">
        <v>168037</v>
      </c>
      <c r="AK46" s="4">
        <v>131097</v>
      </c>
      <c r="AL46" s="4">
        <v>129191</v>
      </c>
      <c r="AM46" s="4">
        <v>272741</v>
      </c>
      <c r="AN46">
        <v>307291</v>
      </c>
      <c r="AO46">
        <v>282672</v>
      </c>
      <c r="AP46">
        <v>412627</v>
      </c>
      <c r="AQ46">
        <v>418410</v>
      </c>
      <c r="AR46">
        <v>649033</v>
      </c>
      <c r="AS46">
        <v>949124</v>
      </c>
      <c r="AT46">
        <v>70801</v>
      </c>
      <c r="AV46">
        <v>31</v>
      </c>
      <c r="AX46">
        <v>226</v>
      </c>
      <c r="AY46">
        <v>714</v>
      </c>
      <c r="AZ46">
        <v>11160</v>
      </c>
      <c r="BA46">
        <v>7084</v>
      </c>
      <c r="BB46">
        <v>103345</v>
      </c>
      <c r="BC46">
        <v>397468</v>
      </c>
    </row>
    <row r="47" spans="1:55" x14ac:dyDescent="0.25">
      <c r="A47" t="s">
        <v>0</v>
      </c>
      <c r="B47" t="s">
        <v>33</v>
      </c>
      <c r="C47" t="s">
        <v>37</v>
      </c>
      <c r="J47">
        <v>290478</v>
      </c>
      <c r="K47">
        <v>264062</v>
      </c>
      <c r="L47">
        <v>280809</v>
      </c>
      <c r="M47">
        <v>296751</v>
      </c>
      <c r="N47">
        <v>173898</v>
      </c>
      <c r="O47">
        <v>199130</v>
      </c>
      <c r="P47">
        <v>218888</v>
      </c>
      <c r="Q47">
        <v>255533</v>
      </c>
      <c r="R47" s="4">
        <v>317292</v>
      </c>
      <c r="S47" s="7"/>
      <c r="T47" s="7"/>
      <c r="U47" s="7"/>
      <c r="V47" s="7"/>
      <c r="W47" s="7"/>
      <c r="X47" s="4">
        <v>2825</v>
      </c>
      <c r="Y47" s="4">
        <v>117417</v>
      </c>
      <c r="Z47" s="4">
        <v>47140</v>
      </c>
      <c r="AA47" s="5">
        <v>38887</v>
      </c>
      <c r="AB47" s="5">
        <v>14347</v>
      </c>
      <c r="AC47" s="5">
        <v>74835</v>
      </c>
      <c r="AD47" s="5">
        <v>81793</v>
      </c>
      <c r="AE47" s="5">
        <v>36951</v>
      </c>
      <c r="AF47" s="4">
        <v>24636</v>
      </c>
      <c r="AG47" s="4">
        <v>30099</v>
      </c>
      <c r="AH47" s="4">
        <v>11489</v>
      </c>
      <c r="AI47" s="4">
        <v>12938</v>
      </c>
      <c r="AJ47" s="4">
        <v>12277</v>
      </c>
      <c r="AK47" s="4">
        <v>5401</v>
      </c>
      <c r="AL47" s="4">
        <v>494</v>
      </c>
      <c r="AM47" s="4">
        <v>318</v>
      </c>
      <c r="AN47">
        <v>1993</v>
      </c>
      <c r="AO47">
        <v>502</v>
      </c>
      <c r="AP47">
        <v>26</v>
      </c>
      <c r="AQ47">
        <v>2608</v>
      </c>
      <c r="AR47">
        <v>26092</v>
      </c>
      <c r="AS47">
        <v>20367</v>
      </c>
      <c r="AT47">
        <v>11580</v>
      </c>
      <c r="AV47">
        <v>10</v>
      </c>
      <c r="AX47">
        <v>283</v>
      </c>
      <c r="AY47">
        <v>35</v>
      </c>
      <c r="AZ47">
        <v>2842</v>
      </c>
      <c r="BA47">
        <v>1850</v>
      </c>
      <c r="BB47">
        <v>1610</v>
      </c>
      <c r="BC47">
        <v>3309</v>
      </c>
    </row>
    <row r="48" spans="1:55" x14ac:dyDescent="0.25">
      <c r="A48" t="s">
        <v>0</v>
      </c>
      <c r="B48" t="s">
        <v>34</v>
      </c>
      <c r="C48" t="s">
        <v>37</v>
      </c>
      <c r="Q48">
        <v>12170</v>
      </c>
      <c r="R48" s="4"/>
      <c r="S48" s="7"/>
      <c r="T48" s="7"/>
      <c r="U48" s="7"/>
      <c r="V48" s="7"/>
      <c r="W48" s="7"/>
      <c r="X48" s="4"/>
      <c r="Y48" s="4"/>
      <c r="Z48" s="4"/>
      <c r="AA48" s="5"/>
      <c r="AB48" s="5">
        <v>62</v>
      </c>
      <c r="AC48" s="5"/>
      <c r="AD48" s="5">
        <v>115</v>
      </c>
      <c r="AE48" s="5"/>
      <c r="AF48" s="4">
        <v>183</v>
      </c>
      <c r="AG48" s="4">
        <v>83</v>
      </c>
      <c r="AH48" s="4">
        <v>37</v>
      </c>
      <c r="AI48" s="4"/>
      <c r="AJ48" s="4"/>
      <c r="AK48" s="4">
        <v>97</v>
      </c>
      <c r="AL48" s="4">
        <v>602</v>
      </c>
      <c r="AM48" s="4">
        <v>172</v>
      </c>
      <c r="AN48">
        <v>26</v>
      </c>
      <c r="AO48">
        <v>526</v>
      </c>
      <c r="AP48">
        <v>43</v>
      </c>
      <c r="AQ48">
        <v>20</v>
      </c>
      <c r="AR48">
        <v>39</v>
      </c>
      <c r="AT48">
        <v>14</v>
      </c>
      <c r="AV48">
        <v>84</v>
      </c>
      <c r="AW48">
        <v>847</v>
      </c>
      <c r="AX48">
        <v>625</v>
      </c>
      <c r="AY48">
        <v>2</v>
      </c>
      <c r="BC48">
        <v>53</v>
      </c>
    </row>
    <row r="49" spans="1:55" x14ac:dyDescent="0.25">
      <c r="A49" t="s">
        <v>0</v>
      </c>
      <c r="B49" t="s">
        <v>35</v>
      </c>
      <c r="C49" t="s">
        <v>37</v>
      </c>
      <c r="J49">
        <v>10876</v>
      </c>
      <c r="K49">
        <v>6980</v>
      </c>
      <c r="L49">
        <v>21443</v>
      </c>
      <c r="M49">
        <v>5284</v>
      </c>
      <c r="N49">
        <v>3603</v>
      </c>
      <c r="O49">
        <v>1193</v>
      </c>
      <c r="P49">
        <v>83</v>
      </c>
      <c r="R49" s="4">
        <v>286</v>
      </c>
      <c r="S49" s="7"/>
      <c r="T49" s="7"/>
      <c r="U49" s="7"/>
      <c r="V49" s="7"/>
      <c r="W49" s="7"/>
      <c r="X49" s="4"/>
      <c r="Y49" s="4">
        <v>40</v>
      </c>
      <c r="Z49" s="4">
        <v>680</v>
      </c>
      <c r="AA49" s="5">
        <v>1193</v>
      </c>
      <c r="AB49" s="5">
        <v>305</v>
      </c>
      <c r="AC49" s="5">
        <v>2099</v>
      </c>
      <c r="AD49" s="5">
        <v>718</v>
      </c>
      <c r="AE49" s="5">
        <v>443</v>
      </c>
      <c r="AF49" s="4">
        <v>7394</v>
      </c>
      <c r="AG49" s="4">
        <v>769</v>
      </c>
      <c r="AH49" s="4">
        <v>429</v>
      </c>
      <c r="AI49" s="4">
        <v>584</v>
      </c>
      <c r="AJ49" s="4">
        <v>875</v>
      </c>
      <c r="AK49" s="4">
        <v>1482</v>
      </c>
      <c r="AL49" s="4">
        <v>1814</v>
      </c>
      <c r="AM49" s="4">
        <v>3688</v>
      </c>
      <c r="AN49">
        <v>7522</v>
      </c>
      <c r="AO49">
        <v>71</v>
      </c>
      <c r="AP49">
        <v>819</v>
      </c>
      <c r="AQ49">
        <v>472</v>
      </c>
      <c r="AR49">
        <v>595</v>
      </c>
      <c r="AS49">
        <v>106382</v>
      </c>
      <c r="AT49">
        <v>324238</v>
      </c>
      <c r="AU49">
        <v>7062</v>
      </c>
      <c r="AW49">
        <v>2</v>
      </c>
      <c r="AX49">
        <v>400309</v>
      </c>
      <c r="AY49">
        <v>188906</v>
      </c>
      <c r="AZ49">
        <v>441</v>
      </c>
      <c r="BA49">
        <v>27</v>
      </c>
      <c r="BC49">
        <v>1337</v>
      </c>
    </row>
    <row r="50" spans="1:55" x14ac:dyDescent="0.25">
      <c r="A50" t="s">
        <v>0</v>
      </c>
      <c r="B50" t="s">
        <v>36</v>
      </c>
      <c r="C50" t="s">
        <v>37</v>
      </c>
      <c r="J50">
        <v>5606</v>
      </c>
      <c r="K50">
        <v>7353</v>
      </c>
      <c r="L50">
        <v>8510</v>
      </c>
      <c r="M50">
        <v>13066</v>
      </c>
      <c r="N50">
        <v>8391</v>
      </c>
      <c r="O50">
        <v>8455</v>
      </c>
      <c r="P50">
        <v>7657</v>
      </c>
      <c r="Q50">
        <v>5321</v>
      </c>
      <c r="R50" s="4">
        <v>3540</v>
      </c>
      <c r="S50" s="7"/>
      <c r="T50" s="7"/>
      <c r="U50" s="7"/>
      <c r="V50" s="7"/>
      <c r="W50" s="7"/>
      <c r="X50" s="4"/>
      <c r="Y50" s="4">
        <v>7522</v>
      </c>
      <c r="Z50" s="4">
        <v>44650</v>
      </c>
      <c r="AA50" s="5">
        <v>43920</v>
      </c>
      <c r="AB50" s="5">
        <v>21928</v>
      </c>
      <c r="AC50" s="5">
        <v>24944</v>
      </c>
      <c r="AD50" s="5">
        <v>12659</v>
      </c>
      <c r="AE50" s="5">
        <v>12157</v>
      </c>
      <c r="AF50" s="4">
        <v>11067</v>
      </c>
      <c r="AG50" s="4">
        <v>4648</v>
      </c>
      <c r="AH50" s="4">
        <v>1587</v>
      </c>
      <c r="AI50" s="4">
        <v>197</v>
      </c>
      <c r="AJ50" s="4">
        <v>267</v>
      </c>
      <c r="AK50" s="4">
        <v>1432</v>
      </c>
      <c r="AL50" s="4">
        <v>1676</v>
      </c>
      <c r="AM50" s="4">
        <v>2809</v>
      </c>
      <c r="AN50">
        <v>3521</v>
      </c>
      <c r="AO50">
        <v>5949</v>
      </c>
      <c r="AP50">
        <v>5767</v>
      </c>
      <c r="AQ50">
        <v>3099</v>
      </c>
      <c r="AR50">
        <v>2188</v>
      </c>
      <c r="AS50">
        <v>1580</v>
      </c>
      <c r="AT50">
        <v>1138</v>
      </c>
      <c r="AV50">
        <v>58</v>
      </c>
      <c r="AW50">
        <v>139</v>
      </c>
      <c r="AX50">
        <v>5192</v>
      </c>
      <c r="AY50">
        <v>351</v>
      </c>
      <c r="AZ50">
        <v>1573</v>
      </c>
      <c r="BA50">
        <v>1431</v>
      </c>
      <c r="BB50">
        <v>2429</v>
      </c>
      <c r="BC50">
        <v>1252</v>
      </c>
    </row>
    <row r="51" spans="1:55" x14ac:dyDescent="0.25">
      <c r="A51" t="s">
        <v>0</v>
      </c>
      <c r="B51" t="s">
        <v>38</v>
      </c>
      <c r="J51">
        <v>7658842</v>
      </c>
      <c r="K51">
        <v>7913008</v>
      </c>
      <c r="L51">
        <v>8401479</v>
      </c>
      <c r="M51">
        <v>7914231</v>
      </c>
      <c r="N51">
        <v>8501114</v>
      </c>
      <c r="O51">
        <v>9812509</v>
      </c>
      <c r="P51">
        <v>10035914</v>
      </c>
      <c r="Q51">
        <v>10627296</v>
      </c>
      <c r="R51" s="4">
        <v>11070464</v>
      </c>
      <c r="S51" s="7"/>
      <c r="T51" s="7"/>
      <c r="U51" s="7"/>
      <c r="V51" s="7"/>
      <c r="W51" s="7"/>
      <c r="X51" s="4">
        <v>14860631</v>
      </c>
      <c r="Y51" s="4">
        <v>36996066</v>
      </c>
      <c r="Z51" s="4">
        <v>19951818</v>
      </c>
      <c r="AA51" s="5">
        <v>21708727</v>
      </c>
      <c r="AB51" s="5">
        <v>19425885</v>
      </c>
      <c r="AC51" s="5">
        <v>19435757</v>
      </c>
      <c r="AD51" s="5">
        <v>18965806</v>
      </c>
      <c r="AE51" s="5">
        <v>13693078</v>
      </c>
      <c r="AF51" s="4">
        <v>14411285</v>
      </c>
      <c r="AG51" s="4">
        <v>14360887</v>
      </c>
      <c r="AH51" s="4">
        <v>13740693</v>
      </c>
      <c r="AI51" s="4">
        <v>12639929</v>
      </c>
      <c r="AJ51" s="4">
        <v>11361750</v>
      </c>
      <c r="AK51" s="4">
        <v>5177689</v>
      </c>
      <c r="AL51" s="4">
        <v>5223945</v>
      </c>
      <c r="AM51" s="4">
        <v>5487435</v>
      </c>
      <c r="AN51">
        <v>5399881</v>
      </c>
      <c r="AO51">
        <v>6233787</v>
      </c>
      <c r="AP51">
        <v>7316545</v>
      </c>
      <c r="AQ51">
        <v>7376141</v>
      </c>
      <c r="AR51">
        <v>8075904</v>
      </c>
      <c r="AS51">
        <v>5181010</v>
      </c>
      <c r="AT51">
        <v>1300434</v>
      </c>
      <c r="AU51">
        <v>1106614</v>
      </c>
      <c r="AV51">
        <v>952251</v>
      </c>
      <c r="AW51">
        <v>1732096</v>
      </c>
      <c r="AX51">
        <v>2589297</v>
      </c>
      <c r="AY51">
        <v>3129430</v>
      </c>
      <c r="AZ51">
        <v>6804641</v>
      </c>
      <c r="BA51">
        <v>9648525</v>
      </c>
      <c r="BB51">
        <v>11705589</v>
      </c>
      <c r="BC51">
        <v>12693261</v>
      </c>
    </row>
    <row r="52" spans="1:55" x14ac:dyDescent="0.25">
      <c r="A52" t="s">
        <v>0</v>
      </c>
      <c r="B52" t="s">
        <v>207</v>
      </c>
      <c r="R52" s="4"/>
      <c r="S52" s="7"/>
      <c r="T52" s="7"/>
      <c r="U52" s="7"/>
      <c r="V52" s="7"/>
      <c r="W52" s="7"/>
      <c r="X52" s="4"/>
      <c r="Y52" s="4"/>
      <c r="Z52" s="4"/>
      <c r="AA52" s="5"/>
      <c r="AB52" s="5"/>
      <c r="AC52" s="5"/>
      <c r="AD52" s="5"/>
      <c r="AE52" s="5"/>
      <c r="AF52" s="4"/>
      <c r="AG52" s="4"/>
      <c r="AH52" s="4"/>
      <c r="AI52" s="4"/>
      <c r="AJ52" s="4"/>
      <c r="AK52" s="4"/>
      <c r="AL52" s="4"/>
      <c r="AM52" s="4">
        <v>1</v>
      </c>
      <c r="AT52">
        <v>1</v>
      </c>
    </row>
    <row r="53" spans="1:55" x14ac:dyDescent="0.25">
      <c r="A53" t="s">
        <v>0</v>
      </c>
      <c r="B53" t="s">
        <v>192</v>
      </c>
      <c r="C53" t="s">
        <v>45</v>
      </c>
      <c r="J53">
        <v>2673668</v>
      </c>
      <c r="K53">
        <v>3099741</v>
      </c>
      <c r="L53">
        <v>3171642</v>
      </c>
      <c r="M53">
        <v>2770735</v>
      </c>
      <c r="N53">
        <v>2873729</v>
      </c>
      <c r="O53">
        <v>3095979</v>
      </c>
      <c r="P53">
        <v>2874125</v>
      </c>
      <c r="Q53">
        <v>2830716</v>
      </c>
      <c r="R53" s="4">
        <v>3017101</v>
      </c>
      <c r="S53" s="7"/>
      <c r="T53" s="7"/>
      <c r="U53" s="7"/>
      <c r="V53" s="7"/>
      <c r="W53" s="7"/>
      <c r="X53" s="4">
        <v>10797004</v>
      </c>
      <c r="Y53" s="4">
        <v>6899451</v>
      </c>
      <c r="Z53" s="4">
        <v>4166830</v>
      </c>
      <c r="AA53" s="5">
        <v>4562399</v>
      </c>
      <c r="AB53" s="5">
        <v>3953920</v>
      </c>
      <c r="AC53" s="5">
        <v>4691340</v>
      </c>
      <c r="AD53" s="5">
        <v>4766942</v>
      </c>
      <c r="AE53" s="5">
        <v>4498908</v>
      </c>
      <c r="AF53" s="4">
        <v>4602879</v>
      </c>
      <c r="AG53" s="4">
        <v>3676168</v>
      </c>
      <c r="AH53" s="4">
        <v>4216003</v>
      </c>
      <c r="AI53" s="4">
        <v>3654981</v>
      </c>
      <c r="AJ53" s="4">
        <v>3309273</v>
      </c>
      <c r="AK53" s="4">
        <v>2586083</v>
      </c>
      <c r="AL53" s="4">
        <v>2724206</v>
      </c>
      <c r="AM53" s="4">
        <v>3178806</v>
      </c>
      <c r="AN53">
        <v>3120897</v>
      </c>
      <c r="AO53">
        <v>3856060</v>
      </c>
      <c r="AP53">
        <v>4311607</v>
      </c>
      <c r="AQ53">
        <v>3658763</v>
      </c>
      <c r="AR53">
        <v>4708144</v>
      </c>
      <c r="AS53">
        <v>6150961</v>
      </c>
      <c r="AT53">
        <v>5990379</v>
      </c>
      <c r="AU53">
        <v>7397917</v>
      </c>
      <c r="AV53">
        <v>8476908</v>
      </c>
      <c r="AW53">
        <v>7030577</v>
      </c>
      <c r="AX53">
        <v>6926459</v>
      </c>
      <c r="AY53">
        <v>8397062</v>
      </c>
      <c r="AZ53">
        <v>7529937</v>
      </c>
      <c r="BA53">
        <v>8318532</v>
      </c>
      <c r="BB53">
        <v>8844128</v>
      </c>
      <c r="BC53">
        <v>11626578</v>
      </c>
    </row>
    <row r="54" spans="1:55" x14ac:dyDescent="0.25">
      <c r="A54" t="s">
        <v>0</v>
      </c>
      <c r="B54" t="s">
        <v>39</v>
      </c>
      <c r="C54" t="s">
        <v>45</v>
      </c>
      <c r="J54">
        <v>125424</v>
      </c>
      <c r="K54">
        <v>125052</v>
      </c>
      <c r="L54">
        <v>95832</v>
      </c>
      <c r="M54">
        <v>44421</v>
      </c>
      <c r="N54">
        <v>61693</v>
      </c>
      <c r="O54">
        <v>63296</v>
      </c>
      <c r="P54">
        <v>59713</v>
      </c>
      <c r="Q54">
        <v>54960</v>
      </c>
      <c r="R54" s="4">
        <v>56135</v>
      </c>
      <c r="S54" s="7"/>
      <c r="T54" s="7"/>
      <c r="U54" s="7"/>
      <c r="V54" s="7"/>
      <c r="W54" s="7"/>
      <c r="X54" s="4">
        <v>97864</v>
      </c>
      <c r="Y54" s="4">
        <v>171782</v>
      </c>
      <c r="Z54" s="4">
        <v>162934</v>
      </c>
      <c r="AA54" s="5">
        <v>167849</v>
      </c>
      <c r="AB54" s="5">
        <v>105361</v>
      </c>
      <c r="AC54" s="5">
        <v>59041</v>
      </c>
      <c r="AD54" s="5">
        <v>74300</v>
      </c>
      <c r="AE54" s="5">
        <v>93329</v>
      </c>
      <c r="AF54" s="4">
        <v>89881</v>
      </c>
      <c r="AG54" s="4">
        <v>101756</v>
      </c>
      <c r="AH54" s="4">
        <v>126944</v>
      </c>
      <c r="AI54" s="4">
        <v>126472</v>
      </c>
      <c r="AJ54" s="4">
        <v>118410</v>
      </c>
      <c r="AK54" s="4">
        <v>99337</v>
      </c>
      <c r="AL54" s="4">
        <v>78261</v>
      </c>
      <c r="AM54" s="4">
        <v>62577</v>
      </c>
      <c r="AN54">
        <v>67646</v>
      </c>
      <c r="AO54">
        <v>67429</v>
      </c>
      <c r="AP54">
        <v>82039</v>
      </c>
      <c r="AQ54">
        <v>80852</v>
      </c>
      <c r="AR54">
        <v>74344</v>
      </c>
      <c r="AS54">
        <v>31818</v>
      </c>
      <c r="AT54">
        <v>7252</v>
      </c>
      <c r="AU54">
        <v>11</v>
      </c>
      <c r="AV54">
        <v>25</v>
      </c>
      <c r="AW54">
        <v>99769</v>
      </c>
      <c r="AX54">
        <v>55768</v>
      </c>
      <c r="AY54">
        <v>149193</v>
      </c>
      <c r="AZ54">
        <v>174751</v>
      </c>
      <c r="BA54">
        <v>14487</v>
      </c>
      <c r="BB54">
        <v>28245</v>
      </c>
      <c r="BC54">
        <v>222103</v>
      </c>
    </row>
    <row r="55" spans="1:55" x14ac:dyDescent="0.25">
      <c r="A55" t="s">
        <v>0</v>
      </c>
      <c r="B55" t="s">
        <v>40</v>
      </c>
      <c r="C55" t="s">
        <v>45</v>
      </c>
      <c r="J55">
        <v>29086</v>
      </c>
      <c r="K55">
        <v>33992</v>
      </c>
      <c r="L55">
        <v>41204</v>
      </c>
      <c r="M55">
        <v>29429</v>
      </c>
      <c r="N55">
        <v>31537</v>
      </c>
      <c r="O55">
        <v>28854</v>
      </c>
      <c r="P55">
        <v>27955</v>
      </c>
      <c r="Q55">
        <v>29539</v>
      </c>
      <c r="R55" s="4">
        <v>31900</v>
      </c>
      <c r="S55" s="7"/>
      <c r="T55" s="7"/>
      <c r="U55" s="7"/>
      <c r="V55" s="7"/>
      <c r="W55" s="7"/>
      <c r="X55" s="4">
        <v>338472</v>
      </c>
      <c r="Y55" s="4">
        <v>120728</v>
      </c>
      <c r="Z55" s="4">
        <v>113832</v>
      </c>
      <c r="AA55" s="5">
        <v>95967</v>
      </c>
      <c r="AB55" s="5">
        <v>105943</v>
      </c>
      <c r="AC55" s="5">
        <v>121464</v>
      </c>
      <c r="AD55" s="5">
        <v>102925</v>
      </c>
      <c r="AE55" s="5">
        <v>101379</v>
      </c>
      <c r="AF55" s="4">
        <v>124221</v>
      </c>
      <c r="AG55" s="4">
        <v>263363</v>
      </c>
      <c r="AH55" s="4">
        <v>261891</v>
      </c>
      <c r="AI55" s="4">
        <v>260346</v>
      </c>
      <c r="AJ55" s="4">
        <v>208173</v>
      </c>
      <c r="AK55" s="4">
        <v>240576</v>
      </c>
      <c r="AL55" s="4">
        <v>185876</v>
      </c>
      <c r="AM55" s="4">
        <v>195572</v>
      </c>
      <c r="AN55">
        <v>173829</v>
      </c>
      <c r="AO55">
        <v>175095</v>
      </c>
      <c r="AP55">
        <v>171665</v>
      </c>
      <c r="AQ55">
        <v>152571</v>
      </c>
      <c r="AR55">
        <v>99802</v>
      </c>
      <c r="AS55">
        <v>52637</v>
      </c>
      <c r="AT55">
        <v>6208</v>
      </c>
      <c r="AU55">
        <v>269</v>
      </c>
      <c r="AW55">
        <v>19222</v>
      </c>
      <c r="AX55">
        <v>13448</v>
      </c>
      <c r="AY55">
        <v>39299</v>
      </c>
      <c r="AZ55">
        <v>47954</v>
      </c>
      <c r="BA55">
        <v>44522</v>
      </c>
      <c r="BB55">
        <v>22066</v>
      </c>
      <c r="BC55">
        <v>88162</v>
      </c>
    </row>
    <row r="56" spans="1:55" x14ac:dyDescent="0.25">
      <c r="A56" t="s">
        <v>0</v>
      </c>
      <c r="B56" t="s">
        <v>41</v>
      </c>
      <c r="C56" t="s">
        <v>45</v>
      </c>
      <c r="J56">
        <v>229112</v>
      </c>
      <c r="K56">
        <v>256378</v>
      </c>
      <c r="L56">
        <v>398841</v>
      </c>
      <c r="M56">
        <v>229488</v>
      </c>
      <c r="N56">
        <v>109165</v>
      </c>
      <c r="O56">
        <v>121660</v>
      </c>
      <c r="P56">
        <v>90688</v>
      </c>
      <c r="Q56">
        <v>148976</v>
      </c>
      <c r="R56" s="4">
        <v>171421</v>
      </c>
      <c r="S56" s="7"/>
      <c r="T56" s="7"/>
      <c r="U56" s="7"/>
      <c r="V56" s="7"/>
      <c r="W56" s="7"/>
      <c r="X56" s="4">
        <v>968267</v>
      </c>
      <c r="Y56" s="4">
        <v>204687</v>
      </c>
      <c r="Z56" s="4">
        <v>106186</v>
      </c>
      <c r="AA56" s="5">
        <v>53300</v>
      </c>
      <c r="AB56" s="5">
        <v>105268</v>
      </c>
      <c r="AC56" s="5">
        <v>60297</v>
      </c>
      <c r="AD56" s="5">
        <v>104446</v>
      </c>
      <c r="AE56" s="5">
        <v>86716</v>
      </c>
      <c r="AF56" s="4">
        <v>146669</v>
      </c>
      <c r="AG56" s="4">
        <v>151381</v>
      </c>
      <c r="AH56" s="4">
        <v>123175</v>
      </c>
      <c r="AI56" s="4">
        <v>69275</v>
      </c>
      <c r="AJ56" s="4">
        <v>36587</v>
      </c>
      <c r="AK56" s="4">
        <v>22423</v>
      </c>
      <c r="AL56" s="4">
        <v>3892</v>
      </c>
      <c r="AM56" s="4">
        <v>6314</v>
      </c>
      <c r="AN56">
        <v>7219</v>
      </c>
      <c r="AO56">
        <v>63145</v>
      </c>
      <c r="AP56">
        <v>24728</v>
      </c>
      <c r="AQ56">
        <v>14004</v>
      </c>
      <c r="AR56">
        <v>9535</v>
      </c>
      <c r="AS56">
        <v>34415</v>
      </c>
      <c r="AT56">
        <v>25477</v>
      </c>
      <c r="AU56">
        <v>62048</v>
      </c>
      <c r="AV56">
        <v>131598</v>
      </c>
      <c r="AW56">
        <v>74650</v>
      </c>
      <c r="AX56">
        <v>16488</v>
      </c>
      <c r="AY56">
        <v>84511</v>
      </c>
      <c r="AZ56">
        <v>107786</v>
      </c>
      <c r="BA56">
        <v>712930</v>
      </c>
      <c r="BB56">
        <v>343312</v>
      </c>
      <c r="BC56">
        <v>603840</v>
      </c>
    </row>
    <row r="57" spans="1:55" x14ac:dyDescent="0.25">
      <c r="A57" t="s">
        <v>0</v>
      </c>
      <c r="B57" t="s">
        <v>208</v>
      </c>
      <c r="C57" t="s">
        <v>45</v>
      </c>
      <c r="R57" s="4"/>
      <c r="S57" s="7"/>
      <c r="T57" s="7"/>
      <c r="U57" s="7"/>
      <c r="V57" s="7"/>
      <c r="W57" s="7"/>
      <c r="X57" s="4"/>
      <c r="Y57" s="4"/>
      <c r="Z57" s="4"/>
      <c r="AA57" s="5"/>
      <c r="AB57" s="5"/>
      <c r="AC57" s="5"/>
      <c r="AD57" s="5"/>
      <c r="AE57" s="5"/>
      <c r="AF57" s="4"/>
      <c r="AG57" s="4"/>
      <c r="AH57" s="4"/>
      <c r="AI57" s="4"/>
      <c r="AJ57" s="4"/>
      <c r="AK57" s="4"/>
      <c r="AL57" s="4">
        <v>272</v>
      </c>
      <c r="AM57" s="4">
        <v>714</v>
      </c>
      <c r="AN57">
        <v>1050</v>
      </c>
      <c r="AO57">
        <v>25979</v>
      </c>
      <c r="AP57">
        <v>38764</v>
      </c>
      <c r="AQ57">
        <v>34113</v>
      </c>
      <c r="AR57">
        <v>69638</v>
      </c>
      <c r="AS57">
        <v>106075</v>
      </c>
      <c r="AT57">
        <v>42926</v>
      </c>
      <c r="AU57">
        <v>18031</v>
      </c>
      <c r="AV57">
        <v>6722</v>
      </c>
      <c r="AW57">
        <v>74016</v>
      </c>
      <c r="AX57">
        <v>109609</v>
      </c>
      <c r="AY57">
        <v>28972</v>
      </c>
      <c r="AZ57">
        <v>19446</v>
      </c>
      <c r="BA57">
        <v>71556</v>
      </c>
      <c r="BB57">
        <v>44736</v>
      </c>
      <c r="BC57">
        <v>150965</v>
      </c>
    </row>
    <row r="58" spans="1:55" x14ac:dyDescent="0.25">
      <c r="A58" t="s">
        <v>0</v>
      </c>
      <c r="B58" t="s">
        <v>42</v>
      </c>
      <c r="C58" t="s">
        <v>45</v>
      </c>
      <c r="J58">
        <v>105622</v>
      </c>
      <c r="K58">
        <v>151402</v>
      </c>
      <c r="L58">
        <v>293734</v>
      </c>
      <c r="M58">
        <v>292643</v>
      </c>
      <c r="N58">
        <v>168500</v>
      </c>
      <c r="O58">
        <v>161084</v>
      </c>
      <c r="P58">
        <v>198447</v>
      </c>
      <c r="Q58">
        <v>244412</v>
      </c>
      <c r="R58" s="4">
        <v>344072</v>
      </c>
      <c r="S58" s="7"/>
      <c r="T58" s="7"/>
      <c r="U58" s="7"/>
      <c r="V58" s="7"/>
      <c r="W58" s="7"/>
      <c r="X58" s="4">
        <v>1571042</v>
      </c>
      <c r="Y58" s="4">
        <v>2725539</v>
      </c>
      <c r="Z58" s="4">
        <v>1557496</v>
      </c>
      <c r="AA58" s="5">
        <v>1630415</v>
      </c>
      <c r="AB58" s="5">
        <v>1813185</v>
      </c>
      <c r="AC58" s="5">
        <v>1652247</v>
      </c>
      <c r="AD58" s="5">
        <v>951740</v>
      </c>
      <c r="AE58" s="5">
        <v>428412</v>
      </c>
      <c r="AF58" s="4">
        <v>470237</v>
      </c>
      <c r="AG58" s="4">
        <v>415154</v>
      </c>
      <c r="AH58" s="4">
        <v>589664</v>
      </c>
      <c r="AI58" s="4">
        <v>348114</v>
      </c>
      <c r="AJ58" s="4">
        <v>328956</v>
      </c>
      <c r="AK58" s="4">
        <v>171743</v>
      </c>
      <c r="AL58" s="4">
        <v>85768</v>
      </c>
      <c r="AM58" s="4">
        <v>87371</v>
      </c>
      <c r="AN58">
        <v>98778</v>
      </c>
      <c r="AO58">
        <v>89618</v>
      </c>
      <c r="AP58">
        <v>207521</v>
      </c>
      <c r="AQ58">
        <v>110089</v>
      </c>
      <c r="AR58">
        <v>133707</v>
      </c>
      <c r="AS58">
        <v>143997</v>
      </c>
      <c r="AT58">
        <v>65278</v>
      </c>
      <c r="AU58">
        <v>252996</v>
      </c>
      <c r="AV58">
        <v>28591</v>
      </c>
      <c r="AW58">
        <v>159316</v>
      </c>
      <c r="AX58">
        <v>108905</v>
      </c>
      <c r="AY58">
        <v>79746</v>
      </c>
      <c r="AZ58">
        <v>160248</v>
      </c>
      <c r="BA58">
        <v>348729</v>
      </c>
      <c r="BB58">
        <v>451882</v>
      </c>
      <c r="BC58">
        <v>570029</v>
      </c>
    </row>
    <row r="59" spans="1:55" x14ac:dyDescent="0.25">
      <c r="A59" t="s">
        <v>0</v>
      </c>
      <c r="B59" t="s">
        <v>188</v>
      </c>
      <c r="C59" t="s">
        <v>45</v>
      </c>
      <c r="J59">
        <v>35430</v>
      </c>
      <c r="K59">
        <v>59126</v>
      </c>
      <c r="L59">
        <v>200029</v>
      </c>
      <c r="M59">
        <v>250921</v>
      </c>
      <c r="N59">
        <v>59794</v>
      </c>
      <c r="O59">
        <v>259313</v>
      </c>
      <c r="P59">
        <v>185468</v>
      </c>
      <c r="Q59">
        <v>238678</v>
      </c>
      <c r="R59" s="4">
        <v>273704</v>
      </c>
      <c r="S59" s="7"/>
      <c r="T59" s="7"/>
      <c r="U59" s="7"/>
      <c r="V59" s="7"/>
      <c r="W59" s="7"/>
      <c r="X59" s="4">
        <v>107070</v>
      </c>
      <c r="Y59" s="4">
        <v>119328</v>
      </c>
      <c r="Z59" s="4">
        <v>82916</v>
      </c>
      <c r="AA59" s="5">
        <v>106486</v>
      </c>
      <c r="AB59" s="5">
        <v>88597</v>
      </c>
      <c r="AC59" s="5">
        <v>206118</v>
      </c>
      <c r="AD59" s="5">
        <v>288239</v>
      </c>
      <c r="AE59" s="5">
        <v>157776</v>
      </c>
      <c r="AF59" s="4">
        <v>31478</v>
      </c>
      <c r="AG59" s="4">
        <v>82232</v>
      </c>
      <c r="AH59" s="4">
        <v>110819</v>
      </c>
      <c r="AI59" s="4">
        <v>161057</v>
      </c>
      <c r="AJ59" s="4">
        <v>65944</v>
      </c>
      <c r="AK59" s="4">
        <v>81276</v>
      </c>
      <c r="AL59" s="4">
        <v>5204</v>
      </c>
      <c r="AM59" s="4">
        <v>17506</v>
      </c>
      <c r="AN59">
        <v>376</v>
      </c>
      <c r="AO59">
        <v>5415</v>
      </c>
      <c r="AP59">
        <v>1258</v>
      </c>
      <c r="AQ59">
        <v>1335</v>
      </c>
      <c r="AR59">
        <v>4026</v>
      </c>
      <c r="AS59">
        <v>8614</v>
      </c>
      <c r="AT59">
        <v>5</v>
      </c>
      <c r="AU59">
        <v>7011</v>
      </c>
      <c r="AV59">
        <v>22</v>
      </c>
      <c r="AW59">
        <v>220</v>
      </c>
      <c r="AX59">
        <v>40</v>
      </c>
      <c r="AY59">
        <v>25</v>
      </c>
      <c r="AZ59">
        <v>77945</v>
      </c>
      <c r="BA59">
        <v>38761</v>
      </c>
      <c r="BB59">
        <v>803</v>
      </c>
      <c r="BC59">
        <v>12530</v>
      </c>
    </row>
    <row r="60" spans="1:55" x14ac:dyDescent="0.25">
      <c r="A60" t="s">
        <v>0</v>
      </c>
      <c r="B60" t="s">
        <v>43</v>
      </c>
      <c r="C60" t="s">
        <v>45</v>
      </c>
      <c r="Q60">
        <v>425</v>
      </c>
      <c r="R60" s="4"/>
      <c r="S60" s="7"/>
      <c r="T60" s="7"/>
      <c r="U60" s="7"/>
      <c r="V60" s="7"/>
      <c r="W60" s="7"/>
      <c r="X60" s="4"/>
      <c r="Y60" s="4"/>
      <c r="Z60" s="4"/>
      <c r="AA60" s="5"/>
      <c r="AB60" s="5">
        <v>1781</v>
      </c>
      <c r="AC60" s="5">
        <v>200</v>
      </c>
      <c r="AD60" s="5">
        <v>127</v>
      </c>
      <c r="AE60" s="5">
        <v>6090</v>
      </c>
      <c r="AF60" s="4">
        <v>53</v>
      </c>
      <c r="AG60" s="4">
        <v>1926</v>
      </c>
      <c r="AH60" s="4">
        <v>203</v>
      </c>
      <c r="AI60" s="4">
        <v>249</v>
      </c>
      <c r="AJ60" s="4">
        <v>141</v>
      </c>
      <c r="AK60" s="4">
        <v>6</v>
      </c>
      <c r="AL60" s="4"/>
      <c r="AM60" s="4">
        <v>4</v>
      </c>
      <c r="AN60">
        <v>1</v>
      </c>
      <c r="AO60">
        <v>622</v>
      </c>
      <c r="AP60">
        <v>3</v>
      </c>
      <c r="AQ60">
        <v>4</v>
      </c>
      <c r="AY60">
        <v>5</v>
      </c>
      <c r="BA60">
        <v>1757</v>
      </c>
      <c r="BC60">
        <v>2350</v>
      </c>
    </row>
    <row r="61" spans="1:55" x14ac:dyDescent="0.25">
      <c r="A61" t="s">
        <v>0</v>
      </c>
      <c r="B61" t="s">
        <v>44</v>
      </c>
      <c r="C61" t="s">
        <v>45</v>
      </c>
      <c r="N61">
        <v>20</v>
      </c>
      <c r="O61">
        <v>83</v>
      </c>
      <c r="P61">
        <v>250</v>
      </c>
      <c r="R61" s="4">
        <v>490</v>
      </c>
      <c r="S61" s="7"/>
      <c r="T61" s="7"/>
      <c r="U61" s="7"/>
      <c r="V61" s="7"/>
      <c r="W61" s="7"/>
      <c r="X61" s="4"/>
      <c r="Y61" s="4"/>
      <c r="Z61" s="4"/>
      <c r="AA61" s="5"/>
      <c r="AB61" s="5"/>
      <c r="AC61" s="5"/>
      <c r="AD61" s="5">
        <v>205</v>
      </c>
      <c r="AE61" s="5">
        <v>459</v>
      </c>
      <c r="AF61" s="4">
        <v>319</v>
      </c>
      <c r="AG61" s="4">
        <v>157</v>
      </c>
      <c r="AH61" s="4">
        <v>340</v>
      </c>
      <c r="AI61" s="4">
        <v>52</v>
      </c>
      <c r="AJ61" s="4"/>
      <c r="AK61" s="4">
        <v>1573</v>
      </c>
      <c r="AL61" s="4">
        <v>345</v>
      </c>
      <c r="AM61" s="4">
        <v>935</v>
      </c>
      <c r="AN61">
        <v>353</v>
      </c>
      <c r="AO61">
        <v>342</v>
      </c>
      <c r="AP61">
        <v>51</v>
      </c>
      <c r="AQ61">
        <v>63</v>
      </c>
      <c r="AR61">
        <v>288</v>
      </c>
      <c r="AY61">
        <v>28</v>
      </c>
      <c r="BA61">
        <v>50</v>
      </c>
      <c r="BB61">
        <v>16</v>
      </c>
    </row>
    <row r="62" spans="1:55" x14ac:dyDescent="0.25">
      <c r="A62" t="s">
        <v>0</v>
      </c>
      <c r="B62" t="s">
        <v>191</v>
      </c>
      <c r="C62" t="s">
        <v>49</v>
      </c>
      <c r="J62">
        <v>14133120</v>
      </c>
      <c r="K62">
        <v>16049808</v>
      </c>
      <c r="L62">
        <v>17069927</v>
      </c>
      <c r="M62">
        <v>13423966</v>
      </c>
      <c r="N62">
        <v>13441577</v>
      </c>
      <c r="O62">
        <v>13928391</v>
      </c>
      <c r="P62">
        <v>13693049</v>
      </c>
      <c r="Q62">
        <v>14552229</v>
      </c>
      <c r="R62" s="4">
        <v>14393909</v>
      </c>
      <c r="S62" s="7"/>
      <c r="T62" s="7"/>
      <c r="U62" s="7"/>
      <c r="V62" s="7"/>
      <c r="W62" s="7"/>
      <c r="X62" s="4">
        <v>34646777</v>
      </c>
      <c r="Y62" s="4">
        <v>37296827</v>
      </c>
      <c r="Z62" s="4">
        <v>22097977</v>
      </c>
      <c r="AA62" s="5">
        <v>18690958</v>
      </c>
      <c r="AB62" s="5">
        <v>19577154</v>
      </c>
      <c r="AC62" s="5">
        <v>19649332</v>
      </c>
      <c r="AD62" s="5">
        <v>19887102</v>
      </c>
      <c r="AE62" s="5">
        <v>17047098</v>
      </c>
      <c r="AF62" s="4">
        <v>18788928</v>
      </c>
      <c r="AG62" s="4">
        <v>18270212</v>
      </c>
      <c r="AH62" s="4">
        <v>19074280</v>
      </c>
      <c r="AI62" s="4">
        <v>16637987</v>
      </c>
      <c r="AJ62" s="4">
        <v>14248575</v>
      </c>
      <c r="AK62" s="4">
        <v>12500865</v>
      </c>
      <c r="AL62" s="4">
        <v>11166100</v>
      </c>
      <c r="AM62" s="4">
        <v>11262601</v>
      </c>
      <c r="AN62">
        <v>11119060</v>
      </c>
      <c r="AO62">
        <v>10515485</v>
      </c>
      <c r="AP62">
        <v>8509910</v>
      </c>
      <c r="AQ62">
        <v>5675604</v>
      </c>
      <c r="AR62">
        <v>5830913</v>
      </c>
      <c r="AS62">
        <v>7510446</v>
      </c>
      <c r="AT62">
        <v>5457422</v>
      </c>
      <c r="AU62">
        <v>6696974</v>
      </c>
      <c r="AV62">
        <v>6284804</v>
      </c>
      <c r="AW62">
        <v>9593833</v>
      </c>
      <c r="AX62">
        <v>13356303</v>
      </c>
      <c r="AY62">
        <v>12753043</v>
      </c>
      <c r="AZ62">
        <v>14939381</v>
      </c>
      <c r="BA62">
        <v>17468086</v>
      </c>
      <c r="BB62">
        <v>18697563</v>
      </c>
      <c r="BC62">
        <v>24908285</v>
      </c>
    </row>
    <row r="63" spans="1:55" x14ac:dyDescent="0.25">
      <c r="A63" t="s">
        <v>0</v>
      </c>
      <c r="B63" t="s">
        <v>46</v>
      </c>
      <c r="C63" t="s">
        <v>49</v>
      </c>
      <c r="J63">
        <v>1654931</v>
      </c>
      <c r="K63">
        <v>1540314</v>
      </c>
      <c r="L63">
        <v>1585335</v>
      </c>
      <c r="M63">
        <v>1473824</v>
      </c>
      <c r="N63">
        <v>1458499</v>
      </c>
      <c r="O63">
        <v>1422695</v>
      </c>
      <c r="P63">
        <v>1452483</v>
      </c>
      <c r="Q63">
        <v>1353626</v>
      </c>
      <c r="R63" s="4">
        <v>1549454</v>
      </c>
      <c r="S63" s="7"/>
      <c r="T63" s="7"/>
      <c r="U63" s="7"/>
      <c r="V63" s="7"/>
      <c r="W63" s="7"/>
      <c r="X63" s="4">
        <v>3802602</v>
      </c>
      <c r="Y63" s="4">
        <v>4295349</v>
      </c>
      <c r="Z63" s="4">
        <v>4795684</v>
      </c>
      <c r="AA63" s="5">
        <v>4323018</v>
      </c>
      <c r="AB63" s="5">
        <v>3612312</v>
      </c>
      <c r="AC63" s="5">
        <v>3820323</v>
      </c>
      <c r="AD63" s="5">
        <v>3906594</v>
      </c>
      <c r="AE63" s="5">
        <v>3652615</v>
      </c>
      <c r="AF63" s="4">
        <v>3173356</v>
      </c>
      <c r="AG63" s="4">
        <v>3320281</v>
      </c>
      <c r="AH63" s="4">
        <v>2895500</v>
      </c>
      <c r="AI63" s="4">
        <v>2784122</v>
      </c>
      <c r="AJ63" s="4">
        <v>2633463</v>
      </c>
      <c r="AK63" s="4">
        <v>1923493</v>
      </c>
      <c r="AL63" s="4">
        <v>1815622</v>
      </c>
      <c r="AM63" s="4">
        <v>2068011</v>
      </c>
      <c r="AN63">
        <v>1874361</v>
      </c>
      <c r="AO63">
        <v>1884670</v>
      </c>
      <c r="AP63">
        <v>2209875</v>
      </c>
      <c r="AQ63">
        <v>2266994</v>
      </c>
      <c r="AR63">
        <v>2023576</v>
      </c>
      <c r="AS63">
        <v>1726747</v>
      </c>
      <c r="AT63">
        <v>119732</v>
      </c>
      <c r="AU63">
        <v>4704</v>
      </c>
      <c r="AV63">
        <v>1043</v>
      </c>
      <c r="AW63">
        <v>1700</v>
      </c>
      <c r="AX63">
        <v>10761</v>
      </c>
      <c r="AY63">
        <v>4279460</v>
      </c>
      <c r="AZ63">
        <v>8769940</v>
      </c>
      <c r="BA63">
        <v>12228221</v>
      </c>
      <c r="BB63">
        <v>14081164</v>
      </c>
      <c r="BC63">
        <v>8845400</v>
      </c>
    </row>
    <row r="64" spans="1:55" x14ac:dyDescent="0.25">
      <c r="A64" t="s">
        <v>0</v>
      </c>
      <c r="B64" t="s">
        <v>47</v>
      </c>
      <c r="C64" t="s">
        <v>49</v>
      </c>
      <c r="K64">
        <v>2200</v>
      </c>
      <c r="L64">
        <v>420</v>
      </c>
      <c r="M64">
        <v>1986</v>
      </c>
      <c r="N64">
        <v>4755</v>
      </c>
      <c r="O64">
        <v>8381</v>
      </c>
      <c r="P64">
        <v>8182</v>
      </c>
      <c r="Q64">
        <v>7412</v>
      </c>
      <c r="R64" s="4">
        <v>27816</v>
      </c>
      <c r="S64" s="7"/>
      <c r="T64" s="7"/>
      <c r="U64" s="7"/>
      <c r="V64" s="7"/>
      <c r="W64" s="7"/>
      <c r="X64" s="4">
        <v>559946</v>
      </c>
      <c r="Y64" s="4">
        <v>540369</v>
      </c>
      <c r="Z64" s="4">
        <v>136933</v>
      </c>
      <c r="AA64" s="5">
        <v>85314</v>
      </c>
      <c r="AB64" s="5">
        <v>172285</v>
      </c>
      <c r="AC64" s="5">
        <v>98367</v>
      </c>
      <c r="AD64" s="5">
        <v>61483</v>
      </c>
      <c r="AE64" s="5">
        <v>21788</v>
      </c>
      <c r="AF64" s="4">
        <v>127386</v>
      </c>
      <c r="AG64" s="4">
        <v>186060</v>
      </c>
      <c r="AH64" s="4">
        <v>91649</v>
      </c>
      <c r="AI64" s="4">
        <v>68622</v>
      </c>
      <c r="AJ64" s="4">
        <v>34077</v>
      </c>
      <c r="AK64" s="4">
        <v>36801</v>
      </c>
      <c r="AL64" s="4">
        <v>107558</v>
      </c>
      <c r="AM64" s="4">
        <v>207984</v>
      </c>
      <c r="AN64">
        <v>260140</v>
      </c>
      <c r="AO64">
        <v>173173</v>
      </c>
      <c r="AP64">
        <v>240489</v>
      </c>
      <c r="AQ64">
        <v>266440</v>
      </c>
      <c r="AR64">
        <v>193190</v>
      </c>
      <c r="AS64">
        <v>121488</v>
      </c>
      <c r="AT64">
        <v>1686692</v>
      </c>
      <c r="AU64">
        <v>1966518</v>
      </c>
      <c r="AV64">
        <v>2347458</v>
      </c>
      <c r="AW64">
        <v>2488687</v>
      </c>
      <c r="AX64">
        <v>2342404</v>
      </c>
      <c r="AY64">
        <v>1694598</v>
      </c>
      <c r="AZ64">
        <v>1861687</v>
      </c>
      <c r="BA64">
        <v>1270223</v>
      </c>
      <c r="BB64">
        <v>1477217</v>
      </c>
      <c r="BC64">
        <v>1439512</v>
      </c>
    </row>
    <row r="65" spans="1:55" x14ac:dyDescent="0.25">
      <c r="A65" t="s">
        <v>0</v>
      </c>
      <c r="B65" t="s">
        <v>48</v>
      </c>
      <c r="C65" t="s">
        <v>49</v>
      </c>
      <c r="J65">
        <v>9400</v>
      </c>
      <c r="K65">
        <v>8414</v>
      </c>
      <c r="L65">
        <v>7046</v>
      </c>
      <c r="M65">
        <v>3090</v>
      </c>
      <c r="N65">
        <v>5027</v>
      </c>
      <c r="O65">
        <v>5656</v>
      </c>
      <c r="P65">
        <v>4431</v>
      </c>
      <c r="Q65">
        <v>7750</v>
      </c>
      <c r="R65" s="4">
        <v>4452</v>
      </c>
      <c r="S65" s="7"/>
      <c r="T65" s="7"/>
      <c r="U65" s="7"/>
      <c r="V65" s="7"/>
      <c r="W65" s="7"/>
      <c r="X65" s="4">
        <v>837</v>
      </c>
      <c r="Y65" s="4">
        <v>4480</v>
      </c>
      <c r="Z65" s="4">
        <v>64354</v>
      </c>
      <c r="AA65" s="5"/>
      <c r="AB65" s="5">
        <v>43</v>
      </c>
      <c r="AC65" s="5">
        <v>4356</v>
      </c>
      <c r="AD65" s="5">
        <v>3864</v>
      </c>
      <c r="AE65" s="5">
        <v>645</v>
      </c>
      <c r="AF65" s="4">
        <v>548</v>
      </c>
      <c r="AG65" s="4">
        <v>7458</v>
      </c>
      <c r="AH65" s="4">
        <v>1420</v>
      </c>
      <c r="AI65" s="4"/>
      <c r="AJ65" s="4"/>
      <c r="AK65" s="4">
        <v>8</v>
      </c>
      <c r="AL65" s="4">
        <v>14</v>
      </c>
      <c r="AM65" s="4">
        <v>212</v>
      </c>
      <c r="AN65">
        <v>37</v>
      </c>
      <c r="AO65">
        <v>122</v>
      </c>
      <c r="AP65">
        <v>4364</v>
      </c>
      <c r="AQ65">
        <v>2149</v>
      </c>
      <c r="AR65">
        <v>232</v>
      </c>
      <c r="AV65">
        <v>1</v>
      </c>
      <c r="AW65">
        <v>6</v>
      </c>
      <c r="AX65">
        <v>72</v>
      </c>
      <c r="AY65">
        <v>23</v>
      </c>
    </row>
    <row r="66" spans="1:55" x14ac:dyDescent="0.25">
      <c r="A66" t="s">
        <v>0</v>
      </c>
      <c r="B66" t="s">
        <v>190</v>
      </c>
      <c r="C66" t="s">
        <v>52</v>
      </c>
      <c r="J66">
        <v>6341876</v>
      </c>
      <c r="K66">
        <v>6568901</v>
      </c>
      <c r="L66">
        <v>6618205</v>
      </c>
      <c r="M66">
        <v>6241446</v>
      </c>
      <c r="N66">
        <v>6265300</v>
      </c>
      <c r="O66">
        <v>6458736</v>
      </c>
      <c r="P66">
        <v>6949184</v>
      </c>
      <c r="Q66">
        <v>8239364</v>
      </c>
      <c r="R66" s="4">
        <v>8127213</v>
      </c>
      <c r="S66" s="7"/>
      <c r="T66" s="7"/>
      <c r="U66" s="7"/>
      <c r="V66" s="7"/>
      <c r="W66" s="7"/>
      <c r="X66" s="4">
        <v>14635183</v>
      </c>
      <c r="Y66" s="4">
        <v>17880532</v>
      </c>
      <c r="Z66" s="4">
        <v>8890894</v>
      </c>
      <c r="AA66" s="5">
        <v>11276085</v>
      </c>
      <c r="AB66" s="5">
        <v>14294824</v>
      </c>
      <c r="AC66" s="5">
        <v>18227633</v>
      </c>
      <c r="AD66" s="5">
        <v>19289254</v>
      </c>
      <c r="AE66" s="5">
        <v>15733629</v>
      </c>
      <c r="AF66" s="4">
        <v>16775618</v>
      </c>
      <c r="AG66" s="4">
        <v>15766452</v>
      </c>
      <c r="AH66" s="4">
        <v>16800033</v>
      </c>
      <c r="AI66" s="4">
        <v>15004768</v>
      </c>
      <c r="AJ66" s="4">
        <v>15147876</v>
      </c>
      <c r="AK66" s="4">
        <v>10762672</v>
      </c>
      <c r="AL66" s="4">
        <v>9183512</v>
      </c>
      <c r="AM66" s="4">
        <v>8421870</v>
      </c>
      <c r="AN66">
        <v>7901850</v>
      </c>
      <c r="AO66">
        <v>2231181</v>
      </c>
      <c r="AP66">
        <v>7739488</v>
      </c>
      <c r="AQ66">
        <v>7122360</v>
      </c>
      <c r="AR66">
        <v>6529010</v>
      </c>
      <c r="AS66">
        <v>5046999</v>
      </c>
      <c r="AT66">
        <v>487</v>
      </c>
      <c r="AV66">
        <v>105979</v>
      </c>
      <c r="AW66">
        <v>4590893</v>
      </c>
      <c r="AX66">
        <v>3588310</v>
      </c>
      <c r="AY66">
        <v>19051735</v>
      </c>
      <c r="AZ66">
        <v>25079357</v>
      </c>
      <c r="BA66">
        <v>30171786</v>
      </c>
      <c r="BB66">
        <v>37465917</v>
      </c>
      <c r="BC66">
        <v>51072459</v>
      </c>
    </row>
    <row r="67" spans="1:55" x14ac:dyDescent="0.25">
      <c r="B67" t="s">
        <v>261</v>
      </c>
      <c r="R67" s="4"/>
      <c r="S67" s="7"/>
      <c r="T67" s="7"/>
      <c r="U67" s="7"/>
      <c r="V67" s="7"/>
      <c r="W67" s="7"/>
      <c r="X67" s="4"/>
      <c r="Y67" s="4"/>
      <c r="Z67" s="4"/>
      <c r="AA67" s="5"/>
      <c r="AB67" s="5"/>
      <c r="AC67" s="5"/>
      <c r="AD67" s="5"/>
      <c r="AE67" s="5"/>
      <c r="AF67" s="4"/>
      <c r="AG67" s="4"/>
      <c r="AH67" s="4"/>
      <c r="AI67" s="4"/>
      <c r="AJ67" s="4"/>
      <c r="AK67" s="4"/>
      <c r="AL67" s="4"/>
      <c r="AM67" s="4"/>
      <c r="BA67">
        <v>2504</v>
      </c>
      <c r="BB67">
        <v>2265</v>
      </c>
      <c r="BC67">
        <v>178693</v>
      </c>
    </row>
    <row r="68" spans="1:55" x14ac:dyDescent="0.25">
      <c r="A68" t="s">
        <v>0</v>
      </c>
      <c r="B68" t="s">
        <v>258</v>
      </c>
      <c r="R68" s="4"/>
      <c r="S68" s="7"/>
      <c r="T68" s="7"/>
      <c r="U68" s="7"/>
      <c r="V68" s="7"/>
      <c r="W68" s="7"/>
      <c r="X68" s="4"/>
      <c r="Y68" s="4"/>
      <c r="Z68" s="4"/>
      <c r="AA68" s="5"/>
      <c r="AB68" s="5"/>
      <c r="AC68" s="5"/>
      <c r="AD68" s="5"/>
      <c r="AE68" s="5"/>
      <c r="AF68" s="4"/>
      <c r="AG68" s="4"/>
      <c r="AH68" s="4"/>
      <c r="AI68" s="4"/>
      <c r="AJ68" s="4"/>
      <c r="AK68" s="4"/>
      <c r="AL68" s="4"/>
      <c r="AM68" s="4"/>
      <c r="AY68">
        <v>72613</v>
      </c>
      <c r="AZ68">
        <v>130233</v>
      </c>
      <c r="BA68">
        <v>52717</v>
      </c>
      <c r="BB68">
        <v>36348</v>
      </c>
      <c r="BC68">
        <v>70576</v>
      </c>
    </row>
    <row r="69" spans="1:55" x14ac:dyDescent="0.25">
      <c r="A69" t="s">
        <v>0</v>
      </c>
      <c r="B69" t="s">
        <v>215</v>
      </c>
      <c r="C69" t="s">
        <v>52</v>
      </c>
      <c r="R69" s="4"/>
      <c r="S69" s="7"/>
      <c r="T69" s="7"/>
      <c r="U69" s="7"/>
      <c r="V69" s="7"/>
      <c r="W69" s="7"/>
      <c r="X69" s="4"/>
      <c r="Y69" s="4"/>
      <c r="Z69" s="4"/>
      <c r="AA69" s="5"/>
      <c r="AB69" s="5"/>
      <c r="AC69" s="5"/>
      <c r="AD69" s="5"/>
      <c r="AE69" s="5"/>
      <c r="AF69" s="4"/>
      <c r="AG69" s="4"/>
      <c r="AH69" s="4"/>
      <c r="AI69" s="4"/>
      <c r="AJ69" s="4"/>
      <c r="AK69" s="4"/>
      <c r="AL69" s="4">
        <v>33927</v>
      </c>
      <c r="AM69" s="4">
        <v>77266</v>
      </c>
      <c r="AN69">
        <v>80532</v>
      </c>
      <c r="AO69">
        <v>13347</v>
      </c>
      <c r="AP69">
        <v>85455</v>
      </c>
      <c r="AQ69">
        <v>60595</v>
      </c>
      <c r="AR69">
        <v>48561</v>
      </c>
    </row>
    <row r="70" spans="1:55" x14ac:dyDescent="0.25">
      <c r="A70" t="s">
        <v>0</v>
      </c>
      <c r="B70" t="s">
        <v>50</v>
      </c>
      <c r="C70" t="s">
        <v>52</v>
      </c>
      <c r="J70">
        <v>326933</v>
      </c>
      <c r="K70">
        <v>263203</v>
      </c>
      <c r="L70">
        <v>547633</v>
      </c>
      <c r="M70">
        <v>172212</v>
      </c>
      <c r="N70">
        <v>159664</v>
      </c>
      <c r="O70">
        <v>173668</v>
      </c>
      <c r="P70">
        <v>107246</v>
      </c>
      <c r="Q70">
        <v>18143</v>
      </c>
      <c r="R70" s="4">
        <v>49992</v>
      </c>
      <c r="S70" s="7"/>
      <c r="T70" s="7"/>
      <c r="U70" s="7"/>
      <c r="V70" s="7"/>
      <c r="W70" s="7"/>
      <c r="X70" s="4">
        <v>550</v>
      </c>
      <c r="Y70" s="4">
        <v>135973</v>
      </c>
      <c r="Z70" s="4">
        <v>54007</v>
      </c>
      <c r="AA70" s="5">
        <v>26740</v>
      </c>
      <c r="AB70" s="5">
        <v>90309</v>
      </c>
      <c r="AC70" s="5">
        <v>54440</v>
      </c>
      <c r="AD70" s="5">
        <v>14574</v>
      </c>
      <c r="AE70" s="5">
        <v>31697</v>
      </c>
      <c r="AF70" s="4">
        <v>43171</v>
      </c>
      <c r="AG70" s="4">
        <v>22051</v>
      </c>
      <c r="AH70" s="4">
        <v>52294</v>
      </c>
      <c r="AI70" s="4">
        <v>46020</v>
      </c>
      <c r="AJ70" s="4">
        <v>11657</v>
      </c>
      <c r="AK70" s="4">
        <v>1372</v>
      </c>
      <c r="AL70" s="4">
        <v>1372</v>
      </c>
      <c r="AM70" s="4">
        <v>1178</v>
      </c>
      <c r="AN70">
        <v>8855</v>
      </c>
      <c r="AO70">
        <v>3383</v>
      </c>
      <c r="AP70">
        <v>15843</v>
      </c>
      <c r="AQ70">
        <v>7126</v>
      </c>
      <c r="AR70">
        <v>2847</v>
      </c>
      <c r="AS70">
        <v>1874</v>
      </c>
      <c r="AV70">
        <v>103100</v>
      </c>
      <c r="AW70">
        <v>15192</v>
      </c>
      <c r="AX70">
        <v>3235</v>
      </c>
      <c r="AY70">
        <v>62001</v>
      </c>
      <c r="AZ70">
        <v>247778</v>
      </c>
      <c r="BA70">
        <v>525913</v>
      </c>
      <c r="BB70">
        <v>484242</v>
      </c>
      <c r="BC70">
        <v>1109147</v>
      </c>
    </row>
    <row r="71" spans="1:55" x14ac:dyDescent="0.25">
      <c r="A71" t="s">
        <v>0</v>
      </c>
      <c r="B71" t="s">
        <v>51</v>
      </c>
      <c r="C71" t="s">
        <v>52</v>
      </c>
      <c r="L71">
        <v>453</v>
      </c>
      <c r="N71">
        <v>1263</v>
      </c>
      <c r="O71">
        <v>2541</v>
      </c>
      <c r="P71">
        <v>1199</v>
      </c>
      <c r="Q71">
        <v>14189</v>
      </c>
      <c r="R71" s="4">
        <v>3595</v>
      </c>
      <c r="S71" s="7"/>
      <c r="T71" s="7"/>
      <c r="U71" s="7"/>
      <c r="V71" s="7"/>
      <c r="W71" s="7"/>
      <c r="X71" s="4"/>
      <c r="Y71" s="4">
        <v>101288</v>
      </c>
      <c r="Z71" s="4">
        <v>155</v>
      </c>
      <c r="AA71" s="5">
        <v>310</v>
      </c>
      <c r="AB71" s="5">
        <v>28860</v>
      </c>
      <c r="AC71" s="5">
        <v>19626</v>
      </c>
      <c r="AD71" s="5">
        <v>5921</v>
      </c>
      <c r="AE71" s="5">
        <v>4258</v>
      </c>
      <c r="AF71" s="4">
        <v>42676</v>
      </c>
      <c r="AG71" s="4">
        <v>27002</v>
      </c>
      <c r="AH71" s="4">
        <v>24899</v>
      </c>
      <c r="AI71" s="4">
        <v>36567</v>
      </c>
      <c r="AJ71" s="4">
        <v>28830</v>
      </c>
      <c r="AK71" s="4">
        <v>18826</v>
      </c>
      <c r="AL71" s="4">
        <v>3796</v>
      </c>
      <c r="AM71" s="4">
        <v>4474</v>
      </c>
      <c r="AN71">
        <v>2755</v>
      </c>
      <c r="AO71">
        <v>341</v>
      </c>
      <c r="AP71">
        <v>1093</v>
      </c>
      <c r="AQ71">
        <v>18611</v>
      </c>
      <c r="AR71">
        <v>29149</v>
      </c>
      <c r="AS71">
        <v>39506</v>
      </c>
      <c r="AV71">
        <v>48</v>
      </c>
      <c r="AW71">
        <v>18671</v>
      </c>
      <c r="AX71">
        <v>77079</v>
      </c>
      <c r="AY71">
        <v>130481</v>
      </c>
      <c r="AZ71">
        <v>182832</v>
      </c>
      <c r="BA71">
        <v>145991</v>
      </c>
      <c r="BB71">
        <v>145607</v>
      </c>
      <c r="BC71">
        <v>311568</v>
      </c>
    </row>
    <row r="72" spans="1:55" x14ac:dyDescent="0.25">
      <c r="A72" t="s">
        <v>0</v>
      </c>
      <c r="B72" t="s">
        <v>53</v>
      </c>
      <c r="C72" t="s">
        <v>54</v>
      </c>
      <c r="R72" s="4"/>
      <c r="S72" s="7"/>
      <c r="T72" s="7"/>
      <c r="U72" s="7"/>
      <c r="V72" s="7"/>
      <c r="W72" s="7"/>
      <c r="X72" s="4"/>
      <c r="Y72" s="4"/>
      <c r="Z72" s="4">
        <v>69</v>
      </c>
      <c r="AA72" s="5">
        <v>11976</v>
      </c>
      <c r="AB72" s="5">
        <v>7873</v>
      </c>
      <c r="AC72" s="5"/>
      <c r="AD72" s="5"/>
      <c r="AE72" s="5"/>
      <c r="AF72" s="4"/>
      <c r="AG72" s="4"/>
      <c r="AH72" s="4"/>
      <c r="AI72" s="4"/>
      <c r="AJ72" s="4"/>
      <c r="AK72" s="4"/>
      <c r="AL72" s="4"/>
      <c r="AM72" s="4"/>
    </row>
    <row r="73" spans="1:55" x14ac:dyDescent="0.25">
      <c r="A73" t="s">
        <v>0</v>
      </c>
      <c r="B73" t="s">
        <v>55</v>
      </c>
      <c r="R73" s="4"/>
      <c r="S73" s="7"/>
      <c r="T73" s="7"/>
      <c r="U73" s="7"/>
      <c r="V73" s="7"/>
      <c r="W73" s="7"/>
      <c r="X73" s="4"/>
      <c r="Y73" s="4"/>
      <c r="Z73" s="4">
        <v>429</v>
      </c>
      <c r="AA73" s="5"/>
      <c r="AB73" s="5"/>
      <c r="AC73" s="5"/>
      <c r="AD73" s="5">
        <v>54</v>
      </c>
      <c r="AE73" s="5">
        <v>10</v>
      </c>
      <c r="AF73" s="4">
        <v>412</v>
      </c>
      <c r="AG73" s="4">
        <v>48</v>
      </c>
      <c r="AH73" s="4">
        <v>14</v>
      </c>
      <c r="AI73" s="4"/>
      <c r="AJ73" s="4"/>
      <c r="AK73" s="4">
        <v>83</v>
      </c>
      <c r="AL73" s="4"/>
      <c r="AM73" s="4">
        <v>1134</v>
      </c>
      <c r="AN73">
        <v>116</v>
      </c>
      <c r="AO73">
        <v>254</v>
      </c>
      <c r="AP73">
        <v>416</v>
      </c>
      <c r="AQ73">
        <v>483</v>
      </c>
      <c r="AR73">
        <v>1367</v>
      </c>
      <c r="AZ73">
        <v>1609</v>
      </c>
      <c r="BA73">
        <v>1</v>
      </c>
      <c r="BB73">
        <v>12746</v>
      </c>
      <c r="BC73">
        <v>2170</v>
      </c>
    </row>
    <row r="74" spans="1:55" x14ac:dyDescent="0.25">
      <c r="B74" t="s">
        <v>290</v>
      </c>
      <c r="J74">
        <v>6524157</v>
      </c>
      <c r="K74">
        <v>7008024</v>
      </c>
      <c r="L74">
        <v>6796236</v>
      </c>
      <c r="M74">
        <v>7758478</v>
      </c>
      <c r="N74">
        <v>8085597</v>
      </c>
      <c r="O74">
        <v>7511865</v>
      </c>
      <c r="P74">
        <v>6911943</v>
      </c>
      <c r="Q74">
        <v>7019030</v>
      </c>
      <c r="R74" s="4">
        <v>7705949</v>
      </c>
      <c r="S74" s="7"/>
      <c r="T74" s="7"/>
      <c r="U74" s="7"/>
      <c r="V74" s="7"/>
      <c r="W74" s="7"/>
      <c r="X74" s="4">
        <v>505813</v>
      </c>
      <c r="Y74" s="4">
        <v>2626288</v>
      </c>
      <c r="Z74" s="4"/>
      <c r="AA74" s="5"/>
      <c r="AB74" s="5"/>
      <c r="AC74" s="5"/>
      <c r="AD74" s="5"/>
      <c r="AE74" s="5"/>
      <c r="AF74" s="4"/>
      <c r="AG74" s="4"/>
      <c r="AH74" s="4"/>
      <c r="AI74" s="4"/>
      <c r="AJ74" s="4"/>
      <c r="AK74" s="4"/>
      <c r="AL74" s="4"/>
      <c r="AM74" s="4"/>
    </row>
    <row r="75" spans="1:55" x14ac:dyDescent="0.25">
      <c r="A75" t="s">
        <v>0</v>
      </c>
      <c r="B75" t="s">
        <v>56</v>
      </c>
      <c r="R75" s="4"/>
      <c r="S75" s="7"/>
      <c r="T75" s="7"/>
      <c r="U75" s="7"/>
      <c r="V75" s="7"/>
      <c r="W75" s="7"/>
      <c r="X75" s="4"/>
      <c r="Y75" s="4"/>
      <c r="Z75" s="4">
        <v>703039</v>
      </c>
      <c r="AA75" s="5">
        <v>1566071</v>
      </c>
      <c r="AB75" s="5">
        <v>2092798</v>
      </c>
      <c r="AC75" s="5">
        <v>2522174</v>
      </c>
      <c r="AD75" s="5">
        <v>2596336</v>
      </c>
      <c r="AE75" s="5">
        <v>2390650</v>
      </c>
      <c r="AF75" s="4">
        <v>2426810</v>
      </c>
      <c r="AG75" s="4">
        <v>2319370</v>
      </c>
      <c r="AH75" s="4">
        <v>2781641</v>
      </c>
      <c r="AI75" s="4">
        <v>3389520</v>
      </c>
      <c r="AJ75" s="4">
        <v>2729792</v>
      </c>
      <c r="AK75" s="4">
        <v>1091147</v>
      </c>
      <c r="AL75" s="4">
        <v>1265562</v>
      </c>
      <c r="AM75" s="4">
        <v>1666681</v>
      </c>
      <c r="AN75">
        <v>1715187</v>
      </c>
      <c r="AY75">
        <v>70921</v>
      </c>
      <c r="AZ75">
        <v>956163</v>
      </c>
      <c r="BA75">
        <v>2754356</v>
      </c>
      <c r="BB75">
        <v>3566435</v>
      </c>
      <c r="BC75">
        <v>3740674</v>
      </c>
    </row>
    <row r="76" spans="1:55" x14ac:dyDescent="0.25">
      <c r="A76" t="s">
        <v>0</v>
      </c>
      <c r="B76" t="s">
        <v>57</v>
      </c>
      <c r="R76" s="4"/>
      <c r="S76" s="7"/>
      <c r="T76" s="7"/>
      <c r="U76" s="7"/>
      <c r="V76" s="7"/>
      <c r="W76" s="7"/>
      <c r="X76" s="4"/>
      <c r="Y76" s="4"/>
      <c r="Z76" s="4">
        <v>87653</v>
      </c>
      <c r="AA76" s="5">
        <v>408341</v>
      </c>
      <c r="AB76" s="5">
        <v>674305</v>
      </c>
      <c r="AC76" s="5">
        <v>544286</v>
      </c>
      <c r="AD76" s="5">
        <v>479459</v>
      </c>
      <c r="AE76" s="5">
        <v>272545</v>
      </c>
      <c r="AF76" s="4">
        <v>409666</v>
      </c>
      <c r="AG76" s="4">
        <v>567656</v>
      </c>
      <c r="AH76" s="4">
        <v>720287</v>
      </c>
      <c r="AI76" s="4">
        <v>999537</v>
      </c>
      <c r="AJ76" s="4">
        <v>1552979</v>
      </c>
      <c r="AK76" s="4">
        <v>1082140</v>
      </c>
      <c r="AL76" s="4">
        <v>1476564</v>
      </c>
      <c r="AM76" s="4">
        <v>1421912</v>
      </c>
      <c r="AN76">
        <v>1858654</v>
      </c>
      <c r="AO76">
        <v>2255040</v>
      </c>
      <c r="AP76">
        <v>2472593</v>
      </c>
      <c r="AQ76">
        <v>2450411</v>
      </c>
      <c r="AR76">
        <v>2037366</v>
      </c>
      <c r="AS76">
        <v>1162679</v>
      </c>
      <c r="AT76">
        <v>10507</v>
      </c>
      <c r="AU76">
        <v>127</v>
      </c>
      <c r="AX76">
        <v>494</v>
      </c>
      <c r="AY76">
        <v>158793</v>
      </c>
      <c r="AZ76">
        <v>2411044</v>
      </c>
      <c r="BA76">
        <v>6093010</v>
      </c>
      <c r="BB76">
        <v>6803966</v>
      </c>
      <c r="BC76">
        <v>374271</v>
      </c>
    </row>
    <row r="77" spans="1:55" x14ac:dyDescent="0.25">
      <c r="A77" t="s">
        <v>0</v>
      </c>
      <c r="B77" t="s">
        <v>58</v>
      </c>
      <c r="R77" s="4"/>
      <c r="S77" s="7"/>
      <c r="T77" s="7"/>
      <c r="U77" s="7"/>
      <c r="V77" s="7"/>
      <c r="W77" s="7"/>
      <c r="X77" s="4"/>
      <c r="Y77" s="4"/>
      <c r="Z77" s="4">
        <v>5703149</v>
      </c>
      <c r="AA77" s="5">
        <v>5219549</v>
      </c>
      <c r="AB77" s="5">
        <v>8299931</v>
      </c>
      <c r="AC77" s="5">
        <v>13472820</v>
      </c>
      <c r="AD77" s="5">
        <v>10721993</v>
      </c>
      <c r="AE77" s="5">
        <v>10916048</v>
      </c>
      <c r="AF77" s="4">
        <v>9293589</v>
      </c>
      <c r="AG77" s="4">
        <v>8188905</v>
      </c>
      <c r="AH77" s="4">
        <v>6675687</v>
      </c>
      <c r="AI77" s="4">
        <v>6402617</v>
      </c>
      <c r="AJ77" s="4">
        <v>6619588</v>
      </c>
      <c r="AK77" s="4">
        <v>3041121</v>
      </c>
      <c r="AL77" s="4">
        <v>2894623</v>
      </c>
      <c r="AM77" s="4">
        <v>3680640</v>
      </c>
      <c r="AN77">
        <v>4337141</v>
      </c>
      <c r="AO77">
        <v>5843862</v>
      </c>
      <c r="AP77">
        <v>7279625</v>
      </c>
      <c r="AQ77">
        <v>6943431</v>
      </c>
      <c r="AR77">
        <v>3335571</v>
      </c>
      <c r="AS77">
        <v>56866</v>
      </c>
      <c r="AX77">
        <v>3613</v>
      </c>
      <c r="AY77">
        <v>542973</v>
      </c>
      <c r="AZ77">
        <v>6206655</v>
      </c>
      <c r="BA77">
        <v>6428834</v>
      </c>
      <c r="BB77">
        <v>2260948</v>
      </c>
      <c r="BC77">
        <v>8765413</v>
      </c>
    </row>
    <row r="78" spans="1:55" x14ac:dyDescent="0.25">
      <c r="A78" t="s">
        <v>0</v>
      </c>
      <c r="B78" t="s">
        <v>217</v>
      </c>
      <c r="C78" t="s">
        <v>298</v>
      </c>
      <c r="R78" s="4"/>
      <c r="S78" s="7"/>
      <c r="T78" s="7"/>
      <c r="U78" s="7"/>
      <c r="V78" s="7"/>
      <c r="W78" s="7"/>
      <c r="X78" s="4"/>
      <c r="Y78" s="4"/>
      <c r="Z78" s="4">
        <v>764851</v>
      </c>
      <c r="AA78" s="5">
        <v>641681</v>
      </c>
      <c r="AB78" s="5">
        <v>695510</v>
      </c>
      <c r="AC78" s="5">
        <v>489384</v>
      </c>
      <c r="AD78" s="5">
        <v>397661</v>
      </c>
      <c r="AE78" s="5">
        <v>404524</v>
      </c>
      <c r="AF78" s="4">
        <v>485311</v>
      </c>
      <c r="AG78" s="4">
        <v>612983</v>
      </c>
      <c r="AH78" s="4">
        <v>615437</v>
      </c>
      <c r="AI78" s="4">
        <v>707715</v>
      </c>
      <c r="AJ78" s="4">
        <v>564020</v>
      </c>
      <c r="AK78" s="4">
        <v>437159</v>
      </c>
      <c r="AL78" s="4">
        <v>602467</v>
      </c>
      <c r="AM78" s="4">
        <v>848967</v>
      </c>
      <c r="AN78">
        <v>1193046</v>
      </c>
      <c r="AO78">
        <v>1868173</v>
      </c>
      <c r="AP78">
        <v>2525485</v>
      </c>
      <c r="AQ78">
        <v>2463978</v>
      </c>
      <c r="AR78">
        <v>1882682</v>
      </c>
      <c r="AS78">
        <v>1422559</v>
      </c>
      <c r="AT78">
        <v>369582</v>
      </c>
      <c r="AU78">
        <v>90836</v>
      </c>
      <c r="AX78">
        <v>4</v>
      </c>
      <c r="AY78">
        <v>46859</v>
      </c>
      <c r="AZ78">
        <v>1069026</v>
      </c>
      <c r="BA78">
        <v>4578575</v>
      </c>
      <c r="BB78">
        <v>11865179</v>
      </c>
      <c r="BC78">
        <v>11296975</v>
      </c>
    </row>
    <row r="79" spans="1:55" x14ac:dyDescent="0.25">
      <c r="A79" t="s">
        <v>0</v>
      </c>
      <c r="B79" t="s">
        <v>60</v>
      </c>
      <c r="J79">
        <v>1376979</v>
      </c>
      <c r="K79">
        <v>2292083</v>
      </c>
      <c r="L79">
        <v>2047079</v>
      </c>
      <c r="M79">
        <v>1942078</v>
      </c>
      <c r="N79">
        <v>1600976</v>
      </c>
      <c r="O79">
        <v>2286871</v>
      </c>
      <c r="P79">
        <v>2273756</v>
      </c>
      <c r="Q79">
        <v>2171746</v>
      </c>
      <c r="R79" s="4">
        <v>2202486</v>
      </c>
      <c r="S79" s="7"/>
      <c r="T79" s="7"/>
      <c r="U79" s="7"/>
      <c r="V79" s="7"/>
      <c r="W79" s="7"/>
      <c r="X79" s="4">
        <v>10440500</v>
      </c>
      <c r="Y79" s="4">
        <v>6815805</v>
      </c>
      <c r="Z79" s="4">
        <v>4034230</v>
      </c>
      <c r="AA79" s="5">
        <v>4034152</v>
      </c>
      <c r="AB79" s="5">
        <v>4696710</v>
      </c>
      <c r="AC79" s="5">
        <v>3663723</v>
      </c>
      <c r="AD79" s="5">
        <v>2946601</v>
      </c>
      <c r="AE79" s="5">
        <v>2481392</v>
      </c>
      <c r="AF79" s="4">
        <v>3016311</v>
      </c>
      <c r="AG79" s="4">
        <v>3129052</v>
      </c>
      <c r="AH79" s="4">
        <v>2525520</v>
      </c>
      <c r="AI79" s="4">
        <v>2049940</v>
      </c>
      <c r="AJ79" s="4">
        <v>2026357</v>
      </c>
      <c r="AK79" s="4">
        <v>2340435</v>
      </c>
      <c r="AL79" s="4">
        <v>2055422</v>
      </c>
      <c r="AM79" s="4">
        <v>2125723</v>
      </c>
      <c r="AN79">
        <v>2095213</v>
      </c>
      <c r="AO79">
        <v>2174932</v>
      </c>
      <c r="AP79">
        <v>2124788</v>
      </c>
      <c r="AQ79">
        <v>1960442</v>
      </c>
      <c r="AR79">
        <v>2517624</v>
      </c>
      <c r="AS79">
        <v>1431433</v>
      </c>
      <c r="AT79">
        <v>2463204</v>
      </c>
      <c r="AU79">
        <v>197596</v>
      </c>
      <c r="AV79">
        <v>96306</v>
      </c>
      <c r="AW79">
        <v>21838</v>
      </c>
      <c r="AX79">
        <v>53</v>
      </c>
      <c r="AY79">
        <v>1357951</v>
      </c>
      <c r="AZ79">
        <v>6945914</v>
      </c>
      <c r="BA79">
        <v>5870651</v>
      </c>
      <c r="BB79">
        <v>6038982</v>
      </c>
      <c r="BC79">
        <v>3436419</v>
      </c>
    </row>
    <row r="80" spans="1:55" x14ac:dyDescent="0.25">
      <c r="A80" t="s">
        <v>0</v>
      </c>
      <c r="B80" t="s">
        <v>61</v>
      </c>
      <c r="C80" t="s">
        <v>62</v>
      </c>
      <c r="J80">
        <v>19689</v>
      </c>
      <c r="K80">
        <v>107050</v>
      </c>
      <c r="L80">
        <v>26883</v>
      </c>
      <c r="M80">
        <v>101563</v>
      </c>
      <c r="N80">
        <v>55087</v>
      </c>
      <c r="O80">
        <v>69411</v>
      </c>
      <c r="P80">
        <v>27378</v>
      </c>
      <c r="Q80">
        <v>14985</v>
      </c>
      <c r="R80" s="4">
        <v>24563</v>
      </c>
      <c r="S80" s="7"/>
      <c r="T80" s="7"/>
      <c r="U80" s="7"/>
      <c r="V80" s="7"/>
      <c r="W80" s="7"/>
      <c r="X80" s="4">
        <v>214579</v>
      </c>
      <c r="Y80" s="4">
        <v>145484</v>
      </c>
      <c r="Z80" s="4">
        <v>62003</v>
      </c>
      <c r="AA80" s="5">
        <v>264844</v>
      </c>
      <c r="AB80" s="5">
        <v>115463</v>
      </c>
      <c r="AC80" s="5">
        <v>226953</v>
      </c>
      <c r="AD80" s="5">
        <v>239889</v>
      </c>
      <c r="AE80" s="5">
        <v>157472</v>
      </c>
      <c r="AF80" s="4">
        <v>119592</v>
      </c>
      <c r="AG80" s="4">
        <v>133480</v>
      </c>
      <c r="AH80" s="4">
        <v>216618</v>
      </c>
      <c r="AI80" s="4">
        <v>147493</v>
      </c>
      <c r="AJ80" s="4">
        <v>150701</v>
      </c>
      <c r="AK80" s="4">
        <v>205876</v>
      </c>
      <c r="AL80" s="4">
        <v>252147</v>
      </c>
      <c r="AM80" s="4">
        <v>161018</v>
      </c>
    </row>
    <row r="81" spans="1:55" x14ac:dyDescent="0.25">
      <c r="A81" t="s">
        <v>0</v>
      </c>
      <c r="B81" t="s">
        <v>63</v>
      </c>
      <c r="C81" t="s">
        <v>64</v>
      </c>
      <c r="R81" s="4"/>
      <c r="S81" s="7"/>
      <c r="T81" s="7"/>
      <c r="U81" s="7"/>
      <c r="V81" s="7"/>
      <c r="W81" s="7"/>
      <c r="X81" s="4"/>
      <c r="Y81" s="4"/>
      <c r="Z81" s="4"/>
      <c r="AA81" s="5"/>
      <c r="AB81" s="5"/>
      <c r="AC81" s="5"/>
      <c r="AD81" s="5"/>
      <c r="AE81" s="5"/>
      <c r="AF81" s="4"/>
      <c r="AG81" s="4"/>
      <c r="AH81" s="4"/>
      <c r="AI81" s="4"/>
      <c r="AJ81" s="4"/>
      <c r="AK81" s="4"/>
      <c r="AL81" s="4"/>
      <c r="AM81" s="4"/>
    </row>
    <row r="82" spans="1:55" x14ac:dyDescent="0.25">
      <c r="A82" t="s">
        <v>0</v>
      </c>
      <c r="B82" t="s">
        <v>65</v>
      </c>
      <c r="R82" s="4"/>
      <c r="S82" s="7"/>
      <c r="T82" s="7"/>
      <c r="U82" s="7"/>
      <c r="V82" s="7"/>
      <c r="W82" s="7"/>
      <c r="X82" s="4"/>
      <c r="Y82" s="4"/>
      <c r="Z82" s="4"/>
      <c r="AA82" s="5"/>
      <c r="AB82" s="5"/>
      <c r="AC82" s="5">
        <v>3126</v>
      </c>
      <c r="AD82" s="5">
        <v>5146</v>
      </c>
      <c r="AE82" s="5"/>
      <c r="AF82" s="4">
        <v>995</v>
      </c>
      <c r="AG82" s="4">
        <v>273</v>
      </c>
      <c r="AH82" s="4">
        <v>273</v>
      </c>
      <c r="AI82" s="4">
        <v>2544</v>
      </c>
      <c r="AJ82" s="4">
        <v>460</v>
      </c>
      <c r="AK82" s="4">
        <v>953</v>
      </c>
      <c r="AL82" s="4">
        <v>87</v>
      </c>
      <c r="AM82" s="4">
        <v>106</v>
      </c>
      <c r="AN82">
        <v>715</v>
      </c>
      <c r="AO82">
        <v>2434</v>
      </c>
      <c r="AP82">
        <v>1043</v>
      </c>
      <c r="AQ82">
        <v>6262</v>
      </c>
      <c r="AR82">
        <v>6761</v>
      </c>
      <c r="AY82">
        <v>1</v>
      </c>
      <c r="AZ82">
        <v>15</v>
      </c>
    </row>
    <row r="83" spans="1:55" x14ac:dyDescent="0.25">
      <c r="A83" t="s">
        <v>0</v>
      </c>
      <c r="B83" t="s">
        <v>66</v>
      </c>
      <c r="J83">
        <v>100771</v>
      </c>
      <c r="K83">
        <v>247304</v>
      </c>
      <c r="L83">
        <v>350924</v>
      </c>
      <c r="M83">
        <v>83093</v>
      </c>
      <c r="N83">
        <v>188040</v>
      </c>
      <c r="O83">
        <v>139552</v>
      </c>
      <c r="P83">
        <v>317086</v>
      </c>
      <c r="Q83">
        <v>491484</v>
      </c>
      <c r="R83" s="4">
        <v>40782</v>
      </c>
      <c r="S83" s="7"/>
      <c r="T83" s="7"/>
      <c r="U83" s="7"/>
      <c r="V83" s="7"/>
      <c r="W83" s="7"/>
      <c r="X83" s="4">
        <v>12701</v>
      </c>
      <c r="Y83" s="4">
        <v>206395</v>
      </c>
      <c r="Z83" s="4">
        <v>126916</v>
      </c>
      <c r="AA83" s="5">
        <v>49073</v>
      </c>
      <c r="AB83" s="5">
        <v>41682</v>
      </c>
      <c r="AC83" s="5">
        <v>54630</v>
      </c>
      <c r="AD83" s="5">
        <v>59502</v>
      </c>
      <c r="AE83" s="5">
        <v>119852</v>
      </c>
      <c r="AF83" s="4">
        <v>69554</v>
      </c>
      <c r="AG83" s="4">
        <v>73104</v>
      </c>
      <c r="AH83" s="4">
        <v>105822</v>
      </c>
      <c r="AI83" s="4">
        <v>88966</v>
      </c>
      <c r="AJ83" s="4">
        <v>53408</v>
      </c>
      <c r="AK83" s="4">
        <v>94789</v>
      </c>
      <c r="AL83" s="4">
        <v>73971</v>
      </c>
      <c r="AM83" s="4">
        <v>107891</v>
      </c>
      <c r="AN83">
        <v>393321</v>
      </c>
      <c r="AO83">
        <v>849031</v>
      </c>
      <c r="AP83">
        <v>1060156</v>
      </c>
      <c r="AQ83">
        <v>506655</v>
      </c>
      <c r="AR83">
        <v>410143</v>
      </c>
      <c r="AS83">
        <v>463945</v>
      </c>
      <c r="AT83">
        <v>2788</v>
      </c>
      <c r="AY83">
        <v>8</v>
      </c>
      <c r="AZ83">
        <v>50298</v>
      </c>
      <c r="BA83">
        <v>140068</v>
      </c>
      <c r="BB83">
        <v>160302</v>
      </c>
      <c r="BC83">
        <v>53163</v>
      </c>
    </row>
    <row r="84" spans="1:55" x14ac:dyDescent="0.25">
      <c r="B84" t="s">
        <v>291</v>
      </c>
      <c r="C84" t="s">
        <v>292</v>
      </c>
      <c r="J84">
        <v>286</v>
      </c>
      <c r="K84">
        <v>5825</v>
      </c>
      <c r="L84">
        <v>22086</v>
      </c>
      <c r="M84">
        <v>4429</v>
      </c>
      <c r="N84">
        <v>4594</v>
      </c>
      <c r="O84">
        <v>154113</v>
      </c>
      <c r="P84">
        <v>39369</v>
      </c>
      <c r="Q84">
        <v>1715</v>
      </c>
      <c r="R84" s="4">
        <v>8340</v>
      </c>
      <c r="S84" s="7"/>
      <c r="T84" s="7"/>
      <c r="U84" s="7"/>
      <c r="V84" s="7"/>
      <c r="W84" s="7"/>
      <c r="X84" s="4"/>
      <c r="Y84" s="4">
        <v>12722</v>
      </c>
      <c r="Z84" s="4"/>
      <c r="AA84" s="5"/>
      <c r="AB84" s="5"/>
      <c r="AC84" s="5"/>
      <c r="AD84" s="5"/>
      <c r="AE84" s="5"/>
      <c r="AF84" s="4"/>
      <c r="AG84" s="4"/>
      <c r="AH84" s="4"/>
      <c r="AI84" s="4"/>
      <c r="AJ84" s="4"/>
      <c r="AK84" s="4"/>
      <c r="AL84" s="4"/>
      <c r="AM84" s="4"/>
    </row>
    <row r="85" spans="1:55" x14ac:dyDescent="0.25">
      <c r="A85" t="s">
        <v>0</v>
      </c>
      <c r="B85" t="s">
        <v>67</v>
      </c>
      <c r="J85">
        <v>1270519</v>
      </c>
      <c r="K85">
        <v>2807654</v>
      </c>
      <c r="L85">
        <v>4355919</v>
      </c>
      <c r="M85">
        <v>2939571</v>
      </c>
      <c r="N85">
        <v>2922337</v>
      </c>
      <c r="O85">
        <v>3184414</v>
      </c>
      <c r="P85">
        <v>6583396</v>
      </c>
      <c r="Q85">
        <v>3250415</v>
      </c>
      <c r="R85" s="4">
        <v>2037265</v>
      </c>
      <c r="S85" s="7"/>
      <c r="T85" s="7"/>
      <c r="U85" s="7"/>
      <c r="V85" s="7"/>
      <c r="W85" s="7"/>
      <c r="X85" s="4">
        <v>2742</v>
      </c>
      <c r="Y85" s="4">
        <v>3231892</v>
      </c>
      <c r="Z85" s="4">
        <v>3390567</v>
      </c>
      <c r="AA85" s="5">
        <v>1694246</v>
      </c>
      <c r="AB85" s="5">
        <v>2353885</v>
      </c>
      <c r="AC85" s="5">
        <v>2208610</v>
      </c>
      <c r="AD85" s="5">
        <v>2283972</v>
      </c>
      <c r="AE85" s="5">
        <v>2673316</v>
      </c>
      <c r="AF85" s="4">
        <v>2407609</v>
      </c>
      <c r="AG85" s="4">
        <v>1763061</v>
      </c>
      <c r="AH85" s="4">
        <v>2965199</v>
      </c>
      <c r="AI85" s="4">
        <v>4726165</v>
      </c>
      <c r="AJ85" s="4">
        <v>3412441</v>
      </c>
      <c r="AK85" s="4">
        <v>3449755</v>
      </c>
      <c r="AL85" s="4">
        <v>4159577</v>
      </c>
      <c r="AM85" s="4">
        <v>3420526</v>
      </c>
      <c r="AN85">
        <v>3218332</v>
      </c>
      <c r="AO85">
        <v>6232941</v>
      </c>
      <c r="AP85">
        <v>4532610</v>
      </c>
      <c r="AQ85">
        <v>3837960</v>
      </c>
      <c r="AR85">
        <v>4841489</v>
      </c>
      <c r="AS85">
        <v>9068437</v>
      </c>
      <c r="AX85">
        <v>16707</v>
      </c>
      <c r="AY85">
        <v>9</v>
      </c>
      <c r="AZ85">
        <v>123665</v>
      </c>
      <c r="BA85">
        <v>3277914</v>
      </c>
      <c r="BB85">
        <v>1955125</v>
      </c>
      <c r="BC85">
        <v>569708</v>
      </c>
    </row>
    <row r="86" spans="1:55" x14ac:dyDescent="0.25">
      <c r="A86" t="s">
        <v>0</v>
      </c>
      <c r="B86" t="s">
        <v>68</v>
      </c>
      <c r="J86">
        <v>1515358</v>
      </c>
      <c r="K86">
        <v>1458440</v>
      </c>
      <c r="L86">
        <v>1455124</v>
      </c>
      <c r="M86">
        <v>947737</v>
      </c>
      <c r="N86">
        <v>1371603</v>
      </c>
      <c r="O86">
        <v>1354662</v>
      </c>
      <c r="P86">
        <v>1149907</v>
      </c>
      <c r="Q86">
        <v>1360459</v>
      </c>
      <c r="R86" s="4">
        <v>1165395</v>
      </c>
      <c r="S86" s="7"/>
      <c r="T86" s="7"/>
      <c r="U86" s="7"/>
      <c r="V86" s="7"/>
      <c r="W86" s="7"/>
      <c r="X86" s="4">
        <v>2561453</v>
      </c>
      <c r="Y86" s="4">
        <v>3107031</v>
      </c>
      <c r="Z86" s="4">
        <v>714812</v>
      </c>
      <c r="AA86" s="5">
        <v>1457972</v>
      </c>
      <c r="AB86" s="5">
        <v>1148799</v>
      </c>
      <c r="AC86" s="5">
        <v>1209007</v>
      </c>
      <c r="AD86" s="5">
        <v>817412</v>
      </c>
      <c r="AE86" s="5">
        <v>951069</v>
      </c>
      <c r="AF86" s="4">
        <v>1232105</v>
      </c>
      <c r="AG86" s="4">
        <v>1285162</v>
      </c>
      <c r="AH86" s="4">
        <v>802640</v>
      </c>
      <c r="AI86" s="4">
        <v>657428</v>
      </c>
      <c r="AJ86" s="4"/>
      <c r="AK86" s="4"/>
      <c r="AL86" s="4"/>
      <c r="AM86" s="4"/>
    </row>
    <row r="87" spans="1:55" x14ac:dyDescent="0.25">
      <c r="A87" t="s">
        <v>0</v>
      </c>
      <c r="B87" t="s">
        <v>69</v>
      </c>
      <c r="J87">
        <v>3771286</v>
      </c>
      <c r="K87">
        <v>4344570</v>
      </c>
      <c r="L87">
        <v>4342704</v>
      </c>
      <c r="M87">
        <v>4054006</v>
      </c>
      <c r="N87">
        <v>3720095</v>
      </c>
      <c r="O87">
        <v>3244003</v>
      </c>
      <c r="P87">
        <v>4363840</v>
      </c>
      <c r="Q87">
        <v>5048856</v>
      </c>
      <c r="R87" s="4">
        <v>4251264</v>
      </c>
      <c r="S87" s="7"/>
      <c r="T87" s="7"/>
      <c r="U87" s="7"/>
      <c r="V87" s="7"/>
      <c r="W87" s="7"/>
      <c r="X87" s="4">
        <v>6508627</v>
      </c>
      <c r="Y87" s="4">
        <v>8985222</v>
      </c>
      <c r="Z87" s="4">
        <v>348857</v>
      </c>
      <c r="AA87" s="5">
        <v>278487</v>
      </c>
      <c r="AB87" s="5">
        <v>1968097</v>
      </c>
      <c r="AC87" s="5">
        <v>1945895</v>
      </c>
      <c r="AD87" s="5">
        <v>1607047</v>
      </c>
      <c r="AE87" s="5">
        <v>2052853</v>
      </c>
      <c r="AF87" s="4">
        <v>1758491</v>
      </c>
      <c r="AG87" s="4">
        <v>1370432</v>
      </c>
      <c r="AH87" s="4">
        <v>1442073</v>
      </c>
      <c r="AI87" s="4">
        <v>1212297</v>
      </c>
      <c r="AJ87" s="4"/>
      <c r="AK87" s="4"/>
      <c r="AL87" s="4"/>
      <c r="AM87" s="4"/>
    </row>
    <row r="88" spans="1:55" x14ac:dyDescent="0.25">
      <c r="A88" t="s">
        <v>0</v>
      </c>
      <c r="B88" t="s">
        <v>218</v>
      </c>
      <c r="R88" s="4"/>
      <c r="S88" s="7"/>
      <c r="T88" s="7"/>
      <c r="U88" s="7"/>
      <c r="V88" s="7"/>
      <c r="W88" s="7"/>
      <c r="X88" s="4"/>
      <c r="Y88" s="4"/>
      <c r="Z88" s="4"/>
      <c r="AA88" s="5"/>
      <c r="AB88" s="5"/>
      <c r="AC88" s="5"/>
      <c r="AD88" s="5"/>
      <c r="AE88" s="5"/>
      <c r="AF88" s="4"/>
      <c r="AG88" s="4"/>
      <c r="AH88" s="4"/>
      <c r="AI88" s="4"/>
      <c r="AJ88" s="4">
        <v>1475144</v>
      </c>
      <c r="AK88" s="4">
        <v>1616942</v>
      </c>
      <c r="AL88" s="4">
        <v>1149636</v>
      </c>
      <c r="AM88" s="4">
        <v>925851</v>
      </c>
      <c r="AN88">
        <v>992056</v>
      </c>
      <c r="AO88">
        <v>1297680</v>
      </c>
      <c r="AP88">
        <v>1613321</v>
      </c>
      <c r="AQ88">
        <v>968839</v>
      </c>
      <c r="AR88">
        <v>1321314</v>
      </c>
      <c r="AS88">
        <v>2320015</v>
      </c>
      <c r="AT88">
        <v>2356429</v>
      </c>
      <c r="AU88">
        <v>1115014</v>
      </c>
      <c r="AV88">
        <v>967698</v>
      </c>
      <c r="AW88">
        <v>5753624</v>
      </c>
      <c r="AX88">
        <v>3670250</v>
      </c>
      <c r="AY88">
        <v>4446503</v>
      </c>
      <c r="AZ88">
        <v>5744743</v>
      </c>
      <c r="BA88">
        <v>6573433</v>
      </c>
      <c r="BB88">
        <v>8912993</v>
      </c>
      <c r="BC88">
        <v>11657089</v>
      </c>
    </row>
    <row r="89" spans="1:55" x14ac:dyDescent="0.25">
      <c r="A89" t="s">
        <v>0</v>
      </c>
      <c r="B89" t="s">
        <v>259</v>
      </c>
      <c r="R89" s="4"/>
      <c r="S89" s="7"/>
      <c r="T89" s="7"/>
      <c r="U89" s="7"/>
      <c r="V89" s="7"/>
      <c r="W89" s="7"/>
      <c r="X89" s="4"/>
      <c r="Y89" s="4"/>
      <c r="Z89" s="4"/>
      <c r="AA89" s="5"/>
      <c r="AB89" s="5"/>
      <c r="AC89" s="5"/>
      <c r="AD89" s="5"/>
      <c r="AE89" s="5"/>
      <c r="AF89" s="4"/>
      <c r="AG89" s="4"/>
      <c r="AH89" s="4"/>
      <c r="AI89" s="4"/>
      <c r="AJ89" s="4"/>
      <c r="AK89" s="4"/>
      <c r="AL89" s="4"/>
      <c r="AM89" s="4"/>
      <c r="AS89">
        <v>209636</v>
      </c>
      <c r="AT89">
        <v>139</v>
      </c>
      <c r="AU89">
        <v>411906</v>
      </c>
      <c r="AV89">
        <v>578552</v>
      </c>
      <c r="AW89">
        <v>1179022</v>
      </c>
      <c r="AX89">
        <v>947544</v>
      </c>
      <c r="AY89">
        <v>380803</v>
      </c>
    </row>
    <row r="90" spans="1:55" x14ac:dyDescent="0.25">
      <c r="A90" t="s">
        <v>0</v>
      </c>
      <c r="B90" t="s">
        <v>30</v>
      </c>
      <c r="R90" s="4"/>
      <c r="S90" s="7"/>
      <c r="T90" s="7"/>
      <c r="U90" s="7"/>
      <c r="V90" s="7"/>
      <c r="W90" s="7"/>
      <c r="X90" s="4"/>
      <c r="Y90" s="4"/>
      <c r="Z90" s="4"/>
      <c r="AA90" s="5"/>
      <c r="AB90" s="5"/>
      <c r="AC90" s="5"/>
      <c r="AD90" s="5"/>
      <c r="AE90" s="5"/>
      <c r="AF90" s="4"/>
      <c r="AG90" s="4"/>
      <c r="AH90" s="4"/>
      <c r="AI90" s="4"/>
      <c r="AJ90" s="4"/>
      <c r="AK90" s="4"/>
      <c r="AL90" s="4"/>
      <c r="AM90" s="4"/>
      <c r="AZ90">
        <v>253445</v>
      </c>
      <c r="BA90">
        <v>297166</v>
      </c>
      <c r="BB90">
        <v>939592</v>
      </c>
      <c r="BC90">
        <v>2012120</v>
      </c>
    </row>
    <row r="91" spans="1:55" x14ac:dyDescent="0.25">
      <c r="A91" t="s">
        <v>0</v>
      </c>
      <c r="B91" t="s">
        <v>264</v>
      </c>
      <c r="R91" s="4"/>
      <c r="S91" s="7"/>
      <c r="T91" s="7"/>
      <c r="U91" s="7"/>
      <c r="V91" s="7"/>
      <c r="W91" s="7"/>
      <c r="X91" s="4"/>
      <c r="Y91" s="4"/>
      <c r="Z91" s="4"/>
      <c r="AA91" s="5"/>
      <c r="AB91" s="5"/>
      <c r="AC91" s="5"/>
      <c r="AD91" s="5"/>
      <c r="AE91" s="5"/>
      <c r="AF91" s="4"/>
      <c r="AG91" s="4"/>
      <c r="AH91" s="4"/>
      <c r="AI91" s="4"/>
      <c r="AJ91" s="4"/>
      <c r="AK91" s="4"/>
      <c r="AL91" s="4"/>
      <c r="AM91" s="4"/>
      <c r="AZ91">
        <v>11534</v>
      </c>
      <c r="BA91">
        <v>28935</v>
      </c>
      <c r="BB91">
        <v>73133</v>
      </c>
      <c r="BC91">
        <v>267411</v>
      </c>
    </row>
    <row r="92" spans="1:55" x14ac:dyDescent="0.25">
      <c r="B92" t="s">
        <v>265</v>
      </c>
      <c r="R92" s="4"/>
      <c r="S92" s="7"/>
      <c r="T92" s="7"/>
      <c r="U92" s="7"/>
      <c r="V92" s="7"/>
      <c r="W92" s="7"/>
      <c r="X92" s="4"/>
      <c r="Y92" s="4"/>
      <c r="Z92" s="4"/>
      <c r="AA92" s="5"/>
      <c r="AB92" s="5"/>
      <c r="AC92" s="5"/>
      <c r="AD92" s="5"/>
      <c r="AE92" s="5"/>
      <c r="AF92" s="4"/>
      <c r="AG92" s="4"/>
      <c r="AH92" s="4"/>
      <c r="AI92" s="4"/>
      <c r="AJ92" s="4"/>
      <c r="AK92" s="4"/>
      <c r="AL92" s="4"/>
      <c r="AM92" s="4"/>
      <c r="BB92">
        <v>5629210</v>
      </c>
      <c r="BC92">
        <v>5126778</v>
      </c>
    </row>
    <row r="93" spans="1:55" x14ac:dyDescent="0.25">
      <c r="B93" t="s">
        <v>266</v>
      </c>
      <c r="R93" s="4"/>
      <c r="S93" s="7"/>
      <c r="T93" s="7"/>
      <c r="U93" s="7"/>
      <c r="V93" s="7"/>
      <c r="W93" s="7"/>
      <c r="X93" s="4"/>
      <c r="Y93" s="4"/>
      <c r="Z93" s="4"/>
      <c r="AA93" s="5"/>
      <c r="AB93" s="5"/>
      <c r="AC93" s="5"/>
      <c r="AD93" s="5"/>
      <c r="AE93" s="5"/>
      <c r="AF93" s="4"/>
      <c r="AG93" s="4"/>
      <c r="AH93" s="4"/>
      <c r="AI93" s="4"/>
      <c r="AJ93" s="4"/>
      <c r="AK93" s="4"/>
      <c r="AL93" s="4"/>
      <c r="AM93" s="4"/>
      <c r="AZ93">
        <v>302</v>
      </c>
      <c r="BA93">
        <v>7667</v>
      </c>
      <c r="BB93">
        <v>10917</v>
      </c>
      <c r="BC93">
        <v>2950</v>
      </c>
    </row>
    <row r="94" spans="1:55" x14ac:dyDescent="0.25">
      <c r="A94" t="s">
        <v>0</v>
      </c>
      <c r="B94" t="s">
        <v>70</v>
      </c>
      <c r="C94" t="s">
        <v>71</v>
      </c>
      <c r="R94" s="4"/>
      <c r="S94" s="7"/>
      <c r="T94" s="7"/>
      <c r="U94" s="7"/>
      <c r="V94" s="7"/>
      <c r="W94" s="7"/>
      <c r="X94" s="4"/>
      <c r="Y94" s="4"/>
      <c r="Z94" s="4">
        <v>8066</v>
      </c>
      <c r="AA94" s="5">
        <v>3970</v>
      </c>
      <c r="AB94" s="5">
        <v>29257</v>
      </c>
      <c r="AC94" s="5"/>
      <c r="AD94" s="5"/>
      <c r="AE94" s="5"/>
      <c r="AF94" s="4"/>
      <c r="AG94" s="4"/>
      <c r="AH94" s="4"/>
      <c r="AI94" s="4"/>
      <c r="AJ94" s="4"/>
      <c r="AK94" s="4"/>
      <c r="AL94" s="4"/>
      <c r="AM94" s="4"/>
    </row>
    <row r="95" spans="1:55" x14ac:dyDescent="0.25">
      <c r="A95" t="s">
        <v>0</v>
      </c>
      <c r="B95" t="s">
        <v>72</v>
      </c>
      <c r="C95" t="s">
        <v>73</v>
      </c>
      <c r="R95" s="4"/>
      <c r="S95" s="7"/>
      <c r="T95" s="7"/>
      <c r="U95" s="7"/>
      <c r="V95" s="7"/>
      <c r="W95" s="7"/>
      <c r="X95" s="4"/>
      <c r="Y95" s="4"/>
      <c r="Z95" s="4">
        <v>2640017</v>
      </c>
      <c r="AA95" s="5">
        <v>2155056</v>
      </c>
      <c r="AB95" s="5"/>
      <c r="AC95" s="5"/>
      <c r="AD95" s="5"/>
      <c r="AE95" s="5"/>
      <c r="AF95" s="4"/>
      <c r="AG95" s="4"/>
      <c r="AH95" s="4"/>
      <c r="AI95" s="4"/>
      <c r="AJ95" s="4"/>
      <c r="AK95" s="4"/>
      <c r="AL95" s="4"/>
      <c r="AM95" s="4"/>
    </row>
    <row r="96" spans="1:55" x14ac:dyDescent="0.25">
      <c r="A96" t="s">
        <v>0</v>
      </c>
      <c r="B96" t="s">
        <v>74</v>
      </c>
      <c r="C96" t="s">
        <v>293</v>
      </c>
      <c r="J96">
        <v>14981470</v>
      </c>
      <c r="K96">
        <v>16872951</v>
      </c>
      <c r="L96">
        <v>22221221</v>
      </c>
      <c r="M96">
        <v>17583358</v>
      </c>
      <c r="N96">
        <v>19866424</v>
      </c>
      <c r="O96">
        <v>21004468</v>
      </c>
      <c r="P96">
        <v>21483299</v>
      </c>
      <c r="Q96">
        <v>25789975</v>
      </c>
      <c r="R96" s="4">
        <v>21394735</v>
      </c>
      <c r="S96" s="7"/>
      <c r="T96" s="7"/>
      <c r="U96" s="7"/>
      <c r="V96" s="7"/>
      <c r="W96" s="7"/>
      <c r="X96" s="4"/>
      <c r="Y96" s="4"/>
      <c r="Z96" s="4"/>
      <c r="AA96" s="5"/>
      <c r="AB96" s="5">
        <v>33061648</v>
      </c>
      <c r="AC96" s="5">
        <v>38263654</v>
      </c>
      <c r="AD96" s="5">
        <v>34201873</v>
      </c>
      <c r="AE96" s="5">
        <v>25100537</v>
      </c>
      <c r="AF96" s="4">
        <v>23680760</v>
      </c>
      <c r="AG96" s="4">
        <v>26336915</v>
      </c>
      <c r="AH96" s="4">
        <v>23582565</v>
      </c>
      <c r="AI96" s="4">
        <v>13908509</v>
      </c>
      <c r="AJ96" s="4">
        <v>10841492</v>
      </c>
      <c r="AK96" s="4">
        <v>10387952</v>
      </c>
      <c r="AL96" s="4">
        <v>12387190</v>
      </c>
      <c r="AM96" s="4">
        <v>11469828</v>
      </c>
      <c r="AN96">
        <v>12725698</v>
      </c>
      <c r="AO96">
        <v>13542592</v>
      </c>
      <c r="AP96">
        <v>14333668</v>
      </c>
      <c r="AQ96">
        <v>11612568</v>
      </c>
      <c r="AR96">
        <v>12050049</v>
      </c>
      <c r="AS96">
        <v>13387846</v>
      </c>
      <c r="AT96">
        <v>8971471</v>
      </c>
      <c r="AU96">
        <v>15645105</v>
      </c>
      <c r="AV96">
        <v>11003760</v>
      </c>
      <c r="AW96">
        <v>13144659</v>
      </c>
      <c r="AX96">
        <v>13931050</v>
      </c>
      <c r="AY96">
        <v>15250475</v>
      </c>
      <c r="AZ96">
        <v>14851701</v>
      </c>
      <c r="BA96">
        <v>47560140</v>
      </c>
      <c r="BB96">
        <v>29010017</v>
      </c>
      <c r="BC96">
        <v>40072002</v>
      </c>
    </row>
    <row r="97" spans="1:55" x14ac:dyDescent="0.25">
      <c r="A97" t="s">
        <v>0</v>
      </c>
      <c r="B97" t="s">
        <v>75</v>
      </c>
      <c r="J97">
        <v>473115</v>
      </c>
      <c r="K97">
        <v>357661</v>
      </c>
      <c r="L97">
        <v>539850</v>
      </c>
      <c r="M97">
        <v>763905</v>
      </c>
      <c r="N97">
        <v>1133365</v>
      </c>
      <c r="O97">
        <v>582271</v>
      </c>
      <c r="P97">
        <v>817094</v>
      </c>
      <c r="Q97">
        <v>670078</v>
      </c>
      <c r="R97" s="4">
        <v>408218</v>
      </c>
      <c r="S97" s="7"/>
      <c r="T97" s="7"/>
      <c r="U97" s="7"/>
      <c r="V97" s="7"/>
      <c r="W97" s="7"/>
      <c r="X97" s="4">
        <v>816722</v>
      </c>
      <c r="Y97" s="4">
        <v>1647136</v>
      </c>
      <c r="Z97" s="4">
        <v>1147157</v>
      </c>
      <c r="AA97" s="5">
        <v>551741</v>
      </c>
      <c r="AB97" s="5">
        <v>462128</v>
      </c>
      <c r="AC97" s="5">
        <v>1203002</v>
      </c>
      <c r="AD97" s="5">
        <v>566129</v>
      </c>
      <c r="AE97" s="5">
        <v>437089</v>
      </c>
      <c r="AF97" s="4">
        <v>563485</v>
      </c>
      <c r="AG97" s="4">
        <v>565362</v>
      </c>
      <c r="AH97" s="4">
        <v>797657</v>
      </c>
      <c r="AI97" s="4">
        <v>332834</v>
      </c>
      <c r="AJ97" s="4">
        <v>218810</v>
      </c>
      <c r="AK97" s="4">
        <v>263276</v>
      </c>
      <c r="AL97" s="4">
        <v>262731</v>
      </c>
      <c r="AM97" s="4">
        <v>346163</v>
      </c>
      <c r="AN97">
        <v>349614</v>
      </c>
      <c r="AO97">
        <v>571531</v>
      </c>
      <c r="AP97">
        <v>941187</v>
      </c>
      <c r="AQ97">
        <v>752590</v>
      </c>
      <c r="AR97">
        <v>1599567</v>
      </c>
      <c r="AS97">
        <v>2326930</v>
      </c>
      <c r="AT97">
        <v>30173</v>
      </c>
      <c r="AU97">
        <v>7503</v>
      </c>
      <c r="AV97">
        <v>3885979</v>
      </c>
      <c r="AW97">
        <v>3471841</v>
      </c>
      <c r="AX97">
        <v>2737271</v>
      </c>
      <c r="AY97">
        <v>4092300</v>
      </c>
      <c r="AZ97">
        <v>3680743</v>
      </c>
      <c r="BA97">
        <v>4731120</v>
      </c>
      <c r="BB97">
        <v>9084356</v>
      </c>
      <c r="BC97">
        <v>12100700</v>
      </c>
    </row>
    <row r="98" spans="1:55" x14ac:dyDescent="0.25">
      <c r="B98" t="s">
        <v>294</v>
      </c>
      <c r="J98">
        <v>57875</v>
      </c>
      <c r="K98">
        <v>39040</v>
      </c>
      <c r="L98">
        <v>72550</v>
      </c>
      <c r="M98">
        <v>62371</v>
      </c>
      <c r="N98">
        <v>22713</v>
      </c>
      <c r="O98">
        <v>53417</v>
      </c>
      <c r="P98">
        <v>35891</v>
      </c>
      <c r="Q98">
        <v>22897</v>
      </c>
      <c r="R98" s="4">
        <v>43733</v>
      </c>
      <c r="S98" s="7"/>
      <c r="T98" s="7"/>
      <c r="U98" s="7"/>
      <c r="V98" s="7"/>
      <c r="W98" s="7"/>
      <c r="X98" s="4"/>
      <c r="Y98" s="4"/>
      <c r="Z98" s="4"/>
      <c r="AA98" s="5"/>
      <c r="AB98" s="5"/>
      <c r="AC98" s="5"/>
      <c r="AD98" s="5"/>
      <c r="AE98" s="5"/>
      <c r="AF98" s="4"/>
      <c r="AG98" s="4"/>
      <c r="AH98" s="4"/>
      <c r="AI98" s="4"/>
      <c r="AJ98" s="4"/>
      <c r="AK98" s="4"/>
      <c r="AL98" s="4"/>
      <c r="AM98" s="4"/>
    </row>
    <row r="99" spans="1:55" x14ac:dyDescent="0.25">
      <c r="A99" t="s">
        <v>0</v>
      </c>
      <c r="B99" t="s">
        <v>76</v>
      </c>
      <c r="J99">
        <v>62970</v>
      </c>
      <c r="K99">
        <v>74228</v>
      </c>
      <c r="L99">
        <v>76223</v>
      </c>
      <c r="M99">
        <v>75137</v>
      </c>
      <c r="N99">
        <v>63509</v>
      </c>
      <c r="O99">
        <v>66440</v>
      </c>
      <c r="P99">
        <v>59320</v>
      </c>
      <c r="Q99">
        <v>45000</v>
      </c>
      <c r="R99" s="4">
        <v>56709</v>
      </c>
      <c r="S99" s="7"/>
      <c r="T99" s="7"/>
      <c r="U99" s="7"/>
      <c r="V99" s="7"/>
      <c r="W99" s="7"/>
      <c r="X99" s="4">
        <v>528219</v>
      </c>
      <c r="Y99" s="4">
        <v>537362</v>
      </c>
      <c r="Z99" s="4">
        <v>106089</v>
      </c>
      <c r="AA99" s="5">
        <v>91031</v>
      </c>
      <c r="AB99" s="5">
        <v>57405</v>
      </c>
      <c r="AC99" s="5">
        <v>61187</v>
      </c>
      <c r="AD99" s="5">
        <v>111807</v>
      </c>
      <c r="AE99" s="5">
        <v>84078</v>
      </c>
      <c r="AF99" s="4">
        <v>61080</v>
      </c>
      <c r="AG99" s="4">
        <v>63316</v>
      </c>
      <c r="AH99" s="4">
        <v>58512</v>
      </c>
      <c r="AI99" s="4">
        <v>42767</v>
      </c>
      <c r="AJ99" s="4">
        <v>31290</v>
      </c>
      <c r="AK99" s="4">
        <v>14960</v>
      </c>
      <c r="AL99" s="4">
        <v>6523</v>
      </c>
      <c r="AM99" s="4">
        <v>5996</v>
      </c>
      <c r="AN99">
        <v>5246</v>
      </c>
      <c r="AO99">
        <v>7595</v>
      </c>
      <c r="AP99">
        <v>12287</v>
      </c>
      <c r="AQ99">
        <v>7184</v>
      </c>
      <c r="AR99">
        <v>4613</v>
      </c>
      <c r="AS99">
        <v>19515</v>
      </c>
      <c r="AT99">
        <v>3942</v>
      </c>
      <c r="AU99">
        <v>4641</v>
      </c>
      <c r="AV99">
        <v>6</v>
      </c>
      <c r="AW99">
        <v>122816</v>
      </c>
      <c r="AX99">
        <v>94501</v>
      </c>
      <c r="AY99">
        <v>141</v>
      </c>
      <c r="AZ99">
        <v>3214</v>
      </c>
      <c r="BA99">
        <v>6316</v>
      </c>
      <c r="BB99">
        <v>1851</v>
      </c>
      <c r="BC99">
        <v>537</v>
      </c>
    </row>
    <row r="100" spans="1:55" x14ac:dyDescent="0.25">
      <c r="A100" t="s">
        <v>0</v>
      </c>
      <c r="B100" t="s">
        <v>77</v>
      </c>
      <c r="J100">
        <v>4092</v>
      </c>
      <c r="K100">
        <v>2466</v>
      </c>
      <c r="L100">
        <v>2023</v>
      </c>
      <c r="M100">
        <v>1717</v>
      </c>
      <c r="N100">
        <v>2234</v>
      </c>
      <c r="O100">
        <v>5045</v>
      </c>
      <c r="P100">
        <v>8173</v>
      </c>
      <c r="Q100">
        <v>3631</v>
      </c>
      <c r="R100" s="4">
        <v>8609</v>
      </c>
      <c r="S100" s="7"/>
      <c r="T100" s="7"/>
      <c r="U100" s="7"/>
      <c r="V100" s="7"/>
      <c r="W100" s="7"/>
      <c r="X100" s="4">
        <v>28947</v>
      </c>
      <c r="Y100" s="4">
        <v>8986</v>
      </c>
      <c r="Z100" s="4">
        <v>4800</v>
      </c>
      <c r="AA100" s="5">
        <v>6474</v>
      </c>
      <c r="AB100" s="5">
        <v>4970</v>
      </c>
      <c r="AC100" s="5">
        <v>28094</v>
      </c>
      <c r="AD100" s="5">
        <v>119057</v>
      </c>
      <c r="AE100" s="5">
        <v>104892</v>
      </c>
      <c r="AF100" s="4">
        <v>233811</v>
      </c>
      <c r="AG100" s="4">
        <v>351079</v>
      </c>
      <c r="AH100" s="4">
        <v>166891</v>
      </c>
      <c r="AI100" s="4">
        <v>229032</v>
      </c>
      <c r="AJ100" s="4">
        <v>216517</v>
      </c>
      <c r="AK100" s="4">
        <v>138651</v>
      </c>
      <c r="AL100" s="4">
        <v>191624</v>
      </c>
      <c r="AM100" s="4">
        <v>163864</v>
      </c>
      <c r="AN100">
        <v>190784</v>
      </c>
      <c r="AO100">
        <v>185939</v>
      </c>
      <c r="AP100">
        <v>88971</v>
      </c>
      <c r="AQ100">
        <v>97869</v>
      </c>
      <c r="AR100">
        <v>117137</v>
      </c>
      <c r="AS100">
        <v>41434</v>
      </c>
      <c r="AT100">
        <v>1</v>
      </c>
      <c r="AU100">
        <v>10625</v>
      </c>
      <c r="AV100">
        <v>80155</v>
      </c>
      <c r="AW100">
        <v>53160</v>
      </c>
      <c r="AX100">
        <v>89702</v>
      </c>
      <c r="AY100">
        <v>51643</v>
      </c>
      <c r="AZ100">
        <v>76298</v>
      </c>
      <c r="BA100">
        <v>141771</v>
      </c>
      <c r="BB100">
        <v>582639</v>
      </c>
      <c r="BC100">
        <v>857920</v>
      </c>
    </row>
    <row r="101" spans="1:55" x14ac:dyDescent="0.25">
      <c r="A101" t="s">
        <v>0</v>
      </c>
      <c r="B101" t="s">
        <v>78</v>
      </c>
      <c r="J101">
        <v>12983</v>
      </c>
      <c r="K101">
        <v>1214</v>
      </c>
      <c r="L101">
        <v>236</v>
      </c>
      <c r="M101">
        <v>370</v>
      </c>
      <c r="N101">
        <v>1772</v>
      </c>
      <c r="O101">
        <v>2527</v>
      </c>
      <c r="P101">
        <v>4609</v>
      </c>
      <c r="Q101">
        <v>7750</v>
      </c>
      <c r="R101" s="4">
        <v>6523</v>
      </c>
      <c r="S101" s="7"/>
      <c r="T101" s="7"/>
      <c r="U101" s="7"/>
      <c r="V101" s="7"/>
      <c r="W101" s="7"/>
      <c r="X101" s="4">
        <v>403</v>
      </c>
      <c r="Y101" s="4">
        <v>3392</v>
      </c>
      <c r="Z101" s="4">
        <v>9186</v>
      </c>
      <c r="AA101" s="5">
        <v>11733</v>
      </c>
      <c r="AB101" s="5">
        <v>328</v>
      </c>
      <c r="AC101" s="5">
        <v>4902</v>
      </c>
      <c r="AD101" s="5">
        <v>6973</v>
      </c>
      <c r="AE101" s="5">
        <v>3303</v>
      </c>
      <c r="AF101" s="4">
        <v>9388</v>
      </c>
      <c r="AG101" s="4">
        <v>13560</v>
      </c>
      <c r="AH101" s="4">
        <v>7153</v>
      </c>
      <c r="AI101" s="4">
        <v>2332</v>
      </c>
      <c r="AJ101" s="4">
        <v>5383</v>
      </c>
      <c r="AK101" s="4">
        <v>8313</v>
      </c>
      <c r="AL101" s="4"/>
      <c r="AM101" s="4"/>
    </row>
    <row r="102" spans="1:55" x14ac:dyDescent="0.25">
      <c r="A102" t="s">
        <v>0</v>
      </c>
      <c r="B102" t="s">
        <v>79</v>
      </c>
      <c r="L102">
        <v>200</v>
      </c>
      <c r="R102" s="4"/>
      <c r="S102" s="7"/>
      <c r="T102" s="7"/>
      <c r="U102" s="7"/>
      <c r="V102" s="7"/>
      <c r="W102" s="7"/>
      <c r="X102" s="4"/>
      <c r="Y102" s="4"/>
      <c r="Z102" s="4">
        <v>12031</v>
      </c>
      <c r="AA102" s="5">
        <v>3525</v>
      </c>
      <c r="AB102" s="5">
        <v>3981</v>
      </c>
      <c r="AC102" s="5">
        <v>3740</v>
      </c>
      <c r="AD102" s="5">
        <v>614</v>
      </c>
      <c r="AE102" s="5">
        <v>7354</v>
      </c>
      <c r="AF102" s="4">
        <v>5384</v>
      </c>
      <c r="AG102" s="4">
        <v>24529</v>
      </c>
      <c r="AH102" s="4">
        <v>24797</v>
      </c>
      <c r="AI102" s="4">
        <v>16978</v>
      </c>
      <c r="AJ102" s="4">
        <v>18169</v>
      </c>
      <c r="AK102" s="4">
        <v>13510</v>
      </c>
      <c r="AL102" s="4"/>
      <c r="AM102" s="4"/>
    </row>
    <row r="103" spans="1:55" x14ac:dyDescent="0.25">
      <c r="A103" t="s">
        <v>0</v>
      </c>
      <c r="B103" t="s">
        <v>219</v>
      </c>
      <c r="R103" s="4"/>
      <c r="S103" s="7"/>
      <c r="T103" s="7"/>
      <c r="U103" s="7"/>
      <c r="V103" s="7"/>
      <c r="W103" s="7"/>
      <c r="X103" s="4"/>
      <c r="Y103" s="4"/>
      <c r="Z103" s="4"/>
      <c r="AA103" s="5"/>
      <c r="AB103" s="5"/>
      <c r="AC103" s="5"/>
      <c r="AD103" s="5"/>
      <c r="AE103" s="5"/>
      <c r="AF103" s="4"/>
      <c r="AG103" s="4"/>
      <c r="AH103" s="4"/>
      <c r="AI103" s="4"/>
      <c r="AJ103" s="4"/>
      <c r="AK103" s="4"/>
      <c r="AL103" s="4">
        <v>18868</v>
      </c>
      <c r="AM103" s="4">
        <v>23491</v>
      </c>
      <c r="AN103">
        <v>20978</v>
      </c>
      <c r="AO103">
        <v>12017</v>
      </c>
      <c r="AP103">
        <v>58397</v>
      </c>
      <c r="AQ103">
        <v>28629</v>
      </c>
      <c r="AR103">
        <v>23241</v>
      </c>
      <c r="AS103">
        <v>47406</v>
      </c>
      <c r="AT103">
        <v>5480</v>
      </c>
      <c r="AU103">
        <v>12531</v>
      </c>
      <c r="AV103">
        <v>385</v>
      </c>
      <c r="AW103">
        <v>4034</v>
      </c>
      <c r="AX103">
        <v>20042</v>
      </c>
      <c r="AY103">
        <v>26546</v>
      </c>
    </row>
    <row r="104" spans="1:55" x14ac:dyDescent="0.25">
      <c r="B104" t="s">
        <v>267</v>
      </c>
      <c r="R104" s="4"/>
      <c r="S104" s="7"/>
      <c r="T104" s="7"/>
      <c r="U104" s="7"/>
      <c r="V104" s="7"/>
      <c r="W104" s="7"/>
      <c r="X104" s="4"/>
      <c r="Y104" s="4"/>
      <c r="Z104" s="4"/>
      <c r="AA104" s="5"/>
      <c r="AB104" s="5"/>
      <c r="AC104" s="5"/>
      <c r="AD104" s="5"/>
      <c r="AE104" s="5"/>
      <c r="AF104" s="4"/>
      <c r="AG104" s="4"/>
      <c r="AH104" s="4"/>
      <c r="AI104" s="4"/>
      <c r="AJ104" s="4"/>
      <c r="AK104" s="4"/>
      <c r="AL104" s="4"/>
      <c r="AM104" s="4"/>
      <c r="AZ104">
        <v>1407272</v>
      </c>
      <c r="BA104">
        <v>5296854</v>
      </c>
      <c r="BB104">
        <v>6834513</v>
      </c>
      <c r="BC104">
        <v>8196555</v>
      </c>
    </row>
    <row r="105" spans="1:55" x14ac:dyDescent="0.25">
      <c r="B105" t="s">
        <v>268</v>
      </c>
      <c r="R105" s="4"/>
      <c r="S105" s="7"/>
      <c r="T105" s="7"/>
      <c r="U105" s="7"/>
      <c r="V105" s="7"/>
      <c r="W105" s="7"/>
      <c r="X105" s="4"/>
      <c r="Y105" s="4"/>
      <c r="Z105" s="4"/>
      <c r="AA105" s="5"/>
      <c r="AB105" s="5"/>
      <c r="AC105" s="5"/>
      <c r="AD105" s="5"/>
      <c r="AE105" s="5"/>
      <c r="AF105" s="4"/>
      <c r="AG105" s="4"/>
      <c r="AH105" s="4"/>
      <c r="AI105" s="4"/>
      <c r="AJ105" s="4"/>
      <c r="AK105" s="4"/>
      <c r="AL105" s="4"/>
      <c r="AM105" s="4"/>
      <c r="AZ105">
        <v>100</v>
      </c>
      <c r="BA105">
        <v>1222</v>
      </c>
      <c r="BB105">
        <v>210</v>
      </c>
      <c r="BC105">
        <v>801</v>
      </c>
    </row>
    <row r="106" spans="1:55" x14ac:dyDescent="0.25">
      <c r="A106" t="s">
        <v>0</v>
      </c>
      <c r="B106" t="s">
        <v>220</v>
      </c>
      <c r="R106" s="4"/>
      <c r="S106" s="7"/>
      <c r="T106" s="7"/>
      <c r="U106" s="7"/>
      <c r="V106" s="7"/>
      <c r="W106" s="7"/>
      <c r="X106" s="4"/>
      <c r="Y106" s="4"/>
      <c r="Z106" s="4"/>
      <c r="AA106" s="5"/>
      <c r="AB106" s="5"/>
      <c r="AC106" s="5"/>
      <c r="AD106" s="5"/>
      <c r="AE106" s="5"/>
      <c r="AF106" s="4"/>
      <c r="AG106" s="4"/>
      <c r="AH106" s="4"/>
      <c r="AI106" s="4"/>
      <c r="AJ106" s="4"/>
      <c r="AK106" s="4"/>
      <c r="AL106" s="4">
        <v>4293</v>
      </c>
      <c r="AM106" s="4">
        <v>2526</v>
      </c>
      <c r="AN106">
        <v>4589</v>
      </c>
      <c r="AO106">
        <v>4904</v>
      </c>
      <c r="AP106">
        <v>13208</v>
      </c>
      <c r="AQ106">
        <v>18353</v>
      </c>
      <c r="AR106">
        <v>7407</v>
      </c>
      <c r="AS106">
        <v>17659</v>
      </c>
      <c r="AW106">
        <v>901</v>
      </c>
      <c r="AY106">
        <v>604586</v>
      </c>
      <c r="AZ106">
        <v>2879</v>
      </c>
      <c r="BA106">
        <v>314</v>
      </c>
      <c r="BB106">
        <v>2257</v>
      </c>
      <c r="BC106">
        <v>54</v>
      </c>
    </row>
    <row r="107" spans="1:55" x14ac:dyDescent="0.25">
      <c r="A107" t="s">
        <v>0</v>
      </c>
      <c r="B107" t="s">
        <v>152</v>
      </c>
      <c r="R107" s="4"/>
      <c r="S107" s="7"/>
      <c r="T107" s="7"/>
      <c r="U107" s="7"/>
      <c r="V107" s="7"/>
      <c r="W107" s="7"/>
      <c r="X107" s="4"/>
      <c r="Y107" s="4"/>
      <c r="Z107" s="4">
        <v>1359786</v>
      </c>
      <c r="AA107" s="5">
        <v>1149955</v>
      </c>
      <c r="AB107" s="5">
        <v>1858800</v>
      </c>
      <c r="AC107" s="5">
        <v>1911105</v>
      </c>
      <c r="AD107" s="5">
        <v>1653873</v>
      </c>
      <c r="AE107" s="5">
        <v>852267</v>
      </c>
      <c r="AF107" s="4">
        <v>1698678</v>
      </c>
      <c r="AG107" s="4">
        <v>1727403</v>
      </c>
      <c r="AH107" s="4">
        <v>1676228</v>
      </c>
      <c r="AI107" s="4">
        <v>1131156</v>
      </c>
      <c r="AJ107" s="4">
        <v>705113</v>
      </c>
      <c r="AK107" s="4">
        <v>421914</v>
      </c>
      <c r="AL107" s="4">
        <v>439737</v>
      </c>
      <c r="AM107" s="4">
        <v>486574</v>
      </c>
      <c r="AN107">
        <v>1900182</v>
      </c>
      <c r="AO107">
        <v>2467517</v>
      </c>
      <c r="AP107">
        <v>3709207</v>
      </c>
      <c r="AQ107">
        <v>2725121</v>
      </c>
      <c r="AR107">
        <v>2517981</v>
      </c>
      <c r="AS107">
        <v>2538480</v>
      </c>
      <c r="AT107">
        <v>1277580</v>
      </c>
      <c r="AU107">
        <v>1407309</v>
      </c>
      <c r="AV107">
        <v>506475</v>
      </c>
      <c r="AW107">
        <v>1899375</v>
      </c>
      <c r="AX107">
        <v>2158282</v>
      </c>
      <c r="AY107">
        <v>2019191</v>
      </c>
      <c r="AZ107">
        <v>3241755</v>
      </c>
      <c r="BA107">
        <v>7239273</v>
      </c>
      <c r="BB107">
        <v>6649095</v>
      </c>
      <c r="BC107">
        <v>8685216</v>
      </c>
    </row>
    <row r="108" spans="1:55" x14ac:dyDescent="0.25">
      <c r="A108" t="s">
        <v>0</v>
      </c>
      <c r="B108" t="s">
        <v>80</v>
      </c>
      <c r="J108">
        <v>451390</v>
      </c>
      <c r="K108">
        <v>482011</v>
      </c>
      <c r="L108">
        <v>626009</v>
      </c>
      <c r="M108">
        <v>430184</v>
      </c>
      <c r="N108">
        <v>298131</v>
      </c>
      <c r="O108">
        <v>448936</v>
      </c>
      <c r="P108">
        <v>673147</v>
      </c>
      <c r="Q108">
        <v>957715</v>
      </c>
      <c r="R108" s="4">
        <v>429562</v>
      </c>
      <c r="S108" s="7"/>
      <c r="T108" s="7"/>
      <c r="U108" s="7"/>
      <c r="V108" s="7"/>
      <c r="W108" s="7"/>
      <c r="X108" s="4">
        <v>1683198</v>
      </c>
      <c r="Y108" s="4">
        <v>3743305</v>
      </c>
      <c r="Z108" s="4">
        <v>6540141</v>
      </c>
      <c r="AA108" s="5">
        <v>8124238</v>
      </c>
      <c r="AB108" s="5">
        <v>7052804</v>
      </c>
      <c r="AC108" s="5">
        <v>8093270</v>
      </c>
      <c r="AD108" s="5">
        <v>7242145</v>
      </c>
      <c r="AE108" s="5">
        <v>7855996</v>
      </c>
      <c r="AF108" s="4">
        <v>9452992</v>
      </c>
      <c r="AG108" s="4">
        <v>9044869</v>
      </c>
      <c r="AH108" s="4">
        <v>9147918</v>
      </c>
      <c r="AI108" s="4">
        <v>8776307</v>
      </c>
      <c r="AJ108" s="4">
        <v>5791368</v>
      </c>
      <c r="AK108" s="4">
        <v>6942432</v>
      </c>
      <c r="AL108" s="4">
        <v>7725274</v>
      </c>
      <c r="AM108" s="4">
        <v>7870213</v>
      </c>
      <c r="AN108">
        <v>7359918</v>
      </c>
      <c r="AO108">
        <v>7667985</v>
      </c>
      <c r="AP108">
        <v>10436506</v>
      </c>
      <c r="AQ108">
        <v>9072688</v>
      </c>
      <c r="AR108">
        <v>9571765</v>
      </c>
      <c r="AS108">
        <v>10310370</v>
      </c>
      <c r="AT108">
        <v>3782096</v>
      </c>
      <c r="AU108">
        <v>259307</v>
      </c>
      <c r="AV108">
        <v>330350</v>
      </c>
      <c r="AW108">
        <v>587813</v>
      </c>
      <c r="AX108">
        <v>1740826</v>
      </c>
      <c r="AY108">
        <v>21012264</v>
      </c>
      <c r="AZ108">
        <v>16045517</v>
      </c>
      <c r="BA108">
        <v>36107893</v>
      </c>
      <c r="BB108">
        <v>34478628</v>
      </c>
      <c r="BC108">
        <v>47773787</v>
      </c>
    </row>
    <row r="109" spans="1:55" x14ac:dyDescent="0.25">
      <c r="A109" t="s">
        <v>0</v>
      </c>
      <c r="B109" t="s">
        <v>81</v>
      </c>
      <c r="M109">
        <v>300</v>
      </c>
      <c r="O109">
        <v>400</v>
      </c>
      <c r="P109">
        <v>2077</v>
      </c>
      <c r="Q109">
        <v>636</v>
      </c>
      <c r="R109" s="4"/>
      <c r="S109" s="7"/>
      <c r="T109" s="7"/>
      <c r="U109" s="7"/>
      <c r="V109" s="7"/>
      <c r="W109" s="7"/>
      <c r="X109" s="4">
        <v>9031</v>
      </c>
      <c r="Y109" s="4">
        <v>163978</v>
      </c>
      <c r="Z109" s="4">
        <v>89141</v>
      </c>
      <c r="AA109" s="5">
        <v>65783</v>
      </c>
      <c r="AB109" s="5">
        <v>56327</v>
      </c>
      <c r="AC109" s="5">
        <v>3989</v>
      </c>
      <c r="AD109" s="5">
        <v>1941</v>
      </c>
      <c r="AE109" s="5">
        <v>470</v>
      </c>
      <c r="AF109" s="4">
        <v>1709</v>
      </c>
      <c r="AG109" s="4">
        <v>246</v>
      </c>
      <c r="AH109" s="4"/>
      <c r="AI109" s="4"/>
      <c r="AJ109" s="4">
        <v>1448</v>
      </c>
      <c r="AK109" s="4">
        <v>15535</v>
      </c>
      <c r="AL109" s="4">
        <v>2395</v>
      </c>
      <c r="AM109" s="4">
        <v>2986</v>
      </c>
      <c r="AN109">
        <v>72363</v>
      </c>
      <c r="AO109">
        <v>537696</v>
      </c>
      <c r="AP109">
        <v>1526110</v>
      </c>
      <c r="AQ109">
        <v>1684619</v>
      </c>
      <c r="AR109">
        <v>1548044</v>
      </c>
      <c r="AS109">
        <v>240043</v>
      </c>
      <c r="AT109">
        <v>12</v>
      </c>
      <c r="AU109">
        <v>7</v>
      </c>
      <c r="AY109">
        <v>22808</v>
      </c>
      <c r="AZ109">
        <v>3130</v>
      </c>
      <c r="BA109">
        <v>6475</v>
      </c>
      <c r="BC109">
        <v>103299</v>
      </c>
    </row>
    <row r="110" spans="1:55" x14ac:dyDescent="0.25">
      <c r="A110" t="s">
        <v>0</v>
      </c>
      <c r="B110" t="s">
        <v>82</v>
      </c>
      <c r="O110">
        <v>180</v>
      </c>
      <c r="R110" s="4"/>
      <c r="S110" s="7"/>
      <c r="T110" s="7"/>
      <c r="U110" s="7"/>
      <c r="V110" s="7"/>
      <c r="W110" s="7"/>
      <c r="X110" s="4"/>
      <c r="Y110" s="4"/>
      <c r="Z110" s="4"/>
      <c r="AA110" s="5">
        <v>7081</v>
      </c>
      <c r="AB110" s="5"/>
      <c r="AC110" s="5"/>
      <c r="AD110" s="5"/>
      <c r="AE110" s="5">
        <v>901</v>
      </c>
      <c r="AF110" s="4"/>
      <c r="AG110" s="4">
        <v>72</v>
      </c>
      <c r="AH110" s="4">
        <v>17143</v>
      </c>
      <c r="AI110" s="4"/>
      <c r="AJ110" s="4">
        <v>138</v>
      </c>
      <c r="AK110" s="4">
        <v>59</v>
      </c>
      <c r="AL110" s="4"/>
      <c r="AM110" s="4"/>
    </row>
    <row r="111" spans="1:55" x14ac:dyDescent="0.25">
      <c r="A111" t="s">
        <v>0</v>
      </c>
      <c r="B111" t="s">
        <v>221</v>
      </c>
      <c r="R111" s="4"/>
      <c r="S111" s="7"/>
      <c r="T111" s="7"/>
      <c r="U111" s="7"/>
      <c r="V111" s="7"/>
      <c r="W111" s="7"/>
      <c r="X111" s="4"/>
      <c r="Y111" s="4"/>
      <c r="Z111" s="4"/>
      <c r="AA111" s="5"/>
      <c r="AB111" s="5"/>
      <c r="AC111" s="5"/>
      <c r="AD111" s="5"/>
      <c r="AE111" s="5"/>
      <c r="AF111" s="4"/>
      <c r="AG111" s="4"/>
      <c r="AH111" s="4"/>
      <c r="AI111" s="4"/>
      <c r="AJ111" s="4"/>
      <c r="AK111" s="4"/>
      <c r="AL111" s="4">
        <v>319</v>
      </c>
      <c r="AM111" s="4">
        <v>62</v>
      </c>
      <c r="AN111">
        <v>19</v>
      </c>
      <c r="AO111">
        <v>407</v>
      </c>
      <c r="AP111">
        <v>533</v>
      </c>
      <c r="AQ111">
        <v>104</v>
      </c>
      <c r="AR111">
        <v>28</v>
      </c>
    </row>
    <row r="112" spans="1:55" x14ac:dyDescent="0.25">
      <c r="B112" t="s">
        <v>269</v>
      </c>
      <c r="R112" s="4"/>
      <c r="S112" s="7"/>
      <c r="T112" s="7"/>
      <c r="U112" s="7"/>
      <c r="V112" s="7"/>
      <c r="W112" s="7"/>
      <c r="X112" s="4"/>
      <c r="Y112" s="4"/>
      <c r="Z112" s="4"/>
      <c r="AA112" s="5"/>
      <c r="AB112" s="5"/>
      <c r="AC112" s="5"/>
      <c r="AD112" s="5"/>
      <c r="AE112" s="5"/>
      <c r="AF112" s="4"/>
      <c r="AG112" s="4"/>
      <c r="AH112" s="4"/>
      <c r="AI112" s="4"/>
      <c r="AJ112" s="4"/>
      <c r="AK112" s="4"/>
      <c r="AL112" s="4"/>
      <c r="AM112" s="4"/>
      <c r="BC112">
        <v>102</v>
      </c>
    </row>
    <row r="113" spans="1:55" x14ac:dyDescent="0.25">
      <c r="A113" t="s">
        <v>0</v>
      </c>
      <c r="B113" t="s">
        <v>83</v>
      </c>
      <c r="J113">
        <v>386732</v>
      </c>
      <c r="K113">
        <v>611125</v>
      </c>
      <c r="L113">
        <v>631433</v>
      </c>
      <c r="M113">
        <v>677332</v>
      </c>
      <c r="N113">
        <v>539936</v>
      </c>
      <c r="O113">
        <v>789920</v>
      </c>
      <c r="P113">
        <v>421658</v>
      </c>
      <c r="Q113">
        <v>322737</v>
      </c>
      <c r="R113" s="4">
        <v>516187</v>
      </c>
      <c r="S113" s="7"/>
      <c r="T113" s="7"/>
      <c r="U113" s="7"/>
      <c r="V113" s="7"/>
      <c r="W113" s="7"/>
      <c r="X113" s="4">
        <v>1419383</v>
      </c>
      <c r="Y113" s="4">
        <v>795437</v>
      </c>
      <c r="Z113" s="4">
        <v>1935073</v>
      </c>
      <c r="AA113" s="5">
        <v>298976</v>
      </c>
      <c r="AB113" s="5">
        <v>400374</v>
      </c>
      <c r="AC113" s="5">
        <v>189648</v>
      </c>
      <c r="AD113" s="5">
        <v>380041</v>
      </c>
      <c r="AE113" s="5">
        <v>252112</v>
      </c>
      <c r="AF113" s="4">
        <v>322832</v>
      </c>
      <c r="AG113" s="4">
        <v>394727</v>
      </c>
      <c r="AH113" s="4">
        <v>260915</v>
      </c>
      <c r="AI113" s="4">
        <v>288980</v>
      </c>
      <c r="AJ113" s="4">
        <v>151202</v>
      </c>
      <c r="AK113" s="4">
        <v>47906</v>
      </c>
      <c r="AL113" s="4">
        <v>52126</v>
      </c>
      <c r="AM113" s="4">
        <v>153548</v>
      </c>
      <c r="AN113">
        <v>112891</v>
      </c>
      <c r="AO113">
        <v>317105</v>
      </c>
      <c r="AP113">
        <v>389955</v>
      </c>
      <c r="AQ113">
        <v>369748</v>
      </c>
      <c r="AR113">
        <v>379138</v>
      </c>
      <c r="AS113">
        <v>1297860</v>
      </c>
      <c r="AT113">
        <v>274679</v>
      </c>
      <c r="AU113">
        <v>25975</v>
      </c>
      <c r="AY113">
        <v>28343</v>
      </c>
      <c r="AZ113">
        <v>639365</v>
      </c>
      <c r="BA113">
        <v>1237563</v>
      </c>
      <c r="BB113">
        <v>2979872</v>
      </c>
      <c r="BC113">
        <v>3805234</v>
      </c>
    </row>
    <row r="114" spans="1:55" x14ac:dyDescent="0.25">
      <c r="A114" t="s">
        <v>0</v>
      </c>
      <c r="B114" t="s">
        <v>84</v>
      </c>
      <c r="J114">
        <v>2450419</v>
      </c>
      <c r="K114">
        <v>3466312</v>
      </c>
      <c r="L114">
        <v>3527195</v>
      </c>
      <c r="M114">
        <v>3135357</v>
      </c>
      <c r="N114">
        <v>4870056</v>
      </c>
      <c r="O114">
        <v>5529530</v>
      </c>
      <c r="P114">
        <v>4892744</v>
      </c>
      <c r="Q114">
        <v>4933015</v>
      </c>
      <c r="R114" s="4">
        <v>4671608</v>
      </c>
      <c r="S114" s="7"/>
      <c r="T114" s="7"/>
      <c r="U114" s="7"/>
      <c r="V114" s="7"/>
      <c r="W114" s="7"/>
      <c r="X114" s="4">
        <v>23052935</v>
      </c>
      <c r="Y114" s="4">
        <v>26898466</v>
      </c>
      <c r="Z114" s="4">
        <v>11269717</v>
      </c>
      <c r="AA114" s="5">
        <v>9714169</v>
      </c>
      <c r="AB114" s="5">
        <v>12160820</v>
      </c>
      <c r="AC114" s="5">
        <v>13915282</v>
      </c>
      <c r="AD114" s="5">
        <v>13447620</v>
      </c>
      <c r="AE114" s="5">
        <v>11539123</v>
      </c>
      <c r="AF114" s="4">
        <v>12123145</v>
      </c>
      <c r="AG114" s="4">
        <v>11973885</v>
      </c>
      <c r="AH114" s="4">
        <v>12156627</v>
      </c>
      <c r="AI114" s="4">
        <v>9888819</v>
      </c>
      <c r="AJ114" s="4">
        <v>7773074</v>
      </c>
      <c r="AK114" s="4">
        <v>6163025</v>
      </c>
      <c r="AL114" s="4">
        <v>5095071</v>
      </c>
      <c r="AM114" s="4">
        <v>6142313</v>
      </c>
      <c r="AN114">
        <v>6259494</v>
      </c>
      <c r="AO114">
        <v>7618426</v>
      </c>
      <c r="AP114">
        <v>8248983</v>
      </c>
      <c r="AQ114">
        <v>6409284</v>
      </c>
      <c r="AR114">
        <v>5147293</v>
      </c>
      <c r="AS114">
        <v>6826192</v>
      </c>
      <c r="AT114">
        <v>5534845</v>
      </c>
      <c r="AU114">
        <v>671110</v>
      </c>
      <c r="AV114">
        <v>184771</v>
      </c>
      <c r="AW114">
        <v>641410</v>
      </c>
      <c r="AX114">
        <v>1148868</v>
      </c>
      <c r="AY114">
        <v>2696816</v>
      </c>
      <c r="AZ114">
        <v>7172090</v>
      </c>
      <c r="BA114">
        <v>8201085</v>
      </c>
      <c r="BB114">
        <v>3622320</v>
      </c>
      <c r="BC114">
        <v>10324328</v>
      </c>
    </row>
    <row r="115" spans="1:55" x14ac:dyDescent="0.25">
      <c r="B115" t="s">
        <v>271</v>
      </c>
      <c r="R115" s="4"/>
      <c r="S115" s="7"/>
      <c r="T115" s="7"/>
      <c r="U115" s="7"/>
      <c r="V115" s="7"/>
      <c r="W115" s="7"/>
      <c r="X115" s="4"/>
      <c r="Y115" s="4"/>
      <c r="Z115" s="4"/>
      <c r="AA115" s="5"/>
      <c r="AB115" s="5"/>
      <c r="AC115" s="5"/>
      <c r="AD115" s="5"/>
      <c r="AE115" s="5"/>
      <c r="AF115" s="4"/>
      <c r="AG115" s="4"/>
      <c r="AH115" s="4"/>
      <c r="AI115" s="4"/>
      <c r="AJ115" s="4"/>
      <c r="AK115" s="4"/>
      <c r="AL115" s="4"/>
      <c r="AM115" s="4"/>
      <c r="AZ115">
        <v>19791</v>
      </c>
      <c r="BA115">
        <v>58604</v>
      </c>
      <c r="BB115">
        <v>124029</v>
      </c>
      <c r="BC115">
        <v>444546</v>
      </c>
    </row>
    <row r="116" spans="1:55" x14ac:dyDescent="0.25">
      <c r="A116" t="s">
        <v>0</v>
      </c>
      <c r="B116" t="s">
        <v>222</v>
      </c>
      <c r="R116" s="4"/>
      <c r="S116" s="7"/>
      <c r="T116" s="7"/>
      <c r="U116" s="7"/>
      <c r="V116" s="7"/>
      <c r="W116" s="7"/>
      <c r="X116" s="4"/>
      <c r="Y116" s="4"/>
      <c r="Z116" s="4"/>
      <c r="AA116" s="5"/>
      <c r="AB116" s="5"/>
      <c r="AC116" s="5"/>
      <c r="AD116" s="5"/>
      <c r="AE116" s="5"/>
      <c r="AF116" s="4"/>
      <c r="AG116" s="4"/>
      <c r="AH116" s="4"/>
      <c r="AI116" s="4"/>
      <c r="AJ116" s="4"/>
      <c r="AK116" s="4"/>
      <c r="AL116" s="4"/>
      <c r="AM116" s="4">
        <v>75739</v>
      </c>
      <c r="AN116">
        <v>184968</v>
      </c>
      <c r="AO116">
        <v>107178</v>
      </c>
      <c r="AP116">
        <v>202933</v>
      </c>
      <c r="AQ116">
        <v>296896</v>
      </c>
      <c r="AR116">
        <v>160844</v>
      </c>
      <c r="AS116">
        <v>140728</v>
      </c>
      <c r="AT116">
        <v>41411</v>
      </c>
      <c r="AX116">
        <v>4</v>
      </c>
      <c r="AY116">
        <v>7</v>
      </c>
    </row>
    <row r="117" spans="1:55" x14ac:dyDescent="0.25">
      <c r="A117" t="s">
        <v>0</v>
      </c>
      <c r="B117" t="s">
        <v>85</v>
      </c>
      <c r="C117" t="s">
        <v>87</v>
      </c>
      <c r="J117">
        <v>1972450</v>
      </c>
      <c r="K117">
        <v>3048889</v>
      </c>
      <c r="L117">
        <v>3307790</v>
      </c>
      <c r="M117">
        <v>2992685</v>
      </c>
      <c r="N117">
        <v>3700639</v>
      </c>
      <c r="O117">
        <v>4327299</v>
      </c>
      <c r="P117">
        <v>3382118</v>
      </c>
      <c r="Q117">
        <v>3933443</v>
      </c>
      <c r="R117" s="4">
        <v>4387606</v>
      </c>
      <c r="S117" s="7"/>
      <c r="T117" s="7"/>
      <c r="U117" s="7"/>
      <c r="V117" s="7"/>
      <c r="W117" s="7"/>
      <c r="X117" s="4">
        <v>23871012</v>
      </c>
      <c r="Y117" s="4">
        <v>29699321</v>
      </c>
      <c r="Z117" s="4">
        <v>8761769</v>
      </c>
      <c r="AA117" s="5">
        <v>8447282</v>
      </c>
      <c r="AB117" s="5">
        <v>6767633</v>
      </c>
      <c r="AC117" s="5">
        <v>7470068</v>
      </c>
      <c r="AD117" s="5">
        <v>7280505</v>
      </c>
      <c r="AE117" s="5">
        <v>7204117</v>
      </c>
      <c r="AF117" s="4">
        <v>8164327</v>
      </c>
      <c r="AG117" s="4">
        <v>8731671</v>
      </c>
      <c r="AH117" s="4">
        <v>9131663</v>
      </c>
      <c r="AI117" s="4">
        <v>7819649</v>
      </c>
      <c r="AJ117" s="4">
        <v>6952533</v>
      </c>
      <c r="AK117" s="4">
        <v>6694612</v>
      </c>
      <c r="AL117" s="4">
        <v>6200412</v>
      </c>
      <c r="AM117" s="4">
        <v>7983195</v>
      </c>
      <c r="AN117">
        <v>8254767</v>
      </c>
      <c r="AO117">
        <v>9772169</v>
      </c>
      <c r="AP117">
        <v>11816093</v>
      </c>
      <c r="AQ117">
        <v>9213353</v>
      </c>
      <c r="AR117">
        <v>8877165</v>
      </c>
      <c r="AS117">
        <v>6387756</v>
      </c>
      <c r="AT117">
        <v>709379</v>
      </c>
      <c r="AU117">
        <v>44358</v>
      </c>
      <c r="AV117">
        <v>5537</v>
      </c>
      <c r="AW117">
        <v>246</v>
      </c>
      <c r="AX117">
        <v>3910</v>
      </c>
      <c r="AY117">
        <v>57640</v>
      </c>
      <c r="AZ117">
        <v>5195256</v>
      </c>
      <c r="BA117">
        <v>5273204</v>
      </c>
      <c r="BB117">
        <v>10796574</v>
      </c>
      <c r="BC117">
        <v>7877039</v>
      </c>
    </row>
    <row r="118" spans="1:55" x14ac:dyDescent="0.25">
      <c r="A118" t="s">
        <v>0</v>
      </c>
      <c r="B118" t="s">
        <v>223</v>
      </c>
      <c r="C118" t="s">
        <v>87</v>
      </c>
      <c r="R118" s="4"/>
      <c r="S118" s="7"/>
      <c r="T118" s="7"/>
      <c r="U118" s="7"/>
      <c r="V118" s="7"/>
      <c r="W118" s="7"/>
      <c r="X118" s="4"/>
      <c r="Y118" s="4"/>
      <c r="Z118" s="4"/>
      <c r="AA118" s="5"/>
      <c r="AB118" s="5"/>
      <c r="AC118" s="5"/>
      <c r="AD118" s="5"/>
      <c r="AE118" s="5"/>
      <c r="AF118" s="4"/>
      <c r="AG118" s="4"/>
      <c r="AH118" s="4"/>
      <c r="AI118" s="4"/>
      <c r="AJ118" s="4"/>
      <c r="AK118" s="4"/>
      <c r="AL118" s="4">
        <v>930233</v>
      </c>
      <c r="AM118" s="4">
        <v>1107788</v>
      </c>
      <c r="AN118">
        <v>1219205</v>
      </c>
      <c r="AO118">
        <v>712670</v>
      </c>
      <c r="AP118">
        <v>882727</v>
      </c>
      <c r="AQ118">
        <v>431755</v>
      </c>
      <c r="AR118">
        <v>275181</v>
      </c>
      <c r="AS118">
        <v>138072</v>
      </c>
      <c r="AT118">
        <v>3</v>
      </c>
    </row>
    <row r="119" spans="1:55" x14ac:dyDescent="0.25">
      <c r="A119" t="s">
        <v>0</v>
      </c>
      <c r="B119" t="s">
        <v>86</v>
      </c>
      <c r="C119" t="s">
        <v>87</v>
      </c>
      <c r="J119">
        <v>10</v>
      </c>
      <c r="L119">
        <v>4690</v>
      </c>
      <c r="M119">
        <v>6665</v>
      </c>
      <c r="N119">
        <v>19316</v>
      </c>
      <c r="O119">
        <v>666</v>
      </c>
      <c r="P119">
        <v>279</v>
      </c>
      <c r="Q119">
        <v>1162</v>
      </c>
      <c r="R119" s="4">
        <v>1145</v>
      </c>
      <c r="S119" s="7"/>
      <c r="T119" s="7"/>
      <c r="U119" s="7"/>
      <c r="V119" s="7"/>
      <c r="W119" s="7"/>
      <c r="X119" s="4">
        <v>1526</v>
      </c>
      <c r="Y119" s="4">
        <v>2413</v>
      </c>
      <c r="Z119" s="4">
        <v>2700</v>
      </c>
      <c r="AA119" s="5">
        <v>43</v>
      </c>
      <c r="AB119" s="5"/>
      <c r="AC119" s="5">
        <v>2354</v>
      </c>
      <c r="AD119" s="5">
        <v>2125</v>
      </c>
      <c r="AE119" s="5">
        <v>674</v>
      </c>
      <c r="AF119" s="4">
        <v>607</v>
      </c>
      <c r="AG119" s="4">
        <v>2454</v>
      </c>
      <c r="AH119" s="4">
        <v>1606</v>
      </c>
      <c r="AI119" s="4">
        <v>1295</v>
      </c>
      <c r="AJ119" s="4">
        <v>217</v>
      </c>
      <c r="AK119" s="4">
        <v>30</v>
      </c>
      <c r="AL119" s="4">
        <v>1587</v>
      </c>
      <c r="AM119" s="4">
        <v>1294</v>
      </c>
      <c r="AN119">
        <v>1165</v>
      </c>
      <c r="AO119">
        <v>7090</v>
      </c>
      <c r="AP119">
        <v>26141</v>
      </c>
      <c r="AQ119">
        <v>5946</v>
      </c>
      <c r="AR119">
        <v>6372</v>
      </c>
      <c r="AS119">
        <v>7382</v>
      </c>
      <c r="AY119">
        <v>1021</v>
      </c>
      <c r="BB119">
        <v>45858</v>
      </c>
      <c r="BC119">
        <v>281466</v>
      </c>
    </row>
    <row r="120" spans="1:55" x14ac:dyDescent="0.25">
      <c r="A120" t="s">
        <v>0</v>
      </c>
      <c r="B120" t="s">
        <v>88</v>
      </c>
      <c r="K120">
        <v>555</v>
      </c>
      <c r="L120">
        <v>2442</v>
      </c>
      <c r="M120">
        <v>3085</v>
      </c>
      <c r="N120">
        <v>5565</v>
      </c>
      <c r="O120">
        <v>7091</v>
      </c>
      <c r="P120">
        <v>420</v>
      </c>
      <c r="Q120">
        <v>400</v>
      </c>
      <c r="R120" s="4">
        <v>35</v>
      </c>
      <c r="S120" s="7"/>
      <c r="T120" s="7"/>
      <c r="U120" s="7"/>
      <c r="V120" s="7"/>
      <c r="W120" s="7"/>
      <c r="X120" s="4">
        <v>2700</v>
      </c>
      <c r="Y120" s="4">
        <v>1630</v>
      </c>
      <c r="Z120" s="4">
        <v>62477</v>
      </c>
      <c r="AA120" s="5"/>
      <c r="AB120" s="5"/>
      <c r="AC120" s="5"/>
      <c r="AD120" s="5">
        <v>730</v>
      </c>
      <c r="AE120" s="5">
        <v>1590</v>
      </c>
      <c r="AF120" s="4">
        <v>3710</v>
      </c>
      <c r="AG120" s="4">
        <v>1950</v>
      </c>
      <c r="AH120" s="4">
        <v>942</v>
      </c>
      <c r="AI120" s="4">
        <v>500</v>
      </c>
      <c r="AJ120" s="4">
        <v>4120</v>
      </c>
      <c r="AK120" s="4">
        <v>4308</v>
      </c>
      <c r="AL120" s="4">
        <v>773</v>
      </c>
      <c r="AM120" s="4"/>
      <c r="AN120">
        <v>32</v>
      </c>
      <c r="AO120">
        <v>31</v>
      </c>
      <c r="AP120">
        <v>242</v>
      </c>
      <c r="AQ120">
        <v>10</v>
      </c>
      <c r="AV120">
        <v>1</v>
      </c>
      <c r="AY120">
        <v>7</v>
      </c>
      <c r="AZ120">
        <v>24</v>
      </c>
      <c r="BA120">
        <v>44</v>
      </c>
      <c r="BB120">
        <v>1</v>
      </c>
    </row>
    <row r="121" spans="1:55" x14ac:dyDescent="0.25">
      <c r="A121" t="s">
        <v>0</v>
      </c>
      <c r="B121" t="s">
        <v>189</v>
      </c>
      <c r="C121" t="s">
        <v>93</v>
      </c>
      <c r="J121">
        <v>114669797</v>
      </c>
      <c r="K121">
        <v>131054366</v>
      </c>
      <c r="L121">
        <v>134346708</v>
      </c>
      <c r="M121">
        <v>123900831</v>
      </c>
      <c r="N121">
        <v>118353893</v>
      </c>
      <c r="O121">
        <v>117607435</v>
      </c>
      <c r="P121">
        <v>122694486</v>
      </c>
      <c r="Q121">
        <v>134579304</v>
      </c>
      <c r="R121" s="4">
        <v>141652072</v>
      </c>
      <c r="S121" s="7"/>
      <c r="T121" s="7"/>
      <c r="U121" s="7"/>
      <c r="V121" s="7"/>
      <c r="W121" s="7"/>
      <c r="X121" s="4">
        <v>541553171</v>
      </c>
      <c r="Y121" s="4">
        <v>563326962</v>
      </c>
      <c r="Z121" s="4">
        <v>274750124</v>
      </c>
      <c r="AA121" s="5">
        <v>221817421</v>
      </c>
      <c r="AB121" s="5">
        <v>210723737</v>
      </c>
      <c r="AC121" s="5">
        <v>241189641</v>
      </c>
      <c r="AD121" s="5">
        <v>245277995</v>
      </c>
      <c r="AE121" s="5">
        <v>228890791</v>
      </c>
      <c r="AF121" s="4">
        <v>200186487</v>
      </c>
      <c r="AG121" s="4">
        <v>188447519</v>
      </c>
      <c r="AH121" s="4">
        <v>195979919</v>
      </c>
      <c r="AI121" s="4">
        <v>153496858</v>
      </c>
      <c r="AJ121" s="4">
        <v>104009495</v>
      </c>
      <c r="AK121" s="4">
        <v>83632211</v>
      </c>
      <c r="AL121" s="4">
        <v>75812684</v>
      </c>
      <c r="AM121" s="4">
        <v>81956185</v>
      </c>
      <c r="AN121">
        <v>87521579</v>
      </c>
      <c r="AO121">
        <v>93226926</v>
      </c>
      <c r="AP121">
        <v>114105372</v>
      </c>
      <c r="AQ121">
        <v>117980480</v>
      </c>
      <c r="AR121">
        <v>117305556</v>
      </c>
      <c r="AS121">
        <v>275345717</v>
      </c>
      <c r="AT121">
        <v>408966200</v>
      </c>
      <c r="AU121">
        <v>535613713</v>
      </c>
      <c r="AV121">
        <v>1103842146</v>
      </c>
      <c r="AW121">
        <v>1391460929</v>
      </c>
      <c r="AX121">
        <v>610336670</v>
      </c>
      <c r="AY121">
        <v>229573109</v>
      </c>
      <c r="AZ121">
        <v>297130869</v>
      </c>
      <c r="BA121">
        <v>183239084</v>
      </c>
      <c r="BB121">
        <v>222091411</v>
      </c>
      <c r="BC121">
        <v>211449005</v>
      </c>
    </row>
    <row r="122" spans="1:55" x14ac:dyDescent="0.25">
      <c r="A122" t="s">
        <v>0</v>
      </c>
      <c r="B122" t="s">
        <v>89</v>
      </c>
      <c r="C122" t="s">
        <v>93</v>
      </c>
      <c r="J122">
        <v>1902904</v>
      </c>
      <c r="K122">
        <v>1689230</v>
      </c>
      <c r="L122">
        <v>2115832</v>
      </c>
      <c r="M122">
        <v>1693710</v>
      </c>
      <c r="N122">
        <v>1464293</v>
      </c>
      <c r="O122">
        <v>1658905</v>
      </c>
      <c r="P122">
        <v>1839626</v>
      </c>
      <c r="Q122">
        <v>2158764</v>
      </c>
      <c r="R122" s="4">
        <v>2182750</v>
      </c>
      <c r="S122" s="7"/>
      <c r="T122" s="7"/>
      <c r="U122" s="7"/>
      <c r="V122" s="7"/>
      <c r="W122" s="7"/>
      <c r="X122" s="4">
        <v>3354741</v>
      </c>
      <c r="Y122" s="4">
        <v>5283462</v>
      </c>
      <c r="Z122" s="4">
        <v>1755778</v>
      </c>
      <c r="AA122" s="5">
        <v>1643646</v>
      </c>
      <c r="AB122" s="5">
        <v>2282717</v>
      </c>
      <c r="AC122" s="5">
        <v>2849849</v>
      </c>
      <c r="AD122" s="5">
        <v>3253489</v>
      </c>
      <c r="AE122" s="5">
        <v>1860874</v>
      </c>
      <c r="AF122" s="4">
        <v>2358389</v>
      </c>
      <c r="AG122" s="4">
        <v>2244602</v>
      </c>
      <c r="AH122" s="4">
        <v>2041439</v>
      </c>
      <c r="AI122" s="4">
        <v>1741484</v>
      </c>
      <c r="AJ122" s="4"/>
      <c r="AK122" s="4"/>
      <c r="AL122" s="4"/>
      <c r="AM122" s="4"/>
    </row>
    <row r="123" spans="1:55" x14ac:dyDescent="0.25">
      <c r="A123" t="s">
        <v>0</v>
      </c>
      <c r="B123" t="s">
        <v>224</v>
      </c>
      <c r="C123" t="s">
        <v>93</v>
      </c>
      <c r="R123" s="4"/>
      <c r="S123" s="7"/>
      <c r="T123" s="7"/>
      <c r="U123" s="7"/>
      <c r="V123" s="7"/>
      <c r="W123" s="7"/>
      <c r="X123" s="4"/>
      <c r="Y123" s="4"/>
      <c r="Z123" s="4"/>
      <c r="AA123" s="5"/>
      <c r="AB123" s="5"/>
      <c r="AC123" s="5"/>
      <c r="AD123" s="5"/>
      <c r="AE123" s="5"/>
      <c r="AF123" s="4"/>
      <c r="AG123" s="4"/>
      <c r="AH123" s="4"/>
      <c r="AI123" s="4"/>
      <c r="AJ123" s="4">
        <v>1248705</v>
      </c>
      <c r="AK123" s="4">
        <v>699175</v>
      </c>
      <c r="AL123" s="4">
        <v>674233</v>
      </c>
      <c r="AM123" s="4">
        <v>731680</v>
      </c>
      <c r="AN123">
        <v>726858</v>
      </c>
      <c r="AO123">
        <v>1149436</v>
      </c>
      <c r="AP123">
        <v>1572614</v>
      </c>
      <c r="AQ123">
        <v>992523</v>
      </c>
      <c r="AR123">
        <v>991147</v>
      </c>
      <c r="AS123">
        <v>1722750</v>
      </c>
      <c r="AT123">
        <v>1052417</v>
      </c>
      <c r="AU123">
        <v>223257</v>
      </c>
      <c r="AX123">
        <v>2</v>
      </c>
      <c r="AY123">
        <v>622260</v>
      </c>
      <c r="AZ123">
        <v>2810860</v>
      </c>
      <c r="BA123">
        <v>979898</v>
      </c>
      <c r="BB123">
        <v>1151656</v>
      </c>
      <c r="BC123">
        <v>1543201</v>
      </c>
    </row>
    <row r="124" spans="1:55" x14ac:dyDescent="0.25">
      <c r="A124" t="s">
        <v>0</v>
      </c>
      <c r="B124" t="s">
        <v>225</v>
      </c>
      <c r="C124" t="s">
        <v>93</v>
      </c>
      <c r="R124" s="4"/>
      <c r="S124" s="7"/>
      <c r="T124" s="7"/>
      <c r="U124" s="7"/>
      <c r="V124" s="7"/>
      <c r="W124" s="7"/>
      <c r="X124" s="4"/>
      <c r="Y124" s="4"/>
      <c r="Z124" s="4"/>
      <c r="AA124" s="5"/>
      <c r="AB124" s="5"/>
      <c r="AC124" s="5"/>
      <c r="AD124" s="5"/>
      <c r="AE124" s="5"/>
      <c r="AF124" s="4"/>
      <c r="AG124" s="4"/>
      <c r="AH124" s="4"/>
      <c r="AI124" s="4"/>
      <c r="AJ124" s="4"/>
      <c r="AK124" s="4"/>
      <c r="AL124" s="4">
        <v>998</v>
      </c>
      <c r="AM124" s="4">
        <v>3072</v>
      </c>
      <c r="AO124">
        <v>28804</v>
      </c>
      <c r="AP124">
        <v>29232</v>
      </c>
      <c r="AQ124">
        <v>41408</v>
      </c>
      <c r="AR124">
        <v>8675</v>
      </c>
    </row>
    <row r="125" spans="1:55" x14ac:dyDescent="0.25">
      <c r="A125" t="s">
        <v>0</v>
      </c>
      <c r="B125" t="s">
        <v>90</v>
      </c>
      <c r="C125" t="s">
        <v>93</v>
      </c>
      <c r="J125">
        <v>10551</v>
      </c>
      <c r="K125">
        <v>4066</v>
      </c>
      <c r="L125">
        <v>1323</v>
      </c>
      <c r="M125">
        <v>1644</v>
      </c>
      <c r="N125">
        <v>3202</v>
      </c>
      <c r="O125">
        <v>4020</v>
      </c>
      <c r="P125">
        <v>2639</v>
      </c>
      <c r="Q125">
        <v>839</v>
      </c>
      <c r="R125" s="4">
        <v>902</v>
      </c>
      <c r="S125" s="7"/>
      <c r="T125" s="7"/>
      <c r="U125" s="7"/>
      <c r="V125" s="7"/>
      <c r="W125" s="7"/>
      <c r="X125" s="4">
        <v>82394</v>
      </c>
      <c r="Y125" s="4">
        <v>5976</v>
      </c>
      <c r="Z125" s="4">
        <v>17196</v>
      </c>
      <c r="AA125" s="5">
        <v>21236</v>
      </c>
      <c r="AB125" s="5">
        <v>6554</v>
      </c>
      <c r="AC125" s="5">
        <v>22905</v>
      </c>
      <c r="AD125" s="5">
        <v>6351</v>
      </c>
      <c r="AE125" s="5">
        <v>12645</v>
      </c>
      <c r="AF125" s="4">
        <v>36236</v>
      </c>
      <c r="AG125" s="4">
        <v>6960</v>
      </c>
      <c r="AH125" s="4">
        <v>34007</v>
      </c>
      <c r="AI125" s="4">
        <v>124930</v>
      </c>
      <c r="AJ125" s="4">
        <v>192536</v>
      </c>
      <c r="AK125" s="4">
        <v>63767</v>
      </c>
      <c r="AL125" s="4">
        <v>66775</v>
      </c>
      <c r="AM125" s="4">
        <v>30034</v>
      </c>
      <c r="AN125">
        <v>28343</v>
      </c>
      <c r="AO125">
        <v>6081</v>
      </c>
      <c r="AP125">
        <v>14927</v>
      </c>
      <c r="AQ125">
        <v>3470</v>
      </c>
      <c r="AR125">
        <v>93232</v>
      </c>
      <c r="AS125">
        <v>6380</v>
      </c>
      <c r="AT125">
        <v>169</v>
      </c>
      <c r="AV125">
        <v>3397765</v>
      </c>
      <c r="AW125">
        <v>776746</v>
      </c>
      <c r="AY125">
        <v>31</v>
      </c>
      <c r="AZ125">
        <v>1150</v>
      </c>
      <c r="BA125">
        <v>4</v>
      </c>
      <c r="BB125">
        <v>123106</v>
      </c>
      <c r="BC125">
        <v>96418</v>
      </c>
    </row>
    <row r="126" spans="1:55" x14ac:dyDescent="0.25">
      <c r="A126" t="s">
        <v>0</v>
      </c>
      <c r="B126" t="s">
        <v>91</v>
      </c>
      <c r="C126" t="s">
        <v>93</v>
      </c>
      <c r="K126">
        <v>2030</v>
      </c>
      <c r="L126">
        <v>714</v>
      </c>
      <c r="M126">
        <v>891</v>
      </c>
      <c r="N126">
        <v>1537</v>
      </c>
      <c r="O126">
        <v>5050</v>
      </c>
      <c r="P126">
        <v>4023</v>
      </c>
      <c r="Q126">
        <v>14462</v>
      </c>
      <c r="R126" s="4">
        <v>18014</v>
      </c>
      <c r="S126" s="7"/>
      <c r="T126" s="7"/>
      <c r="U126" s="7"/>
      <c r="V126" s="7"/>
      <c r="W126" s="7"/>
      <c r="X126" s="4">
        <v>118650</v>
      </c>
      <c r="Y126" s="4">
        <v>103781</v>
      </c>
      <c r="Z126" s="4">
        <v>23072</v>
      </c>
      <c r="AA126" s="5">
        <v>29598</v>
      </c>
      <c r="AB126" s="5">
        <v>15424</v>
      </c>
      <c r="AC126" s="5">
        <v>6892</v>
      </c>
      <c r="AD126" s="5">
        <v>71460</v>
      </c>
      <c r="AE126" s="5">
        <v>58650</v>
      </c>
      <c r="AF126" s="4">
        <v>83973</v>
      </c>
      <c r="AG126" s="4">
        <v>127149</v>
      </c>
      <c r="AH126" s="4">
        <v>120375</v>
      </c>
      <c r="AI126" s="4">
        <v>108991</v>
      </c>
      <c r="AJ126" s="4">
        <v>153568</v>
      </c>
      <c r="AK126" s="4">
        <v>46399</v>
      </c>
      <c r="AL126" s="4">
        <v>55021</v>
      </c>
      <c r="AM126" s="4">
        <v>127623</v>
      </c>
      <c r="AN126">
        <v>129779</v>
      </c>
      <c r="AO126">
        <v>309473</v>
      </c>
      <c r="AP126">
        <v>236383</v>
      </c>
      <c r="AQ126">
        <v>187534</v>
      </c>
      <c r="AR126">
        <v>222735</v>
      </c>
      <c r="AS126">
        <v>181631</v>
      </c>
      <c r="AT126">
        <v>160</v>
      </c>
      <c r="AU126">
        <v>2</v>
      </c>
      <c r="AV126">
        <v>1</v>
      </c>
      <c r="AX126">
        <v>9</v>
      </c>
      <c r="AY126">
        <v>3</v>
      </c>
      <c r="AZ126">
        <v>77596</v>
      </c>
      <c r="BA126">
        <v>424</v>
      </c>
      <c r="BB126">
        <v>3876</v>
      </c>
      <c r="BC126">
        <v>301</v>
      </c>
    </row>
    <row r="127" spans="1:55" x14ac:dyDescent="0.25">
      <c r="A127" t="s">
        <v>0</v>
      </c>
      <c r="B127" t="s">
        <v>92</v>
      </c>
      <c r="C127" t="s">
        <v>93</v>
      </c>
      <c r="R127" s="4"/>
      <c r="S127" s="7"/>
      <c r="T127" s="7"/>
      <c r="U127" s="7"/>
      <c r="V127" s="7"/>
      <c r="W127" s="7"/>
      <c r="X127" s="4"/>
      <c r="Y127" s="4"/>
      <c r="Z127" s="4">
        <v>3050</v>
      </c>
      <c r="AA127" s="5">
        <v>16292</v>
      </c>
      <c r="AB127" s="5">
        <v>37</v>
      </c>
      <c r="AC127" s="5">
        <v>700</v>
      </c>
      <c r="AD127" s="5">
        <v>165</v>
      </c>
      <c r="AE127" s="5">
        <v>82</v>
      </c>
      <c r="AF127" s="4">
        <v>1071</v>
      </c>
      <c r="AG127" s="4">
        <v>4</v>
      </c>
      <c r="AH127" s="4">
        <v>167</v>
      </c>
      <c r="AI127" s="4"/>
      <c r="AJ127" s="4">
        <v>200</v>
      </c>
      <c r="AK127" s="4">
        <v>134</v>
      </c>
      <c r="AL127" s="4">
        <v>703</v>
      </c>
      <c r="AM127" s="4">
        <v>405</v>
      </c>
      <c r="AN127">
        <v>474</v>
      </c>
      <c r="AO127">
        <v>37</v>
      </c>
      <c r="AP127">
        <v>813</v>
      </c>
      <c r="AQ127">
        <v>705</v>
      </c>
      <c r="AR127">
        <v>1317</v>
      </c>
      <c r="AS127">
        <v>36844</v>
      </c>
      <c r="AT127">
        <v>1233</v>
      </c>
      <c r="AU127">
        <v>1</v>
      </c>
      <c r="AX127">
        <v>5</v>
      </c>
      <c r="AZ127">
        <v>65</v>
      </c>
      <c r="BB127">
        <v>2</v>
      </c>
    </row>
    <row r="128" spans="1:55" x14ac:dyDescent="0.25">
      <c r="A128" t="s">
        <v>0</v>
      </c>
      <c r="B128" t="s">
        <v>94</v>
      </c>
      <c r="J128">
        <v>1283341</v>
      </c>
      <c r="K128">
        <v>1453288</v>
      </c>
      <c r="L128">
        <v>1091464</v>
      </c>
      <c r="M128">
        <v>1271734</v>
      </c>
      <c r="N128">
        <v>1292723</v>
      </c>
      <c r="O128">
        <v>2668879</v>
      </c>
      <c r="P128">
        <v>1296089</v>
      </c>
      <c r="Q128">
        <v>2548153</v>
      </c>
      <c r="R128" s="4">
        <v>3674896</v>
      </c>
      <c r="S128" s="7"/>
      <c r="T128" s="7"/>
      <c r="U128" s="7"/>
      <c r="V128" s="7"/>
      <c r="W128" s="7"/>
      <c r="X128" s="4">
        <v>17882831</v>
      </c>
      <c r="Y128" s="4">
        <v>26184460</v>
      </c>
      <c r="Z128" s="4">
        <v>6488329</v>
      </c>
      <c r="AA128" s="5">
        <v>10648452</v>
      </c>
      <c r="AB128" s="5">
        <v>8747685</v>
      </c>
      <c r="AC128" s="5">
        <v>12510531</v>
      </c>
      <c r="AD128" s="5">
        <v>11628723</v>
      </c>
      <c r="AE128" s="5">
        <v>4499399</v>
      </c>
      <c r="AF128" s="4">
        <v>6608330</v>
      </c>
      <c r="AG128" s="4">
        <v>10239566</v>
      </c>
      <c r="AH128" s="4">
        <v>7934001</v>
      </c>
      <c r="AI128" s="4">
        <v>6874203</v>
      </c>
      <c r="AJ128" s="4">
        <v>4292075</v>
      </c>
      <c r="AK128" s="4">
        <v>5334373</v>
      </c>
      <c r="AL128" s="4">
        <v>4279608</v>
      </c>
      <c r="AM128" s="4">
        <v>3767916</v>
      </c>
      <c r="AN128">
        <v>3758637</v>
      </c>
      <c r="AO128">
        <v>5248673</v>
      </c>
      <c r="AP128">
        <v>4519791</v>
      </c>
      <c r="AQ128">
        <v>4835687</v>
      </c>
      <c r="AR128">
        <v>5910589</v>
      </c>
      <c r="AS128">
        <v>4421567</v>
      </c>
      <c r="AT128">
        <v>7143836</v>
      </c>
      <c r="AU128">
        <v>1891284</v>
      </c>
      <c r="AV128">
        <v>10569121</v>
      </c>
      <c r="AW128">
        <v>8854553</v>
      </c>
      <c r="AX128">
        <v>13304443</v>
      </c>
      <c r="AY128">
        <v>20498849</v>
      </c>
      <c r="AZ128">
        <v>40242331</v>
      </c>
      <c r="BA128">
        <v>29225756</v>
      </c>
      <c r="BB128">
        <v>22933121</v>
      </c>
      <c r="BC128">
        <v>37707756</v>
      </c>
    </row>
    <row r="129" spans="1:55" x14ac:dyDescent="0.25">
      <c r="A129" t="s">
        <v>0</v>
      </c>
      <c r="B129" t="s">
        <v>305</v>
      </c>
      <c r="J129">
        <v>103630</v>
      </c>
      <c r="K129">
        <v>127380</v>
      </c>
      <c r="L129">
        <v>299127</v>
      </c>
      <c r="M129">
        <v>193742</v>
      </c>
      <c r="N129">
        <v>335152</v>
      </c>
      <c r="O129">
        <v>1183918</v>
      </c>
      <c r="P129">
        <v>516377</v>
      </c>
      <c r="Q129">
        <v>810941</v>
      </c>
      <c r="R129" s="4"/>
      <c r="S129" s="7"/>
      <c r="T129" s="7"/>
      <c r="U129" s="7"/>
      <c r="V129" s="7"/>
      <c r="W129" s="7"/>
      <c r="X129" s="4"/>
      <c r="Y129" s="4"/>
      <c r="Z129" s="4"/>
      <c r="AA129" s="5"/>
      <c r="AB129" s="5"/>
      <c r="AC129" s="5"/>
      <c r="AD129" s="5"/>
      <c r="AE129" s="5"/>
      <c r="AF129" s="4"/>
      <c r="AG129" s="4"/>
      <c r="AH129" s="4"/>
      <c r="AI129" s="4"/>
      <c r="AJ129" s="4"/>
      <c r="AK129" s="4"/>
      <c r="AL129" s="4"/>
      <c r="AM129" s="4"/>
    </row>
    <row r="130" spans="1:55" x14ac:dyDescent="0.25">
      <c r="A130" t="s">
        <v>0</v>
      </c>
      <c r="B130" t="s">
        <v>95</v>
      </c>
      <c r="R130" s="4">
        <v>115542</v>
      </c>
      <c r="S130" s="7"/>
      <c r="T130" s="7"/>
      <c r="U130" s="7"/>
      <c r="V130" s="7"/>
      <c r="W130" s="7"/>
      <c r="X130" s="4">
        <v>161981</v>
      </c>
      <c r="Y130" s="4">
        <v>158292</v>
      </c>
      <c r="Z130" s="4">
        <v>135359</v>
      </c>
      <c r="AA130" s="5">
        <v>213632</v>
      </c>
      <c r="AB130" s="5">
        <v>184305</v>
      </c>
      <c r="AC130" s="5">
        <v>199401</v>
      </c>
      <c r="AD130" s="5">
        <v>223915</v>
      </c>
      <c r="AE130" s="5">
        <v>201445</v>
      </c>
      <c r="AF130" s="4">
        <v>162455</v>
      </c>
      <c r="AG130" s="4">
        <v>165012</v>
      </c>
      <c r="AH130" s="4">
        <v>166974</v>
      </c>
      <c r="AI130" s="4">
        <v>149745</v>
      </c>
      <c r="AJ130" s="4">
        <v>195547</v>
      </c>
      <c r="AK130" s="4">
        <v>259125</v>
      </c>
      <c r="AL130" s="4">
        <v>336248</v>
      </c>
      <c r="AM130" s="4">
        <v>298179</v>
      </c>
      <c r="AN130">
        <v>375363</v>
      </c>
      <c r="AO130">
        <v>326273</v>
      </c>
      <c r="AP130">
        <v>379131</v>
      </c>
      <c r="AQ130">
        <v>210774</v>
      </c>
      <c r="AR130">
        <v>352377</v>
      </c>
      <c r="AS130">
        <v>586310</v>
      </c>
      <c r="AT130">
        <v>93792</v>
      </c>
      <c r="AU130">
        <v>58079</v>
      </c>
      <c r="AV130">
        <v>444771</v>
      </c>
      <c r="AW130">
        <v>615704</v>
      </c>
      <c r="AX130">
        <v>641974</v>
      </c>
      <c r="AY130">
        <v>502582</v>
      </c>
      <c r="AZ130">
        <v>1039065</v>
      </c>
      <c r="BA130">
        <v>768398</v>
      </c>
      <c r="BB130">
        <v>666659</v>
      </c>
      <c r="BC130">
        <v>535007</v>
      </c>
    </row>
    <row r="131" spans="1:55" x14ac:dyDescent="0.25">
      <c r="A131" t="s">
        <v>0</v>
      </c>
      <c r="B131" t="s">
        <v>96</v>
      </c>
      <c r="R131" s="4">
        <v>154492</v>
      </c>
      <c r="S131" s="7"/>
      <c r="T131" s="7"/>
      <c r="U131" s="7"/>
      <c r="V131" s="7"/>
      <c r="W131" s="7"/>
      <c r="X131" s="4">
        <v>68309</v>
      </c>
      <c r="Y131" s="4">
        <v>118148</v>
      </c>
      <c r="Z131" s="4">
        <v>64996</v>
      </c>
      <c r="AA131" s="5">
        <v>522410</v>
      </c>
      <c r="AB131" s="5">
        <v>1116941</v>
      </c>
      <c r="AC131" s="5">
        <v>2767235</v>
      </c>
      <c r="AD131" s="5">
        <v>2139755</v>
      </c>
      <c r="AE131" s="5">
        <v>1337570</v>
      </c>
      <c r="AF131" s="4">
        <v>2024182</v>
      </c>
      <c r="AG131" s="4">
        <v>2656512</v>
      </c>
      <c r="AH131" s="4">
        <v>1733968</v>
      </c>
      <c r="AI131" s="4">
        <v>1851296</v>
      </c>
      <c r="AJ131" s="4">
        <v>1019166</v>
      </c>
      <c r="AK131" s="4">
        <v>1694576</v>
      </c>
      <c r="AL131" s="4">
        <v>878357</v>
      </c>
      <c r="AM131" s="4">
        <v>791164</v>
      </c>
      <c r="AN131">
        <v>1484922</v>
      </c>
      <c r="AO131">
        <v>1031007</v>
      </c>
      <c r="AP131">
        <v>1065938</v>
      </c>
      <c r="AQ131">
        <v>1447614</v>
      </c>
      <c r="AR131">
        <v>1575170</v>
      </c>
      <c r="AS131">
        <v>2057615</v>
      </c>
      <c r="AT131">
        <v>2290275</v>
      </c>
      <c r="AU131">
        <v>2262564</v>
      </c>
      <c r="AV131">
        <v>7343640</v>
      </c>
      <c r="AW131">
        <v>12498370</v>
      </c>
      <c r="AX131">
        <v>5532125</v>
      </c>
      <c r="AY131">
        <v>8136210</v>
      </c>
      <c r="AZ131">
        <v>10033379</v>
      </c>
      <c r="BA131">
        <v>6407740</v>
      </c>
      <c r="BB131">
        <v>9282692</v>
      </c>
      <c r="BC131">
        <v>14564190</v>
      </c>
    </row>
    <row r="132" spans="1:55" x14ac:dyDescent="0.25">
      <c r="A132" t="s">
        <v>0</v>
      </c>
      <c r="B132" t="s">
        <v>97</v>
      </c>
      <c r="J132">
        <v>2324245</v>
      </c>
      <c r="K132">
        <v>2316843</v>
      </c>
      <c r="L132">
        <v>2552369</v>
      </c>
      <c r="M132">
        <v>2473231</v>
      </c>
      <c r="N132">
        <v>2206842</v>
      </c>
      <c r="O132">
        <v>2296561</v>
      </c>
      <c r="P132">
        <v>2238621</v>
      </c>
      <c r="Q132">
        <v>2514619</v>
      </c>
      <c r="R132" s="4">
        <v>1879794</v>
      </c>
      <c r="S132" s="7"/>
      <c r="T132" s="7"/>
      <c r="U132" s="7"/>
      <c r="V132" s="7"/>
      <c r="W132" s="7"/>
      <c r="X132" s="4">
        <v>7173840</v>
      </c>
      <c r="Y132" s="4">
        <v>13444493</v>
      </c>
      <c r="Z132" s="4">
        <v>9859235</v>
      </c>
      <c r="AA132" s="5">
        <v>8603605</v>
      </c>
      <c r="AB132" s="5">
        <v>6347928</v>
      </c>
      <c r="AC132" s="5">
        <v>5836695</v>
      </c>
      <c r="AD132" s="5">
        <v>5314926</v>
      </c>
      <c r="AE132" s="5">
        <v>6043507</v>
      </c>
      <c r="AF132" s="4">
        <v>5524311</v>
      </c>
      <c r="AG132" s="4">
        <v>2369188</v>
      </c>
      <c r="AH132" s="4">
        <v>2689866</v>
      </c>
      <c r="AI132" s="4">
        <v>2886360</v>
      </c>
      <c r="AJ132" s="4">
        <v>2397003</v>
      </c>
      <c r="AK132" s="4">
        <v>2430449</v>
      </c>
      <c r="AL132" s="4">
        <v>2513749</v>
      </c>
      <c r="AM132" s="4">
        <v>3106380</v>
      </c>
      <c r="AN132">
        <v>3319882</v>
      </c>
      <c r="AO132">
        <v>3071064</v>
      </c>
      <c r="AP132">
        <v>3841129</v>
      </c>
      <c r="AQ132">
        <v>2109093</v>
      </c>
      <c r="AR132">
        <v>581720</v>
      </c>
      <c r="AS132">
        <v>575425</v>
      </c>
      <c r="AT132">
        <v>88524</v>
      </c>
      <c r="AU132">
        <v>163912</v>
      </c>
      <c r="AV132">
        <v>195321</v>
      </c>
      <c r="AW132">
        <v>57811</v>
      </c>
      <c r="AX132">
        <v>109526</v>
      </c>
      <c r="AY132">
        <v>952868</v>
      </c>
      <c r="AZ132">
        <v>1859569</v>
      </c>
      <c r="BA132">
        <v>4870695</v>
      </c>
      <c r="BB132">
        <v>3786990</v>
      </c>
      <c r="BC132">
        <v>5653069</v>
      </c>
    </row>
    <row r="133" spans="1:55" x14ac:dyDescent="0.25">
      <c r="A133" t="s">
        <v>0</v>
      </c>
      <c r="B133" t="s">
        <v>98</v>
      </c>
      <c r="J133">
        <v>320437</v>
      </c>
      <c r="K133">
        <v>202781</v>
      </c>
      <c r="L133">
        <v>259824</v>
      </c>
      <c r="M133">
        <v>194731</v>
      </c>
      <c r="N133">
        <v>213390</v>
      </c>
      <c r="O133">
        <v>246017</v>
      </c>
      <c r="P133">
        <v>271318</v>
      </c>
      <c r="Q133">
        <v>385725</v>
      </c>
      <c r="R133" s="4">
        <v>355725</v>
      </c>
      <c r="S133" s="7"/>
      <c r="T133" s="7"/>
      <c r="U133" s="7"/>
      <c r="V133" s="7"/>
      <c r="W133" s="7"/>
      <c r="X133" s="4">
        <v>315291</v>
      </c>
      <c r="Y133" s="4">
        <v>270139</v>
      </c>
      <c r="Z133" s="4">
        <v>104425</v>
      </c>
      <c r="AA133" s="5">
        <v>133526</v>
      </c>
      <c r="AB133" s="5">
        <v>90973</v>
      </c>
      <c r="AC133" s="5">
        <v>109245</v>
      </c>
      <c r="AD133" s="5">
        <v>159987</v>
      </c>
      <c r="AE133" s="5">
        <v>59598</v>
      </c>
      <c r="AF133" s="4">
        <v>69897</v>
      </c>
      <c r="AG133" s="4">
        <v>56584</v>
      </c>
      <c r="AH133" s="4">
        <v>39580</v>
      </c>
      <c r="AI133" s="4">
        <v>57748</v>
      </c>
      <c r="AJ133" s="4">
        <v>87942</v>
      </c>
      <c r="AK133" s="4">
        <v>208607</v>
      </c>
      <c r="AL133" s="4">
        <v>187427</v>
      </c>
      <c r="AM133" s="4">
        <v>338102</v>
      </c>
      <c r="AN133">
        <v>16608</v>
      </c>
      <c r="AO133">
        <v>203391</v>
      </c>
      <c r="AP133">
        <v>23910</v>
      </c>
      <c r="AQ133">
        <v>42930</v>
      </c>
      <c r="AR133">
        <v>29702</v>
      </c>
      <c r="AS133">
        <v>211205</v>
      </c>
      <c r="AT133">
        <v>19724</v>
      </c>
      <c r="AU133">
        <v>16390</v>
      </c>
      <c r="AV133">
        <v>13091</v>
      </c>
      <c r="AW133">
        <v>26752</v>
      </c>
      <c r="AX133">
        <v>51549</v>
      </c>
      <c r="AY133">
        <v>8139</v>
      </c>
      <c r="AZ133">
        <v>144799</v>
      </c>
      <c r="BA133">
        <v>361334</v>
      </c>
      <c r="BB133">
        <v>93434</v>
      </c>
      <c r="BC133">
        <v>518</v>
      </c>
    </row>
    <row r="134" spans="1:55" x14ac:dyDescent="0.25">
      <c r="A134" t="s">
        <v>0</v>
      </c>
      <c r="B134" t="s">
        <v>99</v>
      </c>
      <c r="J134">
        <v>3282</v>
      </c>
      <c r="K134">
        <v>3903</v>
      </c>
      <c r="L134">
        <v>4530</v>
      </c>
      <c r="M134">
        <v>4465</v>
      </c>
      <c r="N134">
        <v>1901</v>
      </c>
      <c r="O134">
        <v>3059</v>
      </c>
      <c r="P134">
        <v>1327</v>
      </c>
      <c r="Q134">
        <v>19365</v>
      </c>
      <c r="R134" s="4">
        <v>1213</v>
      </c>
      <c r="S134" s="7"/>
      <c r="T134" s="7"/>
      <c r="U134" s="7"/>
      <c r="V134" s="7"/>
      <c r="W134" s="7"/>
      <c r="X134" s="4">
        <v>540</v>
      </c>
      <c r="Y134" s="4">
        <v>12302</v>
      </c>
      <c r="Z134" s="4">
        <v>38768</v>
      </c>
      <c r="AA134" s="5">
        <v>468127</v>
      </c>
      <c r="AB134" s="5">
        <v>799198</v>
      </c>
      <c r="AC134" s="5">
        <v>726228</v>
      </c>
      <c r="AD134" s="5">
        <v>1159242</v>
      </c>
      <c r="AE134" s="5">
        <v>567917</v>
      </c>
      <c r="AF134" s="4">
        <v>1332998</v>
      </c>
      <c r="AG134" s="4">
        <v>826760</v>
      </c>
      <c r="AH134" s="4">
        <v>1108906</v>
      </c>
      <c r="AI134" s="4">
        <v>496415</v>
      </c>
      <c r="AJ134" s="4">
        <v>1110919</v>
      </c>
      <c r="AK134" s="4">
        <v>884854</v>
      </c>
      <c r="AL134" s="4">
        <v>1155351</v>
      </c>
      <c r="AM134" s="4">
        <v>385621</v>
      </c>
      <c r="AN134">
        <v>348996</v>
      </c>
      <c r="AO134">
        <v>305629</v>
      </c>
      <c r="AP134">
        <v>78098</v>
      </c>
      <c r="AQ134">
        <v>68984</v>
      </c>
      <c r="AR134">
        <v>138914</v>
      </c>
      <c r="AS134">
        <v>1719</v>
      </c>
      <c r="AT134">
        <v>11</v>
      </c>
      <c r="AU134">
        <v>3</v>
      </c>
      <c r="AW134">
        <v>15</v>
      </c>
      <c r="AY134">
        <v>6</v>
      </c>
      <c r="AZ134">
        <v>12</v>
      </c>
      <c r="BA134">
        <v>13052</v>
      </c>
      <c r="BB134">
        <v>21465</v>
      </c>
      <c r="BC134">
        <v>12</v>
      </c>
    </row>
    <row r="135" spans="1:55" x14ac:dyDescent="0.25">
      <c r="A135" t="s">
        <v>0</v>
      </c>
      <c r="B135" t="s">
        <v>100</v>
      </c>
      <c r="J135">
        <v>203374</v>
      </c>
      <c r="K135">
        <v>113513</v>
      </c>
      <c r="L135">
        <v>58666</v>
      </c>
      <c r="M135">
        <v>86266</v>
      </c>
      <c r="N135">
        <v>79556</v>
      </c>
      <c r="O135">
        <v>87030</v>
      </c>
      <c r="P135">
        <v>83302</v>
      </c>
      <c r="Q135">
        <v>73616</v>
      </c>
      <c r="R135" s="4">
        <v>115694</v>
      </c>
      <c r="S135" s="7"/>
      <c r="T135" s="7"/>
      <c r="U135" s="7"/>
      <c r="V135" s="7"/>
      <c r="W135" s="7"/>
      <c r="X135" s="4">
        <v>62889</v>
      </c>
      <c r="Y135" s="4">
        <v>234069</v>
      </c>
      <c r="Z135" s="4">
        <v>45696</v>
      </c>
      <c r="AA135" s="5">
        <v>76448</v>
      </c>
      <c r="AB135" s="5">
        <v>16264</v>
      </c>
      <c r="AC135" s="5">
        <v>36267</v>
      </c>
      <c r="AD135" s="5">
        <v>172737</v>
      </c>
      <c r="AE135" s="5">
        <v>40279</v>
      </c>
      <c r="AF135" s="4">
        <v>47174</v>
      </c>
      <c r="AG135" s="4">
        <v>28166</v>
      </c>
      <c r="AH135" s="4">
        <v>31802</v>
      </c>
      <c r="AI135" s="4">
        <v>12231</v>
      </c>
      <c r="AJ135" s="4">
        <v>14784</v>
      </c>
      <c r="AK135" s="4">
        <v>9340</v>
      </c>
      <c r="AL135" s="4">
        <v>2093</v>
      </c>
      <c r="AM135" s="4">
        <v>2140</v>
      </c>
      <c r="AN135">
        <v>5224</v>
      </c>
      <c r="AO135">
        <v>2071</v>
      </c>
      <c r="AP135">
        <v>2954</v>
      </c>
      <c r="AQ135">
        <v>3145</v>
      </c>
      <c r="AR135">
        <v>6154</v>
      </c>
      <c r="AS135">
        <v>50999</v>
      </c>
      <c r="AT135">
        <v>22883</v>
      </c>
      <c r="AU135">
        <v>6714</v>
      </c>
      <c r="AV135">
        <v>5876</v>
      </c>
      <c r="AW135">
        <v>5624</v>
      </c>
      <c r="AX135">
        <v>24885</v>
      </c>
      <c r="AY135">
        <v>18978</v>
      </c>
      <c r="AZ135">
        <v>9825</v>
      </c>
      <c r="BA135">
        <v>6089</v>
      </c>
      <c r="BB135">
        <v>3619</v>
      </c>
      <c r="BC135">
        <v>388050</v>
      </c>
    </row>
    <row r="136" spans="1:55" x14ac:dyDescent="0.25">
      <c r="A136" t="s">
        <v>0</v>
      </c>
      <c r="B136" t="s">
        <v>101</v>
      </c>
      <c r="J136">
        <v>79258</v>
      </c>
      <c r="K136">
        <v>78853</v>
      </c>
      <c r="L136">
        <v>86582</v>
      </c>
      <c r="M136">
        <v>116397</v>
      </c>
      <c r="N136">
        <v>108084</v>
      </c>
      <c r="O136">
        <v>123302</v>
      </c>
      <c r="P136">
        <v>56204</v>
      </c>
      <c r="Q136">
        <v>71717</v>
      </c>
      <c r="R136" s="4">
        <v>117296</v>
      </c>
      <c r="S136" s="7"/>
      <c r="T136" s="7"/>
      <c r="U136" s="7"/>
      <c r="V136" s="7"/>
      <c r="W136" s="7"/>
      <c r="X136" s="4">
        <v>119944</v>
      </c>
      <c r="Y136" s="4">
        <v>91401</v>
      </c>
      <c r="Z136" s="4">
        <v>97707</v>
      </c>
      <c r="AA136" s="5">
        <v>75119</v>
      </c>
      <c r="AB136" s="5">
        <v>82728</v>
      </c>
      <c r="AC136" s="5">
        <v>99905</v>
      </c>
      <c r="AD136" s="5">
        <v>119660</v>
      </c>
      <c r="AE136" s="5">
        <v>58919</v>
      </c>
      <c r="AF136" s="4">
        <v>153998</v>
      </c>
      <c r="AG136" s="4">
        <v>73625</v>
      </c>
      <c r="AH136" s="4">
        <v>81080</v>
      </c>
      <c r="AI136" s="4">
        <v>104614</v>
      </c>
      <c r="AJ136" s="4">
        <v>178134</v>
      </c>
      <c r="AK136" s="4">
        <v>122168</v>
      </c>
      <c r="AL136" s="4">
        <v>50687</v>
      </c>
      <c r="AM136" s="4">
        <v>97736</v>
      </c>
      <c r="AN136">
        <v>21643</v>
      </c>
      <c r="AO136">
        <v>13091</v>
      </c>
      <c r="AP136">
        <v>12975</v>
      </c>
      <c r="AQ136">
        <v>52417</v>
      </c>
      <c r="AR136">
        <v>50564</v>
      </c>
      <c r="AS136">
        <v>37400</v>
      </c>
      <c r="AT136">
        <v>254</v>
      </c>
      <c r="AU136">
        <v>142</v>
      </c>
      <c r="AW136">
        <v>10139</v>
      </c>
      <c r="AX136">
        <v>7639</v>
      </c>
      <c r="AY136">
        <v>145477</v>
      </c>
      <c r="AZ136">
        <v>120302</v>
      </c>
      <c r="BA136">
        <v>45124</v>
      </c>
      <c r="BB136">
        <v>161783</v>
      </c>
      <c r="BC136">
        <v>233133</v>
      </c>
    </row>
    <row r="137" spans="1:55" x14ac:dyDescent="0.25">
      <c r="A137" t="s">
        <v>0</v>
      </c>
      <c r="B137" t="s">
        <v>102</v>
      </c>
      <c r="J137">
        <v>1057704</v>
      </c>
      <c r="K137">
        <v>1168726</v>
      </c>
      <c r="L137">
        <v>1396606</v>
      </c>
      <c r="M137">
        <v>1265855</v>
      </c>
      <c r="N137">
        <v>875572</v>
      </c>
      <c r="O137">
        <v>826890</v>
      </c>
      <c r="P137">
        <v>1162745</v>
      </c>
      <c r="Q137">
        <v>1317154</v>
      </c>
      <c r="R137" s="4">
        <v>1424102</v>
      </c>
      <c r="S137" s="7"/>
      <c r="T137" s="7"/>
      <c r="U137" s="7"/>
      <c r="V137" s="7"/>
      <c r="W137" s="7"/>
      <c r="X137" s="4">
        <v>968528</v>
      </c>
      <c r="Y137" s="4">
        <v>1023953</v>
      </c>
      <c r="Z137" s="4">
        <v>1585632</v>
      </c>
      <c r="AA137" s="5">
        <v>1731242</v>
      </c>
      <c r="AB137" s="5">
        <v>1633594</v>
      </c>
      <c r="AC137" s="5">
        <v>2340592</v>
      </c>
      <c r="AD137" s="5">
        <v>2573294</v>
      </c>
      <c r="AE137" s="5">
        <v>2507682</v>
      </c>
      <c r="AF137" s="4">
        <v>2719903</v>
      </c>
      <c r="AG137" s="4">
        <v>2859040</v>
      </c>
      <c r="AH137" s="4">
        <v>2559687</v>
      </c>
      <c r="AI137" s="4">
        <v>2796234</v>
      </c>
      <c r="AJ137" s="4">
        <v>2284834</v>
      </c>
      <c r="AK137" s="4">
        <v>1321840</v>
      </c>
      <c r="AL137" s="4">
        <v>1293735</v>
      </c>
      <c r="AM137" s="4">
        <v>1240563</v>
      </c>
      <c r="AN137">
        <v>713357</v>
      </c>
      <c r="AO137">
        <v>674054</v>
      </c>
      <c r="AP137">
        <v>588948</v>
      </c>
      <c r="AQ137">
        <v>807372</v>
      </c>
      <c r="AR137">
        <v>440006</v>
      </c>
      <c r="AS137">
        <v>645921</v>
      </c>
      <c r="AT137">
        <v>7095</v>
      </c>
      <c r="AV137">
        <v>4</v>
      </c>
      <c r="AW137">
        <v>669</v>
      </c>
      <c r="AX137">
        <v>6486</v>
      </c>
      <c r="AY137">
        <v>38460</v>
      </c>
      <c r="AZ137">
        <v>113455</v>
      </c>
      <c r="BA137">
        <v>53157</v>
      </c>
      <c r="BB137">
        <v>11791</v>
      </c>
      <c r="BC137">
        <v>8641</v>
      </c>
    </row>
    <row r="138" spans="1:55" x14ac:dyDescent="0.25">
      <c r="A138" t="s">
        <v>0</v>
      </c>
      <c r="B138" t="s">
        <v>103</v>
      </c>
      <c r="J138">
        <v>433602</v>
      </c>
      <c r="K138">
        <v>399863</v>
      </c>
      <c r="L138">
        <v>408113</v>
      </c>
      <c r="M138">
        <v>430382</v>
      </c>
      <c r="N138">
        <v>764802</v>
      </c>
      <c r="O138">
        <v>1041151</v>
      </c>
      <c r="P138">
        <v>1046215</v>
      </c>
      <c r="Q138">
        <v>1198010</v>
      </c>
      <c r="R138" s="4">
        <v>1088717</v>
      </c>
      <c r="S138" s="7"/>
      <c r="T138" s="7"/>
      <c r="U138" s="7"/>
      <c r="V138" s="7"/>
      <c r="W138" s="7"/>
      <c r="X138" s="4">
        <v>581093</v>
      </c>
      <c r="Y138" s="4">
        <v>2688661</v>
      </c>
      <c r="Z138" s="4">
        <v>2788886</v>
      </c>
      <c r="AA138" s="5">
        <v>1969028</v>
      </c>
      <c r="AB138" s="5">
        <v>1463395</v>
      </c>
      <c r="AC138" s="5">
        <v>1539855</v>
      </c>
      <c r="AD138" s="5">
        <v>1577674</v>
      </c>
      <c r="AE138" s="5">
        <v>1832060</v>
      </c>
      <c r="AF138" s="4">
        <v>2353636</v>
      </c>
      <c r="AG138" s="4">
        <v>2276072</v>
      </c>
      <c r="AH138" s="4">
        <v>2106245</v>
      </c>
      <c r="AI138" s="4">
        <v>1397085</v>
      </c>
      <c r="AJ138" s="4">
        <v>764126</v>
      </c>
      <c r="AK138" s="4">
        <v>324473</v>
      </c>
      <c r="AL138" s="4">
        <v>974785</v>
      </c>
      <c r="AM138" s="4">
        <v>1112191</v>
      </c>
      <c r="AN138">
        <v>516773</v>
      </c>
      <c r="AO138">
        <v>562384</v>
      </c>
      <c r="AP138">
        <v>119050</v>
      </c>
      <c r="AQ138">
        <v>253827</v>
      </c>
      <c r="AR138">
        <v>569212</v>
      </c>
      <c r="AS138">
        <v>1272750</v>
      </c>
      <c r="AT138">
        <v>196018</v>
      </c>
      <c r="AU138">
        <v>136561</v>
      </c>
      <c r="AV138">
        <v>124435</v>
      </c>
      <c r="AW138">
        <v>33403</v>
      </c>
      <c r="AX138">
        <v>12590</v>
      </c>
      <c r="AY138">
        <v>408751</v>
      </c>
      <c r="AZ138">
        <v>473863</v>
      </c>
      <c r="BA138">
        <v>560883</v>
      </c>
      <c r="BB138">
        <v>149378</v>
      </c>
      <c r="BC138">
        <v>214782</v>
      </c>
    </row>
    <row r="139" spans="1:55" x14ac:dyDescent="0.25">
      <c r="A139" t="s">
        <v>0</v>
      </c>
      <c r="B139" t="s">
        <v>104</v>
      </c>
      <c r="J139">
        <v>34385</v>
      </c>
      <c r="K139">
        <v>29388</v>
      </c>
      <c r="L139">
        <v>25960</v>
      </c>
      <c r="M139">
        <v>30852</v>
      </c>
      <c r="N139">
        <v>20754</v>
      </c>
      <c r="O139">
        <v>29733</v>
      </c>
      <c r="P139">
        <v>22091</v>
      </c>
      <c r="Q139">
        <v>36342</v>
      </c>
      <c r="R139" s="4">
        <v>52256</v>
      </c>
      <c r="S139" s="7"/>
      <c r="T139" s="7"/>
      <c r="U139" s="7"/>
      <c r="V139" s="7"/>
      <c r="W139" s="7"/>
      <c r="X139" s="4">
        <v>250261</v>
      </c>
      <c r="Y139" s="4">
        <v>228476</v>
      </c>
      <c r="Z139" s="4">
        <v>138983</v>
      </c>
      <c r="AA139" s="5">
        <v>65544</v>
      </c>
      <c r="AB139" s="5">
        <v>87587</v>
      </c>
      <c r="AC139" s="5">
        <v>71545</v>
      </c>
      <c r="AD139" s="5">
        <v>64209</v>
      </c>
      <c r="AE139" s="5">
        <v>119298</v>
      </c>
      <c r="AF139" s="4">
        <v>66831</v>
      </c>
      <c r="AG139" s="4">
        <v>66814</v>
      </c>
      <c r="AH139" s="4">
        <v>41924</v>
      </c>
      <c r="AI139" s="4">
        <v>39818</v>
      </c>
      <c r="AJ139" s="4">
        <v>255489</v>
      </c>
      <c r="AK139" s="4">
        <v>79721</v>
      </c>
      <c r="AL139" s="4">
        <v>20601</v>
      </c>
      <c r="AM139" s="4">
        <v>20208</v>
      </c>
      <c r="AN139">
        <v>21620</v>
      </c>
      <c r="AO139">
        <v>29605</v>
      </c>
      <c r="AP139">
        <v>32529</v>
      </c>
      <c r="AQ139">
        <v>17662</v>
      </c>
      <c r="AR139">
        <v>15690</v>
      </c>
      <c r="AS139">
        <v>65049</v>
      </c>
      <c r="AT139">
        <v>29155</v>
      </c>
      <c r="AU139">
        <v>51069</v>
      </c>
      <c r="AV139">
        <v>82102</v>
      </c>
      <c r="AW139">
        <v>47272</v>
      </c>
      <c r="AX139">
        <v>49350</v>
      </c>
      <c r="AY139">
        <v>1313</v>
      </c>
      <c r="AZ139">
        <v>61962</v>
      </c>
      <c r="BA139">
        <v>8410</v>
      </c>
      <c r="BB139">
        <v>3738</v>
      </c>
      <c r="BC139">
        <v>3226</v>
      </c>
    </row>
    <row r="140" spans="1:55" x14ac:dyDescent="0.25">
      <c r="A140" t="s">
        <v>0</v>
      </c>
      <c r="B140" t="s">
        <v>105</v>
      </c>
      <c r="J140">
        <v>227984</v>
      </c>
      <c r="K140">
        <v>171869</v>
      </c>
      <c r="L140">
        <v>247767</v>
      </c>
      <c r="M140">
        <v>204279</v>
      </c>
      <c r="N140">
        <v>373782</v>
      </c>
      <c r="O140">
        <v>588896</v>
      </c>
      <c r="P140">
        <v>712529</v>
      </c>
      <c r="Q140">
        <v>667761</v>
      </c>
      <c r="R140" s="4">
        <v>560180</v>
      </c>
      <c r="S140" s="7"/>
      <c r="T140" s="7"/>
      <c r="U140" s="7"/>
      <c r="V140" s="7"/>
      <c r="W140" s="7"/>
      <c r="X140" s="4">
        <v>976008</v>
      </c>
      <c r="Y140" s="4">
        <v>904735</v>
      </c>
      <c r="Z140" s="4">
        <v>316723</v>
      </c>
      <c r="AA140" s="5">
        <v>237652</v>
      </c>
      <c r="AB140" s="5">
        <v>504107</v>
      </c>
      <c r="AC140" s="5">
        <v>480437</v>
      </c>
      <c r="AD140" s="5">
        <v>1370076</v>
      </c>
      <c r="AE140" s="5">
        <v>299707</v>
      </c>
      <c r="AF140" s="4">
        <v>318908</v>
      </c>
      <c r="AG140" s="4">
        <v>315583</v>
      </c>
      <c r="AH140" s="4">
        <v>462332</v>
      </c>
      <c r="AI140" s="4">
        <v>798312</v>
      </c>
      <c r="AJ140" s="4">
        <v>641857</v>
      </c>
      <c r="AK140" s="4">
        <v>362735</v>
      </c>
      <c r="AL140" s="4">
        <v>277344</v>
      </c>
      <c r="AM140" s="4">
        <v>125362</v>
      </c>
      <c r="AN140">
        <v>475004</v>
      </c>
      <c r="AO140">
        <v>693605</v>
      </c>
      <c r="AP140">
        <v>1062427</v>
      </c>
      <c r="AQ140">
        <v>1359399</v>
      </c>
      <c r="AR140">
        <v>1720421</v>
      </c>
      <c r="AS140">
        <v>2587453</v>
      </c>
      <c r="AT140">
        <v>1717440</v>
      </c>
      <c r="AU140">
        <v>918187</v>
      </c>
      <c r="AV140">
        <v>201473</v>
      </c>
      <c r="AW140">
        <v>52419</v>
      </c>
      <c r="AX140">
        <v>724645</v>
      </c>
      <c r="AY140">
        <v>4592001</v>
      </c>
      <c r="AZ140">
        <v>4861257</v>
      </c>
      <c r="BA140">
        <v>2978654</v>
      </c>
      <c r="BB140">
        <v>6303186</v>
      </c>
      <c r="BC140">
        <v>16141298</v>
      </c>
    </row>
    <row r="141" spans="1:55" x14ac:dyDescent="0.25">
      <c r="A141" t="s">
        <v>0</v>
      </c>
      <c r="B141" t="s">
        <v>106</v>
      </c>
      <c r="J141">
        <v>279437</v>
      </c>
      <c r="K141">
        <v>234982</v>
      </c>
      <c r="L141">
        <v>335612</v>
      </c>
      <c r="M141">
        <v>534334</v>
      </c>
      <c r="N141">
        <v>546518</v>
      </c>
      <c r="O141">
        <v>605267</v>
      </c>
      <c r="P141">
        <v>588626</v>
      </c>
      <c r="Q141">
        <v>421093</v>
      </c>
      <c r="R141" s="4">
        <v>467737</v>
      </c>
      <c r="S141" s="7"/>
      <c r="T141" s="7"/>
      <c r="U141" s="7"/>
      <c r="V141" s="7"/>
      <c r="W141" s="7"/>
      <c r="X141" s="4">
        <v>1230780</v>
      </c>
      <c r="Y141" s="4">
        <v>1666882</v>
      </c>
      <c r="Z141" s="4">
        <v>170690</v>
      </c>
      <c r="AA141" s="5">
        <v>242302</v>
      </c>
      <c r="AB141" s="5">
        <v>239351</v>
      </c>
      <c r="AC141" s="5">
        <v>446750</v>
      </c>
      <c r="AD141" s="5">
        <v>463305</v>
      </c>
      <c r="AE141" s="5">
        <v>212040</v>
      </c>
      <c r="AF141" s="4">
        <v>245675</v>
      </c>
      <c r="AG141" s="4">
        <v>162270</v>
      </c>
      <c r="AH141" s="4">
        <v>136652</v>
      </c>
      <c r="AI141" s="4">
        <v>165063</v>
      </c>
      <c r="AJ141" s="4">
        <v>109375</v>
      </c>
      <c r="AK141" s="4">
        <v>127799</v>
      </c>
      <c r="AL141" s="4">
        <v>69405</v>
      </c>
      <c r="AM141" s="4">
        <v>206777</v>
      </c>
      <c r="AN141">
        <v>203415</v>
      </c>
      <c r="AO141">
        <v>155683</v>
      </c>
      <c r="AP141">
        <v>109655</v>
      </c>
      <c r="AQ141">
        <v>188318</v>
      </c>
      <c r="AR141">
        <v>143414</v>
      </c>
      <c r="AS141">
        <v>187626</v>
      </c>
      <c r="AT141">
        <v>195694</v>
      </c>
      <c r="AU141">
        <v>167569</v>
      </c>
      <c r="AV141">
        <v>140136</v>
      </c>
      <c r="AW141">
        <v>81715</v>
      </c>
      <c r="AX141">
        <v>12394</v>
      </c>
      <c r="AY141">
        <v>30048</v>
      </c>
      <c r="AZ141">
        <v>148303</v>
      </c>
      <c r="BA141">
        <v>157929</v>
      </c>
      <c r="BB141">
        <v>72951</v>
      </c>
      <c r="BC141">
        <v>224265</v>
      </c>
    </row>
    <row r="142" spans="1:55" x14ac:dyDescent="0.25">
      <c r="A142" t="s">
        <v>0</v>
      </c>
      <c r="B142" t="s">
        <v>107</v>
      </c>
      <c r="J142">
        <v>2738483</v>
      </c>
      <c r="K142">
        <v>2173342</v>
      </c>
      <c r="L142">
        <v>2788072</v>
      </c>
      <c r="M142">
        <v>2930362</v>
      </c>
      <c r="N142">
        <v>3042262</v>
      </c>
      <c r="O142">
        <v>3688439</v>
      </c>
      <c r="P142">
        <v>3150663</v>
      </c>
      <c r="Q142">
        <v>3298609</v>
      </c>
      <c r="R142" s="4">
        <v>3178261</v>
      </c>
      <c r="S142" s="7"/>
      <c r="T142" s="7"/>
      <c r="U142" s="7"/>
      <c r="V142" s="7"/>
      <c r="W142" s="7"/>
      <c r="X142" s="4">
        <v>8897904</v>
      </c>
      <c r="Y142" s="4">
        <v>14619312</v>
      </c>
      <c r="Z142" s="4">
        <v>6441400</v>
      </c>
      <c r="AA142" s="5">
        <v>7470284</v>
      </c>
      <c r="AB142" s="5">
        <v>8606690</v>
      </c>
      <c r="AC142" s="5">
        <v>9763559</v>
      </c>
      <c r="AD142" s="5">
        <v>8582520</v>
      </c>
      <c r="AE142" s="5">
        <v>7213914</v>
      </c>
      <c r="AF142" s="4">
        <v>8224492</v>
      </c>
      <c r="AG142" s="4">
        <v>6710101</v>
      </c>
      <c r="AH142" s="4">
        <v>6462403</v>
      </c>
      <c r="AI142" s="4">
        <v>4494246</v>
      </c>
      <c r="AJ142" s="4">
        <v>3510014</v>
      </c>
      <c r="AK142" s="4">
        <v>4405420</v>
      </c>
      <c r="AL142" s="4">
        <v>4706199</v>
      </c>
      <c r="AM142" s="4">
        <v>4878579</v>
      </c>
      <c r="AN142">
        <v>3785257</v>
      </c>
      <c r="AO142">
        <v>4541412</v>
      </c>
      <c r="AP142">
        <v>5138812</v>
      </c>
      <c r="AQ142">
        <v>3420594</v>
      </c>
      <c r="AR142">
        <v>3540505</v>
      </c>
      <c r="AS142">
        <v>4490556</v>
      </c>
      <c r="AT142">
        <v>882501</v>
      </c>
      <c r="AU142">
        <v>1423908</v>
      </c>
      <c r="AV142">
        <v>3056889</v>
      </c>
      <c r="AW142">
        <v>811246</v>
      </c>
      <c r="AX142">
        <v>1645099</v>
      </c>
      <c r="AY142">
        <v>4825422</v>
      </c>
      <c r="AZ142">
        <v>4140958</v>
      </c>
      <c r="BA142">
        <v>7690901</v>
      </c>
      <c r="BB142">
        <v>8476985</v>
      </c>
      <c r="BC142">
        <v>13552790</v>
      </c>
    </row>
    <row r="143" spans="1:55" x14ac:dyDescent="0.25">
      <c r="A143" t="s">
        <v>0</v>
      </c>
      <c r="B143" t="s">
        <v>108</v>
      </c>
      <c r="J143">
        <v>5371216</v>
      </c>
      <c r="K143">
        <v>5060622</v>
      </c>
      <c r="L143">
        <v>5168512</v>
      </c>
      <c r="M143">
        <v>6663489</v>
      </c>
      <c r="N143">
        <v>5508589</v>
      </c>
      <c r="O143">
        <v>5181737</v>
      </c>
      <c r="P143">
        <v>4336878</v>
      </c>
      <c r="Q143">
        <v>4982185</v>
      </c>
      <c r="R143" s="4">
        <v>5359335</v>
      </c>
      <c r="S143" s="7"/>
      <c r="T143" s="7"/>
      <c r="U143" s="7"/>
      <c r="V143" s="7"/>
      <c r="W143" s="7"/>
      <c r="X143" s="4">
        <v>7344655</v>
      </c>
      <c r="Y143" s="4">
        <v>12942932</v>
      </c>
      <c r="Z143" s="4">
        <v>6489415</v>
      </c>
      <c r="AA143" s="5">
        <v>4439227</v>
      </c>
      <c r="AB143" s="5">
        <v>5740887</v>
      </c>
      <c r="AC143" s="5">
        <v>10689028</v>
      </c>
      <c r="AD143" s="5">
        <v>12357117</v>
      </c>
      <c r="AE143" s="5">
        <v>7768707</v>
      </c>
      <c r="AF143" s="4">
        <v>7461782</v>
      </c>
      <c r="AG143" s="4">
        <v>9103716</v>
      </c>
      <c r="AH143" s="4">
        <v>10615169</v>
      </c>
      <c r="AI143" s="4">
        <v>7271652</v>
      </c>
      <c r="AJ143" s="4">
        <v>4482578</v>
      </c>
      <c r="AK143" s="4">
        <v>3895564</v>
      </c>
      <c r="AL143" s="4">
        <v>3755841</v>
      </c>
      <c r="AM143" s="4">
        <v>5236832</v>
      </c>
      <c r="AN143">
        <v>5179357</v>
      </c>
      <c r="AO143">
        <v>5239659</v>
      </c>
      <c r="AP143">
        <v>9368092</v>
      </c>
      <c r="AQ143">
        <v>7867110</v>
      </c>
      <c r="AR143">
        <v>5173989</v>
      </c>
      <c r="AS143">
        <v>4473743</v>
      </c>
      <c r="AT143">
        <v>3239835</v>
      </c>
      <c r="AU143">
        <v>2361800</v>
      </c>
      <c r="AV143">
        <v>2285021</v>
      </c>
      <c r="AW143">
        <v>885214</v>
      </c>
      <c r="AX143">
        <v>1633006</v>
      </c>
      <c r="AY143">
        <v>7121429</v>
      </c>
      <c r="AZ143">
        <v>9008398</v>
      </c>
      <c r="BA143">
        <v>7867158</v>
      </c>
      <c r="BB143">
        <v>7517314</v>
      </c>
      <c r="BC143">
        <v>5755473</v>
      </c>
    </row>
    <row r="144" spans="1:55" x14ac:dyDescent="0.25">
      <c r="A144" t="s">
        <v>0</v>
      </c>
      <c r="B144" t="s">
        <v>109</v>
      </c>
      <c r="J144">
        <v>8246873</v>
      </c>
      <c r="K144">
        <v>9188060</v>
      </c>
      <c r="L144">
        <v>9755967</v>
      </c>
      <c r="M144">
        <v>6984977</v>
      </c>
      <c r="N144">
        <v>11290126</v>
      </c>
      <c r="O144">
        <v>17496568</v>
      </c>
      <c r="P144">
        <v>10864006</v>
      </c>
      <c r="Q144">
        <v>9360139</v>
      </c>
      <c r="R144" s="4">
        <v>10008367</v>
      </c>
      <c r="S144" s="7"/>
      <c r="T144" s="7"/>
      <c r="U144" s="7"/>
      <c r="V144" s="7"/>
      <c r="W144" s="7"/>
      <c r="X144" s="4">
        <v>10821100</v>
      </c>
      <c r="Y144" s="4">
        <v>12025378</v>
      </c>
      <c r="Z144" s="4">
        <v>5883046</v>
      </c>
      <c r="AA144" s="5">
        <v>7655112</v>
      </c>
      <c r="AB144" s="5">
        <v>5873038</v>
      </c>
      <c r="AC144" s="5">
        <v>4783216</v>
      </c>
      <c r="AD144" s="5">
        <v>5993229</v>
      </c>
      <c r="AE144" s="5">
        <v>4251215</v>
      </c>
      <c r="AF144" s="4">
        <v>4479543</v>
      </c>
      <c r="AG144" s="4">
        <v>4685075</v>
      </c>
      <c r="AH144" s="4">
        <v>7292865</v>
      </c>
      <c r="AI144" s="4">
        <v>8111092</v>
      </c>
      <c r="AJ144" s="4">
        <v>5703797</v>
      </c>
      <c r="AK144" s="4">
        <v>4049445</v>
      </c>
      <c r="AL144" s="4">
        <v>4806960</v>
      </c>
      <c r="AM144" s="4">
        <v>8439866</v>
      </c>
      <c r="AN144">
        <v>7194266</v>
      </c>
      <c r="AO144">
        <v>9844380</v>
      </c>
      <c r="AP144">
        <v>8459834</v>
      </c>
      <c r="AQ144">
        <v>7661315</v>
      </c>
      <c r="AR144">
        <v>8847750</v>
      </c>
      <c r="AS144">
        <v>16836501</v>
      </c>
      <c r="AT144">
        <v>14161299</v>
      </c>
      <c r="AU144">
        <v>16178937</v>
      </c>
      <c r="AV144">
        <v>17851485</v>
      </c>
      <c r="AW144">
        <v>18024731</v>
      </c>
      <c r="AX144">
        <v>21408810</v>
      </c>
      <c r="AY144">
        <v>22170179</v>
      </c>
      <c r="AZ144">
        <v>23725519</v>
      </c>
      <c r="BA144">
        <v>23736956</v>
      </c>
      <c r="BB144">
        <v>23031340</v>
      </c>
      <c r="BC144">
        <v>40630933</v>
      </c>
    </row>
    <row r="145" spans="1:55" x14ac:dyDescent="0.25">
      <c r="A145" t="s">
        <v>0</v>
      </c>
      <c r="B145" t="s">
        <v>110</v>
      </c>
      <c r="J145">
        <v>882407</v>
      </c>
      <c r="K145">
        <v>629929</v>
      </c>
      <c r="L145">
        <v>1007082</v>
      </c>
      <c r="M145">
        <v>1066211</v>
      </c>
      <c r="N145">
        <v>1298045</v>
      </c>
      <c r="O145">
        <v>1743138</v>
      </c>
      <c r="P145">
        <v>1425777</v>
      </c>
      <c r="Q145">
        <v>2366977</v>
      </c>
      <c r="R145" s="4">
        <v>2748819</v>
      </c>
      <c r="S145" s="7"/>
      <c r="T145" s="7"/>
      <c r="U145" s="7"/>
      <c r="V145" s="7"/>
      <c r="W145" s="7"/>
      <c r="X145" s="4">
        <v>10514967</v>
      </c>
      <c r="Y145" s="4">
        <v>7053206</v>
      </c>
      <c r="Z145" s="4">
        <v>6205861</v>
      </c>
      <c r="AA145" s="5">
        <v>4747257</v>
      </c>
      <c r="AB145" s="5">
        <v>4855562</v>
      </c>
      <c r="AC145" s="5">
        <v>5449475</v>
      </c>
      <c r="AD145" s="5">
        <v>4899057</v>
      </c>
      <c r="AE145" s="5">
        <v>4544642</v>
      </c>
      <c r="AF145" s="4">
        <v>4580691</v>
      </c>
      <c r="AG145" s="4">
        <v>7025960</v>
      </c>
      <c r="AH145" s="4">
        <v>5651023</v>
      </c>
      <c r="AI145" s="4">
        <v>7387283</v>
      </c>
      <c r="AJ145" s="4">
        <v>5229628</v>
      </c>
      <c r="AK145" s="4">
        <v>3003258</v>
      </c>
      <c r="AL145" s="4">
        <v>3465513</v>
      </c>
      <c r="AM145" s="4">
        <v>3180329</v>
      </c>
      <c r="AN145">
        <v>3380732</v>
      </c>
      <c r="AO145">
        <v>3955103</v>
      </c>
      <c r="AP145">
        <v>4014955</v>
      </c>
      <c r="AQ145">
        <v>3943653</v>
      </c>
      <c r="AR145">
        <v>3804072</v>
      </c>
      <c r="AS145">
        <v>5666510</v>
      </c>
      <c r="AT145">
        <v>6660335</v>
      </c>
      <c r="AU145">
        <v>4443206</v>
      </c>
      <c r="AV145">
        <v>6702742</v>
      </c>
      <c r="AW145">
        <v>6839120</v>
      </c>
      <c r="AX145">
        <v>5224664</v>
      </c>
      <c r="AY145">
        <v>7783111</v>
      </c>
      <c r="AZ145">
        <v>6443857</v>
      </c>
      <c r="BA145">
        <v>5834506</v>
      </c>
      <c r="BB145">
        <v>14554781</v>
      </c>
      <c r="BC145">
        <v>13591876</v>
      </c>
    </row>
    <row r="146" spans="1:55" x14ac:dyDescent="0.25">
      <c r="A146" t="s">
        <v>0</v>
      </c>
      <c r="B146" t="s">
        <v>111</v>
      </c>
      <c r="J146">
        <v>447264</v>
      </c>
      <c r="K146">
        <v>814100</v>
      </c>
      <c r="L146">
        <v>967698</v>
      </c>
      <c r="M146">
        <v>737279</v>
      </c>
      <c r="N146">
        <v>1246455</v>
      </c>
      <c r="O146">
        <v>1434819</v>
      </c>
      <c r="P146">
        <v>1586377</v>
      </c>
      <c r="Q146">
        <v>1620052</v>
      </c>
      <c r="R146" s="4">
        <v>2250092</v>
      </c>
      <c r="S146" s="7"/>
      <c r="T146" s="7"/>
      <c r="U146" s="7"/>
      <c r="V146" s="7"/>
      <c r="W146" s="7"/>
      <c r="X146" s="4">
        <v>3422491</v>
      </c>
      <c r="Y146" s="4">
        <v>1930979</v>
      </c>
      <c r="Z146" s="4">
        <v>871144</v>
      </c>
      <c r="AA146" s="5">
        <v>1716958</v>
      </c>
      <c r="AB146" s="5">
        <v>3761870</v>
      </c>
      <c r="AC146" s="5">
        <v>5177436</v>
      </c>
      <c r="AD146" s="5">
        <v>5399874</v>
      </c>
      <c r="AE146" s="5">
        <v>6623730</v>
      </c>
      <c r="AF146" s="4">
        <v>6739376</v>
      </c>
      <c r="AG146" s="4">
        <v>7248999</v>
      </c>
      <c r="AH146" s="4">
        <v>5989034</v>
      </c>
      <c r="AI146" s="4">
        <v>3391748</v>
      </c>
      <c r="AJ146" s="4">
        <v>2278771</v>
      </c>
      <c r="AK146" s="4">
        <v>1877005</v>
      </c>
      <c r="AL146" s="4">
        <v>1680849</v>
      </c>
      <c r="AM146" s="4">
        <v>3305070</v>
      </c>
      <c r="AN146">
        <v>3582871</v>
      </c>
      <c r="AO146">
        <v>3721235</v>
      </c>
      <c r="AP146">
        <v>3413535</v>
      </c>
      <c r="AQ146">
        <v>3085304</v>
      </c>
      <c r="AR146">
        <v>3771885</v>
      </c>
      <c r="AS146">
        <v>7250822</v>
      </c>
      <c r="AT146">
        <v>5876938</v>
      </c>
      <c r="AU146">
        <v>5463674</v>
      </c>
      <c r="AV146">
        <v>6746584</v>
      </c>
      <c r="AW146">
        <v>3162872</v>
      </c>
      <c r="AX146">
        <v>5967566</v>
      </c>
      <c r="AY146">
        <v>5675364</v>
      </c>
      <c r="AZ146">
        <v>5596268</v>
      </c>
      <c r="BA146">
        <v>9417533</v>
      </c>
      <c r="BB146">
        <v>9045657</v>
      </c>
      <c r="BC146">
        <v>11312656</v>
      </c>
    </row>
    <row r="147" spans="1:55" x14ac:dyDescent="0.25">
      <c r="A147" t="s">
        <v>0</v>
      </c>
      <c r="B147" t="s">
        <v>112</v>
      </c>
      <c r="J147">
        <v>25430163</v>
      </c>
      <c r="K147">
        <v>23921892</v>
      </c>
      <c r="L147">
        <v>26654986</v>
      </c>
      <c r="M147">
        <v>35985536</v>
      </c>
      <c r="N147">
        <v>32717295</v>
      </c>
      <c r="O147">
        <v>29009738</v>
      </c>
      <c r="P147">
        <v>27289480</v>
      </c>
      <c r="Q147">
        <v>40807685</v>
      </c>
      <c r="R147" s="4">
        <v>42485391</v>
      </c>
      <c r="S147" s="7"/>
      <c r="T147" s="7"/>
      <c r="U147" s="7"/>
      <c r="V147" s="7"/>
      <c r="W147" s="7"/>
      <c r="X147" s="4">
        <v>81730319</v>
      </c>
      <c r="Y147" s="4">
        <v>128046279</v>
      </c>
      <c r="Z147" s="4">
        <v>68369725</v>
      </c>
      <c r="AA147" s="5">
        <v>56620803</v>
      </c>
      <c r="AB147" s="5">
        <v>64947920</v>
      </c>
      <c r="AC147" s="5">
        <v>78955013</v>
      </c>
      <c r="AD147" s="5">
        <v>68856044</v>
      </c>
      <c r="AE147" s="5">
        <v>67505081</v>
      </c>
      <c r="AF147" s="4">
        <v>76495859</v>
      </c>
      <c r="AG147" s="4">
        <v>76788817</v>
      </c>
      <c r="AH147" s="4">
        <v>82446943</v>
      </c>
      <c r="AI147" s="4">
        <v>56665769</v>
      </c>
      <c r="AJ147" s="4">
        <v>52744214</v>
      </c>
      <c r="AK147" s="4">
        <v>50885373</v>
      </c>
      <c r="AL147" s="4">
        <v>41687313</v>
      </c>
      <c r="AM147" s="4">
        <v>47029541</v>
      </c>
      <c r="AN147">
        <v>43966596</v>
      </c>
      <c r="AO147">
        <v>45059682</v>
      </c>
      <c r="AP147">
        <v>59836062</v>
      </c>
      <c r="AQ147">
        <v>38470723</v>
      </c>
      <c r="AR147">
        <v>46812528</v>
      </c>
      <c r="AS147">
        <v>61445665</v>
      </c>
      <c r="AT147">
        <v>52165797</v>
      </c>
      <c r="AU147">
        <v>49425767</v>
      </c>
      <c r="AV147">
        <v>58316075</v>
      </c>
      <c r="AW147">
        <v>80797868</v>
      </c>
      <c r="AX147">
        <v>47564346</v>
      </c>
      <c r="AY147">
        <v>66657196</v>
      </c>
      <c r="AZ147">
        <v>130570199</v>
      </c>
      <c r="BA147">
        <v>121816717</v>
      </c>
      <c r="BB147">
        <v>77149926</v>
      </c>
      <c r="BC147">
        <v>95574781</v>
      </c>
    </row>
    <row r="148" spans="1:55" x14ac:dyDescent="0.25">
      <c r="A148" t="s">
        <v>0</v>
      </c>
      <c r="B148" t="s">
        <v>113</v>
      </c>
      <c r="J148">
        <v>599</v>
      </c>
      <c r="K148">
        <v>45</v>
      </c>
      <c r="M148">
        <v>322</v>
      </c>
      <c r="N148">
        <v>1011</v>
      </c>
      <c r="O148">
        <v>1093</v>
      </c>
      <c r="P148">
        <v>318</v>
      </c>
      <c r="Q148">
        <v>2115</v>
      </c>
      <c r="R148" s="4">
        <v>8534</v>
      </c>
      <c r="S148" s="7"/>
      <c r="T148" s="7"/>
      <c r="U148" s="7"/>
      <c r="V148" s="7"/>
      <c r="W148" s="7"/>
      <c r="X148" s="4">
        <v>1250</v>
      </c>
      <c r="Y148" s="4">
        <v>2413</v>
      </c>
      <c r="Z148" s="4">
        <v>9952</v>
      </c>
      <c r="AA148" s="5">
        <v>3679</v>
      </c>
      <c r="AB148" s="5">
        <v>11528</v>
      </c>
      <c r="AC148" s="5">
        <v>64765</v>
      </c>
      <c r="AD148" s="5">
        <v>126784</v>
      </c>
      <c r="AE148" s="5">
        <v>164441</v>
      </c>
      <c r="AF148" s="4">
        <v>103358</v>
      </c>
      <c r="AG148" s="4">
        <v>129976</v>
      </c>
      <c r="AH148" s="4">
        <v>72840</v>
      </c>
      <c r="AI148" s="4">
        <v>113407</v>
      </c>
      <c r="AJ148" s="4">
        <v>105493</v>
      </c>
      <c r="AK148" s="4">
        <v>12007</v>
      </c>
      <c r="AL148" s="4">
        <v>5336</v>
      </c>
      <c r="AM148" s="4">
        <v>50248</v>
      </c>
      <c r="AN148">
        <v>110729</v>
      </c>
      <c r="AO148">
        <v>265616</v>
      </c>
      <c r="AP148">
        <v>164917</v>
      </c>
      <c r="AQ148">
        <v>224638</v>
      </c>
      <c r="AR148">
        <v>478639</v>
      </c>
      <c r="AS148">
        <v>471235</v>
      </c>
      <c r="AT148">
        <v>688508</v>
      </c>
      <c r="AU148">
        <v>425322</v>
      </c>
      <c r="AV148">
        <v>1109695</v>
      </c>
      <c r="AW148">
        <v>839450</v>
      </c>
      <c r="AX148">
        <v>1125010</v>
      </c>
      <c r="AY148">
        <v>2265831</v>
      </c>
      <c r="AZ148">
        <v>1784094</v>
      </c>
      <c r="BA148">
        <v>1742490</v>
      </c>
      <c r="BB148">
        <v>1340764</v>
      </c>
      <c r="BC148">
        <v>1395594</v>
      </c>
    </row>
    <row r="149" spans="1:55" x14ac:dyDescent="0.25">
      <c r="A149" t="s">
        <v>0</v>
      </c>
      <c r="B149" t="s">
        <v>226</v>
      </c>
      <c r="R149" s="4"/>
      <c r="S149" s="7"/>
      <c r="T149" s="7"/>
      <c r="U149" s="7"/>
      <c r="V149" s="7"/>
      <c r="W149" s="7"/>
      <c r="X149" s="4"/>
      <c r="Y149" s="4"/>
      <c r="Z149" s="4"/>
      <c r="AA149" s="5"/>
      <c r="AB149" s="5"/>
      <c r="AC149" s="5"/>
      <c r="AD149" s="5"/>
      <c r="AE149" s="5"/>
      <c r="AF149" s="4"/>
      <c r="AG149" s="4"/>
      <c r="AH149" s="4"/>
      <c r="AI149" s="4"/>
      <c r="AJ149" s="4"/>
      <c r="AK149" s="4"/>
      <c r="AL149" s="4"/>
      <c r="AM149" s="4">
        <v>40</v>
      </c>
      <c r="AZ149">
        <v>1</v>
      </c>
      <c r="BA149">
        <v>1060</v>
      </c>
    </row>
    <row r="150" spans="1:55" x14ac:dyDescent="0.25">
      <c r="A150" t="s">
        <v>0</v>
      </c>
      <c r="B150" t="s">
        <v>227</v>
      </c>
      <c r="R150" s="4"/>
      <c r="S150" s="7"/>
      <c r="T150" s="7"/>
      <c r="U150" s="7"/>
      <c r="V150" s="7"/>
      <c r="W150" s="7"/>
      <c r="X150" s="4"/>
      <c r="Y150" s="4"/>
      <c r="Z150" s="4"/>
      <c r="AA150" s="5"/>
      <c r="AB150" s="5"/>
      <c r="AC150" s="5"/>
      <c r="AD150" s="5"/>
      <c r="AE150" s="5"/>
      <c r="AF150" s="4"/>
      <c r="AG150" s="4"/>
      <c r="AH150" s="4"/>
      <c r="AI150" s="4"/>
      <c r="AJ150" s="4"/>
      <c r="AK150" s="4"/>
      <c r="AL150" s="4">
        <v>24</v>
      </c>
      <c r="AM150" s="4">
        <v>97</v>
      </c>
      <c r="AQ150">
        <v>2244</v>
      </c>
      <c r="AR150">
        <v>265</v>
      </c>
      <c r="AS150">
        <v>92</v>
      </c>
      <c r="BC150">
        <v>70</v>
      </c>
    </row>
    <row r="151" spans="1:55" x14ac:dyDescent="0.25">
      <c r="A151" t="s">
        <v>0</v>
      </c>
      <c r="B151" t="s">
        <v>114</v>
      </c>
      <c r="J151">
        <v>83428</v>
      </c>
      <c r="K151">
        <v>40498</v>
      </c>
      <c r="L151">
        <v>36280</v>
      </c>
      <c r="M151">
        <v>52829</v>
      </c>
      <c r="N151">
        <v>39305</v>
      </c>
      <c r="O151">
        <v>45155</v>
      </c>
      <c r="P151">
        <v>23862</v>
      </c>
      <c r="Q151">
        <v>18748</v>
      </c>
      <c r="R151" s="4">
        <v>24009</v>
      </c>
      <c r="S151" s="7"/>
      <c r="T151" s="7"/>
      <c r="U151" s="7"/>
      <c r="V151" s="7"/>
      <c r="W151" s="7"/>
      <c r="X151" s="4"/>
      <c r="Y151" s="4">
        <v>109226</v>
      </c>
      <c r="Z151" s="4"/>
      <c r="AA151" s="5">
        <v>11594</v>
      </c>
      <c r="AB151" s="5">
        <v>19170</v>
      </c>
      <c r="AC151" s="5">
        <v>25463</v>
      </c>
      <c r="AD151" s="5">
        <v>25591</v>
      </c>
      <c r="AE151" s="5">
        <v>24654</v>
      </c>
      <c r="AF151" s="4">
        <v>20762</v>
      </c>
      <c r="AG151" s="4">
        <v>7972</v>
      </c>
      <c r="AH151" s="4">
        <v>702</v>
      </c>
      <c r="AI151" s="4">
        <v>448</v>
      </c>
      <c r="AJ151" s="4"/>
      <c r="AK151" s="4">
        <v>18</v>
      </c>
      <c r="AL151" s="4">
        <v>8689</v>
      </c>
      <c r="AM151" s="4">
        <v>5024</v>
      </c>
    </row>
    <row r="152" spans="1:55" x14ac:dyDescent="0.25">
      <c r="A152" t="s">
        <v>0</v>
      </c>
      <c r="B152" t="s">
        <v>115</v>
      </c>
      <c r="P152">
        <v>65469</v>
      </c>
      <c r="Q152">
        <v>41108</v>
      </c>
      <c r="R152" s="4">
        <v>185178</v>
      </c>
      <c r="S152" s="7"/>
      <c r="T152" s="7"/>
      <c r="U152" s="7"/>
      <c r="V152" s="7"/>
      <c r="W152" s="7"/>
      <c r="X152" s="4">
        <v>1260022</v>
      </c>
      <c r="Y152" s="4">
        <v>1238163</v>
      </c>
      <c r="Z152" s="4">
        <v>324717</v>
      </c>
      <c r="AA152" s="5"/>
      <c r="AB152" s="5">
        <v>823</v>
      </c>
      <c r="AC152" s="5"/>
      <c r="AD152" s="5">
        <v>9081</v>
      </c>
      <c r="AE152" s="5"/>
      <c r="AF152" s="4"/>
      <c r="AG152" s="4">
        <v>352</v>
      </c>
      <c r="AH152" s="4">
        <v>144318</v>
      </c>
      <c r="AI152" s="4">
        <v>740794</v>
      </c>
      <c r="AJ152" s="4">
        <v>1498117</v>
      </c>
      <c r="AK152" s="4">
        <v>447246</v>
      </c>
      <c r="AL152" s="4">
        <v>1090914</v>
      </c>
      <c r="AM152" s="4">
        <v>511445</v>
      </c>
    </row>
    <row r="153" spans="1:55" x14ac:dyDescent="0.25">
      <c r="A153" t="s">
        <v>0</v>
      </c>
      <c r="B153" t="s">
        <v>228</v>
      </c>
      <c r="R153" s="4"/>
      <c r="S153" s="4"/>
      <c r="T153" s="4"/>
      <c r="U153" s="4"/>
      <c r="V153" s="4"/>
      <c r="W153" s="4"/>
      <c r="X153" s="4"/>
      <c r="Y153" s="4"/>
      <c r="Z153" s="4"/>
      <c r="AA153" s="5"/>
      <c r="AB153" s="5"/>
      <c r="AC153" s="5"/>
      <c r="AD153" s="5"/>
      <c r="AE153" s="5"/>
      <c r="AF153" s="4"/>
      <c r="AG153" s="4"/>
      <c r="AH153" s="4"/>
      <c r="AI153" s="4"/>
      <c r="AJ153" s="4"/>
      <c r="AK153" s="4"/>
      <c r="AL153" s="4"/>
      <c r="AM153" s="4"/>
      <c r="AN153">
        <v>60765</v>
      </c>
      <c r="AO153">
        <v>699628</v>
      </c>
      <c r="AP153">
        <v>276793</v>
      </c>
      <c r="AQ153">
        <v>382658</v>
      </c>
      <c r="AR153">
        <v>1459973</v>
      </c>
      <c r="AS153">
        <v>2393358</v>
      </c>
      <c r="AT153">
        <v>867306</v>
      </c>
      <c r="AU153">
        <v>1229104</v>
      </c>
      <c r="AV153">
        <v>613620</v>
      </c>
      <c r="AX153">
        <v>2024961</v>
      </c>
      <c r="AY153">
        <v>796488</v>
      </c>
      <c r="AZ153">
        <v>2549727</v>
      </c>
      <c r="BA153">
        <v>867270</v>
      </c>
      <c r="BB153">
        <v>1348924</v>
      </c>
      <c r="BC153">
        <v>3654442</v>
      </c>
    </row>
    <row r="154" spans="1:55" x14ac:dyDescent="0.25">
      <c r="A154" t="s">
        <v>0</v>
      </c>
      <c r="B154" t="s">
        <v>116</v>
      </c>
      <c r="R154" s="4"/>
      <c r="S154" s="4"/>
      <c r="T154" s="4"/>
      <c r="U154" s="4"/>
      <c r="V154" s="4"/>
      <c r="W154" s="4"/>
      <c r="X154" s="4"/>
      <c r="Y154" s="4"/>
      <c r="Z154" s="4"/>
      <c r="AA154" s="5"/>
      <c r="AB154" s="5">
        <v>1090748</v>
      </c>
      <c r="AC154" s="5">
        <v>963629</v>
      </c>
      <c r="AD154" s="5">
        <v>979500</v>
      </c>
      <c r="AE154" s="5">
        <v>1371358</v>
      </c>
      <c r="AF154" s="4">
        <v>1321659</v>
      </c>
      <c r="AG154" s="4">
        <v>1413057</v>
      </c>
      <c r="AH154" s="4">
        <v>1121397</v>
      </c>
      <c r="AI154" s="4">
        <v>1157664</v>
      </c>
      <c r="AJ154" s="4">
        <v>1049122</v>
      </c>
      <c r="AK154" s="4">
        <v>707295</v>
      </c>
      <c r="AL154" s="4">
        <v>541143</v>
      </c>
      <c r="AM154" s="4">
        <v>530247</v>
      </c>
      <c r="AN154">
        <v>466502</v>
      </c>
      <c r="AO154">
        <v>445407</v>
      </c>
      <c r="AP154">
        <v>458614</v>
      </c>
      <c r="AQ154">
        <v>476840</v>
      </c>
      <c r="AR154">
        <v>621687</v>
      </c>
      <c r="AS154">
        <v>3305057</v>
      </c>
      <c r="AT154">
        <v>4180990</v>
      </c>
      <c r="AU154">
        <v>5405291</v>
      </c>
      <c r="AV154">
        <v>4907183</v>
      </c>
      <c r="AW154">
        <v>5556820</v>
      </c>
      <c r="AX154">
        <v>8799683</v>
      </c>
      <c r="AY154">
        <v>7166520</v>
      </c>
      <c r="AZ154">
        <v>5432691</v>
      </c>
      <c r="BA154">
        <v>5614534</v>
      </c>
      <c r="BB154">
        <v>4323110</v>
      </c>
      <c r="BC154">
        <v>1965456</v>
      </c>
    </row>
    <row r="155" spans="1:55" x14ac:dyDescent="0.25">
      <c r="A155" t="s">
        <v>0</v>
      </c>
      <c r="B155" t="s">
        <v>117</v>
      </c>
      <c r="J155" s="1">
        <f t="shared" ref="J155:M155" si="0">SUM(J4:J154)</f>
        <v>438368020</v>
      </c>
      <c r="K155" s="1">
        <f t="shared" si="0"/>
        <v>467974167</v>
      </c>
      <c r="L155" s="1">
        <f t="shared" si="0"/>
        <v>491102400</v>
      </c>
      <c r="M155" s="1">
        <f t="shared" si="0"/>
        <v>464817692</v>
      </c>
      <c r="N155" s="1">
        <f t="shared" ref="N155:AE155" si="1">SUM(N4:N154)</f>
        <v>479453018</v>
      </c>
      <c r="O155" s="1">
        <f t="shared" si="1"/>
        <v>507806758</v>
      </c>
      <c r="P155" s="1">
        <f t="shared" si="1"/>
        <v>508897796</v>
      </c>
      <c r="Q155" s="1">
        <f t="shared" si="1"/>
        <v>558627257</v>
      </c>
      <c r="R155" s="5">
        <f t="shared" si="1"/>
        <v>577218844</v>
      </c>
      <c r="S155" s="5">
        <f t="shared" si="1"/>
        <v>217404918</v>
      </c>
      <c r="T155" s="5">
        <f t="shared" si="1"/>
        <v>154122998</v>
      </c>
      <c r="U155" s="5">
        <f t="shared" si="1"/>
        <v>157249964</v>
      </c>
      <c r="V155" s="5">
        <f t="shared" si="1"/>
        <v>138574303</v>
      </c>
      <c r="W155" s="5">
        <f t="shared" si="1"/>
        <v>118611469</v>
      </c>
      <c r="X155" s="5">
        <f t="shared" si="1"/>
        <v>1043585573</v>
      </c>
      <c r="Y155" s="5">
        <f t="shared" si="1"/>
        <v>1372711840</v>
      </c>
      <c r="Z155" s="5">
        <f t="shared" si="1"/>
        <v>756077932</v>
      </c>
      <c r="AA155" s="5">
        <f t="shared" si="1"/>
        <v>686480121</v>
      </c>
      <c r="AB155" s="5">
        <f t="shared" si="1"/>
        <v>772158281</v>
      </c>
      <c r="AC155" s="5">
        <f t="shared" si="1"/>
        <v>891477252</v>
      </c>
      <c r="AD155" s="5">
        <f t="shared" si="1"/>
        <v>893232886</v>
      </c>
      <c r="AE155" s="5">
        <f t="shared" si="1"/>
        <v>866057465</v>
      </c>
      <c r="AF155" s="5">
        <f>SUM(AF4:AF154)</f>
        <v>851679778</v>
      </c>
      <c r="AG155" s="5">
        <f t="shared" ref="AG155" si="2">SUM(AG4:AG154)</f>
        <v>832013572</v>
      </c>
      <c r="AH155" s="5">
        <f t="shared" ref="AH155" si="3">SUM(AH4:AH154)</f>
        <v>861923173</v>
      </c>
      <c r="AI155" s="5">
        <f t="shared" ref="AI155" si="4">SUM(AI4:AI154)</f>
        <v>739945652</v>
      </c>
      <c r="AJ155" s="5">
        <f t="shared" ref="AJ155" si="5">SUM(AJ4:AJ154)</f>
        <v>613836169</v>
      </c>
      <c r="AK155" s="5">
        <f t="shared" ref="AK155" si="6">SUM(AK4:AK154)</f>
        <v>453533489</v>
      </c>
      <c r="AL155" s="5">
        <f t="shared" ref="AL155" si="7">SUM(AL4:AL154)</f>
        <v>425878796</v>
      </c>
      <c r="AM155" s="5">
        <f t="shared" ref="AM155:BB155" si="8">SUM(AM4:AM154)</f>
        <v>460128837</v>
      </c>
      <c r="AN155" s="1">
        <f t="shared" si="8"/>
        <v>471482320</v>
      </c>
      <c r="AO155" s="1">
        <f t="shared" si="8"/>
        <v>515390369</v>
      </c>
      <c r="AP155" s="1">
        <f t="shared" si="8"/>
        <v>622599785</v>
      </c>
      <c r="AQ155" s="1">
        <f t="shared" si="8"/>
        <v>547976642</v>
      </c>
      <c r="AR155" s="1">
        <f t="shared" si="8"/>
        <v>527406421</v>
      </c>
      <c r="AS155" s="1">
        <f t="shared" si="8"/>
        <v>603590047</v>
      </c>
      <c r="AT155" s="1">
        <f t="shared" si="8"/>
        <v>630123134</v>
      </c>
      <c r="AU155" s="1">
        <f t="shared" si="8"/>
        <v>723632552</v>
      </c>
      <c r="AV155" s="1">
        <f t="shared" si="8"/>
        <v>1322839111</v>
      </c>
      <c r="AW155" s="1">
        <f t="shared" si="8"/>
        <v>1651169630</v>
      </c>
      <c r="AX155" s="1">
        <f t="shared" si="8"/>
        <v>870672124</v>
      </c>
      <c r="AY155" s="1">
        <f t="shared" si="8"/>
        <v>667232823</v>
      </c>
      <c r="AZ155" s="1">
        <f t="shared" si="8"/>
        <v>983479467</v>
      </c>
      <c r="BA155" s="1">
        <f t="shared" si="8"/>
        <v>1084581891</v>
      </c>
      <c r="BB155" s="1">
        <f t="shared" si="8"/>
        <v>1184718828</v>
      </c>
      <c r="BC155" s="1">
        <f>SUM(BC4:BC154)+BC204</f>
        <v>1428780429</v>
      </c>
    </row>
    <row r="156" spans="1:55" x14ac:dyDescent="0.25">
      <c r="A156" t="s">
        <v>0</v>
      </c>
      <c r="B156" t="s">
        <v>118</v>
      </c>
      <c r="R156" s="4"/>
      <c r="S156" s="4"/>
      <c r="T156" s="4"/>
      <c r="U156" s="4"/>
      <c r="V156" s="4"/>
      <c r="W156" s="4"/>
      <c r="X156" s="4"/>
      <c r="Y156" s="4"/>
      <c r="Z156" s="4"/>
      <c r="AA156" s="5"/>
      <c r="AB156" s="5">
        <v>32728265</v>
      </c>
      <c r="AC156" s="5">
        <v>51095818</v>
      </c>
      <c r="AD156" s="5">
        <v>43381726</v>
      </c>
      <c r="AE156" s="5">
        <v>40865657</v>
      </c>
      <c r="AF156" s="4">
        <v>43247137</v>
      </c>
      <c r="AG156" s="4">
        <v>45147443</v>
      </c>
      <c r="AH156" s="4">
        <v>45087212</v>
      </c>
      <c r="AI156" s="4">
        <v>42955118</v>
      </c>
      <c r="AJ156" s="4">
        <v>36546967</v>
      </c>
      <c r="AK156" s="4">
        <v>26542305</v>
      </c>
      <c r="AL156" s="4">
        <v>17791254</v>
      </c>
      <c r="AM156" s="4">
        <v>17199774</v>
      </c>
      <c r="AN156">
        <v>18757328</v>
      </c>
      <c r="AO156">
        <v>20364613</v>
      </c>
      <c r="AP156">
        <v>21082104</v>
      </c>
      <c r="AQ156">
        <v>22965064</v>
      </c>
      <c r="AR156">
        <v>25261678</v>
      </c>
      <c r="AS156">
        <v>31731132</v>
      </c>
      <c r="AT156">
        <v>32131249</v>
      </c>
      <c r="AU156">
        <v>33980519</v>
      </c>
      <c r="AV156">
        <v>28385833</v>
      </c>
      <c r="AW156">
        <v>30771064</v>
      </c>
      <c r="AX156">
        <v>35036917</v>
      </c>
      <c r="AY156">
        <v>37051992</v>
      </c>
      <c r="AZ156">
        <v>35123491</v>
      </c>
      <c r="BA156">
        <v>43334472</v>
      </c>
      <c r="BB156">
        <v>55533885</v>
      </c>
      <c r="BC156">
        <v>62512864</v>
      </c>
    </row>
    <row r="157" spans="1:55" x14ac:dyDescent="0.25">
      <c r="A157" t="s">
        <v>0</v>
      </c>
      <c r="B157" t="s">
        <v>119</v>
      </c>
      <c r="J157">
        <v>1662366</v>
      </c>
      <c r="K157">
        <v>1549967</v>
      </c>
      <c r="L157">
        <v>1814198</v>
      </c>
      <c r="M157">
        <v>1599390</v>
      </c>
      <c r="N157">
        <v>1689701</v>
      </c>
      <c r="O157">
        <v>1593365</v>
      </c>
      <c r="P157">
        <v>1735880</v>
      </c>
      <c r="Q157">
        <v>1779006</v>
      </c>
      <c r="R157" s="4">
        <v>1983671</v>
      </c>
      <c r="S157" s="4"/>
      <c r="T157" s="4"/>
      <c r="U157" s="4"/>
      <c r="V157" s="4"/>
      <c r="W157" s="4"/>
      <c r="X157" s="4">
        <v>4022868</v>
      </c>
      <c r="Y157" s="4">
        <v>4758306</v>
      </c>
      <c r="Z157" s="4">
        <v>4738695</v>
      </c>
      <c r="AA157" s="5">
        <v>3629342</v>
      </c>
      <c r="AB157" s="5">
        <v>3248235</v>
      </c>
      <c r="AC157" s="5">
        <v>3317769</v>
      </c>
      <c r="AD157" s="5">
        <v>3445998</v>
      </c>
      <c r="AE157" s="5">
        <v>3364585</v>
      </c>
      <c r="AF157" s="4">
        <v>3426532</v>
      </c>
      <c r="AG157" s="4">
        <v>3547332</v>
      </c>
      <c r="AH157" s="4">
        <v>3485533</v>
      </c>
      <c r="AI157" s="4">
        <v>3423899</v>
      </c>
      <c r="AJ157" s="4">
        <v>3480712</v>
      </c>
      <c r="AK157" s="4">
        <v>3879655</v>
      </c>
      <c r="AL157" s="4">
        <v>4442537</v>
      </c>
      <c r="AM157" s="4">
        <v>4368815</v>
      </c>
      <c r="AN157">
        <v>4383973</v>
      </c>
      <c r="AO157">
        <v>4324849</v>
      </c>
      <c r="AP157">
        <v>4466211</v>
      </c>
      <c r="AQ157">
        <v>4670688</v>
      </c>
      <c r="AR157">
        <v>4687349</v>
      </c>
      <c r="AS157">
        <v>3393002</v>
      </c>
      <c r="AX157">
        <v>1158441</v>
      </c>
      <c r="AY157">
        <v>7127066</v>
      </c>
      <c r="AZ157">
        <v>10094462</v>
      </c>
      <c r="BA157">
        <v>13233219</v>
      </c>
      <c r="BB157">
        <v>10570545</v>
      </c>
      <c r="BC157">
        <v>11411814</v>
      </c>
    </row>
    <row r="158" spans="1:55" x14ac:dyDescent="0.25">
      <c r="A158" t="s">
        <v>0</v>
      </c>
      <c r="B158" t="s">
        <v>120</v>
      </c>
      <c r="J158">
        <v>40723</v>
      </c>
      <c r="K158">
        <v>29595</v>
      </c>
      <c r="L158">
        <v>35332</v>
      </c>
      <c r="M158">
        <v>24393</v>
      </c>
      <c r="N158">
        <v>27555</v>
      </c>
      <c r="O158">
        <v>32117</v>
      </c>
      <c r="P158">
        <v>26925</v>
      </c>
      <c r="Q158">
        <v>24485</v>
      </c>
      <c r="R158" s="4">
        <v>27209</v>
      </c>
      <c r="S158" s="4"/>
      <c r="T158" s="4"/>
      <c r="U158" s="4"/>
      <c r="V158" s="4"/>
      <c r="W158" s="4"/>
      <c r="X158" s="4">
        <v>49113</v>
      </c>
      <c r="Y158" s="4">
        <v>44876</v>
      </c>
      <c r="Z158" s="4">
        <v>43956</v>
      </c>
      <c r="AA158" s="5">
        <v>68103</v>
      </c>
      <c r="AB158" s="5">
        <v>47551</v>
      </c>
      <c r="AC158" s="5">
        <v>33956</v>
      </c>
      <c r="AD158" s="5">
        <v>16613</v>
      </c>
      <c r="AE158" s="5">
        <v>19130</v>
      </c>
      <c r="AF158" s="4">
        <v>20649</v>
      </c>
      <c r="AG158" s="4">
        <v>58560</v>
      </c>
      <c r="AH158" s="4">
        <v>48060</v>
      </c>
      <c r="AI158" s="4">
        <v>21886</v>
      </c>
      <c r="AJ158" s="4">
        <v>34152</v>
      </c>
      <c r="AK158" s="4">
        <v>20936</v>
      </c>
      <c r="AL158" s="4">
        <v>21082</v>
      </c>
      <c r="AM158" s="4">
        <v>13438</v>
      </c>
      <c r="AN158">
        <v>16392</v>
      </c>
      <c r="AO158">
        <v>23706</v>
      </c>
      <c r="AP158">
        <v>41166</v>
      </c>
      <c r="AQ158">
        <v>25052</v>
      </c>
      <c r="AR158">
        <v>49822</v>
      </c>
      <c r="AS158">
        <v>46652</v>
      </c>
      <c r="AT158">
        <v>42003</v>
      </c>
      <c r="AU158">
        <v>57648</v>
      </c>
      <c r="AV158">
        <v>22876</v>
      </c>
      <c r="AW158">
        <v>163794</v>
      </c>
      <c r="AX158">
        <v>79840</v>
      </c>
      <c r="AY158">
        <v>101462</v>
      </c>
      <c r="AZ158">
        <v>66202</v>
      </c>
      <c r="BA158">
        <v>93317</v>
      </c>
      <c r="BB158">
        <v>77047</v>
      </c>
      <c r="BC158">
        <v>170061</v>
      </c>
    </row>
    <row r="159" spans="1:55" x14ac:dyDescent="0.25">
      <c r="A159" t="s">
        <v>0</v>
      </c>
      <c r="B159" t="s">
        <v>121</v>
      </c>
      <c r="C159" t="s">
        <v>122</v>
      </c>
      <c r="J159">
        <v>40313</v>
      </c>
      <c r="K159">
        <v>41760</v>
      </c>
      <c r="L159">
        <v>39850</v>
      </c>
      <c r="M159">
        <v>34858</v>
      </c>
      <c r="N159">
        <v>30573</v>
      </c>
      <c r="O159">
        <v>29465</v>
      </c>
      <c r="P159">
        <v>45030</v>
      </c>
      <c r="Q159">
        <v>33399</v>
      </c>
      <c r="R159" s="4">
        <v>31364</v>
      </c>
      <c r="S159" s="4"/>
      <c r="T159" s="4"/>
      <c r="U159" s="4"/>
      <c r="V159" s="4"/>
      <c r="W159" s="4"/>
      <c r="X159" s="4">
        <v>47852</v>
      </c>
      <c r="Y159" s="4">
        <v>85828</v>
      </c>
      <c r="Z159" s="4">
        <v>54961</v>
      </c>
      <c r="AA159" s="5">
        <v>84555</v>
      </c>
      <c r="AB159" s="5">
        <v>77727</v>
      </c>
      <c r="AC159" s="5">
        <v>95925</v>
      </c>
      <c r="AD159" s="5">
        <v>52812</v>
      </c>
      <c r="AE159" s="5">
        <v>33419</v>
      </c>
      <c r="AF159" s="4">
        <v>51696</v>
      </c>
      <c r="AG159" s="4">
        <v>69794</v>
      </c>
      <c r="AH159" s="4">
        <v>46645</v>
      </c>
      <c r="AI159" s="4">
        <v>37971</v>
      </c>
      <c r="AJ159" s="4">
        <v>43199</v>
      </c>
      <c r="AK159" s="4">
        <v>37434</v>
      </c>
      <c r="AL159" s="4">
        <v>33067</v>
      </c>
      <c r="AM159" s="4">
        <v>36010</v>
      </c>
      <c r="AN159">
        <v>56701</v>
      </c>
      <c r="AO159">
        <v>72687</v>
      </c>
      <c r="AP159">
        <v>145047</v>
      </c>
      <c r="AQ159">
        <v>139587</v>
      </c>
      <c r="AR159">
        <v>174503</v>
      </c>
      <c r="AS159">
        <v>160327</v>
      </c>
      <c r="AT159">
        <v>52872</v>
      </c>
      <c r="AU159">
        <v>31968</v>
      </c>
      <c r="AV159">
        <v>5240</v>
      </c>
      <c r="AW159">
        <v>236355</v>
      </c>
      <c r="AX159">
        <v>109337</v>
      </c>
      <c r="AY159">
        <v>193713</v>
      </c>
      <c r="AZ159">
        <v>328862</v>
      </c>
      <c r="BA159">
        <v>335728</v>
      </c>
      <c r="BB159">
        <v>374015</v>
      </c>
      <c r="BC159">
        <v>504190</v>
      </c>
    </row>
    <row r="160" spans="1:55" x14ac:dyDescent="0.25">
      <c r="A160" t="s">
        <v>0</v>
      </c>
      <c r="B160" t="s">
        <v>123</v>
      </c>
      <c r="J160">
        <v>134108</v>
      </c>
      <c r="K160">
        <v>143810</v>
      </c>
      <c r="L160">
        <v>260834</v>
      </c>
      <c r="M160">
        <v>185786</v>
      </c>
      <c r="N160">
        <v>173024</v>
      </c>
      <c r="O160">
        <v>191480</v>
      </c>
      <c r="P160">
        <v>185743</v>
      </c>
      <c r="Q160">
        <v>318613</v>
      </c>
      <c r="R160" s="4">
        <v>138785</v>
      </c>
      <c r="S160" s="4"/>
      <c r="T160" s="4"/>
      <c r="U160" s="4"/>
      <c r="V160" s="4"/>
      <c r="W160" s="4"/>
      <c r="X160" s="4">
        <v>514368</v>
      </c>
      <c r="Y160" s="4">
        <v>375778</v>
      </c>
      <c r="Z160" s="4">
        <v>315576</v>
      </c>
      <c r="AA160" s="5">
        <v>169180</v>
      </c>
      <c r="AB160" s="5">
        <v>288813</v>
      </c>
      <c r="AC160" s="5">
        <v>372657</v>
      </c>
      <c r="AD160" s="5">
        <v>319697</v>
      </c>
      <c r="AE160" s="5">
        <v>169804</v>
      </c>
      <c r="AF160" s="4">
        <v>336589</v>
      </c>
      <c r="AG160" s="4">
        <v>388296</v>
      </c>
      <c r="AH160" s="4">
        <v>373549</v>
      </c>
      <c r="AI160" s="4">
        <v>319681</v>
      </c>
      <c r="AJ160" s="4">
        <v>284882</v>
      </c>
      <c r="AK160" s="4">
        <v>355927</v>
      </c>
      <c r="AL160" s="4">
        <v>288068</v>
      </c>
      <c r="AM160" s="4">
        <v>362172</v>
      </c>
      <c r="AN160">
        <v>367677</v>
      </c>
      <c r="AO160">
        <v>550328</v>
      </c>
      <c r="AP160">
        <v>696269</v>
      </c>
      <c r="AQ160">
        <v>794941</v>
      </c>
      <c r="AR160">
        <v>745893</v>
      </c>
      <c r="AS160">
        <v>656927</v>
      </c>
      <c r="AT160">
        <v>284289</v>
      </c>
      <c r="AU160">
        <v>417054</v>
      </c>
      <c r="AV160">
        <v>429201</v>
      </c>
      <c r="AW160">
        <v>530582</v>
      </c>
      <c r="AX160">
        <v>659910</v>
      </c>
      <c r="AY160">
        <v>998958</v>
      </c>
      <c r="AZ160">
        <v>2125273</v>
      </c>
      <c r="BA160">
        <v>1910923</v>
      </c>
      <c r="BB160">
        <v>1788194</v>
      </c>
      <c r="BC160">
        <v>2445920</v>
      </c>
    </row>
    <row r="161" spans="1:55" x14ac:dyDescent="0.25">
      <c r="A161" t="s">
        <v>0</v>
      </c>
      <c r="B161" t="s">
        <v>124</v>
      </c>
      <c r="R161" s="4"/>
      <c r="S161" s="4"/>
      <c r="T161" s="4"/>
      <c r="U161" s="4"/>
      <c r="V161" s="4"/>
      <c r="W161" s="4"/>
      <c r="X161" s="4"/>
      <c r="Y161" s="4"/>
      <c r="Z161" s="4">
        <v>433888</v>
      </c>
      <c r="AA161" s="5">
        <v>711785</v>
      </c>
      <c r="AB161" s="5">
        <v>824901</v>
      </c>
      <c r="AC161" s="5">
        <v>1070305</v>
      </c>
      <c r="AD161" s="5">
        <v>1160611</v>
      </c>
      <c r="AE161" s="5">
        <v>1347539</v>
      </c>
      <c r="AF161" s="4">
        <v>1593075</v>
      </c>
      <c r="AG161" s="4">
        <v>1306807</v>
      </c>
      <c r="AH161" s="4">
        <v>1020415</v>
      </c>
      <c r="AI161" s="4">
        <v>1452788</v>
      </c>
      <c r="AJ161" s="4">
        <v>1413843</v>
      </c>
      <c r="AK161" s="4">
        <v>1529207</v>
      </c>
      <c r="AL161" s="4">
        <v>1646661</v>
      </c>
      <c r="AM161" s="4">
        <v>1861271</v>
      </c>
      <c r="AN161">
        <v>2644102</v>
      </c>
      <c r="AO161">
        <v>2100161</v>
      </c>
      <c r="AP161">
        <v>3119475</v>
      </c>
      <c r="AQ161">
        <v>3131852</v>
      </c>
      <c r="AR161">
        <v>3094833</v>
      </c>
      <c r="AS161">
        <v>2825856</v>
      </c>
      <c r="AT161">
        <v>730357</v>
      </c>
      <c r="AU161">
        <v>1183990</v>
      </c>
      <c r="AV161">
        <v>1656926</v>
      </c>
      <c r="AW161">
        <v>2298820</v>
      </c>
      <c r="AX161">
        <v>3261549</v>
      </c>
      <c r="AY161">
        <v>5661250</v>
      </c>
      <c r="AZ161">
        <v>13054288</v>
      </c>
      <c r="BA161">
        <v>12854771</v>
      </c>
    </row>
    <row r="162" spans="1:55" x14ac:dyDescent="0.25">
      <c r="A162" t="s">
        <v>0</v>
      </c>
      <c r="B162" t="s">
        <v>74</v>
      </c>
      <c r="R162" s="4"/>
      <c r="S162" s="4"/>
      <c r="T162" s="4"/>
      <c r="U162" s="4"/>
      <c r="V162" s="4"/>
      <c r="W162" s="4"/>
      <c r="X162" s="4">
        <v>60670657</v>
      </c>
      <c r="Y162" s="4">
        <v>69331895</v>
      </c>
      <c r="Z162" s="4">
        <v>26922589</v>
      </c>
      <c r="AA162" s="5">
        <v>31103593</v>
      </c>
      <c r="AB162" s="5"/>
      <c r="AC162" s="5"/>
      <c r="AD162" s="5"/>
      <c r="AE162" s="5"/>
      <c r="AF162" s="4"/>
      <c r="AG162" s="4"/>
      <c r="AH162" s="4"/>
      <c r="AI162" s="4"/>
      <c r="AJ162" s="4"/>
      <c r="AK162" s="4"/>
      <c r="AL162" s="4"/>
      <c r="AM162" s="4"/>
    </row>
    <row r="163" spans="1:55" x14ac:dyDescent="0.25">
      <c r="A163" t="s">
        <v>0</v>
      </c>
      <c r="B163" t="s">
        <v>125</v>
      </c>
      <c r="J163">
        <v>26878</v>
      </c>
      <c r="K163">
        <v>29012</v>
      </c>
      <c r="L163">
        <v>35154</v>
      </c>
      <c r="M163">
        <v>34742</v>
      </c>
      <c r="N163">
        <v>34394</v>
      </c>
      <c r="O163">
        <v>53190</v>
      </c>
      <c r="P163">
        <v>39704</v>
      </c>
      <c r="Q163">
        <v>48406</v>
      </c>
      <c r="R163" s="4">
        <v>54270</v>
      </c>
      <c r="S163" s="4"/>
      <c r="T163" s="4"/>
      <c r="U163" s="4"/>
      <c r="V163" s="4"/>
      <c r="W163" s="4"/>
      <c r="X163" s="4">
        <v>2064610</v>
      </c>
      <c r="Y163" s="4">
        <v>2605250</v>
      </c>
      <c r="Z163" s="4">
        <v>675295</v>
      </c>
      <c r="AA163" s="5">
        <v>534255</v>
      </c>
      <c r="AB163" s="5">
        <v>514889</v>
      </c>
      <c r="AC163" s="5">
        <v>530939</v>
      </c>
      <c r="AD163" s="5">
        <v>421933</v>
      </c>
      <c r="AE163" s="5">
        <v>347829</v>
      </c>
      <c r="AF163" s="4">
        <v>57071</v>
      </c>
      <c r="AG163" s="4">
        <v>396701</v>
      </c>
      <c r="AH163" s="4">
        <v>136898</v>
      </c>
      <c r="AI163" s="4">
        <v>184699</v>
      </c>
      <c r="AJ163" s="4">
        <v>28230</v>
      </c>
      <c r="AK163" s="4">
        <v>65126</v>
      </c>
      <c r="AL163" s="4">
        <v>216312</v>
      </c>
      <c r="AM163" s="4">
        <v>56940</v>
      </c>
      <c r="AN163">
        <v>93175</v>
      </c>
      <c r="AO163">
        <v>103599</v>
      </c>
      <c r="AP163">
        <v>244607</v>
      </c>
      <c r="AQ163">
        <v>95486</v>
      </c>
      <c r="AR163">
        <v>136538</v>
      </c>
      <c r="AS163">
        <v>374012</v>
      </c>
      <c r="AT163">
        <v>607682</v>
      </c>
      <c r="AU163">
        <v>275250</v>
      </c>
      <c r="AV163">
        <v>372112</v>
      </c>
      <c r="AW163">
        <v>569388</v>
      </c>
      <c r="AX163">
        <v>1005448</v>
      </c>
      <c r="AY163">
        <v>927102</v>
      </c>
      <c r="AZ163">
        <v>1461805</v>
      </c>
      <c r="BA163">
        <v>2468620</v>
      </c>
      <c r="BB163">
        <v>2540237</v>
      </c>
      <c r="BC163">
        <v>2671305</v>
      </c>
    </row>
    <row r="164" spans="1:55" x14ac:dyDescent="0.25">
      <c r="A164" t="s">
        <v>0</v>
      </c>
      <c r="B164" t="s">
        <v>126</v>
      </c>
      <c r="J164">
        <v>196854</v>
      </c>
      <c r="K164">
        <v>204908</v>
      </c>
      <c r="L164">
        <v>204328</v>
      </c>
      <c r="M164">
        <v>119955</v>
      </c>
      <c r="N164">
        <v>173774</v>
      </c>
      <c r="O164">
        <v>197133</v>
      </c>
      <c r="P164">
        <v>242691</v>
      </c>
      <c r="Q164">
        <v>229418</v>
      </c>
      <c r="R164" s="4">
        <v>243156</v>
      </c>
      <c r="S164" s="4"/>
      <c r="T164" s="4"/>
      <c r="U164" s="4"/>
      <c r="V164" s="4"/>
      <c r="W164" s="4"/>
      <c r="X164" s="4">
        <v>1794543</v>
      </c>
      <c r="Y164" s="4">
        <v>2135366</v>
      </c>
      <c r="Z164" s="4">
        <v>874529</v>
      </c>
      <c r="AA164" s="5">
        <v>794779</v>
      </c>
      <c r="AB164" s="5">
        <v>1124810</v>
      </c>
      <c r="AC164" s="5">
        <v>1372016</v>
      </c>
      <c r="AD164" s="5">
        <v>1265390</v>
      </c>
      <c r="AE164" s="5">
        <v>808211</v>
      </c>
      <c r="AF164" s="4">
        <v>660179</v>
      </c>
      <c r="AG164" s="4">
        <v>583618</v>
      </c>
      <c r="AH164" s="4">
        <v>409967</v>
      </c>
      <c r="AI164" s="4">
        <v>312632</v>
      </c>
      <c r="AJ164" s="4">
        <v>207377</v>
      </c>
      <c r="AK164" s="4">
        <v>267890</v>
      </c>
      <c r="AL164" s="4">
        <v>338768</v>
      </c>
      <c r="AM164" s="4">
        <v>345438</v>
      </c>
      <c r="AN164">
        <v>599926</v>
      </c>
      <c r="AO164">
        <v>649542</v>
      </c>
      <c r="AP164">
        <v>955812</v>
      </c>
      <c r="AQ164">
        <v>564436</v>
      </c>
      <c r="AR164">
        <v>648820</v>
      </c>
      <c r="AS164">
        <v>2288920</v>
      </c>
      <c r="AT164">
        <v>3992769</v>
      </c>
      <c r="AU164">
        <v>3341790</v>
      </c>
      <c r="AV164">
        <v>2720075</v>
      </c>
      <c r="AW164">
        <v>2969016</v>
      </c>
      <c r="AX164">
        <v>3662602</v>
      </c>
      <c r="AY164">
        <v>3032415</v>
      </c>
      <c r="AZ164">
        <v>3876174</v>
      </c>
      <c r="BA164">
        <v>5181288</v>
      </c>
      <c r="BB164">
        <v>6934821</v>
      </c>
      <c r="BC164">
        <v>6331608</v>
      </c>
    </row>
    <row r="165" spans="1:55" x14ac:dyDescent="0.25">
      <c r="A165" t="s">
        <v>0</v>
      </c>
      <c r="B165" t="s">
        <v>127</v>
      </c>
      <c r="C165" t="s">
        <v>128</v>
      </c>
      <c r="J165">
        <v>532359</v>
      </c>
      <c r="K165">
        <v>583205</v>
      </c>
      <c r="L165">
        <v>771962</v>
      </c>
      <c r="M165">
        <v>670850</v>
      </c>
      <c r="N165">
        <v>693672</v>
      </c>
      <c r="O165">
        <v>1065314</v>
      </c>
      <c r="P165">
        <v>890354</v>
      </c>
      <c r="Q165">
        <v>836760</v>
      </c>
      <c r="R165" s="4">
        <v>985689</v>
      </c>
      <c r="S165" s="4"/>
      <c r="T165" s="4"/>
      <c r="U165" s="4"/>
      <c r="V165" s="4"/>
      <c r="W165" s="4"/>
      <c r="X165" s="4">
        <v>5294957</v>
      </c>
      <c r="Y165" s="4">
        <v>6530330</v>
      </c>
      <c r="Z165" s="4">
        <v>1961360</v>
      </c>
      <c r="AA165" s="5">
        <v>1916245</v>
      </c>
      <c r="AB165" s="5">
        <v>2026907</v>
      </c>
      <c r="AC165" s="5">
        <v>1941059</v>
      </c>
      <c r="AD165" s="5">
        <v>2165135</v>
      </c>
      <c r="AE165" s="5">
        <v>2170681</v>
      </c>
      <c r="AF165" s="4">
        <v>3227069</v>
      </c>
      <c r="AG165" s="4">
        <v>2815702</v>
      </c>
      <c r="AH165" s="4">
        <v>2730984</v>
      </c>
      <c r="AI165" s="4">
        <v>1739035</v>
      </c>
      <c r="AJ165" s="4">
        <v>1290992</v>
      </c>
      <c r="AK165" s="4">
        <v>1484112</v>
      </c>
      <c r="AL165" s="4">
        <v>1306562</v>
      </c>
      <c r="AM165" s="4">
        <v>1334768</v>
      </c>
      <c r="AN165">
        <v>1875413</v>
      </c>
      <c r="AO165">
        <v>2497090</v>
      </c>
      <c r="AP165">
        <v>3603585</v>
      </c>
      <c r="AQ165">
        <v>2418031</v>
      </c>
      <c r="AR165">
        <v>2565677</v>
      </c>
      <c r="AS165">
        <v>2910216</v>
      </c>
      <c r="AT165">
        <v>4970210</v>
      </c>
      <c r="AU165">
        <v>5522287</v>
      </c>
      <c r="AV165">
        <v>6562758</v>
      </c>
      <c r="AW165">
        <v>5770117</v>
      </c>
      <c r="AX165">
        <v>5463079</v>
      </c>
      <c r="AY165">
        <v>6593315</v>
      </c>
      <c r="AZ165">
        <v>11497896</v>
      </c>
      <c r="BA165">
        <v>15796267</v>
      </c>
      <c r="BB165">
        <v>17392875</v>
      </c>
      <c r="BC165">
        <v>18666235</v>
      </c>
    </row>
    <row r="166" spans="1:55" x14ac:dyDescent="0.25">
      <c r="B166" t="s">
        <v>306</v>
      </c>
      <c r="J166">
        <v>301666</v>
      </c>
      <c r="K166">
        <v>375633</v>
      </c>
      <c r="L166">
        <v>475764</v>
      </c>
      <c r="R166" s="4"/>
      <c r="S166" s="4"/>
      <c r="T166" s="4"/>
      <c r="U166" s="4"/>
      <c r="V166" s="4"/>
      <c r="W166" s="4"/>
      <c r="X166" s="4"/>
      <c r="Y166" s="4"/>
      <c r="Z166" s="4"/>
      <c r="AA166" s="5"/>
      <c r="AB166" s="5"/>
      <c r="AC166" s="5"/>
      <c r="AD166" s="5"/>
      <c r="AE166" s="5"/>
      <c r="AF166" s="4"/>
      <c r="AG166" s="4"/>
      <c r="AH166" s="4"/>
      <c r="AI166" s="4"/>
      <c r="AJ166" s="4"/>
      <c r="AK166" s="4"/>
      <c r="AL166" s="4"/>
      <c r="AM166" s="4"/>
    </row>
    <row r="167" spans="1:55" x14ac:dyDescent="0.25">
      <c r="B167" t="s">
        <v>309</v>
      </c>
      <c r="J167">
        <v>1344834</v>
      </c>
      <c r="K167">
        <v>1556456</v>
      </c>
      <c r="L167">
        <v>1949092</v>
      </c>
      <c r="R167" s="4"/>
      <c r="S167" s="4"/>
      <c r="T167" s="4"/>
      <c r="U167" s="4"/>
      <c r="V167" s="4"/>
      <c r="W167" s="4"/>
      <c r="X167" s="4"/>
      <c r="Y167" s="4"/>
      <c r="Z167" s="4"/>
      <c r="AA167" s="5"/>
      <c r="AB167" s="5"/>
      <c r="AC167" s="5"/>
      <c r="AD167" s="5"/>
      <c r="AE167" s="5"/>
      <c r="AF167" s="4"/>
      <c r="AG167" s="4"/>
      <c r="AH167" s="4"/>
      <c r="AI167" s="4"/>
      <c r="AJ167" s="4"/>
      <c r="AK167" s="4"/>
      <c r="AL167" s="4"/>
      <c r="AM167" s="4"/>
    </row>
    <row r="168" spans="1:55" x14ac:dyDescent="0.25">
      <c r="B168" t="s">
        <v>295</v>
      </c>
      <c r="C168" t="s">
        <v>297</v>
      </c>
      <c r="M168">
        <v>2092040</v>
      </c>
      <c r="N168">
        <v>2280905</v>
      </c>
      <c r="O168">
        <v>3238401</v>
      </c>
      <c r="P168">
        <v>2796540</v>
      </c>
      <c r="Q168">
        <v>3052810</v>
      </c>
      <c r="R168" s="4">
        <v>3314979</v>
      </c>
      <c r="S168" s="4"/>
      <c r="T168" s="4"/>
      <c r="U168" s="4"/>
      <c r="V168" s="4"/>
      <c r="W168" s="4"/>
      <c r="X168" s="4"/>
      <c r="Y168" s="4"/>
      <c r="Z168" s="4"/>
      <c r="AA168" s="5"/>
      <c r="AB168" s="5"/>
      <c r="AC168" s="5"/>
      <c r="AD168" s="5"/>
      <c r="AE168" s="5"/>
      <c r="AF168" s="4"/>
      <c r="AG168" s="4"/>
      <c r="AH168" s="4"/>
      <c r="AI168" s="4"/>
      <c r="AJ168" s="4"/>
      <c r="AK168" s="4"/>
      <c r="AL168" s="4"/>
      <c r="AM168" s="4"/>
    </row>
    <row r="169" spans="1:55" x14ac:dyDescent="0.25">
      <c r="B169" t="s">
        <v>296</v>
      </c>
      <c r="C169" t="s">
        <v>297</v>
      </c>
      <c r="M169">
        <v>11847</v>
      </c>
      <c r="N169">
        <v>11435</v>
      </c>
      <c r="O169">
        <v>4541</v>
      </c>
      <c r="P169">
        <v>12067</v>
      </c>
      <c r="Q169">
        <v>182386</v>
      </c>
      <c r="R169" s="4">
        <v>575459</v>
      </c>
      <c r="S169" s="4"/>
      <c r="T169" s="4"/>
      <c r="U169" s="4"/>
      <c r="V169" s="4"/>
      <c r="W169" s="4"/>
      <c r="X169" s="4"/>
      <c r="Y169" s="4"/>
      <c r="Z169" s="4"/>
      <c r="AA169" s="5"/>
      <c r="AB169" s="5"/>
      <c r="AC169" s="5"/>
      <c r="AD169" s="5"/>
      <c r="AE169" s="5"/>
      <c r="AF169" s="4"/>
      <c r="AG169" s="4"/>
      <c r="AH169" s="4"/>
      <c r="AI169" s="4"/>
      <c r="AJ169" s="4"/>
      <c r="AK169" s="4"/>
      <c r="AL169" s="4"/>
      <c r="AM169" s="4"/>
    </row>
    <row r="170" spans="1:55" x14ac:dyDescent="0.25">
      <c r="A170" t="s">
        <v>0</v>
      </c>
      <c r="B170" t="s">
        <v>129</v>
      </c>
      <c r="C170" t="s">
        <v>130</v>
      </c>
      <c r="R170" s="4"/>
      <c r="S170" s="4"/>
      <c r="T170" s="4"/>
      <c r="U170" s="4"/>
      <c r="V170" s="4"/>
      <c r="W170" s="4"/>
      <c r="X170" s="4">
        <v>17126898</v>
      </c>
      <c r="Y170" s="4">
        <v>19298851</v>
      </c>
      <c r="Z170" s="4">
        <v>7304992</v>
      </c>
      <c r="AA170" s="5">
        <v>6511855</v>
      </c>
      <c r="AB170" s="5">
        <v>7501026</v>
      </c>
      <c r="AC170" s="5">
        <v>9420288</v>
      </c>
      <c r="AD170" s="5">
        <v>9918677</v>
      </c>
      <c r="AE170" s="5">
        <v>9222652</v>
      </c>
      <c r="AF170" s="4">
        <v>7522927</v>
      </c>
      <c r="AG170" s="4">
        <v>7662134</v>
      </c>
      <c r="AH170" s="4">
        <v>8108608</v>
      </c>
      <c r="AI170" s="4">
        <v>5923092</v>
      </c>
      <c r="AJ170" s="4">
        <v>3364847</v>
      </c>
      <c r="AK170" s="4">
        <v>3782357</v>
      </c>
      <c r="AL170" s="4">
        <v>3888128</v>
      </c>
      <c r="AM170" s="4">
        <v>4353627</v>
      </c>
      <c r="AN170">
        <v>5648413</v>
      </c>
      <c r="AO170">
        <v>7085437</v>
      </c>
      <c r="AP170">
        <v>9409669</v>
      </c>
      <c r="AQ170">
        <v>6256621</v>
      </c>
      <c r="AR170">
        <v>7242834</v>
      </c>
      <c r="AS170">
        <v>13581724</v>
      </c>
      <c r="AT170">
        <v>14037560</v>
      </c>
      <c r="AU170">
        <v>18246531</v>
      </c>
      <c r="AV170">
        <v>18749852</v>
      </c>
      <c r="AW170">
        <v>21124386</v>
      </c>
      <c r="AX170">
        <v>17476566</v>
      </c>
      <c r="AY170">
        <v>25527991</v>
      </c>
      <c r="AZ170">
        <v>36210896</v>
      </c>
      <c r="BA170">
        <v>53548511</v>
      </c>
      <c r="BB170">
        <v>65916433</v>
      </c>
      <c r="BC170">
        <v>74103028</v>
      </c>
    </row>
    <row r="171" spans="1:55" x14ac:dyDescent="0.25">
      <c r="A171" t="s">
        <v>0</v>
      </c>
      <c r="B171" t="s">
        <v>131</v>
      </c>
      <c r="J171">
        <v>230</v>
      </c>
      <c r="K171">
        <v>68</v>
      </c>
      <c r="L171">
        <v>128</v>
      </c>
      <c r="M171">
        <v>171</v>
      </c>
      <c r="N171">
        <v>69</v>
      </c>
      <c r="O171">
        <v>79</v>
      </c>
      <c r="P171">
        <v>534</v>
      </c>
      <c r="Q171">
        <v>197</v>
      </c>
      <c r="R171" s="4">
        <v>310</v>
      </c>
      <c r="S171" s="4"/>
      <c r="T171" s="4"/>
      <c r="U171" s="4"/>
      <c r="V171" s="4"/>
      <c r="W171" s="4"/>
      <c r="X171" s="4">
        <v>145</v>
      </c>
      <c r="Y171" s="4">
        <v>191</v>
      </c>
      <c r="Z171" s="4">
        <v>294</v>
      </c>
      <c r="AA171" s="5">
        <v>609</v>
      </c>
      <c r="AB171" s="5">
        <v>542</v>
      </c>
      <c r="AC171" s="5">
        <v>10237</v>
      </c>
      <c r="AD171" s="5">
        <v>826</v>
      </c>
      <c r="AE171" s="5">
        <v>3689</v>
      </c>
      <c r="AF171" s="4">
        <v>5824</v>
      </c>
      <c r="AG171" s="4">
        <v>4268</v>
      </c>
      <c r="AH171" s="4">
        <v>10748</v>
      </c>
      <c r="AI171" s="4">
        <v>2268</v>
      </c>
      <c r="AJ171" s="4">
        <v>392</v>
      </c>
      <c r="AK171" s="4">
        <v>1328</v>
      </c>
      <c r="AL171" s="4">
        <v>374</v>
      </c>
      <c r="AM171" s="4">
        <v>334</v>
      </c>
      <c r="AN171">
        <v>110</v>
      </c>
    </row>
    <row r="172" spans="1:55" x14ac:dyDescent="0.25">
      <c r="A172" t="s">
        <v>0</v>
      </c>
      <c r="B172" t="s">
        <v>132</v>
      </c>
      <c r="J172">
        <v>666</v>
      </c>
      <c r="K172">
        <v>246</v>
      </c>
      <c r="L172">
        <v>2108</v>
      </c>
      <c r="M172">
        <v>4515</v>
      </c>
      <c r="N172">
        <v>4597</v>
      </c>
      <c r="O172">
        <v>1896</v>
      </c>
      <c r="P172">
        <v>1149</v>
      </c>
      <c r="Q172">
        <v>4699</v>
      </c>
      <c r="R172" s="4">
        <v>6168</v>
      </c>
      <c r="S172" s="4"/>
      <c r="T172" s="4"/>
      <c r="U172" s="4"/>
      <c r="V172" s="4"/>
      <c r="W172" s="4"/>
      <c r="X172" s="4">
        <v>30192</v>
      </c>
      <c r="Y172" s="4">
        <v>35547</v>
      </c>
      <c r="Z172" s="4">
        <v>14260</v>
      </c>
      <c r="AA172" s="5">
        <v>18912</v>
      </c>
      <c r="AB172" s="5">
        <v>21844</v>
      </c>
      <c r="AC172" s="5">
        <v>34074</v>
      </c>
      <c r="AD172" s="5">
        <v>39961</v>
      </c>
      <c r="AE172" s="5">
        <v>40395</v>
      </c>
      <c r="AF172" s="4">
        <v>35876</v>
      </c>
      <c r="AG172" s="4">
        <v>24795</v>
      </c>
      <c r="AH172" s="4">
        <v>40116</v>
      </c>
      <c r="AI172" s="4">
        <v>25237</v>
      </c>
      <c r="AJ172" s="4">
        <v>13428</v>
      </c>
      <c r="AK172" s="4">
        <v>5954</v>
      </c>
      <c r="AL172" s="4">
        <v>10434</v>
      </c>
      <c r="AM172" s="4">
        <v>6208</v>
      </c>
      <c r="AN172">
        <v>10584</v>
      </c>
    </row>
    <row r="173" spans="1:55" x14ac:dyDescent="0.25">
      <c r="A173" t="s">
        <v>0</v>
      </c>
      <c r="B173" t="s">
        <v>209</v>
      </c>
      <c r="R173" s="4"/>
      <c r="S173" s="4"/>
      <c r="T173" s="4"/>
      <c r="U173" s="4"/>
      <c r="V173" s="4"/>
      <c r="W173" s="4"/>
      <c r="X173" s="4"/>
      <c r="Y173" s="4"/>
      <c r="Z173" s="4"/>
      <c r="AA173" s="5"/>
      <c r="AB173" s="5"/>
      <c r="AC173" s="5"/>
      <c r="AD173" s="5"/>
      <c r="AE173" s="5"/>
      <c r="AF173" s="4"/>
      <c r="AG173" s="4"/>
      <c r="AH173" s="4"/>
      <c r="AI173" s="4"/>
      <c r="AJ173" s="4"/>
      <c r="AK173" s="4"/>
      <c r="AL173" s="4"/>
      <c r="AM173" s="4"/>
      <c r="AO173">
        <v>9881</v>
      </c>
      <c r="AP173">
        <v>29231</v>
      </c>
      <c r="AQ173">
        <v>7523</v>
      </c>
      <c r="AR173">
        <v>14688</v>
      </c>
      <c r="AS173">
        <v>37734</v>
      </c>
      <c r="AT173">
        <v>29483</v>
      </c>
      <c r="AU173">
        <v>31417</v>
      </c>
      <c r="AV173">
        <v>36100</v>
      </c>
      <c r="AW173">
        <v>57233</v>
      </c>
      <c r="AX173">
        <v>51704</v>
      </c>
      <c r="AY173">
        <v>40230</v>
      </c>
      <c r="AZ173">
        <v>55624</v>
      </c>
      <c r="BA173">
        <v>80101</v>
      </c>
      <c r="BB173">
        <v>83850</v>
      </c>
      <c r="BC173">
        <v>128215</v>
      </c>
    </row>
    <row r="174" spans="1:55" x14ac:dyDescent="0.25">
      <c r="A174" t="s">
        <v>0</v>
      </c>
      <c r="B174" t="s">
        <v>304</v>
      </c>
      <c r="R174" s="4"/>
      <c r="S174" s="4"/>
      <c r="T174" s="4"/>
      <c r="U174" s="4"/>
      <c r="V174" s="4"/>
      <c r="W174" s="4"/>
      <c r="X174" s="4">
        <v>22812533</v>
      </c>
      <c r="Y174" s="4">
        <v>19081913</v>
      </c>
      <c r="Z174" s="4">
        <v>18669774</v>
      </c>
      <c r="AA174" s="4">
        <v>16034583</v>
      </c>
      <c r="AB174" s="4">
        <v>15307685</v>
      </c>
      <c r="AC174" s="4">
        <v>18026826</v>
      </c>
      <c r="AD174" s="4">
        <v>25061100</v>
      </c>
      <c r="AE174" s="4">
        <v>18816984</v>
      </c>
      <c r="AF174" s="4">
        <v>21323988</v>
      </c>
      <c r="AG174" s="4">
        <v>24146119</v>
      </c>
      <c r="AH174" s="4">
        <v>24308747</v>
      </c>
      <c r="AI174" s="4">
        <v>20242219</v>
      </c>
      <c r="AJ174" s="4">
        <v>13120251</v>
      </c>
      <c r="AK174" s="4">
        <v>15446861</v>
      </c>
      <c r="AL174" s="4">
        <v>14415564</v>
      </c>
      <c r="AM174" s="4">
        <v>11890721</v>
      </c>
      <c r="AN174">
        <v>13683403</v>
      </c>
      <c r="AO174">
        <v>13555407</v>
      </c>
      <c r="AP174">
        <v>17914395</v>
      </c>
      <c r="AQ174">
        <v>14629726</v>
      </c>
      <c r="AR174">
        <v>15900622</v>
      </c>
      <c r="AS174">
        <v>23262623</v>
      </c>
      <c r="AT174">
        <v>15867607</v>
      </c>
      <c r="AU174">
        <v>16589184</v>
      </c>
      <c r="AV174">
        <v>14396290</v>
      </c>
      <c r="AW174">
        <v>18484212</v>
      </c>
      <c r="AX174">
        <v>15734370</v>
      </c>
      <c r="AY174">
        <v>15278464</v>
      </c>
      <c r="AZ174">
        <v>26257190</v>
      </c>
      <c r="BA174">
        <v>31679683</v>
      </c>
      <c r="BB174">
        <v>33444281</v>
      </c>
      <c r="BC174">
        <v>51663935</v>
      </c>
    </row>
    <row r="175" spans="1:55" x14ac:dyDescent="0.25">
      <c r="A175" t="s">
        <v>0</v>
      </c>
      <c r="B175" t="s">
        <v>133</v>
      </c>
      <c r="C175" t="s">
        <v>153</v>
      </c>
      <c r="R175" s="4"/>
      <c r="S175" s="4"/>
      <c r="T175" s="4"/>
      <c r="U175" s="4"/>
      <c r="V175" s="4"/>
      <c r="W175" s="4"/>
      <c r="X175" s="4"/>
      <c r="Y175" s="4"/>
      <c r="Z175" s="4">
        <v>902</v>
      </c>
      <c r="AA175" s="5">
        <v>4560</v>
      </c>
      <c r="AB175" s="5">
        <v>46671</v>
      </c>
      <c r="AC175" s="5">
        <v>53183</v>
      </c>
      <c r="AD175" s="5">
        <v>61893</v>
      </c>
      <c r="AE175" s="5">
        <v>90974</v>
      </c>
      <c r="AF175" s="4">
        <v>91449</v>
      </c>
      <c r="AG175" s="4">
        <v>89162</v>
      </c>
      <c r="AH175" s="4">
        <v>108223</v>
      </c>
      <c r="AI175" s="4">
        <v>107882</v>
      </c>
      <c r="AJ175" s="4">
        <v>12550</v>
      </c>
      <c r="AK175" s="4">
        <v>193361</v>
      </c>
      <c r="AL175" s="4">
        <v>103832</v>
      </c>
      <c r="AM175" s="4">
        <v>120882</v>
      </c>
      <c r="AN175">
        <v>346007</v>
      </c>
      <c r="AO175">
        <v>618173</v>
      </c>
      <c r="AP175">
        <v>916268</v>
      </c>
      <c r="AQ175">
        <v>568074</v>
      </c>
      <c r="AR175">
        <v>786675</v>
      </c>
      <c r="AS175">
        <v>715932</v>
      </c>
      <c r="AT175">
        <v>207667</v>
      </c>
      <c r="AU175">
        <v>281021</v>
      </c>
      <c r="AV175">
        <v>350845</v>
      </c>
      <c r="AW175">
        <v>252890</v>
      </c>
      <c r="AX175">
        <v>302021</v>
      </c>
      <c r="AY175">
        <v>170803</v>
      </c>
      <c r="AZ175">
        <v>462748</v>
      </c>
      <c r="BA175">
        <v>1028462</v>
      </c>
      <c r="BB175">
        <v>893640</v>
      </c>
      <c r="BC175">
        <v>3499659</v>
      </c>
    </row>
    <row r="176" spans="1:55" x14ac:dyDescent="0.25">
      <c r="A176" t="s">
        <v>0</v>
      </c>
      <c r="B176" t="s">
        <v>134</v>
      </c>
      <c r="C176" t="s">
        <v>153</v>
      </c>
      <c r="J176">
        <v>4897425</v>
      </c>
      <c r="K176">
        <v>5534573</v>
      </c>
      <c r="L176">
        <v>7237152</v>
      </c>
      <c r="M176">
        <v>6094557</v>
      </c>
      <c r="N176">
        <v>7693042</v>
      </c>
      <c r="O176">
        <v>7735642</v>
      </c>
      <c r="P176">
        <v>7314230</v>
      </c>
      <c r="Q176">
        <v>8660232</v>
      </c>
      <c r="R176" s="4">
        <v>9380716</v>
      </c>
      <c r="S176" s="4"/>
      <c r="T176" s="4"/>
      <c r="U176" s="4"/>
      <c r="V176" s="4"/>
      <c r="W176" s="4"/>
      <c r="X176" s="4"/>
      <c r="Y176" s="4"/>
      <c r="Z176" s="4"/>
      <c r="AA176" s="5"/>
      <c r="AB176" s="5"/>
      <c r="AC176" s="5"/>
      <c r="AD176" s="5"/>
      <c r="AE176" s="5"/>
      <c r="AF176" s="4"/>
      <c r="AG176" s="4"/>
      <c r="AH176" s="4"/>
      <c r="AI176" s="4"/>
      <c r="AJ176" s="4"/>
      <c r="AK176" s="4"/>
      <c r="AL176" s="4"/>
      <c r="AM176" s="4"/>
    </row>
    <row r="177" spans="1:55" x14ac:dyDescent="0.25">
      <c r="A177" t="s">
        <v>0</v>
      </c>
      <c r="B177" t="s">
        <v>135</v>
      </c>
      <c r="C177" t="s">
        <v>153</v>
      </c>
      <c r="J177">
        <v>618937</v>
      </c>
      <c r="K177">
        <v>769163</v>
      </c>
      <c r="L177">
        <v>1345933</v>
      </c>
      <c r="M177">
        <v>1271260</v>
      </c>
      <c r="N177">
        <v>1821969</v>
      </c>
      <c r="O177">
        <v>2081907</v>
      </c>
      <c r="P177">
        <v>2092887</v>
      </c>
      <c r="Q177">
        <v>2477511</v>
      </c>
      <c r="R177" s="4">
        <v>2724265</v>
      </c>
      <c r="S177" s="4"/>
      <c r="T177" s="4"/>
      <c r="U177" s="4"/>
      <c r="V177" s="4"/>
      <c r="W177" s="4"/>
      <c r="X177" s="4"/>
      <c r="Y177" s="4"/>
      <c r="Z177" s="4"/>
      <c r="AA177" s="5"/>
      <c r="AB177" s="5"/>
      <c r="AC177" s="5"/>
      <c r="AD177" s="5"/>
      <c r="AE177" s="5"/>
      <c r="AF177" s="4"/>
      <c r="AG177" s="4"/>
      <c r="AH177" s="4"/>
      <c r="AI177" s="4"/>
      <c r="AJ177" s="4"/>
      <c r="AK177" s="4"/>
      <c r="AL177" s="4"/>
      <c r="AM177" s="4"/>
    </row>
    <row r="178" spans="1:55" x14ac:dyDescent="0.25">
      <c r="A178" t="s">
        <v>0</v>
      </c>
      <c r="B178" t="s">
        <v>136</v>
      </c>
      <c r="C178" t="s">
        <v>153</v>
      </c>
      <c r="J178">
        <v>160</v>
      </c>
      <c r="N178">
        <v>2005</v>
      </c>
      <c r="O178">
        <v>671</v>
      </c>
      <c r="P178">
        <v>875</v>
      </c>
      <c r="Q178">
        <v>1150</v>
      </c>
      <c r="R178" s="4"/>
      <c r="S178" s="4"/>
      <c r="T178" s="4"/>
      <c r="U178" s="4"/>
      <c r="V178" s="4"/>
      <c r="W178" s="4"/>
      <c r="X178" s="4"/>
      <c r="Y178" s="4"/>
      <c r="Z178" s="4"/>
      <c r="AA178" s="5"/>
      <c r="AB178" s="5"/>
      <c r="AC178" s="5"/>
      <c r="AD178" s="5"/>
      <c r="AE178" s="5"/>
      <c r="AF178" s="4"/>
      <c r="AG178" s="4"/>
      <c r="AH178" s="4"/>
      <c r="AI178" s="4"/>
      <c r="AJ178" s="4"/>
      <c r="AK178" s="4"/>
      <c r="AL178" s="4"/>
      <c r="AM178" s="4"/>
    </row>
    <row r="179" spans="1:55" x14ac:dyDescent="0.25">
      <c r="A179" t="s">
        <v>0</v>
      </c>
      <c r="B179" t="s">
        <v>137</v>
      </c>
      <c r="C179" t="s">
        <v>153</v>
      </c>
      <c r="J179">
        <v>8541</v>
      </c>
      <c r="K179">
        <v>8766</v>
      </c>
      <c r="L179">
        <v>12345</v>
      </c>
      <c r="M179">
        <v>7137</v>
      </c>
      <c r="N179">
        <v>305845</v>
      </c>
      <c r="O179">
        <v>455180</v>
      </c>
      <c r="P179">
        <v>302535</v>
      </c>
      <c r="Q179">
        <v>136738</v>
      </c>
      <c r="R179" s="4">
        <v>196448</v>
      </c>
      <c r="S179" s="4"/>
      <c r="T179" s="4"/>
      <c r="U179" s="4"/>
      <c r="V179" s="4"/>
      <c r="W179" s="4"/>
      <c r="X179" s="4"/>
      <c r="Y179" s="4"/>
      <c r="Z179" s="4"/>
      <c r="AA179" s="5"/>
      <c r="AB179" s="5"/>
      <c r="AC179" s="5"/>
      <c r="AD179" s="5"/>
      <c r="AE179" s="5"/>
      <c r="AF179" s="4"/>
      <c r="AG179" s="4"/>
      <c r="AH179" s="4"/>
      <c r="AI179" s="4"/>
      <c r="AJ179" s="4"/>
      <c r="AK179" s="4"/>
      <c r="AL179" s="4"/>
      <c r="AM179" s="4"/>
    </row>
    <row r="180" spans="1:55" x14ac:dyDescent="0.25">
      <c r="A180" t="s">
        <v>0</v>
      </c>
      <c r="B180" t="s">
        <v>210</v>
      </c>
      <c r="R180" s="4"/>
      <c r="S180" s="4"/>
      <c r="T180" s="4"/>
      <c r="U180" s="4"/>
      <c r="V180" s="4"/>
      <c r="W180" s="4"/>
      <c r="X180" s="4"/>
      <c r="Y180" s="4"/>
      <c r="Z180" s="4"/>
      <c r="AA180" s="5"/>
      <c r="AB180" s="5"/>
      <c r="AC180" s="5"/>
      <c r="AD180" s="5"/>
      <c r="AE180" s="5"/>
      <c r="AF180" s="4">
        <v>175878</v>
      </c>
      <c r="AG180" s="4">
        <v>188400</v>
      </c>
      <c r="AH180" s="4">
        <v>326714</v>
      </c>
      <c r="AI180" s="4">
        <v>367497</v>
      </c>
      <c r="AJ180" s="4">
        <v>271929</v>
      </c>
      <c r="AK180" s="4">
        <v>557296</v>
      </c>
      <c r="AL180" s="4">
        <v>1172616</v>
      </c>
      <c r="AM180" s="4">
        <v>1747442</v>
      </c>
      <c r="AN180">
        <v>2231469</v>
      </c>
      <c r="AO180">
        <v>2868753</v>
      </c>
      <c r="AP180">
        <v>6677479</v>
      </c>
      <c r="AQ180">
        <v>4089403</v>
      </c>
      <c r="AR180">
        <v>5954319</v>
      </c>
      <c r="AS180">
        <v>9788254</v>
      </c>
      <c r="AT180">
        <v>10175188</v>
      </c>
      <c r="AU180">
        <v>10496083</v>
      </c>
      <c r="AV180">
        <v>12486980</v>
      </c>
      <c r="AW180">
        <v>13596520</v>
      </c>
      <c r="AX180">
        <v>6272386</v>
      </c>
      <c r="AY180">
        <v>8338524</v>
      </c>
      <c r="AZ180">
        <v>15593189</v>
      </c>
      <c r="BA180">
        <v>20172249</v>
      </c>
      <c r="BB180">
        <v>19481579</v>
      </c>
      <c r="BC180">
        <v>22672179</v>
      </c>
    </row>
    <row r="181" spans="1:55" x14ac:dyDescent="0.25">
      <c r="A181" t="s">
        <v>0</v>
      </c>
      <c r="B181" t="s">
        <v>211</v>
      </c>
      <c r="R181" s="4"/>
      <c r="S181" s="4"/>
      <c r="T181" s="4"/>
      <c r="U181" s="4"/>
      <c r="V181" s="4"/>
      <c r="W181" s="4"/>
      <c r="X181" s="4"/>
      <c r="Y181" s="4"/>
      <c r="Z181" s="4"/>
      <c r="AA181" s="5"/>
      <c r="AB181" s="5"/>
      <c r="AC181" s="5"/>
      <c r="AD181" s="5"/>
      <c r="AE181" s="5"/>
      <c r="AF181" s="4">
        <v>1868189</v>
      </c>
      <c r="AG181" s="4">
        <v>1950157</v>
      </c>
      <c r="AH181" s="4">
        <v>1294203</v>
      </c>
      <c r="AI181" s="4">
        <v>1223900</v>
      </c>
      <c r="AJ181" s="4">
        <v>996165</v>
      </c>
      <c r="AK181" s="4">
        <v>1293030</v>
      </c>
      <c r="AL181" s="4">
        <v>1120288</v>
      </c>
      <c r="AM181" s="4">
        <v>1465375</v>
      </c>
      <c r="AN181">
        <v>1914647</v>
      </c>
      <c r="AO181">
        <v>2292706</v>
      </c>
      <c r="AP181">
        <v>2237559</v>
      </c>
      <c r="AQ181">
        <v>2304543</v>
      </c>
      <c r="AR181">
        <v>2026197</v>
      </c>
      <c r="AS181">
        <v>3598844</v>
      </c>
      <c r="AT181">
        <v>3062780</v>
      </c>
      <c r="AU181">
        <v>4247906</v>
      </c>
      <c r="AV181">
        <v>3246250</v>
      </c>
      <c r="AW181">
        <v>4066277</v>
      </c>
      <c r="AX181">
        <v>4257247</v>
      </c>
      <c r="AY181">
        <v>6421525</v>
      </c>
      <c r="AZ181">
        <v>6939787</v>
      </c>
      <c r="BA181">
        <v>11407062</v>
      </c>
      <c r="BB181">
        <v>12475826</v>
      </c>
      <c r="BC181">
        <v>16747281</v>
      </c>
    </row>
    <row r="182" spans="1:55" x14ac:dyDescent="0.25">
      <c r="A182" t="s">
        <v>0</v>
      </c>
      <c r="B182" t="s">
        <v>138</v>
      </c>
      <c r="J182">
        <v>20469</v>
      </c>
      <c r="K182">
        <v>31868</v>
      </c>
      <c r="L182">
        <v>60888</v>
      </c>
      <c r="M182">
        <v>90680</v>
      </c>
      <c r="N182">
        <v>113895</v>
      </c>
      <c r="O182">
        <v>103431</v>
      </c>
      <c r="P182">
        <v>178083</v>
      </c>
      <c r="Q182">
        <v>118106</v>
      </c>
      <c r="R182" s="4">
        <v>193842</v>
      </c>
      <c r="S182" s="4"/>
      <c r="T182" s="4"/>
      <c r="U182" s="4"/>
      <c r="V182" s="4"/>
      <c r="W182" s="4"/>
      <c r="X182" s="4">
        <v>672832</v>
      </c>
      <c r="Y182" s="4">
        <v>1032935</v>
      </c>
      <c r="Z182" s="4">
        <v>1072794</v>
      </c>
      <c r="AA182" s="5">
        <v>492050</v>
      </c>
      <c r="AB182" s="5">
        <v>528571</v>
      </c>
      <c r="AC182" s="5">
        <v>612753</v>
      </c>
      <c r="AD182" s="5">
        <v>895883</v>
      </c>
      <c r="AE182" s="5">
        <v>854718</v>
      </c>
      <c r="AF182" s="4"/>
      <c r="AG182" s="4"/>
      <c r="AH182" s="4"/>
      <c r="AI182" s="4"/>
      <c r="AJ182" s="4"/>
      <c r="AK182" s="4"/>
      <c r="AL182" s="4"/>
      <c r="AM182" s="4"/>
    </row>
    <row r="183" spans="1:55" x14ac:dyDescent="0.25">
      <c r="A183" t="s">
        <v>0</v>
      </c>
      <c r="B183" t="s">
        <v>139</v>
      </c>
      <c r="R183" s="4"/>
      <c r="S183" s="4"/>
      <c r="T183" s="4"/>
      <c r="U183" s="4"/>
      <c r="V183" s="4"/>
      <c r="W183" s="4"/>
      <c r="X183" s="4">
        <v>7260</v>
      </c>
      <c r="Y183" s="4"/>
      <c r="Z183" s="4"/>
      <c r="AA183" s="5">
        <v>4148</v>
      </c>
      <c r="AB183" s="5">
        <v>4773</v>
      </c>
      <c r="AC183" s="5">
        <v>1093</v>
      </c>
      <c r="AD183" s="5">
        <v>10716</v>
      </c>
      <c r="AE183" s="5">
        <v>3619</v>
      </c>
      <c r="AF183" s="4">
        <v>411</v>
      </c>
      <c r="AG183" s="4">
        <v>16282</v>
      </c>
      <c r="AH183" s="4">
        <v>26241</v>
      </c>
      <c r="AI183" s="4">
        <v>15223</v>
      </c>
      <c r="AJ183" s="4">
        <v>7894</v>
      </c>
      <c r="AK183" s="4">
        <v>80</v>
      </c>
      <c r="AL183" s="4">
        <v>299</v>
      </c>
      <c r="AM183" s="4">
        <v>218</v>
      </c>
      <c r="AN183">
        <v>34872</v>
      </c>
    </row>
    <row r="184" spans="1:55" x14ac:dyDescent="0.25">
      <c r="A184" t="s">
        <v>0</v>
      </c>
      <c r="B184" t="s">
        <v>140</v>
      </c>
      <c r="R184" s="4"/>
      <c r="S184" s="4"/>
      <c r="T184" s="4"/>
      <c r="U184" s="4"/>
      <c r="V184" s="4"/>
      <c r="W184" s="4"/>
      <c r="X184" s="4"/>
      <c r="Y184" s="4"/>
      <c r="Z184" s="4"/>
      <c r="AA184" s="5"/>
      <c r="AB184" s="5"/>
      <c r="AC184" s="5">
        <v>478</v>
      </c>
      <c r="AD184" s="5">
        <v>2082</v>
      </c>
      <c r="AE184" s="5"/>
      <c r="AF184" s="4"/>
      <c r="AG184" s="4"/>
      <c r="AH184" s="4"/>
      <c r="AI184" s="4"/>
      <c r="AJ184" s="4"/>
      <c r="AK184" s="4"/>
      <c r="AL184" s="4"/>
      <c r="AM184" s="4"/>
    </row>
    <row r="185" spans="1:55" x14ac:dyDescent="0.25">
      <c r="A185" t="s">
        <v>0</v>
      </c>
      <c r="B185" t="s">
        <v>141</v>
      </c>
      <c r="N185">
        <v>3210</v>
      </c>
      <c r="O185">
        <v>27582</v>
      </c>
      <c r="P185">
        <v>123604</v>
      </c>
      <c r="Q185">
        <v>17643</v>
      </c>
      <c r="R185" s="4">
        <v>52714</v>
      </c>
      <c r="S185" s="4"/>
      <c r="T185" s="4"/>
      <c r="U185" s="4"/>
      <c r="V185" s="4"/>
      <c r="W185" s="4"/>
      <c r="X185" s="4"/>
      <c r="Y185" s="4"/>
      <c r="Z185" s="4"/>
      <c r="AA185" s="5"/>
      <c r="AB185" s="5"/>
      <c r="AC185" s="5"/>
      <c r="AD185" s="5"/>
      <c r="AE185" s="5"/>
      <c r="AF185" s="4"/>
      <c r="AG185" s="4"/>
      <c r="AH185" s="4">
        <v>540</v>
      </c>
      <c r="AI185" s="4">
        <v>1370</v>
      </c>
      <c r="AJ185" s="4">
        <v>600</v>
      </c>
      <c r="AK185" s="4"/>
      <c r="AL185" s="4"/>
      <c r="AM185" s="4"/>
    </row>
    <row r="186" spans="1:55" x14ac:dyDescent="0.25">
      <c r="A186" t="s">
        <v>0</v>
      </c>
      <c r="B186" t="s">
        <v>212</v>
      </c>
      <c r="R186" s="4"/>
      <c r="S186" s="4"/>
      <c r="T186" s="4"/>
      <c r="U186" s="4"/>
      <c r="V186" s="4"/>
      <c r="W186" s="4"/>
      <c r="X186" s="4"/>
      <c r="Y186" s="4"/>
      <c r="Z186" s="4"/>
      <c r="AA186" s="5"/>
      <c r="AB186" s="5"/>
      <c r="AC186" s="5"/>
      <c r="AD186" s="5"/>
      <c r="AE186" s="5"/>
      <c r="AF186" s="4"/>
      <c r="AG186" s="4"/>
      <c r="AH186" s="4"/>
      <c r="AI186" s="4"/>
      <c r="AJ186" s="4"/>
      <c r="AK186" s="4"/>
      <c r="AL186" s="4"/>
      <c r="AM186" s="4"/>
      <c r="AO186">
        <v>2659</v>
      </c>
      <c r="AP186">
        <v>16779</v>
      </c>
      <c r="AQ186">
        <v>1862</v>
      </c>
      <c r="AR186">
        <v>9221</v>
      </c>
      <c r="AT186">
        <v>245</v>
      </c>
      <c r="AU186">
        <v>39851</v>
      </c>
      <c r="AV186">
        <v>15825</v>
      </c>
      <c r="AW186">
        <v>509350</v>
      </c>
      <c r="AX186">
        <v>388851</v>
      </c>
      <c r="AY186">
        <v>163042</v>
      </c>
      <c r="AZ186">
        <v>442176</v>
      </c>
      <c r="BA186">
        <v>640818</v>
      </c>
      <c r="BB186">
        <v>837834</v>
      </c>
      <c r="BC186">
        <v>907348</v>
      </c>
    </row>
    <row r="187" spans="1:55" x14ac:dyDescent="0.25">
      <c r="A187" t="s">
        <v>0</v>
      </c>
      <c r="B187" t="s">
        <v>142</v>
      </c>
      <c r="R187" s="4"/>
      <c r="S187" s="4"/>
      <c r="T187" s="4"/>
      <c r="U187" s="4"/>
      <c r="V187" s="4"/>
      <c r="W187" s="4"/>
      <c r="X187" s="4"/>
      <c r="Y187" s="4"/>
      <c r="Z187" s="4">
        <v>242559</v>
      </c>
      <c r="AA187" s="5">
        <v>365190</v>
      </c>
      <c r="AB187" s="5">
        <v>290974</v>
      </c>
      <c r="AC187" s="5">
        <v>783016</v>
      </c>
      <c r="AD187" s="5">
        <v>1369016</v>
      </c>
      <c r="AE187" s="5">
        <v>1147907</v>
      </c>
      <c r="AF187" s="4">
        <v>971142</v>
      </c>
      <c r="AG187" s="4">
        <v>883556</v>
      </c>
      <c r="AH187" s="4">
        <v>749687</v>
      </c>
      <c r="AI187" s="4">
        <v>660250</v>
      </c>
      <c r="AJ187" s="4">
        <v>445468</v>
      </c>
      <c r="AK187" s="4">
        <v>652322</v>
      </c>
      <c r="AL187" s="4">
        <v>724429</v>
      </c>
      <c r="AM187" s="4">
        <v>636290</v>
      </c>
      <c r="AN187">
        <v>800663</v>
      </c>
      <c r="AO187">
        <v>1261344</v>
      </c>
      <c r="AP187">
        <v>1213239</v>
      </c>
      <c r="AQ187">
        <v>875242</v>
      </c>
      <c r="AR187">
        <v>974969</v>
      </c>
      <c r="AS187">
        <v>2233045</v>
      </c>
      <c r="AT187">
        <v>2217397</v>
      </c>
      <c r="AU187">
        <v>1595406</v>
      </c>
      <c r="AV187">
        <v>1619676</v>
      </c>
      <c r="AW187">
        <v>3083629</v>
      </c>
      <c r="AX187">
        <v>3392747</v>
      </c>
      <c r="AY187">
        <v>4280094</v>
      </c>
      <c r="AZ187">
        <v>5561349</v>
      </c>
      <c r="BA187">
        <v>7820136</v>
      </c>
      <c r="BB187">
        <v>8156485</v>
      </c>
      <c r="BC187">
        <v>10355648</v>
      </c>
    </row>
    <row r="188" spans="1:55" x14ac:dyDescent="0.25">
      <c r="A188" t="s">
        <v>0</v>
      </c>
      <c r="B188" t="s">
        <v>143</v>
      </c>
      <c r="J188">
        <v>152938</v>
      </c>
      <c r="K188">
        <v>146464</v>
      </c>
      <c r="L188">
        <v>229457</v>
      </c>
      <c r="M188">
        <v>147491</v>
      </c>
      <c r="N188">
        <v>216859</v>
      </c>
      <c r="O188">
        <v>120438</v>
      </c>
      <c r="P188">
        <v>149401</v>
      </c>
      <c r="Q188">
        <v>239246</v>
      </c>
      <c r="R188" s="4">
        <v>175398</v>
      </c>
      <c r="S188" s="4"/>
      <c r="T188" s="4"/>
      <c r="U188" s="4"/>
      <c r="V188" s="4"/>
      <c r="W188" s="4"/>
      <c r="X188" s="4">
        <v>577423</v>
      </c>
      <c r="Y188" s="4">
        <v>965460</v>
      </c>
      <c r="Z188" s="4">
        <v>428415</v>
      </c>
      <c r="AA188" s="5">
        <v>400086</v>
      </c>
      <c r="AB188" s="5">
        <v>526648</v>
      </c>
      <c r="AC188" s="5">
        <v>357252</v>
      </c>
      <c r="AD188" s="5">
        <v>277008</v>
      </c>
      <c r="AE188" s="5">
        <v>149766</v>
      </c>
      <c r="AF188" s="4">
        <v>176304</v>
      </c>
      <c r="AG188" s="4">
        <v>106259</v>
      </c>
      <c r="AH188" s="4">
        <v>137209</v>
      </c>
      <c r="AI188" s="4">
        <v>108899</v>
      </c>
      <c r="AJ188" s="4">
        <v>92550</v>
      </c>
      <c r="AK188" s="4">
        <v>63343</v>
      </c>
      <c r="AL188" s="4">
        <v>49853</v>
      </c>
      <c r="AM188" s="4">
        <v>60242</v>
      </c>
      <c r="AN188">
        <v>35988</v>
      </c>
      <c r="AO188">
        <v>41509</v>
      </c>
      <c r="AP188">
        <v>61953</v>
      </c>
      <c r="AQ188">
        <v>43160</v>
      </c>
      <c r="AR188">
        <v>68390</v>
      </c>
      <c r="AS188">
        <v>139724</v>
      </c>
      <c r="AT188">
        <v>102442</v>
      </c>
      <c r="AU188">
        <v>250220</v>
      </c>
      <c r="AV188">
        <v>136399</v>
      </c>
      <c r="AW188">
        <v>106513</v>
      </c>
      <c r="AX188">
        <v>178925</v>
      </c>
      <c r="AY188">
        <v>168544</v>
      </c>
      <c r="AZ188">
        <v>141395</v>
      </c>
      <c r="BA188">
        <v>104267</v>
      </c>
      <c r="BB188">
        <v>1026130</v>
      </c>
      <c r="BC188">
        <v>948201</v>
      </c>
    </row>
    <row r="189" spans="1:55" x14ac:dyDescent="0.25">
      <c r="B189" t="s">
        <v>308</v>
      </c>
      <c r="J189">
        <v>36940</v>
      </c>
      <c r="K189">
        <v>96433</v>
      </c>
      <c r="L189">
        <v>131866</v>
      </c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5"/>
      <c r="AC189" s="5"/>
      <c r="AD189" s="5"/>
      <c r="AE189" s="5"/>
      <c r="AF189" s="4"/>
      <c r="AG189" s="4"/>
      <c r="AH189" s="4"/>
      <c r="AI189" s="4"/>
      <c r="AJ189" s="4"/>
      <c r="AK189" s="4"/>
      <c r="AL189" s="4"/>
      <c r="AM189" s="4"/>
    </row>
    <row r="190" spans="1:55" x14ac:dyDescent="0.25">
      <c r="A190" t="s">
        <v>0</v>
      </c>
      <c r="B190" t="s">
        <v>144</v>
      </c>
      <c r="M190">
        <v>89282</v>
      </c>
      <c r="N190">
        <v>173753</v>
      </c>
      <c r="O190">
        <v>268001</v>
      </c>
      <c r="P190">
        <v>243964</v>
      </c>
      <c r="Q190">
        <v>258363</v>
      </c>
      <c r="R190" s="4">
        <v>426250</v>
      </c>
      <c r="S190" s="4"/>
      <c r="T190" s="4"/>
      <c r="U190" s="4"/>
      <c r="V190" s="4"/>
      <c r="W190" s="4"/>
      <c r="X190" s="4">
        <v>2016222</v>
      </c>
      <c r="Y190" s="4">
        <v>4250910</v>
      </c>
      <c r="Z190" s="4">
        <v>1275126</v>
      </c>
      <c r="AA190" s="5">
        <v>1291818</v>
      </c>
      <c r="AB190" s="5">
        <v>2031747</v>
      </c>
      <c r="AC190" s="5">
        <v>3047478</v>
      </c>
      <c r="AD190" s="5">
        <v>4153400</v>
      </c>
      <c r="AE190" s="5">
        <v>2935952</v>
      </c>
      <c r="AF190" s="4">
        <v>3029874</v>
      </c>
      <c r="AG190" s="4">
        <v>3486986</v>
      </c>
      <c r="AH190" s="4">
        <v>2757033</v>
      </c>
      <c r="AI190" s="4">
        <v>2446926</v>
      </c>
      <c r="AJ190" s="4">
        <v>2115734</v>
      </c>
      <c r="AK190" s="4">
        <v>1768206</v>
      </c>
      <c r="AL190" s="4">
        <v>2264699</v>
      </c>
      <c r="AM190" s="4">
        <v>1160691</v>
      </c>
      <c r="AN190">
        <v>1543296</v>
      </c>
      <c r="AO190">
        <v>2031028</v>
      </c>
      <c r="AP190">
        <v>2451343</v>
      </c>
      <c r="AQ190">
        <v>2163036</v>
      </c>
      <c r="AR190">
        <v>2285967</v>
      </c>
      <c r="AS190">
        <v>2462177</v>
      </c>
      <c r="AT190">
        <v>1503929</v>
      </c>
      <c r="AU190">
        <v>2179675</v>
      </c>
      <c r="AV190">
        <v>2074590</v>
      </c>
      <c r="AW190">
        <v>2334166</v>
      </c>
      <c r="AX190">
        <v>2056935</v>
      </c>
      <c r="AY190">
        <v>2506289</v>
      </c>
      <c r="AZ190">
        <v>3759318</v>
      </c>
      <c r="BA190">
        <v>4079398</v>
      </c>
      <c r="BB190">
        <v>5428192</v>
      </c>
      <c r="BC190">
        <v>7116705</v>
      </c>
    </row>
    <row r="191" spans="1:55" x14ac:dyDescent="0.25">
      <c r="A191" t="s">
        <v>0</v>
      </c>
      <c r="B191" t="s">
        <v>145</v>
      </c>
      <c r="M191">
        <v>26741</v>
      </c>
      <c r="N191">
        <v>19964</v>
      </c>
      <c r="O191">
        <v>98026</v>
      </c>
      <c r="P191">
        <v>272502</v>
      </c>
      <c r="Q191">
        <v>404082</v>
      </c>
      <c r="R191" s="4">
        <v>298113</v>
      </c>
      <c r="S191" s="4"/>
      <c r="T191" s="4"/>
      <c r="U191" s="4"/>
      <c r="V191" s="4"/>
      <c r="W191" s="4"/>
      <c r="X191" s="4">
        <v>440201</v>
      </c>
      <c r="Y191" s="4">
        <v>637553</v>
      </c>
      <c r="Z191" s="4">
        <v>161354</v>
      </c>
      <c r="AA191" s="5">
        <v>177531</v>
      </c>
      <c r="AB191" s="5">
        <v>218058</v>
      </c>
      <c r="AC191" s="5">
        <v>337733</v>
      </c>
      <c r="AD191" s="5">
        <v>1180992</v>
      </c>
      <c r="AE191" s="5">
        <v>703757</v>
      </c>
      <c r="AF191" s="4">
        <v>402939</v>
      </c>
      <c r="AG191" s="4">
        <v>415920</v>
      </c>
      <c r="AH191" s="4">
        <v>405896</v>
      </c>
      <c r="AI191" s="4">
        <v>242908</v>
      </c>
      <c r="AJ191" s="4">
        <v>175134</v>
      </c>
      <c r="AK191" s="4">
        <v>188197</v>
      </c>
      <c r="AL191" s="4">
        <v>389714</v>
      </c>
      <c r="AM191" s="4">
        <v>318666</v>
      </c>
      <c r="AN191">
        <v>203279</v>
      </c>
      <c r="AO191">
        <v>396810</v>
      </c>
      <c r="AP191">
        <v>307262</v>
      </c>
      <c r="AQ191">
        <v>383218</v>
      </c>
      <c r="AR191">
        <v>349875</v>
      </c>
      <c r="AS191">
        <v>1042522</v>
      </c>
      <c r="AT191">
        <v>292163</v>
      </c>
      <c r="AU191">
        <v>1206180</v>
      </c>
      <c r="AV191">
        <v>718236</v>
      </c>
      <c r="AW191">
        <v>822737</v>
      </c>
      <c r="AX191">
        <v>1445013</v>
      </c>
      <c r="AY191">
        <v>2151482</v>
      </c>
      <c r="AZ191">
        <v>1730034</v>
      </c>
      <c r="BA191">
        <v>3961176</v>
      </c>
      <c r="BB191">
        <v>6114771</v>
      </c>
      <c r="BC191">
        <v>8056075</v>
      </c>
    </row>
    <row r="192" spans="1:55" x14ac:dyDescent="0.25">
      <c r="A192" t="s">
        <v>0</v>
      </c>
      <c r="B192" t="s">
        <v>146</v>
      </c>
      <c r="J192">
        <v>9441</v>
      </c>
      <c r="K192">
        <v>19810</v>
      </c>
      <c r="L192">
        <v>44113</v>
      </c>
      <c r="M192">
        <v>53043</v>
      </c>
      <c r="N192">
        <v>66279</v>
      </c>
      <c r="O192">
        <v>95490</v>
      </c>
      <c r="P192">
        <v>143630</v>
      </c>
      <c r="Q192">
        <v>150989</v>
      </c>
      <c r="R192" s="4">
        <v>105959</v>
      </c>
      <c r="S192" s="4"/>
      <c r="T192" s="4"/>
      <c r="U192" s="4"/>
      <c r="V192" s="4"/>
      <c r="W192" s="4"/>
      <c r="X192" s="4">
        <v>862839</v>
      </c>
      <c r="Y192" s="4">
        <v>777212</v>
      </c>
      <c r="Z192" s="4">
        <v>431646</v>
      </c>
      <c r="AA192" s="5">
        <v>584012</v>
      </c>
      <c r="AB192" s="5">
        <v>663431</v>
      </c>
      <c r="AC192" s="5">
        <v>814423</v>
      </c>
      <c r="AD192" s="5">
        <v>842036</v>
      </c>
      <c r="AE192" s="5">
        <v>922589</v>
      </c>
      <c r="AF192" s="4">
        <v>1242069</v>
      </c>
      <c r="AG192" s="4">
        <v>1037612</v>
      </c>
      <c r="AH192" s="4">
        <v>880670</v>
      </c>
      <c r="AI192" s="4">
        <v>966223</v>
      </c>
      <c r="AJ192" s="4">
        <v>821507</v>
      </c>
      <c r="AK192" s="4">
        <v>933344</v>
      </c>
      <c r="AL192" s="4">
        <v>709507</v>
      </c>
      <c r="AM192" s="4">
        <v>847577</v>
      </c>
      <c r="AN192">
        <v>884383</v>
      </c>
      <c r="AO192">
        <v>1095554</v>
      </c>
      <c r="AP192">
        <v>1142226</v>
      </c>
      <c r="AQ192">
        <v>1256355</v>
      </c>
      <c r="AR192">
        <v>1118534</v>
      </c>
      <c r="AS192">
        <v>1215126</v>
      </c>
      <c r="AT192">
        <v>1612917</v>
      </c>
      <c r="AU192">
        <v>1758474</v>
      </c>
      <c r="AV192">
        <v>1580153</v>
      </c>
      <c r="AW192">
        <v>1764643</v>
      </c>
      <c r="AX192">
        <v>1738012</v>
      </c>
      <c r="AY192">
        <v>2168157</v>
      </c>
      <c r="AZ192">
        <v>2410023</v>
      </c>
      <c r="BA192">
        <v>3290443</v>
      </c>
      <c r="BB192">
        <v>4486641</v>
      </c>
      <c r="BC192">
        <v>4008999</v>
      </c>
    </row>
    <row r="193" spans="1:55" x14ac:dyDescent="0.25">
      <c r="A193" t="s">
        <v>0</v>
      </c>
      <c r="B193" t="s">
        <v>147</v>
      </c>
      <c r="J193">
        <v>92</v>
      </c>
      <c r="K193">
        <v>3671</v>
      </c>
      <c r="L193">
        <v>114</v>
      </c>
      <c r="M193">
        <v>1357</v>
      </c>
      <c r="N193">
        <v>851</v>
      </c>
      <c r="O193">
        <v>735</v>
      </c>
      <c r="P193">
        <v>2589</v>
      </c>
      <c r="Q193">
        <v>127</v>
      </c>
      <c r="R193" s="4">
        <v>4762</v>
      </c>
      <c r="S193" s="4"/>
      <c r="T193" s="4"/>
      <c r="U193" s="4"/>
      <c r="V193" s="4"/>
      <c r="W193" s="4"/>
      <c r="X193" s="4">
        <v>42</v>
      </c>
      <c r="Y193" s="4">
        <v>128</v>
      </c>
      <c r="Z193" s="4">
        <v>155</v>
      </c>
      <c r="AA193" s="5">
        <v>62</v>
      </c>
      <c r="AB193" s="5">
        <v>443</v>
      </c>
      <c r="AC193" s="5">
        <v>15963</v>
      </c>
      <c r="AD193" s="5">
        <v>7619</v>
      </c>
      <c r="AE193" s="5">
        <v>4623</v>
      </c>
      <c r="AF193" s="4">
        <v>3810</v>
      </c>
      <c r="AG193" s="4">
        <v>6058</v>
      </c>
      <c r="AH193" s="4">
        <v>13822</v>
      </c>
      <c r="AI193" s="4">
        <v>28082</v>
      </c>
      <c r="AJ193" s="4">
        <v>18932</v>
      </c>
      <c r="AK193" s="4">
        <v>44855</v>
      </c>
      <c r="AL193" s="4">
        <v>24279</v>
      </c>
      <c r="AM193" s="4">
        <v>23815</v>
      </c>
      <c r="AN193">
        <v>27072</v>
      </c>
      <c r="AO193">
        <v>10846</v>
      </c>
      <c r="AP193">
        <v>33629</v>
      </c>
      <c r="AQ193">
        <v>29026</v>
      </c>
      <c r="AR193">
        <v>16456</v>
      </c>
      <c r="AS193">
        <v>23802</v>
      </c>
      <c r="AT193">
        <v>101</v>
      </c>
      <c r="AU193">
        <v>3007</v>
      </c>
      <c r="AV193">
        <v>4194</v>
      </c>
      <c r="AW193">
        <v>25575</v>
      </c>
      <c r="AX193">
        <v>31246</v>
      </c>
      <c r="AY193">
        <v>14502</v>
      </c>
      <c r="AZ193">
        <v>24591</v>
      </c>
      <c r="BA193">
        <v>3554</v>
      </c>
      <c r="BB193">
        <v>4404</v>
      </c>
      <c r="BC193">
        <v>10413</v>
      </c>
    </row>
    <row r="194" spans="1:55" x14ac:dyDescent="0.25">
      <c r="A194" t="s">
        <v>0</v>
      </c>
      <c r="B194" t="s">
        <v>148</v>
      </c>
      <c r="R194" s="4"/>
      <c r="S194" s="4"/>
      <c r="T194" s="4"/>
      <c r="U194" s="4"/>
      <c r="V194" s="4"/>
      <c r="W194" s="4"/>
      <c r="X194" s="4">
        <v>1277039</v>
      </c>
      <c r="Y194" s="4">
        <v>2454570</v>
      </c>
      <c r="Z194" s="4">
        <v>1103662</v>
      </c>
      <c r="AA194" s="5">
        <v>1149303</v>
      </c>
      <c r="AB194" s="5">
        <v>1590152</v>
      </c>
      <c r="AC194" s="5">
        <v>2697356</v>
      </c>
      <c r="AD194" s="5">
        <v>2597707</v>
      </c>
      <c r="AE194" s="5">
        <v>4295601</v>
      </c>
      <c r="AF194" s="4">
        <v>4907233</v>
      </c>
      <c r="AG194" s="4">
        <v>5423821</v>
      </c>
      <c r="AH194" s="4">
        <v>5944706</v>
      </c>
      <c r="AI194" s="4">
        <v>3734153</v>
      </c>
      <c r="AJ194" s="4">
        <v>977201</v>
      </c>
      <c r="AK194" s="4">
        <v>2842111</v>
      </c>
      <c r="AL194" s="4">
        <v>1953944</v>
      </c>
      <c r="AM194" s="4">
        <v>2447978</v>
      </c>
      <c r="AN194">
        <v>3178778</v>
      </c>
      <c r="AO194">
        <v>3887579</v>
      </c>
      <c r="AP194">
        <v>4352228</v>
      </c>
      <c r="AQ194">
        <v>3367283</v>
      </c>
      <c r="AR194">
        <v>3048956</v>
      </c>
      <c r="AS194">
        <v>1747556</v>
      </c>
      <c r="AT194">
        <v>2877448</v>
      </c>
      <c r="AU194">
        <v>5093253</v>
      </c>
      <c r="AV194">
        <v>2662127</v>
      </c>
      <c r="AW194">
        <v>4871677</v>
      </c>
      <c r="AX194">
        <v>5662124</v>
      </c>
      <c r="AY194">
        <v>4957341</v>
      </c>
      <c r="AZ194">
        <v>6636269</v>
      </c>
      <c r="BA194">
        <v>15734845</v>
      </c>
      <c r="BB194">
        <v>22201412</v>
      </c>
      <c r="BC194">
        <v>21829086</v>
      </c>
    </row>
    <row r="195" spans="1:55" x14ac:dyDescent="0.25">
      <c r="A195" t="s">
        <v>0</v>
      </c>
      <c r="B195" t="s">
        <v>149</v>
      </c>
      <c r="J195">
        <v>154541</v>
      </c>
      <c r="K195">
        <v>121423</v>
      </c>
      <c r="L195">
        <v>317452</v>
      </c>
      <c r="M195">
        <v>270168</v>
      </c>
      <c r="N195">
        <v>232264</v>
      </c>
      <c r="O195">
        <v>668505</v>
      </c>
      <c r="P195">
        <v>889747</v>
      </c>
      <c r="Q195">
        <v>572987</v>
      </c>
      <c r="R195" s="4">
        <v>293209</v>
      </c>
      <c r="S195" s="4"/>
      <c r="T195" s="4"/>
      <c r="U195" s="4"/>
      <c r="V195" s="4"/>
      <c r="W195" s="4"/>
      <c r="X195" s="4">
        <v>7233951</v>
      </c>
      <c r="Y195" s="4">
        <v>6919163</v>
      </c>
      <c r="Z195" s="4">
        <v>5032471</v>
      </c>
      <c r="AA195" s="5">
        <v>3900572</v>
      </c>
      <c r="AB195" s="5">
        <v>5653512</v>
      </c>
      <c r="AC195" s="5">
        <v>3529991</v>
      </c>
      <c r="AD195" s="5">
        <v>1439244</v>
      </c>
      <c r="AE195" s="5">
        <v>3481132</v>
      </c>
      <c r="AF195" s="4">
        <v>3741941</v>
      </c>
      <c r="AG195" s="4">
        <v>3233067</v>
      </c>
      <c r="AH195" s="4">
        <v>3928152</v>
      </c>
      <c r="AI195" s="4">
        <v>1655072</v>
      </c>
      <c r="AJ195" s="4">
        <v>1683921</v>
      </c>
      <c r="AK195" s="4">
        <v>2147987</v>
      </c>
      <c r="AL195" s="4">
        <v>2270887</v>
      </c>
      <c r="AM195" s="4">
        <v>2209518</v>
      </c>
      <c r="AN195">
        <v>1693161</v>
      </c>
      <c r="AO195">
        <v>2330469</v>
      </c>
      <c r="AP195">
        <v>3826961</v>
      </c>
      <c r="AQ195">
        <v>3631223</v>
      </c>
      <c r="AR195">
        <v>4026073</v>
      </c>
      <c r="AS195">
        <v>3190010</v>
      </c>
      <c r="AT195">
        <v>6228574</v>
      </c>
      <c r="AU195">
        <v>4268188</v>
      </c>
      <c r="AV195">
        <v>2789460</v>
      </c>
      <c r="AW195">
        <v>566191</v>
      </c>
      <c r="AX195">
        <v>172863</v>
      </c>
      <c r="AY195">
        <v>96326</v>
      </c>
      <c r="AZ195">
        <v>884683</v>
      </c>
      <c r="BA195">
        <v>6247113</v>
      </c>
      <c r="BB195">
        <v>8933648</v>
      </c>
      <c r="BC195">
        <v>5973404</v>
      </c>
    </row>
    <row r="196" spans="1:55" x14ac:dyDescent="0.25">
      <c r="A196" t="s">
        <v>0</v>
      </c>
      <c r="B196" t="s">
        <v>150</v>
      </c>
      <c r="J196">
        <v>32122</v>
      </c>
      <c r="K196">
        <v>18746</v>
      </c>
      <c r="L196">
        <v>44235</v>
      </c>
      <c r="M196">
        <v>34169</v>
      </c>
      <c r="N196">
        <v>30746</v>
      </c>
      <c r="O196">
        <v>30350</v>
      </c>
      <c r="P196">
        <v>25584</v>
      </c>
      <c r="Q196">
        <v>24556</v>
      </c>
      <c r="R196" s="4">
        <v>30481</v>
      </c>
      <c r="S196" s="4"/>
      <c r="T196" s="4"/>
      <c r="U196" s="4"/>
      <c r="V196" s="4"/>
      <c r="W196" s="4"/>
      <c r="X196" s="4">
        <v>86508</v>
      </c>
      <c r="Y196" s="4">
        <v>150771</v>
      </c>
      <c r="Z196" s="4">
        <v>47397</v>
      </c>
      <c r="AA196" s="5">
        <v>67970</v>
      </c>
      <c r="AB196" s="5">
        <v>122338</v>
      </c>
      <c r="AC196" s="5">
        <v>63644</v>
      </c>
      <c r="AD196" s="5">
        <v>95767</v>
      </c>
      <c r="AE196" s="5">
        <v>45679</v>
      </c>
      <c r="AF196" s="4">
        <v>31189</v>
      </c>
      <c r="AG196" s="4">
        <v>19737</v>
      </c>
      <c r="AH196" s="4">
        <v>13535</v>
      </c>
      <c r="AI196" s="4">
        <v>23237</v>
      </c>
      <c r="AJ196" s="4">
        <v>59243</v>
      </c>
      <c r="AK196" s="4">
        <v>34595</v>
      </c>
      <c r="AL196" s="4">
        <v>22161</v>
      </c>
      <c r="AM196" s="4">
        <v>42562</v>
      </c>
      <c r="AN196">
        <v>36454</v>
      </c>
      <c r="AO196">
        <v>21933</v>
      </c>
      <c r="AP196">
        <v>51622</v>
      </c>
      <c r="AQ196">
        <v>14640</v>
      </c>
      <c r="AR196">
        <v>23075</v>
      </c>
      <c r="AS196">
        <v>11728</v>
      </c>
      <c r="AT196">
        <v>24208</v>
      </c>
      <c r="AU196">
        <v>97906</v>
      </c>
      <c r="AV196">
        <v>98705</v>
      </c>
      <c r="AW196">
        <v>164661</v>
      </c>
      <c r="AX196">
        <v>198187</v>
      </c>
      <c r="AY196">
        <v>206666</v>
      </c>
      <c r="AZ196">
        <v>276089</v>
      </c>
      <c r="BA196">
        <v>295078</v>
      </c>
      <c r="BB196">
        <v>486460</v>
      </c>
      <c r="BC196">
        <v>119086</v>
      </c>
    </row>
    <row r="197" spans="1:55" x14ac:dyDescent="0.25">
      <c r="A197" t="s">
        <v>0</v>
      </c>
      <c r="B197" t="s">
        <v>151</v>
      </c>
      <c r="J197">
        <v>209154</v>
      </c>
      <c r="K197">
        <v>251513</v>
      </c>
      <c r="L197">
        <v>267534</v>
      </c>
      <c r="M197">
        <v>122205</v>
      </c>
      <c r="N197">
        <v>187953</v>
      </c>
      <c r="O197">
        <v>292625</v>
      </c>
      <c r="P197">
        <v>269765</v>
      </c>
      <c r="Q197">
        <v>325038</v>
      </c>
      <c r="R197" s="4">
        <v>309120</v>
      </c>
      <c r="S197" s="4"/>
      <c r="T197" s="4"/>
      <c r="U197" s="4"/>
      <c r="V197" s="4"/>
      <c r="W197" s="4"/>
      <c r="X197" s="4">
        <v>823857</v>
      </c>
      <c r="Y197" s="4">
        <v>885596</v>
      </c>
      <c r="Z197" s="4">
        <v>232523</v>
      </c>
      <c r="AA197" s="5">
        <v>320894</v>
      </c>
      <c r="AB197" s="5">
        <v>230403</v>
      </c>
      <c r="AC197" s="5">
        <v>272453</v>
      </c>
      <c r="AD197" s="5">
        <v>342294</v>
      </c>
      <c r="AE197" s="5">
        <v>269995</v>
      </c>
      <c r="AF197" s="4">
        <v>305760</v>
      </c>
      <c r="AG197" s="4">
        <v>310672</v>
      </c>
      <c r="AH197" s="4">
        <v>158694</v>
      </c>
      <c r="AI197" s="4">
        <v>78913</v>
      </c>
      <c r="AJ197" s="4">
        <v>35025</v>
      </c>
      <c r="AK197" s="4">
        <v>37413</v>
      </c>
      <c r="AL197" s="4">
        <v>18732</v>
      </c>
      <c r="AM197" s="4">
        <v>23475</v>
      </c>
      <c r="AN197">
        <v>37059</v>
      </c>
      <c r="AO197">
        <v>85570</v>
      </c>
      <c r="AP197">
        <v>116866</v>
      </c>
      <c r="AQ197">
        <v>61357</v>
      </c>
      <c r="AR197">
        <v>84445</v>
      </c>
      <c r="AS197">
        <v>86212</v>
      </c>
      <c r="AT197">
        <v>146620</v>
      </c>
      <c r="AU197">
        <v>181635</v>
      </c>
      <c r="AV197">
        <v>104776</v>
      </c>
      <c r="AW197">
        <v>163314</v>
      </c>
      <c r="AX197">
        <v>204215</v>
      </c>
      <c r="AY197">
        <v>1518053</v>
      </c>
      <c r="AZ197">
        <v>603562</v>
      </c>
      <c r="BA197">
        <v>825995</v>
      </c>
      <c r="BB197">
        <v>806500</v>
      </c>
      <c r="BC197">
        <v>927073</v>
      </c>
    </row>
    <row r="198" spans="1:55" x14ac:dyDescent="0.25">
      <c r="A198" t="s">
        <v>0</v>
      </c>
      <c r="B198" t="s">
        <v>82</v>
      </c>
      <c r="R198" s="4"/>
      <c r="S198" s="4"/>
      <c r="T198" s="4"/>
      <c r="U198" s="4"/>
      <c r="V198" s="4"/>
      <c r="W198" s="4"/>
      <c r="X198" s="4"/>
      <c r="Y198" s="4"/>
      <c r="Z198" s="4"/>
      <c r="AA198" s="5"/>
      <c r="AB198" s="5"/>
      <c r="AC198" s="5"/>
      <c r="AD198" s="5"/>
      <c r="AE198" s="5"/>
      <c r="AF198" s="4"/>
      <c r="AG198" s="4"/>
      <c r="AH198" s="4"/>
      <c r="AI198" s="4"/>
      <c r="AJ198" s="4"/>
      <c r="AK198" s="4"/>
      <c r="AL198" s="4"/>
      <c r="AM198" s="4"/>
      <c r="AN198">
        <v>18</v>
      </c>
      <c r="AO198">
        <v>320</v>
      </c>
      <c r="AR198">
        <v>535</v>
      </c>
      <c r="AY198">
        <v>1273</v>
      </c>
      <c r="BA198">
        <v>683</v>
      </c>
    </row>
    <row r="199" spans="1:55" x14ac:dyDescent="0.25">
      <c r="B199" t="s">
        <v>278</v>
      </c>
      <c r="R199" s="4"/>
      <c r="S199" s="4"/>
      <c r="T199" s="4"/>
      <c r="U199" s="4"/>
      <c r="V199" s="4"/>
      <c r="W199" s="4"/>
      <c r="X199" s="4"/>
      <c r="Y199" s="4"/>
      <c r="Z199" s="4"/>
      <c r="AA199" s="5"/>
      <c r="AB199" s="5"/>
      <c r="AC199" s="5"/>
      <c r="AD199" s="5"/>
      <c r="AE199" s="5"/>
      <c r="AF199" s="4"/>
      <c r="AG199" s="4"/>
      <c r="AH199" s="4"/>
      <c r="AI199" s="4"/>
      <c r="AJ199" s="4"/>
      <c r="AK199" s="4"/>
      <c r="AL199" s="4"/>
      <c r="AM199" s="4"/>
      <c r="AZ199">
        <v>3171229</v>
      </c>
      <c r="BA199">
        <v>6229018</v>
      </c>
      <c r="BB199">
        <v>17845929</v>
      </c>
      <c r="BC199">
        <v>34599180</v>
      </c>
    </row>
    <row r="200" spans="1:55" x14ac:dyDescent="0.25">
      <c r="A200" t="s">
        <v>0</v>
      </c>
      <c r="B200" t="s">
        <v>154</v>
      </c>
      <c r="C200" t="s">
        <v>159</v>
      </c>
      <c r="R200" s="4"/>
      <c r="S200" s="4"/>
      <c r="T200" s="4"/>
      <c r="U200" s="4"/>
      <c r="V200" s="4"/>
      <c r="W200" s="4"/>
      <c r="X200" s="4"/>
      <c r="Y200" s="4"/>
      <c r="Z200" s="4"/>
      <c r="AA200" s="5"/>
      <c r="AB200" s="5"/>
      <c r="AC200" s="5"/>
      <c r="AD200" s="5"/>
      <c r="AE200" s="5"/>
      <c r="AF200" s="4"/>
      <c r="AG200" s="4"/>
      <c r="AH200" s="4"/>
      <c r="AI200" s="4"/>
      <c r="AJ200" s="4"/>
      <c r="AK200" s="4"/>
      <c r="AL200" s="4"/>
      <c r="AM200" s="4"/>
    </row>
    <row r="201" spans="1:55" x14ac:dyDescent="0.25">
      <c r="A201" t="s">
        <v>0</v>
      </c>
      <c r="B201" t="s">
        <v>155</v>
      </c>
      <c r="C201" t="s">
        <v>159</v>
      </c>
      <c r="R201" s="4"/>
      <c r="S201" s="4"/>
      <c r="T201" s="4"/>
      <c r="U201" s="4"/>
      <c r="V201" s="4"/>
      <c r="W201" s="4"/>
      <c r="X201" s="4"/>
      <c r="Y201" s="4"/>
      <c r="Z201" s="4"/>
      <c r="AA201" s="5"/>
      <c r="AB201" s="5"/>
      <c r="AC201" s="5"/>
      <c r="AD201" s="5"/>
      <c r="AE201" s="5"/>
      <c r="AF201" s="4"/>
      <c r="AG201" s="4"/>
      <c r="AH201" s="4"/>
      <c r="AI201" s="4"/>
      <c r="AJ201" s="4"/>
      <c r="AK201" s="4"/>
      <c r="AL201" s="4"/>
      <c r="AM201" s="4"/>
    </row>
    <row r="202" spans="1:55" x14ac:dyDescent="0.25">
      <c r="A202" t="s">
        <v>0</v>
      </c>
      <c r="B202" t="s">
        <v>156</v>
      </c>
      <c r="C202" t="s">
        <v>159</v>
      </c>
      <c r="R202" s="4"/>
      <c r="S202" s="4"/>
      <c r="T202" s="4"/>
      <c r="U202" s="4"/>
      <c r="V202" s="4"/>
      <c r="W202" s="4"/>
      <c r="X202" s="4"/>
      <c r="Y202" s="4"/>
      <c r="Z202" s="4"/>
      <c r="AA202" s="5"/>
      <c r="AB202" s="5"/>
      <c r="AC202" s="5"/>
      <c r="AD202" s="5"/>
      <c r="AE202" s="5"/>
      <c r="AF202" s="4"/>
      <c r="AG202" s="4"/>
      <c r="AH202" s="4"/>
      <c r="AI202" s="4"/>
      <c r="AJ202" s="4"/>
      <c r="AK202" s="4"/>
      <c r="AL202" s="4"/>
      <c r="AM202" s="4"/>
    </row>
    <row r="203" spans="1:55" x14ac:dyDescent="0.25">
      <c r="A203" t="s">
        <v>0</v>
      </c>
      <c r="B203" t="s">
        <v>157</v>
      </c>
      <c r="C203" t="s">
        <v>159</v>
      </c>
      <c r="R203" s="4"/>
      <c r="S203" s="4"/>
      <c r="T203" s="4"/>
      <c r="U203" s="4"/>
      <c r="V203" s="4"/>
      <c r="W203" s="4"/>
      <c r="X203" s="4"/>
      <c r="Y203" s="4"/>
      <c r="Z203" s="4"/>
      <c r="AA203" s="5"/>
      <c r="AB203" s="5"/>
      <c r="AC203" s="5"/>
      <c r="AD203" s="5"/>
      <c r="AE203" s="5"/>
      <c r="AF203" s="4"/>
      <c r="AG203" s="4"/>
      <c r="AH203" s="4"/>
      <c r="AI203" s="4"/>
      <c r="AJ203" s="4"/>
      <c r="AK203" s="4"/>
      <c r="AL203" s="4"/>
      <c r="AM203" s="4"/>
    </row>
    <row r="204" spans="1:55" x14ac:dyDescent="0.25">
      <c r="A204" t="s">
        <v>0</v>
      </c>
      <c r="B204" t="s">
        <v>158</v>
      </c>
      <c r="C204" t="s">
        <v>159</v>
      </c>
      <c r="R204" s="4"/>
      <c r="S204" s="4"/>
      <c r="T204" s="4"/>
      <c r="U204" s="4"/>
      <c r="V204" s="4"/>
      <c r="W204" s="4"/>
      <c r="X204" s="4"/>
      <c r="Y204" s="4"/>
      <c r="Z204" s="4"/>
      <c r="AA204" s="5"/>
      <c r="AB204" s="5"/>
      <c r="AC204" s="5"/>
      <c r="AD204" s="5"/>
      <c r="AE204" s="5"/>
      <c r="AF204" s="4"/>
      <c r="AG204" s="4"/>
      <c r="AH204" s="4"/>
      <c r="AI204" s="4"/>
      <c r="AJ204" s="4"/>
      <c r="AK204" s="4"/>
      <c r="AL204" s="4"/>
      <c r="AM204" s="4"/>
      <c r="AP204">
        <v>6446293</v>
      </c>
      <c r="AQ204">
        <v>5974760</v>
      </c>
      <c r="AR204">
        <v>5115208</v>
      </c>
      <c r="AS204">
        <v>7179408</v>
      </c>
      <c r="AT204">
        <v>9154217</v>
      </c>
      <c r="AU204">
        <v>2710620</v>
      </c>
      <c r="AV204">
        <v>71918</v>
      </c>
      <c r="AW204">
        <v>19</v>
      </c>
      <c r="AX204">
        <v>22994</v>
      </c>
      <c r="AY204">
        <v>802427</v>
      </c>
      <c r="AZ204">
        <v>3609042</v>
      </c>
      <c r="BA204">
        <v>6093809</v>
      </c>
      <c r="BB204">
        <v>3240201</v>
      </c>
      <c r="BC204">
        <v>2559755</v>
      </c>
    </row>
    <row r="205" spans="1:55" x14ac:dyDescent="0.25">
      <c r="A205" t="s">
        <v>0</v>
      </c>
      <c r="B205" t="s">
        <v>233</v>
      </c>
      <c r="J205">
        <v>36039789</v>
      </c>
      <c r="K205">
        <v>37722235</v>
      </c>
      <c r="L205">
        <v>43912588</v>
      </c>
      <c r="M205">
        <v>29588187</v>
      </c>
      <c r="N205">
        <v>35430771</v>
      </c>
      <c r="O205">
        <v>42763715</v>
      </c>
      <c r="P205">
        <v>45423316</v>
      </c>
      <c r="Q205">
        <v>52148731</v>
      </c>
      <c r="R205" s="4">
        <v>48420490</v>
      </c>
      <c r="S205" s="4"/>
      <c r="T205" s="4"/>
      <c r="U205" s="4"/>
      <c r="V205" s="4"/>
      <c r="W205" s="4"/>
      <c r="X205" s="4">
        <v>108213961</v>
      </c>
      <c r="Y205" s="4">
        <v>95721420</v>
      </c>
      <c r="Z205" s="4">
        <v>44307742</v>
      </c>
      <c r="AA205" s="5">
        <v>47719039</v>
      </c>
      <c r="AB205" s="5">
        <v>66950068</v>
      </c>
      <c r="AC205" s="5">
        <v>78872953</v>
      </c>
      <c r="AD205" s="5">
        <v>80099083</v>
      </c>
      <c r="AE205" s="5">
        <v>57638068</v>
      </c>
      <c r="AF205" s="4">
        <v>65840065</v>
      </c>
      <c r="AG205" s="4">
        <v>64472793</v>
      </c>
      <c r="AH205" s="4">
        <v>62844796</v>
      </c>
      <c r="AI205" s="4">
        <v>51044435</v>
      </c>
      <c r="AJ205" s="4">
        <v>36711288</v>
      </c>
      <c r="AK205" s="4">
        <v>32308273</v>
      </c>
      <c r="AL205" s="4">
        <v>37351929</v>
      </c>
      <c r="AM205" s="4">
        <v>42102298</v>
      </c>
      <c r="AN205">
        <v>41168438</v>
      </c>
      <c r="AO205">
        <v>51913214</v>
      </c>
      <c r="AP205">
        <v>58246959</v>
      </c>
      <c r="AQ205">
        <v>49939297</v>
      </c>
      <c r="AR205">
        <v>48496773</v>
      </c>
      <c r="AS205">
        <v>72909059</v>
      </c>
      <c r="AT205">
        <v>57283017</v>
      </c>
      <c r="AU205">
        <v>60155489</v>
      </c>
      <c r="AV205">
        <v>60108126</v>
      </c>
      <c r="AW205">
        <v>69475623</v>
      </c>
      <c r="AX205">
        <v>67634127</v>
      </c>
      <c r="AY205">
        <v>68965585</v>
      </c>
      <c r="AZ205">
        <v>94737449</v>
      </c>
      <c r="BA205">
        <v>96348285</v>
      </c>
      <c r="BB205">
        <v>98960329</v>
      </c>
      <c r="BC205">
        <v>98345132</v>
      </c>
    </row>
    <row r="206" spans="1:55" x14ac:dyDescent="0.25">
      <c r="B206" t="s">
        <v>272</v>
      </c>
      <c r="R206" s="4"/>
      <c r="S206" s="4"/>
      <c r="T206" s="4"/>
      <c r="U206" s="4"/>
      <c r="V206" s="4"/>
      <c r="W206" s="4"/>
      <c r="X206" s="4"/>
      <c r="Y206" s="4"/>
      <c r="Z206" s="4"/>
      <c r="AA206" s="5"/>
      <c r="AB206" s="5"/>
      <c r="AC206" s="5"/>
      <c r="AD206" s="5"/>
      <c r="AE206" s="5"/>
      <c r="AF206" s="4"/>
      <c r="AG206" s="4"/>
      <c r="AH206" s="4"/>
      <c r="AI206" s="4"/>
      <c r="AJ206" s="4"/>
      <c r="AK206" s="4"/>
      <c r="AL206" s="4"/>
      <c r="AM206" s="4"/>
      <c r="BA206">
        <v>11279780</v>
      </c>
      <c r="BB206">
        <v>14918855</v>
      </c>
      <c r="BC206">
        <v>26072196</v>
      </c>
    </row>
    <row r="207" spans="1:55" x14ac:dyDescent="0.25">
      <c r="B207" t="s">
        <v>273</v>
      </c>
      <c r="R207" s="4"/>
      <c r="S207" s="4"/>
      <c r="T207" s="4"/>
      <c r="U207" s="4"/>
      <c r="V207" s="4"/>
      <c r="W207" s="4"/>
      <c r="X207" s="4"/>
      <c r="Y207" s="4"/>
      <c r="Z207" s="4"/>
      <c r="AA207" s="5"/>
      <c r="AB207" s="5"/>
      <c r="AC207" s="5"/>
      <c r="AD207" s="5"/>
      <c r="AE207" s="5"/>
      <c r="AF207" s="4"/>
      <c r="AG207" s="4"/>
      <c r="AH207" s="4"/>
      <c r="AI207" s="4"/>
      <c r="AJ207" s="4"/>
      <c r="AK207" s="4"/>
      <c r="AL207" s="4"/>
      <c r="AM207" s="4"/>
      <c r="BA207">
        <v>12</v>
      </c>
      <c r="BC207">
        <v>2</v>
      </c>
    </row>
    <row r="208" spans="1:55" x14ac:dyDescent="0.25">
      <c r="A208" t="s">
        <v>0</v>
      </c>
      <c r="B208" t="s">
        <v>160</v>
      </c>
      <c r="C208" t="s">
        <v>161</v>
      </c>
      <c r="J208">
        <v>6746486</v>
      </c>
      <c r="K208">
        <v>8769874</v>
      </c>
      <c r="L208">
        <v>8954051</v>
      </c>
      <c r="M208">
        <v>7892703</v>
      </c>
      <c r="N208">
        <v>8071981</v>
      </c>
      <c r="O208">
        <v>11584717</v>
      </c>
      <c r="P208">
        <v>12903048</v>
      </c>
      <c r="Q208">
        <v>14972300</v>
      </c>
      <c r="R208" s="4">
        <v>15799502</v>
      </c>
      <c r="S208" s="4"/>
      <c r="T208" s="4"/>
      <c r="U208" s="4"/>
      <c r="V208" s="4"/>
      <c r="W208" s="4"/>
      <c r="X208" s="4">
        <v>21263379</v>
      </c>
      <c r="Y208" s="4">
        <v>17930539</v>
      </c>
      <c r="Z208" s="4">
        <v>7269472</v>
      </c>
      <c r="AA208" s="5">
        <v>7947700</v>
      </c>
      <c r="AB208" s="5">
        <v>10657886</v>
      </c>
      <c r="AC208" s="5">
        <v>10563360</v>
      </c>
      <c r="AD208" s="5">
        <v>18612616</v>
      </c>
      <c r="AE208" s="5">
        <v>19867174</v>
      </c>
      <c r="AF208" s="4">
        <v>16576903</v>
      </c>
      <c r="AG208" s="4">
        <v>10167480</v>
      </c>
      <c r="AH208" s="4">
        <v>14172700</v>
      </c>
      <c r="AI208" s="4">
        <v>9127194</v>
      </c>
      <c r="AJ208" s="4">
        <v>5391218</v>
      </c>
      <c r="AK208" s="4">
        <v>3845898</v>
      </c>
      <c r="AL208" s="4">
        <v>3562198</v>
      </c>
      <c r="AM208" s="4">
        <v>9099884</v>
      </c>
      <c r="AN208">
        <v>7274133</v>
      </c>
      <c r="AO208">
        <v>4214763</v>
      </c>
      <c r="AP208">
        <v>7341114</v>
      </c>
      <c r="AQ208">
        <v>6699932</v>
      </c>
      <c r="AR208">
        <v>5475835</v>
      </c>
      <c r="AS208">
        <v>12329326</v>
      </c>
      <c r="AT208">
        <v>14296629</v>
      </c>
      <c r="AU208">
        <v>4742787</v>
      </c>
      <c r="AV208">
        <v>47</v>
      </c>
      <c r="AX208">
        <v>1893960</v>
      </c>
      <c r="AY208">
        <v>22723676</v>
      </c>
    </row>
    <row r="209" spans="1:55" x14ac:dyDescent="0.25">
      <c r="A209" t="s">
        <v>0</v>
      </c>
      <c r="B209" t="s">
        <v>162</v>
      </c>
      <c r="R209" s="4"/>
      <c r="S209" s="4"/>
      <c r="T209" s="4"/>
      <c r="U209" s="4"/>
      <c r="V209" s="4"/>
      <c r="W209" s="4"/>
      <c r="X209" s="4"/>
      <c r="Y209" s="4"/>
      <c r="Z209" s="4"/>
      <c r="AA209" s="5"/>
      <c r="AB209" s="5">
        <v>2279857</v>
      </c>
      <c r="AC209" s="5">
        <f>1653020+10420</f>
        <v>1663440</v>
      </c>
      <c r="AD209" s="5">
        <f>4828805+64766</f>
        <v>4893571</v>
      </c>
      <c r="AE209" s="5">
        <f>6362679+26902</f>
        <v>6389581</v>
      </c>
      <c r="AF209" s="4"/>
      <c r="AG209" s="4"/>
      <c r="AH209" s="4"/>
      <c r="AI209" s="4"/>
      <c r="AJ209" s="4"/>
      <c r="AK209" s="4"/>
      <c r="AL209" s="4"/>
      <c r="AM209" s="4"/>
    </row>
    <row r="210" spans="1:55" x14ac:dyDescent="0.25">
      <c r="A210" t="s">
        <v>0</v>
      </c>
      <c r="B210" t="s">
        <v>237</v>
      </c>
      <c r="J210">
        <v>20872</v>
      </c>
      <c r="K210">
        <v>64666</v>
      </c>
      <c r="L210">
        <v>83143</v>
      </c>
      <c r="M210">
        <v>77509</v>
      </c>
      <c r="N210">
        <v>387727</v>
      </c>
      <c r="O210">
        <v>1511104</v>
      </c>
      <c r="P210">
        <v>1690361</v>
      </c>
      <c r="Q210">
        <v>3265539</v>
      </c>
      <c r="R210" s="4">
        <v>3573644</v>
      </c>
      <c r="S210" s="4"/>
      <c r="T210" s="4"/>
      <c r="U210" s="4"/>
      <c r="V210" s="4"/>
      <c r="W210" s="4"/>
      <c r="X210" s="4">
        <v>6875346</v>
      </c>
      <c r="Y210" s="4">
        <v>6972683</v>
      </c>
      <c r="Z210" s="4">
        <v>2922717</v>
      </c>
      <c r="AA210" s="5">
        <v>2323426</v>
      </c>
      <c r="AB210" s="5"/>
      <c r="AC210" s="5"/>
      <c r="AD210" s="5"/>
      <c r="AE210" s="5"/>
      <c r="AF210" s="4">
        <v>5028994</v>
      </c>
      <c r="AG210" s="4">
        <v>2248353</v>
      </c>
      <c r="AH210" s="4">
        <v>3436451</v>
      </c>
      <c r="AI210" s="4">
        <v>2265673</v>
      </c>
      <c r="AJ210" s="4">
        <v>1061556</v>
      </c>
      <c r="AK210" s="4">
        <v>931416</v>
      </c>
      <c r="AL210" s="4">
        <v>1064346</v>
      </c>
      <c r="AM210" s="4">
        <v>2923884</v>
      </c>
      <c r="AN210">
        <v>3029725</v>
      </c>
      <c r="AO210" s="4">
        <v>1893425</v>
      </c>
      <c r="AP210" s="4">
        <v>4512595</v>
      </c>
      <c r="AQ210" s="4">
        <v>4441634</v>
      </c>
      <c r="AR210" s="4">
        <v>3278537</v>
      </c>
      <c r="AS210">
        <v>6543677</v>
      </c>
      <c r="AT210">
        <v>5414354</v>
      </c>
      <c r="AU210">
        <v>1367774</v>
      </c>
      <c r="AX210">
        <v>104509</v>
      </c>
      <c r="AY210">
        <v>3825625</v>
      </c>
    </row>
    <row r="211" spans="1:55" x14ac:dyDescent="0.25">
      <c r="A211" t="s">
        <v>0</v>
      </c>
      <c r="B211" t="s">
        <v>238</v>
      </c>
      <c r="R211" s="4"/>
      <c r="S211" s="4"/>
      <c r="T211" s="4"/>
      <c r="U211" s="4"/>
      <c r="V211" s="4"/>
      <c r="W211" s="4"/>
      <c r="X211" s="4"/>
      <c r="Y211" s="4"/>
      <c r="Z211" s="4"/>
      <c r="AA211" s="5"/>
      <c r="AB211" s="5"/>
      <c r="AC211" s="5"/>
      <c r="AD211" s="5"/>
      <c r="AE211" s="5"/>
      <c r="AF211" s="4">
        <v>60568</v>
      </c>
      <c r="AG211" s="4">
        <v>13447</v>
      </c>
      <c r="AH211" s="4">
        <v>35711</v>
      </c>
      <c r="AI211" s="4">
        <v>42113</v>
      </c>
      <c r="AJ211" s="4">
        <v>27143</v>
      </c>
      <c r="AK211" s="4">
        <v>27898</v>
      </c>
      <c r="AL211" s="4">
        <v>145122</v>
      </c>
      <c r="AM211" s="4">
        <v>356093</v>
      </c>
      <c r="AN211">
        <v>583090</v>
      </c>
      <c r="AO211" s="4">
        <v>893856</v>
      </c>
      <c r="AP211" s="4">
        <v>1251088</v>
      </c>
      <c r="AQ211" s="4">
        <v>1032092</v>
      </c>
      <c r="AR211" s="4">
        <v>1105877</v>
      </c>
      <c r="AS211">
        <v>1317510</v>
      </c>
      <c r="AT211">
        <v>918145</v>
      </c>
      <c r="AU211">
        <v>194415</v>
      </c>
      <c r="AY211">
        <v>3098</v>
      </c>
    </row>
    <row r="212" spans="1:55" x14ac:dyDescent="0.25">
      <c r="B212" t="s">
        <v>274</v>
      </c>
      <c r="R212" s="4"/>
      <c r="S212" s="4"/>
      <c r="T212" s="4"/>
      <c r="U212" s="4"/>
      <c r="V212" s="4"/>
      <c r="W212" s="4"/>
      <c r="X212" s="4"/>
      <c r="Y212" s="4"/>
      <c r="Z212" s="4"/>
      <c r="AA212" s="5"/>
      <c r="AB212" s="5"/>
      <c r="AC212" s="5"/>
      <c r="AD212" s="5"/>
      <c r="AE212" s="5"/>
      <c r="AF212" s="4"/>
      <c r="AG212" s="4"/>
      <c r="AH212" s="4"/>
      <c r="AI212" s="4"/>
      <c r="AJ212" s="4"/>
      <c r="AK212" s="4"/>
      <c r="AL212" s="4"/>
      <c r="AM212" s="4"/>
      <c r="AZ212">
        <v>17456279</v>
      </c>
      <c r="BA212">
        <v>17353282</v>
      </c>
      <c r="BB212">
        <v>13874164</v>
      </c>
      <c r="BC212">
        <v>36699522</v>
      </c>
    </row>
    <row r="213" spans="1:55" x14ac:dyDescent="0.25">
      <c r="B213" t="s">
        <v>275</v>
      </c>
      <c r="R213" s="4"/>
      <c r="S213" s="4"/>
      <c r="T213" s="4"/>
      <c r="U213" s="4"/>
      <c r="V213" s="4"/>
      <c r="W213" s="4"/>
      <c r="X213" s="4"/>
      <c r="Y213" s="4"/>
      <c r="Z213" s="4"/>
      <c r="AA213" s="5"/>
      <c r="AB213" s="5"/>
      <c r="AC213" s="5"/>
      <c r="AD213" s="5"/>
      <c r="AE213" s="5"/>
      <c r="AF213" s="4"/>
      <c r="AG213" s="4"/>
      <c r="AH213" s="4"/>
      <c r="AI213" s="4"/>
      <c r="AJ213" s="4"/>
      <c r="AK213" s="4"/>
      <c r="AL213" s="4"/>
      <c r="AM213" s="4"/>
      <c r="AZ213">
        <v>12319324</v>
      </c>
      <c r="BA213">
        <v>14919008</v>
      </c>
      <c r="BB213">
        <v>11762671</v>
      </c>
      <c r="BC213">
        <v>21313120</v>
      </c>
    </row>
    <row r="214" spans="1:55" x14ac:dyDescent="0.25">
      <c r="A214" t="s">
        <v>0</v>
      </c>
      <c r="B214" t="s">
        <v>163</v>
      </c>
      <c r="J214">
        <v>4484401</v>
      </c>
      <c r="K214">
        <v>4442208</v>
      </c>
      <c r="L214">
        <v>5225639</v>
      </c>
      <c r="M214">
        <v>5131976</v>
      </c>
      <c r="N214">
        <v>5546827</v>
      </c>
      <c r="O214">
        <v>5987306</v>
      </c>
      <c r="P214">
        <v>6754462</v>
      </c>
      <c r="Q214">
        <v>7459547</v>
      </c>
      <c r="R214" s="4">
        <v>7797090</v>
      </c>
      <c r="S214" s="4"/>
      <c r="T214" s="4"/>
      <c r="U214" s="4"/>
      <c r="V214" s="4"/>
      <c r="W214" s="4"/>
      <c r="X214" s="4">
        <v>16768247</v>
      </c>
      <c r="Y214" s="4">
        <v>16803315</v>
      </c>
      <c r="Z214" s="4">
        <v>10683006</v>
      </c>
      <c r="AA214" s="5">
        <v>10317657</v>
      </c>
      <c r="AB214" s="5">
        <v>12452005</v>
      </c>
      <c r="AC214" s="5">
        <v>13596374</v>
      </c>
      <c r="AD214" s="5">
        <v>17040283</v>
      </c>
      <c r="AE214" s="5">
        <v>17930580</v>
      </c>
      <c r="AF214" s="4">
        <v>16642857</v>
      </c>
      <c r="AG214" s="4">
        <v>13773162</v>
      </c>
      <c r="AH214" s="4">
        <v>15150352</v>
      </c>
      <c r="AI214" s="4">
        <v>13482504</v>
      </c>
      <c r="AJ214" s="4">
        <v>11996189</v>
      </c>
      <c r="AK214" s="4">
        <v>10319752</v>
      </c>
      <c r="AL214" s="4">
        <v>9081037</v>
      </c>
      <c r="AM214" s="4">
        <v>11323635</v>
      </c>
      <c r="AN214">
        <v>10030615</v>
      </c>
      <c r="AO214">
        <v>10076357</v>
      </c>
      <c r="AP214">
        <v>11609038</v>
      </c>
      <c r="AQ214">
        <v>12398930</v>
      </c>
      <c r="AR214">
        <v>10743327</v>
      </c>
      <c r="AS214">
        <v>12437044</v>
      </c>
      <c r="AT214">
        <v>11979440</v>
      </c>
      <c r="AU214">
        <v>9640948</v>
      </c>
      <c r="AV214">
        <v>25079413</v>
      </c>
      <c r="AW214">
        <v>16174222</v>
      </c>
      <c r="AX214">
        <v>15227925</v>
      </c>
      <c r="AY214">
        <v>30359480</v>
      </c>
      <c r="AZ214">
        <v>22620901</v>
      </c>
      <c r="BA214">
        <v>25762763</v>
      </c>
      <c r="BB214">
        <v>26718970</v>
      </c>
      <c r="BC214">
        <v>27811256</v>
      </c>
    </row>
    <row r="215" spans="1:55" x14ac:dyDescent="0.25">
      <c r="A215" t="s">
        <v>0</v>
      </c>
      <c r="B215" t="s">
        <v>164</v>
      </c>
      <c r="C215" t="s">
        <v>235</v>
      </c>
      <c r="J215">
        <v>3866</v>
      </c>
      <c r="K215">
        <v>13372</v>
      </c>
      <c r="L215">
        <v>17072</v>
      </c>
      <c r="M215">
        <v>41034</v>
      </c>
      <c r="N215">
        <v>30533</v>
      </c>
      <c r="O215">
        <v>39537</v>
      </c>
      <c r="P215">
        <v>33353</v>
      </c>
      <c r="Q215">
        <v>69963</v>
      </c>
      <c r="R215" s="4">
        <v>94041</v>
      </c>
      <c r="S215" s="4"/>
      <c r="T215" s="4"/>
      <c r="U215" s="4"/>
      <c r="V215" s="4"/>
      <c r="W215" s="4"/>
      <c r="X215" s="4">
        <v>666262</v>
      </c>
      <c r="Y215" s="4">
        <v>545698</v>
      </c>
      <c r="Z215" s="4">
        <v>289295</v>
      </c>
      <c r="AA215" s="5">
        <v>217306</v>
      </c>
      <c r="AB215" s="5">
        <v>260994</v>
      </c>
      <c r="AC215" s="5">
        <v>239497</v>
      </c>
      <c r="AD215" s="5">
        <v>295952</v>
      </c>
      <c r="AE215" s="5">
        <v>277406</v>
      </c>
      <c r="AF215" s="4">
        <v>384506</v>
      </c>
      <c r="AG215" s="4">
        <v>313029</v>
      </c>
      <c r="AH215" s="4">
        <v>275622</v>
      </c>
      <c r="AI215" s="4">
        <v>220691</v>
      </c>
      <c r="AJ215" s="4">
        <v>190063</v>
      </c>
      <c r="AK215" s="4">
        <v>160836</v>
      </c>
      <c r="AL215" s="4">
        <v>149528</v>
      </c>
      <c r="AM215" s="4">
        <v>207755</v>
      </c>
      <c r="AN215">
        <v>187692</v>
      </c>
      <c r="AO215">
        <v>194196</v>
      </c>
      <c r="AP215">
        <v>335026</v>
      </c>
      <c r="AQ215">
        <v>411980</v>
      </c>
      <c r="AR215">
        <v>263538</v>
      </c>
      <c r="AS215">
        <v>514673</v>
      </c>
      <c r="AT215">
        <v>429373</v>
      </c>
      <c r="AU215">
        <v>102357</v>
      </c>
      <c r="AY215">
        <v>160923</v>
      </c>
      <c r="AZ215">
        <v>457071</v>
      </c>
      <c r="BA215">
        <v>1107922</v>
      </c>
      <c r="BB215">
        <v>846312</v>
      </c>
      <c r="BC215">
        <v>1366084</v>
      </c>
    </row>
    <row r="216" spans="1:55" x14ac:dyDescent="0.25">
      <c r="A216" t="s">
        <v>0</v>
      </c>
      <c r="B216" t="s">
        <v>165</v>
      </c>
      <c r="Q216">
        <v>1033</v>
      </c>
      <c r="R216" s="4">
        <v>510</v>
      </c>
      <c r="S216" s="4"/>
      <c r="T216" s="4"/>
      <c r="U216" s="4"/>
      <c r="V216" s="4"/>
      <c r="W216" s="4"/>
      <c r="X216" s="4"/>
      <c r="Y216" s="4"/>
      <c r="Z216" s="4"/>
      <c r="AA216" s="5"/>
      <c r="AB216" s="5"/>
      <c r="AC216" s="5"/>
      <c r="AD216" s="5"/>
      <c r="AE216" s="5"/>
      <c r="AF216" s="4"/>
      <c r="AG216" s="4"/>
      <c r="AH216" s="4"/>
      <c r="AI216" s="4"/>
      <c r="AJ216" s="4"/>
      <c r="AK216" s="4">
        <v>490</v>
      </c>
      <c r="AL216" s="4">
        <v>2</v>
      </c>
      <c r="AM216" s="4">
        <v>78</v>
      </c>
      <c r="AO216">
        <v>27</v>
      </c>
      <c r="AQ216">
        <v>292</v>
      </c>
      <c r="AR216">
        <v>2</v>
      </c>
      <c r="AS216">
        <v>685</v>
      </c>
      <c r="BA216">
        <v>34</v>
      </c>
      <c r="BB216">
        <v>304</v>
      </c>
      <c r="BC216">
        <v>272</v>
      </c>
    </row>
    <row r="217" spans="1:55" x14ac:dyDescent="0.25">
      <c r="A217" t="s">
        <v>0</v>
      </c>
      <c r="B217" t="s">
        <v>166</v>
      </c>
      <c r="J217">
        <v>10693</v>
      </c>
      <c r="K217">
        <v>5186</v>
      </c>
      <c r="L217">
        <v>14260</v>
      </c>
      <c r="M217">
        <v>13058</v>
      </c>
      <c r="N217">
        <v>1487</v>
      </c>
      <c r="O217">
        <v>43272</v>
      </c>
      <c r="P217">
        <v>14344</v>
      </c>
      <c r="Q217">
        <v>1761</v>
      </c>
      <c r="R217" s="4">
        <v>1428</v>
      </c>
      <c r="S217" s="4"/>
      <c r="T217" s="4"/>
      <c r="U217" s="4"/>
      <c r="V217" s="4"/>
      <c r="W217" s="4"/>
      <c r="X217" s="4">
        <v>101</v>
      </c>
      <c r="Y217" s="4">
        <v>236637</v>
      </c>
      <c r="Z217" s="4">
        <v>409202</v>
      </c>
      <c r="AA217" s="5">
        <v>745</v>
      </c>
      <c r="AB217" s="5">
        <v>1053</v>
      </c>
      <c r="AC217" s="5">
        <v>13038</v>
      </c>
      <c r="AD217" s="5">
        <v>120797</v>
      </c>
      <c r="AE217" s="5">
        <v>55172</v>
      </c>
      <c r="AF217" s="4">
        <v>23555</v>
      </c>
      <c r="AG217" s="4">
        <v>83832</v>
      </c>
      <c r="AH217" s="4">
        <v>61071</v>
      </c>
      <c r="AI217" s="4">
        <v>24544</v>
      </c>
      <c r="AJ217" s="4">
        <v>136408</v>
      </c>
      <c r="AK217" s="4">
        <v>220296</v>
      </c>
      <c r="AL217" s="4">
        <v>52099</v>
      </c>
      <c r="AM217" s="4">
        <v>285787</v>
      </c>
      <c r="AN217">
        <v>56083</v>
      </c>
      <c r="AO217">
        <v>89220</v>
      </c>
      <c r="AP217">
        <v>99375</v>
      </c>
      <c r="AQ217">
        <v>100392</v>
      </c>
      <c r="AR217">
        <v>197910</v>
      </c>
      <c r="AS217">
        <v>598037</v>
      </c>
      <c r="AT217">
        <v>270224</v>
      </c>
      <c r="AU217">
        <v>53036</v>
      </c>
      <c r="AY217">
        <v>53930</v>
      </c>
      <c r="AZ217">
        <v>126365</v>
      </c>
      <c r="BA217">
        <v>216100</v>
      </c>
      <c r="BB217">
        <v>337752</v>
      </c>
      <c r="BC217">
        <v>1272221</v>
      </c>
    </row>
    <row r="218" spans="1:55" x14ac:dyDescent="0.25">
      <c r="A218" t="s">
        <v>0</v>
      </c>
      <c r="B218" t="s">
        <v>167</v>
      </c>
      <c r="C218" t="s">
        <v>168</v>
      </c>
      <c r="N218">
        <v>45</v>
      </c>
      <c r="O218">
        <v>40</v>
      </c>
      <c r="P218">
        <v>800</v>
      </c>
      <c r="R218" s="4"/>
      <c r="S218" s="4"/>
      <c r="T218" s="4"/>
      <c r="U218" s="4"/>
      <c r="V218" s="4"/>
      <c r="W218" s="4"/>
      <c r="X218" s="4"/>
      <c r="Y218" s="4"/>
      <c r="Z218" s="4"/>
      <c r="AA218" s="5">
        <v>927</v>
      </c>
      <c r="AB218" s="5">
        <v>1436</v>
      </c>
      <c r="AC218" s="5">
        <v>935</v>
      </c>
      <c r="AD218" s="5">
        <v>1561</v>
      </c>
      <c r="AE218" s="5">
        <v>4548</v>
      </c>
      <c r="AF218" s="4">
        <v>668</v>
      </c>
      <c r="AG218" s="4">
        <v>8844</v>
      </c>
      <c r="AH218" s="4">
        <v>5532</v>
      </c>
      <c r="AI218" s="4">
        <v>2161</v>
      </c>
      <c r="AJ218" s="4"/>
      <c r="AK218" s="4"/>
      <c r="AL218" s="4"/>
      <c r="AM218" s="4"/>
    </row>
    <row r="219" spans="1:55" x14ac:dyDescent="0.25">
      <c r="A219" t="s">
        <v>0</v>
      </c>
      <c r="B219" t="s">
        <v>169</v>
      </c>
      <c r="J219">
        <v>341424</v>
      </c>
      <c r="K219">
        <v>574263</v>
      </c>
      <c r="L219">
        <v>600109</v>
      </c>
      <c r="M219">
        <v>510495</v>
      </c>
      <c r="N219">
        <v>455674</v>
      </c>
      <c r="O219">
        <v>596402</v>
      </c>
      <c r="P219">
        <v>734628</v>
      </c>
      <c r="Q219">
        <v>841616</v>
      </c>
      <c r="R219" s="4">
        <v>675276</v>
      </c>
      <c r="S219" s="4"/>
      <c r="T219" s="4"/>
      <c r="U219" s="4"/>
      <c r="V219" s="4"/>
      <c r="W219" s="4"/>
      <c r="X219" s="4">
        <v>2526311</v>
      </c>
      <c r="Y219" s="4">
        <v>2496292</v>
      </c>
      <c r="Z219" s="4">
        <v>979549</v>
      </c>
      <c r="AA219" s="5">
        <v>664698</v>
      </c>
      <c r="AB219" s="5">
        <v>916246</v>
      </c>
      <c r="AC219" s="5">
        <v>765341</v>
      </c>
      <c r="AD219" s="5">
        <v>718118</v>
      </c>
      <c r="AE219" s="5">
        <v>664502</v>
      </c>
      <c r="AF219" s="4">
        <v>477203</v>
      </c>
      <c r="AG219" s="4">
        <v>481206</v>
      </c>
      <c r="AH219" s="4">
        <v>488924</v>
      </c>
      <c r="AI219" s="4">
        <v>422490</v>
      </c>
      <c r="AJ219" s="4">
        <v>406335</v>
      </c>
      <c r="AK219" s="4">
        <v>243596</v>
      </c>
      <c r="AL219" s="4">
        <v>280887</v>
      </c>
      <c r="AM219" s="4">
        <v>420910</v>
      </c>
      <c r="AN219">
        <v>704017</v>
      </c>
      <c r="AO219">
        <v>754021</v>
      </c>
      <c r="AP219">
        <v>935361</v>
      </c>
      <c r="AQ219">
        <v>1002350</v>
      </c>
      <c r="AR219">
        <v>944278</v>
      </c>
      <c r="AS219">
        <v>2304873</v>
      </c>
      <c r="AT219">
        <v>1702254</v>
      </c>
      <c r="AU219">
        <v>548756</v>
      </c>
      <c r="AV219">
        <v>45</v>
      </c>
      <c r="AX219">
        <v>14265</v>
      </c>
      <c r="AY219">
        <v>392337</v>
      </c>
      <c r="AZ219">
        <v>2088387</v>
      </c>
      <c r="BA219">
        <v>5510467</v>
      </c>
      <c r="BB219">
        <v>10265175</v>
      </c>
      <c r="BC219">
        <v>12059441</v>
      </c>
    </row>
    <row r="220" spans="1:55" x14ac:dyDescent="0.25">
      <c r="A220" t="s">
        <v>0</v>
      </c>
      <c r="B220" t="s">
        <v>170</v>
      </c>
      <c r="J220">
        <v>26995126</v>
      </c>
      <c r="K220">
        <v>29285146</v>
      </c>
      <c r="L220">
        <v>33832413</v>
      </c>
      <c r="M220">
        <v>29069554</v>
      </c>
      <c r="N220">
        <v>32646415</v>
      </c>
      <c r="O220">
        <v>38584370</v>
      </c>
      <c r="P220">
        <v>39096097</v>
      </c>
      <c r="Q220">
        <v>36111737</v>
      </c>
      <c r="R220" s="4">
        <v>38065250</v>
      </c>
      <c r="S220" s="4"/>
      <c r="T220" s="4"/>
      <c r="U220" s="4"/>
      <c r="V220" s="4"/>
      <c r="W220" s="4"/>
      <c r="X220" s="4">
        <v>111403971</v>
      </c>
      <c r="Y220" s="4">
        <v>112287802</v>
      </c>
      <c r="Z220" s="4">
        <v>68069954</v>
      </c>
      <c r="AA220" s="5">
        <v>64793760</v>
      </c>
      <c r="AB220" s="5">
        <v>49005354</v>
      </c>
      <c r="AC220" s="5">
        <v>59022426</v>
      </c>
      <c r="AD220" s="5">
        <v>72637109</v>
      </c>
      <c r="AE220" s="5">
        <v>61030461</v>
      </c>
      <c r="AF220" s="4">
        <v>52739869</v>
      </c>
      <c r="AG220" s="4">
        <v>54413289</v>
      </c>
      <c r="AH220" s="4">
        <v>55648097</v>
      </c>
      <c r="AI220" s="4">
        <v>46448943</v>
      </c>
      <c r="AJ220" s="4">
        <v>45679237</v>
      </c>
      <c r="AK220" s="4">
        <v>45992432</v>
      </c>
      <c r="AL220" s="4">
        <v>48551240</v>
      </c>
      <c r="AM220" s="4">
        <v>49928685</v>
      </c>
      <c r="AN220">
        <v>54285846</v>
      </c>
      <c r="AO220">
        <v>61434551</v>
      </c>
      <c r="AP220">
        <v>71732272</v>
      </c>
      <c r="AQ220">
        <v>71841683</v>
      </c>
      <c r="AR220">
        <v>61983802</v>
      </c>
      <c r="AS220">
        <v>96752829</v>
      </c>
      <c r="AT220">
        <v>46407036</v>
      </c>
      <c r="AU220">
        <v>40161889</v>
      </c>
      <c r="AV220">
        <v>32798757</v>
      </c>
      <c r="AW220">
        <v>53782671</v>
      </c>
      <c r="AX220">
        <v>52829914</v>
      </c>
      <c r="AY220">
        <v>67356985</v>
      </c>
      <c r="AZ220">
        <v>97122299</v>
      </c>
      <c r="BA220">
        <v>168912248</v>
      </c>
      <c r="BB220">
        <v>212865804</v>
      </c>
      <c r="BC220">
        <v>219693418</v>
      </c>
    </row>
    <row r="221" spans="1:55" x14ac:dyDescent="0.25">
      <c r="A221" t="s">
        <v>0</v>
      </c>
      <c r="B221" t="s">
        <v>171</v>
      </c>
      <c r="J221">
        <v>1490</v>
      </c>
      <c r="K221">
        <v>2056</v>
      </c>
      <c r="L221">
        <v>858</v>
      </c>
      <c r="M221">
        <v>594</v>
      </c>
      <c r="N221">
        <v>1420</v>
      </c>
      <c r="O221">
        <v>2875</v>
      </c>
      <c r="P221">
        <v>1798</v>
      </c>
      <c r="Q221">
        <v>6429</v>
      </c>
      <c r="R221" s="4">
        <v>14532</v>
      </c>
      <c r="S221" s="4"/>
      <c r="T221" s="4"/>
      <c r="U221" s="4"/>
      <c r="V221" s="4"/>
      <c r="W221" s="4"/>
      <c r="X221" s="4"/>
      <c r="Y221" s="4">
        <v>9233</v>
      </c>
      <c r="Z221" s="4"/>
      <c r="AA221" s="5">
        <v>9380</v>
      </c>
      <c r="AB221" s="5">
        <v>350</v>
      </c>
      <c r="AC221" s="5">
        <v>154600</v>
      </c>
      <c r="AD221" s="5">
        <v>147162</v>
      </c>
      <c r="AE221" s="5">
        <v>127658</v>
      </c>
      <c r="AF221" s="4">
        <v>73766</v>
      </c>
      <c r="AG221" s="4">
        <v>49549</v>
      </c>
      <c r="AH221" s="4">
        <v>37311</v>
      </c>
      <c r="AI221" s="4">
        <v>47627</v>
      </c>
      <c r="AJ221" s="4">
        <v>174493</v>
      </c>
      <c r="AK221" s="4">
        <v>212737</v>
      </c>
      <c r="AL221" s="4">
        <v>103480</v>
      </c>
      <c r="AM221" s="4">
        <v>65785</v>
      </c>
      <c r="AN221">
        <v>200210</v>
      </c>
      <c r="AO221">
        <v>493622</v>
      </c>
      <c r="AP221">
        <v>280593</v>
      </c>
      <c r="AQ221">
        <v>391674</v>
      </c>
      <c r="AR221">
        <v>463426</v>
      </c>
      <c r="AS221">
        <v>212006</v>
      </c>
      <c r="AT221">
        <v>132613</v>
      </c>
      <c r="AU221">
        <v>91576</v>
      </c>
      <c r="AV221">
        <v>97</v>
      </c>
      <c r="AY221">
        <v>560</v>
      </c>
      <c r="BA221">
        <v>506817</v>
      </c>
      <c r="BB221">
        <v>926433</v>
      </c>
      <c r="BC221">
        <v>1805209</v>
      </c>
    </row>
    <row r="222" spans="1:55" x14ac:dyDescent="0.25">
      <c r="A222" t="s">
        <v>0</v>
      </c>
      <c r="B222" t="s">
        <v>213</v>
      </c>
      <c r="R222" s="4"/>
      <c r="S222" s="4"/>
      <c r="T222" s="4"/>
      <c r="U222" s="4"/>
      <c r="V222" s="4"/>
      <c r="W222" s="4"/>
      <c r="X222" s="4"/>
      <c r="Y222" s="4"/>
      <c r="Z222" s="4"/>
      <c r="AA222" s="5"/>
      <c r="AB222" s="5"/>
      <c r="AC222" s="5"/>
      <c r="AD222" s="5"/>
      <c r="AE222" s="5"/>
      <c r="AF222" s="4"/>
      <c r="AG222" s="4"/>
      <c r="AH222" s="4"/>
      <c r="AI222" s="4"/>
      <c r="AJ222" s="4"/>
      <c r="AK222" s="4"/>
      <c r="AL222" s="4"/>
      <c r="AM222" s="4"/>
    </row>
    <row r="223" spans="1:55" x14ac:dyDescent="0.25">
      <c r="A223" t="s">
        <v>0</v>
      </c>
      <c r="B223" t="s">
        <v>172</v>
      </c>
      <c r="C223" t="s">
        <v>198</v>
      </c>
      <c r="J223">
        <v>13393973</v>
      </c>
      <c r="K223">
        <v>15619013</v>
      </c>
      <c r="L223">
        <v>17787809</v>
      </c>
      <c r="M223">
        <v>14663841</v>
      </c>
      <c r="N223">
        <v>17730866</v>
      </c>
      <c r="O223">
        <v>20943142</v>
      </c>
      <c r="P223">
        <v>17850063</v>
      </c>
      <c r="Q223">
        <v>20302062</v>
      </c>
      <c r="R223" s="4">
        <v>20338057</v>
      </c>
      <c r="S223" s="4"/>
      <c r="T223" s="4"/>
      <c r="U223" s="4"/>
      <c r="V223" s="4"/>
      <c r="W223" s="4"/>
      <c r="X223" s="4">
        <v>52703816</v>
      </c>
      <c r="Y223" s="4">
        <v>47492889</v>
      </c>
      <c r="Z223" s="4">
        <v>48735661</v>
      </c>
      <c r="AA223" s="5">
        <v>48510239</v>
      </c>
      <c r="AB223" s="5">
        <v>42966271</v>
      </c>
      <c r="AC223" s="5">
        <v>46964167</v>
      </c>
      <c r="AD223" s="5">
        <v>51331282</v>
      </c>
      <c r="AE223" s="5">
        <v>46813322</v>
      </c>
      <c r="AF223" s="4">
        <v>46549306</v>
      </c>
      <c r="AG223" s="4">
        <v>47274188</v>
      </c>
      <c r="AH223" s="4">
        <v>47726597</v>
      </c>
      <c r="AI223" s="4">
        <v>44899288</v>
      </c>
      <c r="AJ223" s="4">
        <v>37775155</v>
      </c>
      <c r="AK223" s="4">
        <v>37019001</v>
      </c>
      <c r="AL223" s="4">
        <v>37171312</v>
      </c>
      <c r="AM223" s="4">
        <v>40439546</v>
      </c>
      <c r="AN223">
        <v>38122742</v>
      </c>
      <c r="AO223">
        <v>43553463</v>
      </c>
      <c r="AP223">
        <v>49884823</v>
      </c>
      <c r="AQ223">
        <v>46865368</v>
      </c>
      <c r="AR223">
        <v>41778226</v>
      </c>
      <c r="AS223">
        <v>55782223</v>
      </c>
      <c r="AT223">
        <v>56413619</v>
      </c>
      <c r="AU223">
        <v>60255501</v>
      </c>
      <c r="AV223">
        <v>49763945</v>
      </c>
      <c r="AW223">
        <v>57231389</v>
      </c>
      <c r="AX223">
        <v>62889649</v>
      </c>
      <c r="AY223">
        <v>74397261</v>
      </c>
      <c r="AZ223">
        <v>89992734</v>
      </c>
      <c r="BA223">
        <v>108704407</v>
      </c>
      <c r="BB223">
        <v>117109204</v>
      </c>
      <c r="BC223">
        <v>133916272</v>
      </c>
    </row>
    <row r="224" spans="1:55" x14ac:dyDescent="0.25">
      <c r="A224" t="s">
        <v>0</v>
      </c>
      <c r="B224" t="s">
        <v>197</v>
      </c>
      <c r="C224" t="s">
        <v>198</v>
      </c>
      <c r="R224" s="4"/>
      <c r="S224" s="4"/>
      <c r="T224" s="4"/>
      <c r="U224" s="4"/>
      <c r="V224" s="4"/>
      <c r="W224" s="4"/>
      <c r="X224" s="4"/>
      <c r="Y224" s="4"/>
      <c r="Z224" s="4"/>
      <c r="AA224" s="5"/>
      <c r="AB224" s="5"/>
      <c r="AC224" s="5"/>
      <c r="AD224" s="5"/>
      <c r="AE224" s="5"/>
      <c r="AF224" s="4"/>
      <c r="AG224" s="4"/>
      <c r="AH224" s="4"/>
      <c r="AI224" s="4"/>
      <c r="AJ224" s="4"/>
      <c r="AK224" s="4"/>
      <c r="AL224" s="4"/>
      <c r="AM224" s="4"/>
    </row>
    <row r="225" spans="1:55" x14ac:dyDescent="0.25">
      <c r="A225" t="s">
        <v>0</v>
      </c>
      <c r="B225" t="s">
        <v>173</v>
      </c>
      <c r="R225" s="4"/>
      <c r="S225" s="4"/>
      <c r="T225" s="4"/>
      <c r="U225" s="4"/>
      <c r="V225" s="4"/>
      <c r="W225" s="4"/>
      <c r="X225" s="4"/>
      <c r="Y225" s="4"/>
      <c r="Z225" s="4">
        <v>130334</v>
      </c>
      <c r="AA225" s="5">
        <v>96969</v>
      </c>
      <c r="AB225" s="5">
        <v>3767</v>
      </c>
      <c r="AC225" s="5">
        <v>141485</v>
      </c>
      <c r="AD225" s="5">
        <v>376397</v>
      </c>
      <c r="AE225" s="5">
        <v>124910</v>
      </c>
      <c r="AF225" s="4">
        <v>94114</v>
      </c>
      <c r="AG225" s="4">
        <v>88912</v>
      </c>
      <c r="AH225" s="4">
        <v>81372</v>
      </c>
      <c r="AI225" s="4">
        <v>133461</v>
      </c>
      <c r="AJ225" s="4">
        <v>74310</v>
      </c>
      <c r="AK225" s="4">
        <v>121406</v>
      </c>
      <c r="AL225" s="4">
        <v>124677</v>
      </c>
      <c r="AM225" s="4">
        <v>50076</v>
      </c>
      <c r="AN225">
        <v>78390</v>
      </c>
      <c r="AO225">
        <v>79959</v>
      </c>
      <c r="AP225">
        <v>140566</v>
      </c>
      <c r="AQ225">
        <v>141636</v>
      </c>
      <c r="AR225">
        <v>211146</v>
      </c>
      <c r="AS225">
        <v>150485</v>
      </c>
      <c r="AT225">
        <v>69036</v>
      </c>
      <c r="AY225">
        <v>100015</v>
      </c>
    </row>
    <row r="226" spans="1:55" x14ac:dyDescent="0.25">
      <c r="B226" t="s">
        <v>276</v>
      </c>
      <c r="R226" s="4"/>
      <c r="S226" s="4"/>
      <c r="T226" s="4"/>
      <c r="U226" s="4"/>
      <c r="V226" s="4"/>
      <c r="W226" s="4"/>
      <c r="X226" s="4"/>
      <c r="Y226" s="4"/>
      <c r="Z226" s="4"/>
      <c r="AA226" s="5"/>
      <c r="AB226" s="5"/>
      <c r="AC226" s="5"/>
      <c r="AD226" s="5"/>
      <c r="AE226" s="5"/>
      <c r="AF226" s="4"/>
      <c r="AG226" s="4"/>
      <c r="AH226" s="4"/>
      <c r="AI226" s="4"/>
      <c r="AJ226" s="4"/>
      <c r="AK226" s="4"/>
      <c r="AL226" s="4"/>
      <c r="AM226" s="4"/>
      <c r="AZ226">
        <v>305189</v>
      </c>
      <c r="BA226">
        <v>661419</v>
      </c>
      <c r="BB226">
        <v>651242</v>
      </c>
      <c r="BC226">
        <v>883015</v>
      </c>
    </row>
    <row r="227" spans="1:55" x14ac:dyDescent="0.25">
      <c r="B227" t="s">
        <v>277</v>
      </c>
      <c r="R227" s="4"/>
      <c r="S227" s="4"/>
      <c r="T227" s="4"/>
      <c r="U227" s="4"/>
      <c r="V227" s="4"/>
      <c r="W227" s="4"/>
      <c r="X227" s="4"/>
      <c r="Y227" s="4"/>
      <c r="Z227" s="4"/>
      <c r="AA227" s="5"/>
      <c r="AB227" s="5"/>
      <c r="AC227" s="5"/>
      <c r="AD227" s="5"/>
      <c r="AE227" s="5"/>
      <c r="AF227" s="4"/>
      <c r="AG227" s="4"/>
      <c r="AH227" s="4"/>
      <c r="AI227" s="4"/>
      <c r="AJ227" s="4"/>
      <c r="AK227" s="4"/>
      <c r="AL227" s="4"/>
      <c r="AM227" s="4"/>
      <c r="AZ227">
        <v>62107</v>
      </c>
    </row>
    <row r="228" spans="1:55" x14ac:dyDescent="0.25">
      <c r="A228" t="s">
        <v>0</v>
      </c>
      <c r="B228" t="s">
        <v>174</v>
      </c>
      <c r="J228">
        <v>111525</v>
      </c>
      <c r="K228">
        <v>21095</v>
      </c>
      <c r="L228">
        <v>6927</v>
      </c>
      <c r="M228">
        <v>1988</v>
      </c>
      <c r="N228">
        <v>216</v>
      </c>
      <c r="O228">
        <v>379</v>
      </c>
      <c r="P228">
        <v>4517</v>
      </c>
      <c r="Q228">
        <v>20129</v>
      </c>
      <c r="R228" s="4">
        <v>2896</v>
      </c>
      <c r="S228" s="4"/>
      <c r="T228" s="4"/>
      <c r="U228" s="4"/>
      <c r="V228" s="4"/>
      <c r="W228" s="4"/>
      <c r="X228" s="4">
        <v>666</v>
      </c>
      <c r="Y228" s="4">
        <v>13886</v>
      </c>
      <c r="Z228" s="4">
        <v>134209</v>
      </c>
      <c r="AA228" s="5">
        <v>203034</v>
      </c>
      <c r="AB228" s="5">
        <v>2985</v>
      </c>
      <c r="AC228" s="5">
        <v>43229</v>
      </c>
      <c r="AD228" s="5">
        <v>568945</v>
      </c>
      <c r="AE228" s="5">
        <v>285647</v>
      </c>
      <c r="AF228" s="4">
        <v>163835</v>
      </c>
      <c r="AG228" s="4">
        <v>338392</v>
      </c>
      <c r="AH228" s="4">
        <v>706212</v>
      </c>
      <c r="AI228" s="4">
        <v>635943</v>
      </c>
      <c r="AJ228" s="4">
        <v>228094</v>
      </c>
      <c r="AK228" s="4">
        <v>687657</v>
      </c>
      <c r="AL228" s="4">
        <v>857846</v>
      </c>
      <c r="AM228" s="4">
        <v>734446</v>
      </c>
      <c r="AN228">
        <v>614813</v>
      </c>
      <c r="AO228">
        <v>844883</v>
      </c>
      <c r="AP228">
        <v>1196263</v>
      </c>
      <c r="AQ228">
        <v>1170879</v>
      </c>
      <c r="AR228">
        <v>822940</v>
      </c>
      <c r="AS228">
        <v>844461</v>
      </c>
      <c r="AT228">
        <v>543860</v>
      </c>
      <c r="AU228">
        <v>1364</v>
      </c>
      <c r="AV228">
        <v>1276</v>
      </c>
      <c r="AW228">
        <v>905</v>
      </c>
      <c r="AX228">
        <v>281</v>
      </c>
      <c r="AY228">
        <v>678696</v>
      </c>
      <c r="AZ228">
        <v>1825094</v>
      </c>
      <c r="BA228">
        <v>2981808</v>
      </c>
      <c r="BB228">
        <v>1874577</v>
      </c>
      <c r="BC228">
        <v>2341366</v>
      </c>
    </row>
    <row r="229" spans="1:55" x14ac:dyDescent="0.25">
      <c r="A229" t="s">
        <v>0</v>
      </c>
      <c r="B229" t="s">
        <v>175</v>
      </c>
      <c r="J229">
        <v>46795</v>
      </c>
      <c r="K229">
        <v>17982</v>
      </c>
      <c r="L229">
        <v>5000</v>
      </c>
      <c r="M229">
        <v>12631</v>
      </c>
      <c r="N229">
        <v>7725</v>
      </c>
      <c r="P229">
        <v>1730</v>
      </c>
      <c r="Q229">
        <v>85388</v>
      </c>
      <c r="R229" s="4">
        <v>24919</v>
      </c>
      <c r="S229" s="4"/>
      <c r="T229" s="4"/>
      <c r="U229" s="4"/>
      <c r="V229" s="4"/>
      <c r="W229" s="4"/>
      <c r="X229" s="4"/>
      <c r="Y229" s="4">
        <v>53</v>
      </c>
      <c r="Z229" s="4">
        <v>2539</v>
      </c>
      <c r="AA229" s="5">
        <v>60155</v>
      </c>
      <c r="AB229" s="5">
        <v>50523</v>
      </c>
      <c r="AC229" s="5">
        <v>5956</v>
      </c>
      <c r="AD229" s="5">
        <v>147711</v>
      </c>
      <c r="AE229" s="5">
        <v>50153</v>
      </c>
      <c r="AF229" s="4">
        <v>8093</v>
      </c>
      <c r="AG229" s="4">
        <v>122975</v>
      </c>
      <c r="AH229" s="4">
        <v>384766</v>
      </c>
      <c r="AI229" s="4">
        <v>240722</v>
      </c>
      <c r="AJ229" s="4">
        <v>49057</v>
      </c>
      <c r="AK229" s="4">
        <v>46670</v>
      </c>
      <c r="AL229" s="4">
        <v>75484</v>
      </c>
      <c r="AM229" s="4">
        <v>16927</v>
      </c>
      <c r="AN229">
        <v>73962</v>
      </c>
      <c r="AO229">
        <v>98025</v>
      </c>
      <c r="AP229">
        <v>90326</v>
      </c>
      <c r="AQ229">
        <v>129157</v>
      </c>
      <c r="AR229">
        <v>120663</v>
      </c>
      <c r="AS229">
        <v>35405</v>
      </c>
      <c r="AT229">
        <v>3774</v>
      </c>
      <c r="AU229">
        <v>13039</v>
      </c>
      <c r="AV229">
        <v>18</v>
      </c>
      <c r="AX229">
        <v>24</v>
      </c>
      <c r="AY229">
        <v>100713</v>
      </c>
      <c r="AZ229">
        <v>752398</v>
      </c>
      <c r="BA229">
        <v>1218474</v>
      </c>
      <c r="BB229">
        <v>1199258</v>
      </c>
      <c r="BC229">
        <v>1804766</v>
      </c>
    </row>
    <row r="230" spans="1:55" x14ac:dyDescent="0.25">
      <c r="A230" t="s">
        <v>0</v>
      </c>
      <c r="B230" t="s">
        <v>176</v>
      </c>
      <c r="J230">
        <v>24485632</v>
      </c>
      <c r="K230">
        <v>28035036</v>
      </c>
      <c r="L230">
        <v>25466836</v>
      </c>
      <c r="M230">
        <v>24463488</v>
      </c>
      <c r="N230">
        <v>25222963</v>
      </c>
      <c r="O230">
        <v>25634886</v>
      </c>
      <c r="P230">
        <v>24593945</v>
      </c>
      <c r="Q230">
        <v>26880830</v>
      </c>
      <c r="R230" s="4">
        <v>30488374</v>
      </c>
      <c r="S230" s="4"/>
      <c r="T230" s="4"/>
      <c r="U230" s="4"/>
      <c r="V230" s="4"/>
      <c r="W230" s="4"/>
      <c r="X230" s="4">
        <v>115243146</v>
      </c>
      <c r="Y230" s="4">
        <v>92999215</v>
      </c>
      <c r="Z230" s="4">
        <v>61975446</v>
      </c>
      <c r="AA230" s="5">
        <v>54874201</v>
      </c>
      <c r="AB230" s="5">
        <v>53380461</v>
      </c>
      <c r="AC230" s="5">
        <v>65899590</v>
      </c>
      <c r="AD230" s="5">
        <v>70585661</v>
      </c>
      <c r="AE230" s="5">
        <v>64048440</v>
      </c>
      <c r="AF230" s="4">
        <v>55151649</v>
      </c>
      <c r="AG230" s="4">
        <v>57142860</v>
      </c>
      <c r="AH230" s="4">
        <v>46410075</v>
      </c>
      <c r="AI230" s="4">
        <v>38146076</v>
      </c>
      <c r="AJ230" s="4">
        <v>32840526</v>
      </c>
      <c r="AK230" s="4">
        <v>42993850</v>
      </c>
      <c r="AL230" s="4">
        <v>46215796</v>
      </c>
      <c r="AM230" s="4">
        <v>50390335</v>
      </c>
      <c r="AN230">
        <v>56010400</v>
      </c>
      <c r="AO230">
        <v>75128150</v>
      </c>
      <c r="AP230">
        <v>88847634</v>
      </c>
      <c r="AQ230">
        <v>78708393</v>
      </c>
      <c r="AR230">
        <v>79992486</v>
      </c>
      <c r="AS230">
        <v>147138946</v>
      </c>
      <c r="AT230">
        <v>190802904</v>
      </c>
      <c r="AU230">
        <v>176206014</v>
      </c>
      <c r="AV230">
        <v>281026039</v>
      </c>
      <c r="AW230">
        <v>384430114</v>
      </c>
      <c r="AX230">
        <v>317208155</v>
      </c>
      <c r="AY230">
        <v>195909143</v>
      </c>
      <c r="AZ230">
        <v>233269603</v>
      </c>
      <c r="BA230">
        <v>216959148</v>
      </c>
      <c r="BB230">
        <v>224481024</v>
      </c>
      <c r="BC230">
        <v>180231002</v>
      </c>
    </row>
    <row r="231" spans="1:55" x14ac:dyDescent="0.25">
      <c r="A231" t="s">
        <v>0</v>
      </c>
      <c r="B231" t="s">
        <v>177</v>
      </c>
      <c r="J231">
        <v>512265</v>
      </c>
      <c r="K231">
        <v>631675</v>
      </c>
      <c r="L231">
        <v>329973</v>
      </c>
      <c r="M231">
        <v>330475</v>
      </c>
      <c r="N231">
        <v>325313</v>
      </c>
      <c r="O231">
        <v>603763</v>
      </c>
      <c r="P231">
        <v>719407</v>
      </c>
      <c r="Q231">
        <v>854709</v>
      </c>
      <c r="R231" s="4">
        <v>974266</v>
      </c>
      <c r="S231" s="4"/>
      <c r="T231" s="4"/>
      <c r="U231" s="4"/>
      <c r="V231" s="4"/>
      <c r="W231" s="4"/>
      <c r="X231" s="4">
        <v>2599995</v>
      </c>
      <c r="Y231" s="4">
        <v>4449307</v>
      </c>
      <c r="Z231" s="4">
        <v>1822352</v>
      </c>
      <c r="AA231" s="5">
        <v>1936665</v>
      </c>
      <c r="AB231" s="5">
        <v>2117425</v>
      </c>
      <c r="AC231" s="5">
        <v>1862993</v>
      </c>
      <c r="AD231" s="5">
        <v>1983950</v>
      </c>
      <c r="AE231" s="5">
        <v>1549820</v>
      </c>
      <c r="AF231" s="4">
        <v>2242714</v>
      </c>
      <c r="AG231" s="4">
        <v>2083276</v>
      </c>
      <c r="AH231" s="4">
        <v>2034202</v>
      </c>
      <c r="AI231" s="4">
        <v>2206728</v>
      </c>
      <c r="AJ231" s="4">
        <v>2029326</v>
      </c>
      <c r="AK231" s="4">
        <v>2090834</v>
      </c>
      <c r="AL231" s="4">
        <v>2140532</v>
      </c>
      <c r="AM231" s="4">
        <v>2413805</v>
      </c>
      <c r="AN231">
        <v>2202439</v>
      </c>
      <c r="AO231">
        <v>2286011</v>
      </c>
      <c r="AP231">
        <v>3198138</v>
      </c>
      <c r="AQ231">
        <v>2592319</v>
      </c>
      <c r="AR231">
        <v>2126676</v>
      </c>
      <c r="AS231">
        <v>5832789</v>
      </c>
      <c r="AT231">
        <v>3003667</v>
      </c>
      <c r="AU231">
        <v>2204034</v>
      </c>
      <c r="AV231">
        <v>3847261</v>
      </c>
      <c r="AW231">
        <v>5093007</v>
      </c>
      <c r="AX231">
        <v>6108867</v>
      </c>
      <c r="AY231">
        <v>5391030</v>
      </c>
      <c r="AZ231">
        <v>5814195</v>
      </c>
      <c r="BA231">
        <v>6445915</v>
      </c>
      <c r="BB231">
        <v>721802</v>
      </c>
    </row>
    <row r="232" spans="1:55" x14ac:dyDescent="0.25">
      <c r="A232" t="s">
        <v>0</v>
      </c>
      <c r="B232" t="s">
        <v>178</v>
      </c>
      <c r="J232">
        <v>7089</v>
      </c>
      <c r="K232">
        <v>4349</v>
      </c>
      <c r="L232">
        <v>2214</v>
      </c>
      <c r="M232">
        <v>4991</v>
      </c>
      <c r="N232">
        <v>5831</v>
      </c>
      <c r="O232">
        <v>4266</v>
      </c>
      <c r="P232">
        <v>3728</v>
      </c>
      <c r="Q232">
        <v>3208</v>
      </c>
      <c r="R232" s="4">
        <v>2416</v>
      </c>
      <c r="S232" s="4"/>
      <c r="T232" s="4"/>
      <c r="U232" s="4"/>
      <c r="V232" s="4"/>
      <c r="W232" s="4"/>
      <c r="X232" s="4">
        <v>1588</v>
      </c>
      <c r="Y232" s="4">
        <v>1687</v>
      </c>
      <c r="Z232" s="4">
        <v>1697</v>
      </c>
      <c r="AA232" s="5">
        <v>3093</v>
      </c>
      <c r="AB232" s="5">
        <v>1523</v>
      </c>
      <c r="AC232" s="5">
        <v>1920</v>
      </c>
      <c r="AD232" s="5">
        <v>1008</v>
      </c>
      <c r="AE232" s="5">
        <v>2560</v>
      </c>
      <c r="AF232" s="4">
        <v>2024</v>
      </c>
      <c r="AG232" s="4">
        <v>6367</v>
      </c>
      <c r="AH232" s="4">
        <v>4326</v>
      </c>
      <c r="AI232" s="4">
        <v>9323</v>
      </c>
      <c r="AJ232" s="4">
        <v>7552</v>
      </c>
      <c r="AK232" s="4">
        <v>6263</v>
      </c>
      <c r="AL232" s="4">
        <v>6984</v>
      </c>
      <c r="AM232" s="4">
        <v>6445</v>
      </c>
      <c r="AN232">
        <v>4911</v>
      </c>
      <c r="AO232">
        <v>8241</v>
      </c>
      <c r="AP232">
        <v>6728</v>
      </c>
      <c r="AQ232">
        <v>7595</v>
      </c>
      <c r="AR232">
        <v>10160</v>
      </c>
      <c r="AS232">
        <v>4185</v>
      </c>
      <c r="AT232">
        <v>80211</v>
      </c>
      <c r="AU232">
        <v>75223</v>
      </c>
      <c r="AV232">
        <v>18631</v>
      </c>
      <c r="AW232">
        <v>28881</v>
      </c>
      <c r="AX232">
        <v>14012</v>
      </c>
      <c r="AY232">
        <v>30320</v>
      </c>
      <c r="AZ232">
        <v>14442</v>
      </c>
      <c r="BA232">
        <v>42801</v>
      </c>
      <c r="BB232">
        <v>33566</v>
      </c>
      <c r="BC232">
        <v>34353</v>
      </c>
    </row>
    <row r="233" spans="1:55" x14ac:dyDescent="0.25">
      <c r="A233" t="s">
        <v>0</v>
      </c>
      <c r="B233" t="s">
        <v>179</v>
      </c>
      <c r="J233">
        <v>16438</v>
      </c>
      <c r="K233">
        <v>23976</v>
      </c>
      <c r="L233">
        <v>40458</v>
      </c>
      <c r="M233">
        <v>20383</v>
      </c>
      <c r="N233">
        <v>26432</v>
      </c>
      <c r="O233">
        <v>23989</v>
      </c>
      <c r="P233">
        <v>26442</v>
      </c>
      <c r="Q233">
        <v>46768</v>
      </c>
      <c r="R233" s="4">
        <v>19006</v>
      </c>
      <c r="S233" s="4"/>
      <c r="T233" s="4"/>
      <c r="U233" s="4"/>
      <c r="V233" s="4"/>
      <c r="W233" s="4"/>
      <c r="X233" s="4">
        <v>33223</v>
      </c>
      <c r="Y233" s="4">
        <v>26157</v>
      </c>
      <c r="Z233" s="4">
        <v>24244</v>
      </c>
      <c r="AA233" s="5">
        <v>22231</v>
      </c>
      <c r="AB233" s="5">
        <v>28112</v>
      </c>
      <c r="AC233" s="5">
        <v>31791</v>
      </c>
      <c r="AD233" s="5">
        <v>37798</v>
      </c>
      <c r="AE233" s="5">
        <v>51302</v>
      </c>
      <c r="AF233" s="4">
        <v>16240</v>
      </c>
      <c r="AG233" s="4">
        <v>38054</v>
      </c>
      <c r="AH233" s="4">
        <v>29488</v>
      </c>
      <c r="AI233" s="4">
        <v>26309</v>
      </c>
      <c r="AJ233" s="4">
        <v>22367</v>
      </c>
      <c r="AK233" s="4">
        <v>27177</v>
      </c>
      <c r="AL233" s="4">
        <v>27784</v>
      </c>
      <c r="AM233" s="4">
        <v>31103</v>
      </c>
      <c r="AN233">
        <v>26334</v>
      </c>
      <c r="AO233">
        <v>29076</v>
      </c>
      <c r="AP233">
        <v>31411</v>
      </c>
      <c r="AQ233">
        <v>40508</v>
      </c>
      <c r="AR233">
        <v>28055</v>
      </c>
      <c r="AS233">
        <v>11798</v>
      </c>
      <c r="AT233">
        <v>19456</v>
      </c>
      <c r="AU233">
        <v>30821</v>
      </c>
      <c r="AV233">
        <v>21446</v>
      </c>
      <c r="AW233">
        <v>32276</v>
      </c>
      <c r="AX233">
        <v>20064</v>
      </c>
      <c r="AY233">
        <v>33089</v>
      </c>
      <c r="AZ233">
        <v>70583</v>
      </c>
      <c r="BA233">
        <v>47326</v>
      </c>
      <c r="BB233">
        <v>183214</v>
      </c>
      <c r="BC233">
        <v>197208</v>
      </c>
    </row>
    <row r="234" spans="1:55" x14ac:dyDescent="0.25">
      <c r="A234" t="s">
        <v>0</v>
      </c>
      <c r="B234" t="s">
        <v>199</v>
      </c>
      <c r="R234" s="4"/>
      <c r="S234" s="4"/>
      <c r="T234" s="4"/>
      <c r="U234" s="4"/>
      <c r="V234" s="4"/>
      <c r="W234" s="4"/>
      <c r="X234" s="4"/>
      <c r="Y234" s="4"/>
      <c r="Z234" s="4"/>
      <c r="AA234" s="5"/>
      <c r="AB234" s="5"/>
      <c r="AC234" s="5"/>
      <c r="AD234" s="5"/>
      <c r="AE234" s="5"/>
      <c r="AF234" s="4">
        <v>1599693</v>
      </c>
      <c r="AG234" s="4">
        <v>1625193</v>
      </c>
      <c r="AH234" s="4">
        <v>1809678</v>
      </c>
      <c r="AI234" s="4">
        <v>2587116</v>
      </c>
      <c r="AJ234" s="4">
        <v>2414542</v>
      </c>
      <c r="AK234" s="4">
        <v>3006367</v>
      </c>
      <c r="AL234" s="4">
        <v>2015694</v>
      </c>
      <c r="AM234" s="4">
        <v>2735704</v>
      </c>
      <c r="AN234">
        <v>3748886</v>
      </c>
      <c r="AO234">
        <v>3570277</v>
      </c>
      <c r="AP234">
        <v>5196283</v>
      </c>
      <c r="AQ234">
        <v>4615680</v>
      </c>
      <c r="AR234">
        <v>4599479</v>
      </c>
      <c r="AS234">
        <v>3136326</v>
      </c>
      <c r="AT234">
        <v>2407061</v>
      </c>
      <c r="AU234">
        <v>1337217</v>
      </c>
      <c r="AV234">
        <v>1099017</v>
      </c>
      <c r="AW234">
        <v>1344275</v>
      </c>
      <c r="AX234">
        <v>2540557</v>
      </c>
      <c r="AY234">
        <v>7488409</v>
      </c>
      <c r="AZ234">
        <v>10072634</v>
      </c>
      <c r="BA234">
        <v>10317434</v>
      </c>
      <c r="BB234">
        <v>9460621</v>
      </c>
      <c r="BC234">
        <v>10980541</v>
      </c>
    </row>
    <row r="235" spans="1:55" x14ac:dyDescent="0.25">
      <c r="A235" t="s">
        <v>0</v>
      </c>
      <c r="B235" t="s">
        <v>200</v>
      </c>
      <c r="R235" s="4"/>
      <c r="S235" s="4"/>
      <c r="T235" s="4"/>
      <c r="U235" s="4"/>
      <c r="V235" s="4"/>
      <c r="W235" s="4"/>
      <c r="X235" s="4"/>
      <c r="Y235" s="4"/>
      <c r="Z235" s="4"/>
      <c r="AA235" s="5"/>
      <c r="AB235" s="5"/>
      <c r="AC235" s="5"/>
      <c r="AD235" s="5"/>
      <c r="AE235" s="5"/>
      <c r="AF235" s="4"/>
      <c r="AG235" s="4"/>
      <c r="AH235" s="4"/>
      <c r="AI235" s="4"/>
      <c r="AJ235" s="4"/>
      <c r="AK235" s="4"/>
      <c r="AL235" s="4"/>
      <c r="AM235" s="4"/>
      <c r="AO235">
        <v>313003</v>
      </c>
      <c r="AP235">
        <v>743165</v>
      </c>
      <c r="AQ235">
        <v>353890</v>
      </c>
      <c r="AR235">
        <v>462807</v>
      </c>
      <c r="AS235">
        <v>763742</v>
      </c>
      <c r="AT235">
        <v>958560</v>
      </c>
      <c r="AU235">
        <v>846817</v>
      </c>
      <c r="AV235">
        <v>456859</v>
      </c>
      <c r="AW235">
        <v>731269</v>
      </c>
      <c r="AX235">
        <v>1145507</v>
      </c>
      <c r="AY235">
        <v>1476599</v>
      </c>
      <c r="AZ235">
        <v>1538858</v>
      </c>
      <c r="BA235">
        <v>1640951</v>
      </c>
      <c r="BB235">
        <v>1893189</v>
      </c>
      <c r="BC235">
        <v>2454850</v>
      </c>
    </row>
    <row r="236" spans="1:55" x14ac:dyDescent="0.25">
      <c r="A236" t="s">
        <v>0</v>
      </c>
      <c r="B236" t="s">
        <v>201</v>
      </c>
      <c r="R236" s="4"/>
      <c r="S236" s="4"/>
      <c r="T236" s="4"/>
      <c r="U236" s="4"/>
      <c r="V236" s="4"/>
      <c r="W236" s="4"/>
      <c r="X236" s="4"/>
      <c r="Y236" s="4"/>
      <c r="Z236" s="4"/>
      <c r="AA236" s="5"/>
      <c r="AB236" s="5"/>
      <c r="AC236" s="5"/>
      <c r="AD236" s="5"/>
      <c r="AE236" s="5"/>
      <c r="AF236" s="4"/>
      <c r="AG236" s="4"/>
      <c r="AH236" s="4"/>
      <c r="AI236" s="4"/>
      <c r="AJ236" s="4"/>
      <c r="AK236" s="4"/>
      <c r="AL236" s="4"/>
      <c r="AM236" s="4"/>
      <c r="AO236">
        <v>258045</v>
      </c>
      <c r="AP236">
        <v>341293</v>
      </c>
      <c r="AQ236">
        <v>282290</v>
      </c>
      <c r="AR236">
        <v>284240</v>
      </c>
      <c r="AS236">
        <v>470668</v>
      </c>
      <c r="AT236">
        <v>431050</v>
      </c>
      <c r="AU236">
        <v>439081</v>
      </c>
      <c r="AV236">
        <v>209019</v>
      </c>
      <c r="AW236">
        <v>257220</v>
      </c>
      <c r="AX236">
        <v>365106</v>
      </c>
      <c r="AY236">
        <v>437942</v>
      </c>
      <c r="AZ236">
        <v>634498</v>
      </c>
      <c r="BA236">
        <v>844798</v>
      </c>
      <c r="BB236">
        <v>862416</v>
      </c>
      <c r="BC236">
        <v>1136996</v>
      </c>
    </row>
    <row r="237" spans="1:55" x14ac:dyDescent="0.25">
      <c r="A237" t="s">
        <v>0</v>
      </c>
      <c r="B237" t="s">
        <v>202</v>
      </c>
      <c r="R237" s="4"/>
      <c r="S237" s="4"/>
      <c r="T237" s="4"/>
      <c r="U237" s="4"/>
      <c r="V237" s="4"/>
      <c r="W237" s="4"/>
      <c r="X237" s="4"/>
      <c r="Y237" s="4"/>
      <c r="Z237" s="4"/>
      <c r="AA237" s="5"/>
      <c r="AB237" s="5"/>
      <c r="AC237" s="5"/>
      <c r="AD237" s="5"/>
      <c r="AE237" s="5"/>
      <c r="AF237" s="4"/>
      <c r="AG237" s="4"/>
      <c r="AH237" s="4"/>
      <c r="AI237" s="4"/>
      <c r="AJ237" s="4"/>
      <c r="AK237" s="4"/>
      <c r="AL237" s="4"/>
      <c r="AM237" s="4"/>
      <c r="AO237">
        <v>426627</v>
      </c>
      <c r="AP237">
        <v>688132</v>
      </c>
      <c r="AQ237">
        <v>588089</v>
      </c>
      <c r="AR237">
        <v>847242</v>
      </c>
      <c r="AS237">
        <v>585620</v>
      </c>
      <c r="AT237">
        <v>475356</v>
      </c>
      <c r="AU237">
        <v>808983</v>
      </c>
      <c r="AV237">
        <v>882229</v>
      </c>
      <c r="AW237">
        <v>442568</v>
      </c>
      <c r="AX237">
        <v>1527365</v>
      </c>
      <c r="AY237">
        <v>1681062</v>
      </c>
      <c r="AZ237">
        <v>1365758</v>
      </c>
      <c r="BA237">
        <v>1107687</v>
      </c>
      <c r="BB237">
        <v>2757377</v>
      </c>
      <c r="BC237">
        <v>2786236</v>
      </c>
    </row>
    <row r="238" spans="1:55" x14ac:dyDescent="0.25">
      <c r="A238" t="s">
        <v>0</v>
      </c>
      <c r="B238" t="s">
        <v>203</v>
      </c>
      <c r="R238" s="4"/>
      <c r="S238" s="4"/>
      <c r="T238" s="4"/>
      <c r="U238" s="4"/>
      <c r="V238" s="4"/>
      <c r="W238" s="4"/>
      <c r="X238" s="4"/>
      <c r="Y238" s="4"/>
      <c r="Z238" s="4"/>
      <c r="AA238" s="5"/>
      <c r="AB238" s="5"/>
      <c r="AC238" s="5"/>
      <c r="AD238" s="5"/>
      <c r="AE238" s="5"/>
      <c r="AF238" s="4">
        <v>1952216</v>
      </c>
      <c r="AG238" s="4">
        <v>2397109</v>
      </c>
      <c r="AH238" s="4">
        <v>2500094</v>
      </c>
      <c r="AI238" s="4">
        <v>1776738</v>
      </c>
      <c r="AJ238" s="4">
        <v>1450543</v>
      </c>
      <c r="AK238" s="4">
        <v>1625138</v>
      </c>
      <c r="AL238" s="4">
        <v>2767542</v>
      </c>
      <c r="AM238" s="4">
        <v>2693174</v>
      </c>
      <c r="AN238">
        <v>2764897</v>
      </c>
      <c r="AO238">
        <v>3410623</v>
      </c>
      <c r="AP238">
        <v>4174857</v>
      </c>
      <c r="AQ238">
        <v>4462097</v>
      </c>
      <c r="AR238">
        <v>4825595</v>
      </c>
      <c r="AS238">
        <v>6993828</v>
      </c>
      <c r="AT238">
        <v>6946508</v>
      </c>
      <c r="AU238">
        <v>6417409</v>
      </c>
      <c r="AV238">
        <v>4504761</v>
      </c>
      <c r="AW238">
        <v>3861612</v>
      </c>
      <c r="AX238">
        <v>3967732</v>
      </c>
      <c r="AY238">
        <v>8707163</v>
      </c>
      <c r="AZ238">
        <v>9822582</v>
      </c>
      <c r="BA238">
        <v>13060358</v>
      </c>
      <c r="BB238">
        <v>11032019</v>
      </c>
      <c r="BC238">
        <v>11561260</v>
      </c>
    </row>
    <row r="239" spans="1:55" x14ac:dyDescent="0.25">
      <c r="A239" t="s">
        <v>0</v>
      </c>
      <c r="B239" t="s">
        <v>204</v>
      </c>
      <c r="R239" s="4"/>
      <c r="S239" s="4"/>
      <c r="T239" s="4"/>
      <c r="U239" s="4"/>
      <c r="V239" s="4"/>
      <c r="W239" s="4"/>
      <c r="X239" s="4"/>
      <c r="Y239" s="4"/>
      <c r="Z239" s="4"/>
      <c r="AA239" s="5"/>
      <c r="AB239" s="5"/>
      <c r="AC239" s="5"/>
      <c r="AD239" s="5"/>
      <c r="AE239" s="5"/>
      <c r="AF239" s="4">
        <v>919486</v>
      </c>
      <c r="AG239" s="4">
        <v>1283303</v>
      </c>
      <c r="AH239" s="4">
        <v>988148</v>
      </c>
      <c r="AI239" s="4">
        <v>743601</v>
      </c>
      <c r="AJ239" s="4">
        <v>501529</v>
      </c>
      <c r="AK239" s="4">
        <v>828218</v>
      </c>
      <c r="AL239" s="4">
        <v>946041</v>
      </c>
      <c r="AM239" s="4">
        <v>835110</v>
      </c>
      <c r="AN239">
        <v>511957</v>
      </c>
    </row>
    <row r="240" spans="1:55" x14ac:dyDescent="0.25">
      <c r="A240" t="s">
        <v>0</v>
      </c>
      <c r="B240" t="s">
        <v>180</v>
      </c>
      <c r="J240">
        <v>1957205</v>
      </c>
      <c r="K240">
        <v>2119807</v>
      </c>
      <c r="L240">
        <v>2056549</v>
      </c>
      <c r="M240">
        <v>2232256</v>
      </c>
      <c r="N240">
        <v>2135168</v>
      </c>
      <c r="O240">
        <v>2315901</v>
      </c>
      <c r="P240">
        <v>1901318</v>
      </c>
      <c r="Q240">
        <v>1871824</v>
      </c>
      <c r="R240" s="4">
        <v>2115929</v>
      </c>
      <c r="S240" s="4"/>
      <c r="T240" s="4"/>
      <c r="U240" s="4"/>
      <c r="V240" s="4"/>
      <c r="W240" s="4"/>
      <c r="X240" s="4">
        <v>11021523</v>
      </c>
      <c r="Y240" s="4">
        <v>14302807</v>
      </c>
      <c r="Z240" s="4">
        <v>6021734</v>
      </c>
      <c r="AA240" s="5">
        <v>4094738</v>
      </c>
      <c r="AB240" s="5">
        <v>5858361</v>
      </c>
      <c r="AC240" s="5">
        <v>4791007</v>
      </c>
      <c r="AD240" s="5">
        <v>5903395</v>
      </c>
      <c r="AE240" s="5">
        <v>4770774</v>
      </c>
      <c r="AF240" s="4"/>
      <c r="AG240" s="4"/>
      <c r="AH240" s="4"/>
      <c r="AI240" s="4"/>
      <c r="AJ240" s="4"/>
      <c r="AK240" s="4"/>
      <c r="AL240" s="4"/>
      <c r="AM240" s="4"/>
    </row>
    <row r="241" spans="1:55" x14ac:dyDescent="0.25">
      <c r="A241" t="s">
        <v>0</v>
      </c>
      <c r="B241" t="s">
        <v>181</v>
      </c>
      <c r="J241">
        <v>186634</v>
      </c>
      <c r="K241">
        <v>210377</v>
      </c>
      <c r="L241">
        <v>180245</v>
      </c>
      <c r="M241">
        <v>161900</v>
      </c>
      <c r="N241">
        <v>105586</v>
      </c>
      <c r="O241">
        <v>110438</v>
      </c>
      <c r="P241">
        <v>146856</v>
      </c>
      <c r="Q241">
        <v>107158</v>
      </c>
      <c r="R241" s="4">
        <v>154990</v>
      </c>
      <c r="S241" s="4"/>
      <c r="T241" s="4"/>
      <c r="U241" s="4"/>
      <c r="V241" s="4"/>
      <c r="W241" s="4"/>
      <c r="X241" s="4">
        <v>214115</v>
      </c>
      <c r="Y241" s="4">
        <v>309738</v>
      </c>
      <c r="Z241" s="4">
        <v>199628</v>
      </c>
      <c r="AA241" s="5">
        <v>119039</v>
      </c>
      <c r="AB241" s="5">
        <v>125925</v>
      </c>
      <c r="AC241" s="5">
        <v>164726</v>
      </c>
      <c r="AD241" s="5">
        <v>154720</v>
      </c>
      <c r="AE241" s="5">
        <v>97353</v>
      </c>
      <c r="AF241" s="4">
        <v>112674</v>
      </c>
      <c r="AG241" s="4">
        <v>153107</v>
      </c>
      <c r="AH241" s="4">
        <v>126271</v>
      </c>
      <c r="AI241" s="4">
        <v>35822</v>
      </c>
      <c r="AJ241" s="4">
        <v>17851</v>
      </c>
      <c r="AK241" s="4">
        <v>42401</v>
      </c>
      <c r="AL241" s="4">
        <v>14307</v>
      </c>
      <c r="AM241" s="4">
        <v>88894</v>
      </c>
      <c r="AN241">
        <v>99330</v>
      </c>
      <c r="AO241">
        <v>124762</v>
      </c>
      <c r="AP241">
        <v>145641</v>
      </c>
      <c r="AQ241">
        <v>136313</v>
      </c>
      <c r="AR241">
        <v>127003</v>
      </c>
      <c r="AS241">
        <v>217326</v>
      </c>
      <c r="AT241">
        <v>122152</v>
      </c>
      <c r="AU241">
        <v>2930</v>
      </c>
      <c r="AV241">
        <v>15892</v>
      </c>
      <c r="AW241">
        <v>25296</v>
      </c>
      <c r="AX241">
        <v>17655</v>
      </c>
      <c r="AY241">
        <v>165405</v>
      </c>
      <c r="AZ241">
        <v>215690</v>
      </c>
      <c r="BA241">
        <v>324805</v>
      </c>
      <c r="BB241">
        <v>474672</v>
      </c>
      <c r="BC241">
        <v>549227</v>
      </c>
    </row>
    <row r="242" spans="1:55" x14ac:dyDescent="0.25">
      <c r="A242" t="s">
        <v>0</v>
      </c>
      <c r="B242" t="s">
        <v>182</v>
      </c>
      <c r="J242">
        <v>572915</v>
      </c>
      <c r="K242">
        <v>528906</v>
      </c>
      <c r="L242">
        <v>565873</v>
      </c>
      <c r="M242">
        <v>587474</v>
      </c>
      <c r="N242">
        <v>722117</v>
      </c>
      <c r="O242">
        <v>777839</v>
      </c>
      <c r="P242">
        <v>602958</v>
      </c>
      <c r="Q242">
        <v>461096</v>
      </c>
      <c r="R242" s="4">
        <v>648323</v>
      </c>
      <c r="S242" s="4"/>
      <c r="T242" s="4"/>
      <c r="U242" s="4"/>
      <c r="V242" s="4"/>
      <c r="W242" s="4"/>
      <c r="X242" s="4">
        <v>2215766</v>
      </c>
      <c r="Y242" s="4">
        <v>1923085</v>
      </c>
      <c r="Z242" s="4">
        <v>1939474</v>
      </c>
      <c r="AA242" s="5">
        <v>1155449</v>
      </c>
      <c r="AB242" s="5">
        <v>1158615</v>
      </c>
      <c r="AC242" s="5">
        <v>855644</v>
      </c>
      <c r="AD242" s="5">
        <v>815046</v>
      </c>
      <c r="AE242" s="5">
        <v>791544</v>
      </c>
      <c r="AF242" s="4">
        <v>825414</v>
      </c>
      <c r="AG242" s="4">
        <v>1074675</v>
      </c>
      <c r="AH242" s="4">
        <v>628488</v>
      </c>
      <c r="AI242" s="4">
        <v>696105</v>
      </c>
      <c r="AJ242" s="4">
        <v>577820</v>
      </c>
      <c r="AK242" s="4">
        <v>1092754</v>
      </c>
      <c r="AL242" s="4">
        <v>1115472</v>
      </c>
      <c r="AM242" s="4">
        <v>1050954</v>
      </c>
      <c r="AN242">
        <v>721465</v>
      </c>
      <c r="AO242">
        <v>978610</v>
      </c>
      <c r="AP242">
        <v>1141823</v>
      </c>
      <c r="AQ242">
        <v>831412</v>
      </c>
      <c r="AR242">
        <v>1198782</v>
      </c>
      <c r="AS242">
        <v>1464169</v>
      </c>
      <c r="AT242">
        <v>2439896</v>
      </c>
      <c r="AU242">
        <v>2140030</v>
      </c>
      <c r="AV242">
        <v>1292173</v>
      </c>
      <c r="AW242">
        <v>1982431</v>
      </c>
      <c r="AX242">
        <v>2016061</v>
      </c>
      <c r="AY242">
        <v>3827418</v>
      </c>
      <c r="AZ242">
        <v>4522562</v>
      </c>
      <c r="BA242">
        <v>4317011</v>
      </c>
      <c r="BB242">
        <v>4575701</v>
      </c>
      <c r="BC242">
        <v>3804123</v>
      </c>
    </row>
    <row r="243" spans="1:55" x14ac:dyDescent="0.25">
      <c r="A243" t="s">
        <v>0</v>
      </c>
      <c r="B243" t="s">
        <v>183</v>
      </c>
      <c r="J243">
        <v>141031</v>
      </c>
      <c r="K243">
        <v>144694</v>
      </c>
      <c r="L243">
        <v>174579</v>
      </c>
      <c r="M243">
        <v>158921</v>
      </c>
      <c r="N243">
        <v>202670</v>
      </c>
      <c r="O243">
        <v>345768</v>
      </c>
      <c r="P243">
        <v>616782</v>
      </c>
      <c r="Q243">
        <v>379896</v>
      </c>
      <c r="R243" s="4">
        <v>427619</v>
      </c>
      <c r="S243" s="4"/>
      <c r="T243" s="4"/>
      <c r="U243" s="4"/>
      <c r="V243" s="4"/>
      <c r="W243" s="4"/>
      <c r="X243" s="4">
        <v>1726392</v>
      </c>
      <c r="Y243" s="4">
        <v>2457221</v>
      </c>
      <c r="Z243" s="4">
        <v>443054</v>
      </c>
      <c r="AA243" s="5">
        <v>372039</v>
      </c>
      <c r="AB243" s="5">
        <v>227800</v>
      </c>
      <c r="AC243" s="5">
        <v>398735</v>
      </c>
      <c r="AD243" s="5">
        <v>484003</v>
      </c>
      <c r="AE243" s="5">
        <v>615950</v>
      </c>
      <c r="AF243" s="4">
        <v>718160</v>
      </c>
      <c r="AG243" s="4">
        <v>612188</v>
      </c>
      <c r="AH243" s="4">
        <v>703036</v>
      </c>
      <c r="AI243" s="4">
        <v>462942</v>
      </c>
      <c r="AJ243" s="4">
        <v>110742</v>
      </c>
      <c r="AK243" s="4">
        <v>109980</v>
      </c>
      <c r="AL243" s="4">
        <v>91933</v>
      </c>
      <c r="AM243" s="4">
        <v>149386</v>
      </c>
      <c r="AN243">
        <v>153728</v>
      </c>
      <c r="AO243">
        <v>202584</v>
      </c>
      <c r="AP243">
        <v>327013</v>
      </c>
      <c r="AQ243">
        <v>158588</v>
      </c>
      <c r="AR243">
        <v>289933</v>
      </c>
      <c r="AS243">
        <v>423072</v>
      </c>
      <c r="AT243">
        <v>169604</v>
      </c>
      <c r="AU243">
        <v>123934</v>
      </c>
      <c r="AV243">
        <v>392065</v>
      </c>
      <c r="AW243">
        <v>404767</v>
      </c>
      <c r="AX243">
        <v>320822</v>
      </c>
      <c r="AY243">
        <v>429046</v>
      </c>
      <c r="AZ243">
        <v>1784079</v>
      </c>
      <c r="BA243">
        <v>2498744</v>
      </c>
      <c r="BB243">
        <v>2416193</v>
      </c>
      <c r="BC243">
        <v>1746559</v>
      </c>
    </row>
    <row r="244" spans="1:55" x14ac:dyDescent="0.25">
      <c r="A244" t="s">
        <v>0</v>
      </c>
      <c r="B244" t="s">
        <v>116</v>
      </c>
      <c r="J244">
        <v>154491</v>
      </c>
      <c r="K244">
        <v>161327</v>
      </c>
      <c r="L244">
        <v>169107</v>
      </c>
      <c r="M244">
        <v>185700</v>
      </c>
      <c r="N244">
        <v>205838</v>
      </c>
      <c r="O244">
        <v>190993</v>
      </c>
      <c r="P244">
        <v>153765</v>
      </c>
      <c r="Q244">
        <v>224703</v>
      </c>
      <c r="R244" s="4">
        <v>325000</v>
      </c>
      <c r="S244" s="4"/>
      <c r="T244" s="4"/>
      <c r="U244" s="4"/>
      <c r="V244" s="4"/>
      <c r="W244" s="4"/>
      <c r="X244" s="4">
        <v>665921</v>
      </c>
      <c r="Y244" s="4">
        <v>598948</v>
      </c>
      <c r="Z244" s="4">
        <v>1021647</v>
      </c>
      <c r="AA244" s="5">
        <v>840296</v>
      </c>
      <c r="AB244" s="5"/>
      <c r="AC244" s="5"/>
      <c r="AD244" s="5"/>
      <c r="AE244" s="5"/>
      <c r="AF244" s="4"/>
      <c r="AG244" s="4"/>
      <c r="AH244" s="4"/>
      <c r="AI244" s="4"/>
    </row>
    <row r="245" spans="1:55" x14ac:dyDescent="0.25">
      <c r="A245" t="s">
        <v>0</v>
      </c>
      <c r="B245" t="s">
        <v>205</v>
      </c>
      <c r="AA245" s="5"/>
      <c r="AB245" s="5"/>
      <c r="AC245" s="5"/>
      <c r="AD245" s="5"/>
      <c r="AE245" s="5"/>
      <c r="AF245" s="4"/>
      <c r="AG245" s="4"/>
      <c r="AH245" s="4"/>
      <c r="AI245" s="4"/>
      <c r="AN245">
        <v>799771</v>
      </c>
      <c r="AO245">
        <v>809353</v>
      </c>
      <c r="AP245">
        <v>1167848</v>
      </c>
      <c r="AQ245">
        <v>1725632</v>
      </c>
      <c r="AR245">
        <v>1015191</v>
      </c>
      <c r="AS245">
        <v>4052926</v>
      </c>
      <c r="AT245">
        <v>912869</v>
      </c>
      <c r="AU245">
        <v>482210</v>
      </c>
      <c r="AV245">
        <v>442158</v>
      </c>
      <c r="AW245">
        <v>409287</v>
      </c>
      <c r="AX245">
        <v>356292</v>
      </c>
      <c r="AY245">
        <v>2591971</v>
      </c>
      <c r="AZ245">
        <v>9672265</v>
      </c>
      <c r="BA245">
        <v>11917734</v>
      </c>
      <c r="BB245">
        <v>11705235</v>
      </c>
      <c r="BC245">
        <v>10220906</v>
      </c>
    </row>
    <row r="246" spans="1:55" x14ac:dyDescent="0.25">
      <c r="A246" t="s">
        <v>0</v>
      </c>
      <c r="B246" t="s">
        <v>184</v>
      </c>
      <c r="J246" s="2">
        <f t="shared" ref="J246:M246" si="9">SUM(J156:J245)</f>
        <v>126651897</v>
      </c>
      <c r="K246" s="2">
        <f t="shared" si="9"/>
        <v>139914333</v>
      </c>
      <c r="L246" s="2">
        <f t="shared" si="9"/>
        <v>154705542</v>
      </c>
      <c r="M246" s="2">
        <f t="shared" si="9"/>
        <v>128135795</v>
      </c>
      <c r="N246" s="2">
        <f t="shared" ref="N246:O246" si="10">SUM(N156:N245)</f>
        <v>145251939</v>
      </c>
      <c r="O246" s="2">
        <f t="shared" si="10"/>
        <v>170450266</v>
      </c>
      <c r="P246" s="2">
        <f t="shared" ref="P246:AM246" si="11">SUM(P156:P245)</f>
        <v>171259731</v>
      </c>
      <c r="Q246" s="2">
        <f t="shared" si="11"/>
        <v>186013374</v>
      </c>
      <c r="R246" s="2">
        <f t="shared" si="11"/>
        <v>191515895</v>
      </c>
      <c r="S246" s="2">
        <f t="shared" si="11"/>
        <v>0</v>
      </c>
      <c r="T246" s="2">
        <f t="shared" si="11"/>
        <v>0</v>
      </c>
      <c r="U246" s="2">
        <f t="shared" si="11"/>
        <v>0</v>
      </c>
      <c r="V246" s="2">
        <f t="shared" si="11"/>
        <v>0</v>
      </c>
      <c r="W246" s="2">
        <f t="shared" si="11"/>
        <v>0</v>
      </c>
      <c r="X246" s="2">
        <f t="shared" si="11"/>
        <v>582570639</v>
      </c>
      <c r="Y246" s="2">
        <f t="shared" si="11"/>
        <v>559937041</v>
      </c>
      <c r="Z246" s="2">
        <f t="shared" si="11"/>
        <v>329422129</v>
      </c>
      <c r="AA246" s="2">
        <f t="shared" si="11"/>
        <v>316618778</v>
      </c>
      <c r="AB246" s="2">
        <f t="shared" si="11"/>
        <v>324067933</v>
      </c>
      <c r="AC246" s="2">
        <f t="shared" si="11"/>
        <v>385961892</v>
      </c>
      <c r="AD246" s="2">
        <f t="shared" si="11"/>
        <v>427482304</v>
      </c>
      <c r="AE246" s="2">
        <f t="shared" si="11"/>
        <v>375303812</v>
      </c>
      <c r="AF246" s="2">
        <f t="shared" si="11"/>
        <v>366661372</v>
      </c>
      <c r="AG246" s="2">
        <f t="shared" si="11"/>
        <v>363584841</v>
      </c>
      <c r="AH246" s="2">
        <f t="shared" si="11"/>
        <v>358842127</v>
      </c>
      <c r="AI246" s="2">
        <f t="shared" si="11"/>
        <v>304029609</v>
      </c>
      <c r="AJ246" s="2">
        <f t="shared" si="11"/>
        <v>247416469</v>
      </c>
      <c r="AK246" s="2">
        <f t="shared" si="11"/>
        <v>248136572</v>
      </c>
      <c r="AL246" s="2">
        <f t="shared" si="11"/>
        <v>249137323</v>
      </c>
      <c r="AM246" s="2">
        <f t="shared" si="11"/>
        <v>271284946</v>
      </c>
      <c r="AN246" s="2">
        <f>SUM(AN156:AN245)</f>
        <v>284558217</v>
      </c>
      <c r="AO246">
        <f t="shared" ref="AO246:AY246" si="12">SUM(AO156:AO245)</f>
        <v>332361497</v>
      </c>
      <c r="AP246">
        <f t="shared" si="12"/>
        <v>405224643</v>
      </c>
      <c r="AQ246">
        <f t="shared" si="12"/>
        <v>371532291</v>
      </c>
      <c r="AR246">
        <f t="shared" si="12"/>
        <v>358106081</v>
      </c>
      <c r="AS246">
        <f t="shared" si="12"/>
        <v>548531153</v>
      </c>
      <c r="AT246">
        <f t="shared" si="12"/>
        <v>514984645</v>
      </c>
      <c r="AU246">
        <f t="shared" si="12"/>
        <v>482530697</v>
      </c>
      <c r="AV246">
        <f t="shared" si="12"/>
        <v>563256671</v>
      </c>
      <c r="AW246">
        <f t="shared" si="12"/>
        <v>711010942</v>
      </c>
      <c r="AX246">
        <f t="shared" si="12"/>
        <v>646226378</v>
      </c>
      <c r="AY246">
        <f t="shared" si="12"/>
        <v>633786487</v>
      </c>
      <c r="AZ246">
        <f t="shared" ref="AZ246:BB246" si="13">SUM(AZ156:AZ245)</f>
        <v>811060993</v>
      </c>
      <c r="BA246">
        <f t="shared" si="13"/>
        <v>993458544</v>
      </c>
      <c r="BB246">
        <f t="shared" si="13"/>
        <v>1089983914</v>
      </c>
      <c r="BC246">
        <f>SUM(BC156:BC245)-BC204</f>
        <v>1179466065</v>
      </c>
    </row>
    <row r="247" spans="1:55" x14ac:dyDescent="0.25">
      <c r="A247" t="s">
        <v>0</v>
      </c>
      <c r="B247" t="s">
        <v>185</v>
      </c>
      <c r="J247" s="3">
        <f t="shared" ref="J247" si="14">+J246+J155</f>
        <v>565019917</v>
      </c>
      <c r="K247" s="3">
        <f t="shared" ref="K247" si="15">+K246+K155</f>
        <v>607888500</v>
      </c>
      <c r="L247" s="3">
        <f t="shared" ref="L247" si="16">+L246+L155</f>
        <v>645807942</v>
      </c>
      <c r="M247" s="3">
        <f t="shared" ref="M247" si="17">+M246+M155</f>
        <v>592953487</v>
      </c>
      <c r="N247" s="3">
        <f t="shared" ref="N247" si="18">+N246+N155</f>
        <v>624704957</v>
      </c>
      <c r="O247" s="3">
        <f t="shared" ref="O247" si="19">+O246+O155</f>
        <v>678257024</v>
      </c>
      <c r="P247" s="3">
        <f t="shared" ref="P247:BC247" si="20">+P246+P155</f>
        <v>680157527</v>
      </c>
      <c r="Q247" s="3">
        <f t="shared" si="20"/>
        <v>744640631</v>
      </c>
      <c r="R247" s="3">
        <f t="shared" si="20"/>
        <v>768734739</v>
      </c>
      <c r="S247" s="3">
        <f t="shared" si="20"/>
        <v>217404918</v>
      </c>
      <c r="T247" s="3">
        <f t="shared" si="20"/>
        <v>154122998</v>
      </c>
      <c r="U247" s="3">
        <f t="shared" si="20"/>
        <v>157249964</v>
      </c>
      <c r="V247" s="3">
        <f t="shared" si="20"/>
        <v>138574303</v>
      </c>
      <c r="W247" s="3">
        <f t="shared" si="20"/>
        <v>118611469</v>
      </c>
      <c r="X247" s="3">
        <f t="shared" si="20"/>
        <v>1626156212</v>
      </c>
      <c r="Y247" s="3">
        <f t="shared" si="20"/>
        <v>1932648881</v>
      </c>
      <c r="Z247" s="3">
        <f t="shared" si="20"/>
        <v>1085500061</v>
      </c>
      <c r="AA247" s="3">
        <f t="shared" si="20"/>
        <v>1003098899</v>
      </c>
      <c r="AB247" s="3">
        <f t="shared" si="20"/>
        <v>1096226214</v>
      </c>
      <c r="AC247" s="3">
        <f t="shared" si="20"/>
        <v>1277439144</v>
      </c>
      <c r="AD247" s="3">
        <f t="shared" si="20"/>
        <v>1320715190</v>
      </c>
      <c r="AE247" s="3">
        <f t="shared" si="20"/>
        <v>1241361277</v>
      </c>
      <c r="AF247" s="3">
        <f t="shared" si="20"/>
        <v>1218341150</v>
      </c>
      <c r="AG247" s="3">
        <f t="shared" si="20"/>
        <v>1195598413</v>
      </c>
      <c r="AH247" s="3">
        <f t="shared" si="20"/>
        <v>1220765300</v>
      </c>
      <c r="AI247" s="3">
        <f t="shared" si="20"/>
        <v>1043975261</v>
      </c>
      <c r="AJ247" s="3">
        <f t="shared" si="20"/>
        <v>861252638</v>
      </c>
      <c r="AK247" s="3">
        <f t="shared" si="20"/>
        <v>701670061</v>
      </c>
      <c r="AL247" s="3">
        <f t="shared" si="20"/>
        <v>675016119</v>
      </c>
      <c r="AM247" s="3">
        <f t="shared" si="20"/>
        <v>731413783</v>
      </c>
      <c r="AN247" s="3">
        <f t="shared" si="20"/>
        <v>756040537</v>
      </c>
      <c r="AO247" s="3">
        <f t="shared" si="20"/>
        <v>847751866</v>
      </c>
      <c r="AP247" s="3">
        <f t="shared" si="20"/>
        <v>1027824428</v>
      </c>
      <c r="AQ247" s="3">
        <f t="shared" si="20"/>
        <v>919508933</v>
      </c>
      <c r="AR247" s="3">
        <f t="shared" si="20"/>
        <v>885512502</v>
      </c>
      <c r="AS247" s="3">
        <f t="shared" si="20"/>
        <v>1152121200</v>
      </c>
      <c r="AT247" s="3">
        <f t="shared" si="20"/>
        <v>1145107779</v>
      </c>
      <c r="AU247" s="3">
        <f t="shared" si="20"/>
        <v>1206163249</v>
      </c>
      <c r="AV247" s="3">
        <f t="shared" si="20"/>
        <v>1886095782</v>
      </c>
      <c r="AW247" s="3">
        <f t="shared" si="20"/>
        <v>2362180572</v>
      </c>
      <c r="AX247" s="3">
        <f t="shared" si="20"/>
        <v>1516898502</v>
      </c>
      <c r="AY247" s="3">
        <f t="shared" si="20"/>
        <v>1301019310</v>
      </c>
      <c r="AZ247" s="3">
        <f t="shared" si="20"/>
        <v>1794540460</v>
      </c>
      <c r="BA247" s="3">
        <f t="shared" si="20"/>
        <v>2078040435</v>
      </c>
      <c r="BB247" s="3">
        <f t="shared" si="20"/>
        <v>2274702742</v>
      </c>
      <c r="BC247" s="3">
        <f t="shared" si="20"/>
        <v>2608246494</v>
      </c>
    </row>
    <row r="248" spans="1:55" x14ac:dyDescent="0.25">
      <c r="AZ248" s="3"/>
    </row>
    <row r="249" spans="1:55" x14ac:dyDescent="0.25">
      <c r="AW249" s="3"/>
      <c r="AX249" s="3"/>
    </row>
    <row r="250" spans="1:55" x14ac:dyDescent="0.25">
      <c r="J250" s="3">
        <f>565019917-J247</f>
        <v>0</v>
      </c>
      <c r="K250" s="3">
        <f>607888500-K247</f>
        <v>0</v>
      </c>
      <c r="L250" s="3">
        <f>645807942-L247</f>
        <v>0</v>
      </c>
      <c r="M250" s="3">
        <f>592953487-M247</f>
        <v>0</v>
      </c>
      <c r="N250" s="3">
        <f>624704957-N247</f>
        <v>0</v>
      </c>
      <c r="O250" s="3">
        <f>678257024-O247</f>
        <v>0</v>
      </c>
      <c r="P250" s="3">
        <f>680157527-P247</f>
        <v>0</v>
      </c>
      <c r="Q250" s="3">
        <f>744640631-Q247</f>
        <v>0</v>
      </c>
      <c r="R250" s="3">
        <f>768734739-R247</f>
        <v>0</v>
      </c>
      <c r="X250" s="3">
        <f>1626156212-X247</f>
        <v>0</v>
      </c>
      <c r="Y250" s="3">
        <f>1932648881-Y247</f>
        <v>0</v>
      </c>
      <c r="Z250" s="3">
        <f>1085500061-Z247</f>
        <v>0</v>
      </c>
      <c r="AA250" s="6">
        <f>1003098899-AA247</f>
        <v>0</v>
      </c>
      <c r="AB250" s="6">
        <f>1096226214-AB247</f>
        <v>0</v>
      </c>
      <c r="AC250" s="6">
        <f>1277439144-AC247</f>
        <v>0</v>
      </c>
      <c r="AD250" s="6">
        <f>1320715190-AD247</f>
        <v>0</v>
      </c>
      <c r="AE250" s="6">
        <f>1241361277-AE247</f>
        <v>0</v>
      </c>
      <c r="AF250">
        <f>1218341150-AF247</f>
        <v>0</v>
      </c>
      <c r="AG250">
        <f>1195598413-AG247</f>
        <v>0</v>
      </c>
      <c r="AH250" s="3">
        <f>1220765300-AH247</f>
        <v>0</v>
      </c>
      <c r="AI250">
        <f>1043975261-AI247</f>
        <v>0</v>
      </c>
      <c r="AJ250" s="3">
        <f>861252638-AJ247</f>
        <v>0</v>
      </c>
      <c r="AK250" s="3">
        <f>701670061-AK247</f>
        <v>0</v>
      </c>
      <c r="AL250" s="3">
        <f>675016119-AL247</f>
        <v>0</v>
      </c>
      <c r="AM250" s="3">
        <f>731413783-AM247</f>
        <v>0</v>
      </c>
      <c r="AN250" s="3">
        <f>756040537-AN247</f>
        <v>0</v>
      </c>
      <c r="AO250" s="3">
        <f>847751866-AO247</f>
        <v>0</v>
      </c>
      <c r="AP250" s="3">
        <f>1027824428-AP247</f>
        <v>0</v>
      </c>
      <c r="AQ250" s="3">
        <f>919508933-AQ247</f>
        <v>0</v>
      </c>
      <c r="AR250" s="3">
        <f>885512502-AR247</f>
        <v>0</v>
      </c>
      <c r="AS250" s="3">
        <f>1152121200-AS247</f>
        <v>0</v>
      </c>
      <c r="AT250" s="3">
        <f>1145107779-AT247</f>
        <v>0</v>
      </c>
      <c r="AU250" s="3">
        <f>1206163249-AU247</f>
        <v>0</v>
      </c>
      <c r="AV250" s="3">
        <f>1886095782-AV247</f>
        <v>0</v>
      </c>
      <c r="AW250" s="3">
        <f>2362180572-AW247</f>
        <v>0</v>
      </c>
      <c r="AX250" s="3">
        <f>1516898502-AX247</f>
        <v>0</v>
      </c>
      <c r="AY250" s="3">
        <f>1301019310-AY247</f>
        <v>0</v>
      </c>
      <c r="AZ250" s="3">
        <f>1794540460-AZ247</f>
        <v>0</v>
      </c>
      <c r="BA250" s="3">
        <f>2078040435-BA247</f>
        <v>0</v>
      </c>
      <c r="BB250" s="3">
        <f>2274702742-BB247</f>
        <v>0</v>
      </c>
      <c r="BC250" s="3">
        <f>2608246494-BC247</f>
        <v>0</v>
      </c>
    </row>
    <row r="251" spans="1:55" x14ac:dyDescent="0.25">
      <c r="N251" t="s">
        <v>260</v>
      </c>
      <c r="O251" t="s">
        <v>260</v>
      </c>
      <c r="P251" t="s">
        <v>260</v>
      </c>
      <c r="Q251" t="s">
        <v>260</v>
      </c>
      <c r="R251" t="s">
        <v>260</v>
      </c>
      <c r="S251" t="s">
        <v>260</v>
      </c>
      <c r="T251" t="s">
        <v>260</v>
      </c>
      <c r="U251" t="s">
        <v>260</v>
      </c>
      <c r="V251" t="s">
        <v>260</v>
      </c>
      <c r="W251" t="s">
        <v>260</v>
      </c>
      <c r="X251" t="s">
        <v>260</v>
      </c>
      <c r="Y251" t="s">
        <v>260</v>
      </c>
      <c r="Z251" t="s">
        <v>260</v>
      </c>
      <c r="AA251" t="s">
        <v>260</v>
      </c>
      <c r="AB251" t="s">
        <v>260</v>
      </c>
      <c r="AC251" t="s">
        <v>260</v>
      </c>
      <c r="AD251" t="s">
        <v>260</v>
      </c>
      <c r="AE251" t="s">
        <v>260</v>
      </c>
      <c r="AF251" t="s">
        <v>260</v>
      </c>
      <c r="AG251" t="s">
        <v>260</v>
      </c>
      <c r="AH251" t="s">
        <v>260</v>
      </c>
      <c r="AN251" t="s">
        <v>260</v>
      </c>
      <c r="AO251" t="s">
        <v>260</v>
      </c>
      <c r="AP251" t="s">
        <v>260</v>
      </c>
      <c r="AQ251" t="s">
        <v>260</v>
      </c>
      <c r="AR251" t="s">
        <v>260</v>
      </c>
      <c r="AS251" t="s">
        <v>260</v>
      </c>
      <c r="AT251" t="s">
        <v>260</v>
      </c>
      <c r="AU251" t="s">
        <v>260</v>
      </c>
      <c r="AV251" t="s">
        <v>260</v>
      </c>
      <c r="AW251" t="s">
        <v>260</v>
      </c>
      <c r="AX251" t="s">
        <v>260</v>
      </c>
      <c r="AY251" t="s">
        <v>260</v>
      </c>
      <c r="AZ251" t="s">
        <v>260</v>
      </c>
      <c r="BA251" t="s">
        <v>260</v>
      </c>
      <c r="BB251" t="s">
        <v>260</v>
      </c>
      <c r="BC251" t="s">
        <v>260</v>
      </c>
    </row>
    <row r="252" spans="1:55" x14ac:dyDescent="0.25">
      <c r="AJ252" t="s">
        <v>236</v>
      </c>
      <c r="AK252" t="s">
        <v>236</v>
      </c>
      <c r="AL252" t="s">
        <v>236</v>
      </c>
      <c r="AM252" t="s">
        <v>236</v>
      </c>
      <c r="AN252" t="s">
        <v>236</v>
      </c>
      <c r="AO252" t="s">
        <v>242</v>
      </c>
      <c r="AP252" t="s">
        <v>242</v>
      </c>
      <c r="AQ252" t="s">
        <v>242</v>
      </c>
      <c r="AR252" t="s">
        <v>242</v>
      </c>
      <c r="AS252" s="1"/>
      <c r="AT252" s="1"/>
    </row>
    <row r="253" spans="1:55" x14ac:dyDescent="0.25">
      <c r="AD253" t="s">
        <v>301</v>
      </c>
      <c r="AE253" t="s">
        <v>301</v>
      </c>
      <c r="AF253" t="s">
        <v>301</v>
      </c>
      <c r="AG253" t="s">
        <v>301</v>
      </c>
      <c r="AH253" t="s">
        <v>301</v>
      </c>
      <c r="AJ253" t="s">
        <v>239</v>
      </c>
      <c r="AK253" t="s">
        <v>239</v>
      </c>
      <c r="AL253" t="s">
        <v>240</v>
      </c>
      <c r="AM253" t="s">
        <v>240</v>
      </c>
      <c r="AS253" t="s">
        <v>301</v>
      </c>
      <c r="AT253" t="s">
        <v>301</v>
      </c>
      <c r="AU253" t="s">
        <v>301</v>
      </c>
      <c r="AV253" t="s">
        <v>301</v>
      </c>
      <c r="AW253" t="s">
        <v>301</v>
      </c>
    </row>
    <row r="254" spans="1:55" x14ac:dyDescent="0.25">
      <c r="AJ254" t="s">
        <v>241</v>
      </c>
      <c r="AK254" t="s">
        <v>241</v>
      </c>
      <c r="AL254" t="s">
        <v>241</v>
      </c>
      <c r="AM254" t="s">
        <v>241</v>
      </c>
      <c r="AN254" t="s">
        <v>241</v>
      </c>
    </row>
    <row r="255" spans="1:55" x14ac:dyDescent="0.25">
      <c r="AF255" s="4"/>
      <c r="AJ255" t="s">
        <v>243</v>
      </c>
      <c r="AK255" t="s">
        <v>243</v>
      </c>
      <c r="AL255" t="s">
        <v>244</v>
      </c>
      <c r="AU255" t="s">
        <v>241</v>
      </c>
      <c r="AV255" t="s">
        <v>241</v>
      </c>
      <c r="AW255" t="s">
        <v>241</v>
      </c>
      <c r="AX255" t="s">
        <v>241</v>
      </c>
      <c r="AY255" t="s">
        <v>241</v>
      </c>
      <c r="BB255" t="s">
        <v>279</v>
      </c>
    </row>
    <row r="256" spans="1:55" x14ac:dyDescent="0.25">
      <c r="AJ256" t="s">
        <v>245</v>
      </c>
      <c r="AK256" t="s">
        <v>245</v>
      </c>
      <c r="AL256" t="s">
        <v>246</v>
      </c>
      <c r="AM256" t="s">
        <v>246</v>
      </c>
      <c r="AN256" t="s">
        <v>246</v>
      </c>
    </row>
    <row r="257" spans="9:55" x14ac:dyDescent="0.25">
      <c r="AN257" t="s">
        <v>247</v>
      </c>
    </row>
    <row r="258" spans="9:55" x14ac:dyDescent="0.25">
      <c r="AJ258" t="s">
        <v>248</v>
      </c>
      <c r="AK258" t="s">
        <v>248</v>
      </c>
      <c r="AL258" t="s">
        <v>248</v>
      </c>
      <c r="AM258" t="s">
        <v>249</v>
      </c>
      <c r="AN258" t="s">
        <v>249</v>
      </c>
    </row>
    <row r="259" spans="9:55" x14ac:dyDescent="0.25">
      <c r="AJ259" t="s">
        <v>250</v>
      </c>
      <c r="AK259" t="s">
        <v>250</v>
      </c>
      <c r="AL259" t="s">
        <v>251</v>
      </c>
      <c r="AM259" t="s">
        <v>251</v>
      </c>
      <c r="AN259" t="s">
        <v>251</v>
      </c>
    </row>
    <row r="260" spans="9:55" x14ac:dyDescent="0.25">
      <c r="AJ260" t="s">
        <v>252</v>
      </c>
      <c r="AK260" t="s">
        <v>252</v>
      </c>
      <c r="AL260" t="s">
        <v>253</v>
      </c>
      <c r="AM260" t="s">
        <v>253</v>
      </c>
      <c r="AN260" t="s">
        <v>253</v>
      </c>
    </row>
    <row r="262" spans="9:55" x14ac:dyDescent="0.25">
      <c r="AJ262" t="s">
        <v>255</v>
      </c>
    </row>
    <row r="263" spans="9:55" x14ac:dyDescent="0.25">
      <c r="AJ263" t="s">
        <v>256</v>
      </c>
    </row>
    <row r="264" spans="9:55" x14ac:dyDescent="0.25">
      <c r="J264">
        <v>1905</v>
      </c>
      <c r="K264">
        <v>1906</v>
      </c>
      <c r="L264">
        <v>1907</v>
      </c>
      <c r="M264">
        <v>1908</v>
      </c>
      <c r="N264">
        <v>1909</v>
      </c>
      <c r="O264">
        <v>1910</v>
      </c>
      <c r="P264">
        <v>1911</v>
      </c>
      <c r="Q264">
        <v>1912</v>
      </c>
      <c r="R264">
        <v>1913</v>
      </c>
      <c r="S264">
        <v>1914</v>
      </c>
      <c r="T264">
        <v>1915</v>
      </c>
      <c r="U264">
        <v>1916</v>
      </c>
      <c r="V264">
        <v>1917</v>
      </c>
      <c r="W264">
        <v>1918</v>
      </c>
      <c r="X264">
        <v>1919</v>
      </c>
      <c r="Y264">
        <v>1920</v>
      </c>
      <c r="Z264">
        <v>1921</v>
      </c>
      <c r="AA264" s="1">
        <v>1922</v>
      </c>
      <c r="AB264" s="1">
        <v>1923</v>
      </c>
      <c r="AC264" s="1">
        <v>1924</v>
      </c>
      <c r="AD264" s="1">
        <v>1925</v>
      </c>
      <c r="AE264" s="1">
        <v>1926</v>
      </c>
      <c r="AF264">
        <v>1927</v>
      </c>
      <c r="AG264">
        <v>1928</v>
      </c>
      <c r="AH264">
        <v>1929</v>
      </c>
      <c r="AI264">
        <v>1930</v>
      </c>
      <c r="AJ264">
        <v>1931</v>
      </c>
      <c r="AK264">
        <v>1932</v>
      </c>
      <c r="AL264">
        <v>1933</v>
      </c>
      <c r="AM264">
        <v>1934</v>
      </c>
      <c r="AN264">
        <v>1935</v>
      </c>
      <c r="AO264">
        <v>1936</v>
      </c>
      <c r="AP264">
        <v>1937</v>
      </c>
      <c r="AQ264">
        <v>1938</v>
      </c>
      <c r="AR264">
        <v>1939</v>
      </c>
      <c r="AS264">
        <v>1940</v>
      </c>
      <c r="AT264">
        <v>1941</v>
      </c>
      <c r="AU264">
        <v>1942</v>
      </c>
      <c r="AV264">
        <v>1943</v>
      </c>
      <c r="AW264">
        <v>1944</v>
      </c>
      <c r="AX264">
        <v>1945</v>
      </c>
      <c r="AY264">
        <v>1946</v>
      </c>
      <c r="AZ264">
        <v>1947</v>
      </c>
      <c r="BA264">
        <v>1948</v>
      </c>
      <c r="BB264">
        <v>1949</v>
      </c>
      <c r="BC264">
        <v>1950</v>
      </c>
    </row>
    <row r="265" spans="9:55" x14ac:dyDescent="0.25">
      <c r="I265" t="s">
        <v>13</v>
      </c>
      <c r="J265">
        <f t="shared" ref="J265:M265" si="21">+J19/J247</f>
        <v>9.5286102985286447E-2</v>
      </c>
      <c r="K265">
        <f t="shared" si="21"/>
        <v>9.1970154066082846E-2</v>
      </c>
      <c r="L265">
        <f t="shared" si="21"/>
        <v>8.8506855185128713E-2</v>
      </c>
      <c r="M265">
        <f t="shared" si="21"/>
        <v>9.2688314016104265E-2</v>
      </c>
      <c r="N265">
        <f>+N19/N247</f>
        <v>9.2499113945721426E-2</v>
      </c>
      <c r="O265">
        <f t="shared" ref="O265:BC265" si="22">+O19/O247</f>
        <v>9.1159527748583991E-2</v>
      </c>
      <c r="P265">
        <f t="shared" si="22"/>
        <v>9.5978852557784017E-2</v>
      </c>
      <c r="Q265">
        <f t="shared" si="22"/>
        <v>9.4069741945091365E-2</v>
      </c>
      <c r="R265">
        <f t="shared" si="22"/>
        <v>0.10460182546791345</v>
      </c>
      <c r="S265">
        <f t="shared" si="22"/>
        <v>0.21641572524132136</v>
      </c>
      <c r="T265">
        <f t="shared" si="22"/>
        <v>1.303050178144082E-3</v>
      </c>
      <c r="U265">
        <f t="shared" si="22"/>
        <v>6.5604466529480411E-4</v>
      </c>
      <c r="V265">
        <f t="shared" si="22"/>
        <v>3.5287927805777961E-4</v>
      </c>
      <c r="W265">
        <f t="shared" si="22"/>
        <v>6.9470516379828326E-5</v>
      </c>
      <c r="X265">
        <f t="shared" si="22"/>
        <v>6.1073714362196835E-4</v>
      </c>
      <c r="Y265">
        <f t="shared" si="22"/>
        <v>1.565302745750018E-2</v>
      </c>
      <c r="Z265">
        <f t="shared" si="22"/>
        <v>1.8898019205178102E-2</v>
      </c>
      <c r="AA265">
        <f t="shared" si="22"/>
        <v>2.6441437655291455E-2</v>
      </c>
      <c r="AB265">
        <f t="shared" si="22"/>
        <v>3.1922280778445243E-2</v>
      </c>
      <c r="AC265">
        <f t="shared" si="22"/>
        <v>2.8876729802167388E-2</v>
      </c>
      <c r="AD265">
        <f t="shared" si="22"/>
        <v>3.6649456572086521E-2</v>
      </c>
      <c r="AE265">
        <f t="shared" si="22"/>
        <v>5.8492210402661046E-2</v>
      </c>
      <c r="AF265">
        <f t="shared" si="22"/>
        <v>4.9178303630309131E-2</v>
      </c>
      <c r="AG265">
        <f t="shared" si="22"/>
        <v>5.3300268139449263E-2</v>
      </c>
      <c r="AH265">
        <f t="shared" si="22"/>
        <v>5.6372577103887211E-2</v>
      </c>
      <c r="AI265">
        <f t="shared" si="22"/>
        <v>6.273179877583325E-2</v>
      </c>
      <c r="AJ265">
        <f t="shared" si="22"/>
        <v>7.4499191258210112E-2</v>
      </c>
      <c r="AK265">
        <f t="shared" si="22"/>
        <v>4.3466952197636945E-2</v>
      </c>
      <c r="AL265">
        <f t="shared" si="22"/>
        <v>4.4168091932631312E-2</v>
      </c>
      <c r="AM265">
        <f t="shared" si="22"/>
        <v>4.1806747029813629E-2</v>
      </c>
      <c r="AN265">
        <f t="shared" si="22"/>
        <v>3.9781160570230109E-2</v>
      </c>
      <c r="AO265">
        <f t="shared" si="22"/>
        <v>4.1590173273649861E-2</v>
      </c>
      <c r="AP265">
        <f t="shared" si="22"/>
        <v>3.7757746306453809E-2</v>
      </c>
      <c r="AQ265">
        <f t="shared" si="22"/>
        <v>3.4661014000176113E-2</v>
      </c>
      <c r="AR265">
        <f t="shared" si="22"/>
        <v>2.1926447064436815E-2</v>
      </c>
      <c r="AS265">
        <f t="shared" si="22"/>
        <v>2.0770384226937236E-5</v>
      </c>
      <c r="AT265">
        <f t="shared" si="22"/>
        <v>3.4956534864304684E-5</v>
      </c>
      <c r="AU265">
        <f t="shared" si="22"/>
        <v>3.1055497695735217E-5</v>
      </c>
      <c r="AV265">
        <f t="shared" si="22"/>
        <v>1.3342376479584323E-5</v>
      </c>
      <c r="AW265">
        <f t="shared" si="22"/>
        <v>2.1403952178470463E-6</v>
      </c>
      <c r="AX265">
        <f t="shared" si="22"/>
        <v>1.3849482989337146E-3</v>
      </c>
      <c r="AY265">
        <f t="shared" si="22"/>
        <v>4.9357122916184847E-3</v>
      </c>
      <c r="AZ265">
        <f t="shared" si="22"/>
        <v>1.0746647083120099E-2</v>
      </c>
      <c r="BA265">
        <f t="shared" si="22"/>
        <v>1.423324710233562E-2</v>
      </c>
      <c r="BB265">
        <f t="shared" si="22"/>
        <v>1.6517838707559795E-2</v>
      </c>
      <c r="BC265">
        <f t="shared" si="22"/>
        <v>1.5952815462693764E-2</v>
      </c>
    </row>
    <row r="266" spans="9:55" x14ac:dyDescent="0.25">
      <c r="I266" t="s">
        <v>310</v>
      </c>
      <c r="J266">
        <f t="shared" ref="J266:M266" si="23">+J121/J247</f>
        <v>0.20294823872553858</v>
      </c>
      <c r="K266">
        <f t="shared" si="23"/>
        <v>0.21558948063666281</v>
      </c>
      <c r="L266">
        <f t="shared" si="23"/>
        <v>0.20802888794452143</v>
      </c>
      <c r="M266">
        <f t="shared" si="23"/>
        <v>0.20895539653011602</v>
      </c>
      <c r="N266">
        <f>+N121/N247</f>
        <v>0.1894556649083865</v>
      </c>
      <c r="O266">
        <f t="shared" ref="O266:BC266" si="24">+O121/O247</f>
        <v>0.17339656035762632</v>
      </c>
      <c r="P266">
        <f t="shared" si="24"/>
        <v>0.18039127868094593</v>
      </c>
      <c r="Q266">
        <f t="shared" si="24"/>
        <v>0.18073054087750953</v>
      </c>
      <c r="R266">
        <f t="shared" si="24"/>
        <v>0.18426651589112067</v>
      </c>
      <c r="S266">
        <f t="shared" si="24"/>
        <v>0</v>
      </c>
      <c r="T266">
        <f t="shared" si="24"/>
        <v>0</v>
      </c>
      <c r="U266">
        <f t="shared" si="24"/>
        <v>0</v>
      </c>
      <c r="V266">
        <f t="shared" si="24"/>
        <v>0</v>
      </c>
      <c r="W266">
        <f t="shared" si="24"/>
        <v>0</v>
      </c>
      <c r="X266">
        <f t="shared" si="24"/>
        <v>0.33302653644445812</v>
      </c>
      <c r="Y266">
        <f t="shared" si="24"/>
        <v>0.29147920635667707</v>
      </c>
      <c r="Z266">
        <f t="shared" si="24"/>
        <v>0.25310926629233971</v>
      </c>
      <c r="AA266">
        <f t="shared" si="24"/>
        <v>0.22113215478666376</v>
      </c>
      <c r="AB266">
        <f t="shared" si="24"/>
        <v>0.19222650791308299</v>
      </c>
      <c r="AC266">
        <f t="shared" si="24"/>
        <v>0.18880714759121237</v>
      </c>
      <c r="AD266">
        <f t="shared" si="24"/>
        <v>0.18571603995862271</v>
      </c>
      <c r="AE266">
        <f t="shared" si="24"/>
        <v>0.18438692686883287</v>
      </c>
      <c r="AF266">
        <f t="shared" si="24"/>
        <v>0.16431069983969596</v>
      </c>
      <c r="AG266">
        <f t="shared" si="24"/>
        <v>0.15761773932699258</v>
      </c>
      <c r="AH266">
        <f t="shared" si="24"/>
        <v>0.16053857281166167</v>
      </c>
      <c r="AI266">
        <f t="shared" si="24"/>
        <v>0.14703112586496433</v>
      </c>
      <c r="AJ266">
        <f t="shared" si="24"/>
        <v>0.12076537175146511</v>
      </c>
      <c r="AK266">
        <f t="shared" si="24"/>
        <v>0.11919022293869824</v>
      </c>
      <c r="AL266">
        <f t="shared" si="24"/>
        <v>0.11231240538716676</v>
      </c>
      <c r="AM266">
        <f t="shared" si="24"/>
        <v>0.11205173720386398</v>
      </c>
      <c r="AN266">
        <f t="shared" si="24"/>
        <v>0.11576307713246334</v>
      </c>
      <c r="AO266">
        <f t="shared" si="24"/>
        <v>0.10996959103125112</v>
      </c>
      <c r="AP266">
        <f t="shared" si="24"/>
        <v>0.11101640405845657</v>
      </c>
      <c r="AQ266">
        <f t="shared" si="24"/>
        <v>0.12830813901402305</v>
      </c>
      <c r="AR266">
        <f t="shared" si="24"/>
        <v>0.13247193657351661</v>
      </c>
      <c r="AS266">
        <f t="shared" si="24"/>
        <v>0.2389902355759099</v>
      </c>
      <c r="AT266">
        <f t="shared" si="24"/>
        <v>0.35714210269110397</v>
      </c>
      <c r="AU266">
        <f t="shared" si="24"/>
        <v>0.44406402984344284</v>
      </c>
      <c r="AV266">
        <f t="shared" si="24"/>
        <v>0.58525243337827471</v>
      </c>
      <c r="AW266">
        <f t="shared" si="24"/>
        <v>0.58905781611008867</v>
      </c>
      <c r="AX266">
        <f t="shared" si="24"/>
        <v>0.40235827855013601</v>
      </c>
      <c r="AY266">
        <f t="shared" si="24"/>
        <v>0.17645634252730652</v>
      </c>
      <c r="AZ266">
        <f t="shared" si="24"/>
        <v>0.16557490656967411</v>
      </c>
      <c r="BA266">
        <f t="shared" si="24"/>
        <v>8.8178786569184348E-2</v>
      </c>
      <c r="BB266">
        <f t="shared" si="24"/>
        <v>9.7635355556273382E-2</v>
      </c>
      <c r="BC266">
        <f t="shared" si="24"/>
        <v>8.1069410228832461E-2</v>
      </c>
    </row>
    <row r="268" spans="9:55" x14ac:dyDescent="0.25">
      <c r="I268" t="s">
        <v>311</v>
      </c>
      <c r="J268">
        <f t="shared" ref="J268:M268" si="25">+J246/J247</f>
        <v>0.22415474780511144</v>
      </c>
      <c r="K268">
        <f t="shared" si="25"/>
        <v>0.23016446766142146</v>
      </c>
      <c r="L268">
        <f t="shared" si="25"/>
        <v>0.23955348322427414</v>
      </c>
      <c r="M268">
        <f t="shared" si="25"/>
        <v>0.21609754864296801</v>
      </c>
      <c r="N268">
        <f>+N246/N247</f>
        <v>0.23251286446891439</v>
      </c>
      <c r="O268">
        <f t="shared" ref="O268:BC268" si="26">+O246/O247</f>
        <v>0.25130630420128169</v>
      </c>
      <c r="P268">
        <f t="shared" si="26"/>
        <v>0.25179421560676191</v>
      </c>
      <c r="Q268">
        <f t="shared" si="26"/>
        <v>0.24980287974643167</v>
      </c>
      <c r="R268">
        <f t="shared" si="26"/>
        <v>0.24913131316158721</v>
      </c>
      <c r="S268">
        <f t="shared" si="26"/>
        <v>0</v>
      </c>
      <c r="T268">
        <f t="shared" si="26"/>
        <v>0</v>
      </c>
      <c r="U268">
        <f t="shared" si="26"/>
        <v>0</v>
      </c>
      <c r="V268">
        <f t="shared" si="26"/>
        <v>0</v>
      </c>
      <c r="W268">
        <f t="shared" si="26"/>
        <v>0</v>
      </c>
      <c r="X268">
        <f t="shared" si="26"/>
        <v>0.35825010826204684</v>
      </c>
      <c r="Y268">
        <f t="shared" si="26"/>
        <v>0.2897251779693551</v>
      </c>
      <c r="Z268">
        <f t="shared" si="26"/>
        <v>0.30347499814649942</v>
      </c>
      <c r="AA268">
        <f t="shared" si="26"/>
        <v>0.31564063953777705</v>
      </c>
      <c r="AB268">
        <f t="shared" si="26"/>
        <v>0.29562140447044627</v>
      </c>
      <c r="AC268">
        <f t="shared" si="26"/>
        <v>0.30213720458843241</v>
      </c>
      <c r="AD268">
        <f t="shared" si="26"/>
        <v>0.32367485983105865</v>
      </c>
      <c r="AE268">
        <f t="shared" si="26"/>
        <v>0.30233246271947306</v>
      </c>
      <c r="AF268">
        <f t="shared" si="26"/>
        <v>0.30095131564750971</v>
      </c>
      <c r="AG268">
        <f t="shared" si="26"/>
        <v>0.3041028133248283</v>
      </c>
      <c r="AH268">
        <f t="shared" si="26"/>
        <v>0.2939484985361232</v>
      </c>
      <c r="AI268">
        <f t="shared" si="26"/>
        <v>0.29122300149984109</v>
      </c>
      <c r="AJ268">
        <f t="shared" si="26"/>
        <v>0.28727513633461871</v>
      </c>
      <c r="AK268">
        <f t="shared" si="26"/>
        <v>0.35363710922247826</v>
      </c>
      <c r="AL268">
        <f t="shared" si="26"/>
        <v>0.36908351665599265</v>
      </c>
      <c r="AM268">
        <f t="shared" si="26"/>
        <v>0.37090488627010193</v>
      </c>
      <c r="AN268">
        <f t="shared" si="26"/>
        <v>0.37637957632422558</v>
      </c>
      <c r="AO268">
        <f t="shared" si="26"/>
        <v>0.39205044580816056</v>
      </c>
      <c r="AP268">
        <f t="shared" si="26"/>
        <v>0.39425473063381988</v>
      </c>
      <c r="AQ268">
        <f t="shared" si="26"/>
        <v>0.40405511862493237</v>
      </c>
      <c r="AR268">
        <f t="shared" si="26"/>
        <v>0.4044054490379177</v>
      </c>
      <c r="AS268">
        <f t="shared" si="26"/>
        <v>0.47610542449874199</v>
      </c>
      <c r="AT268">
        <f t="shared" si="26"/>
        <v>0.44972591614889379</v>
      </c>
      <c r="AU268">
        <f t="shared" si="26"/>
        <v>0.40005421936048391</v>
      </c>
      <c r="AV268">
        <f t="shared" si="26"/>
        <v>0.29863630276651559</v>
      </c>
      <c r="AW268">
        <f t="shared" si="26"/>
        <v>0.30099770967043582</v>
      </c>
      <c r="AX268">
        <f t="shared" si="26"/>
        <v>0.42601820566634063</v>
      </c>
      <c r="AY268">
        <f t="shared" si="26"/>
        <v>0.48714610315814605</v>
      </c>
      <c r="AZ268">
        <f t="shared" si="26"/>
        <v>0.45196027121060284</v>
      </c>
      <c r="BA268">
        <f t="shared" si="26"/>
        <v>0.47807469347919596</v>
      </c>
      <c r="BB268">
        <f t="shared" si="26"/>
        <v>0.47917641891161883</v>
      </c>
      <c r="BC268">
        <f t="shared" si="26"/>
        <v>0.45220651794730254</v>
      </c>
    </row>
    <row r="270" spans="9:55" x14ac:dyDescent="0.25">
      <c r="I270" t="s">
        <v>312</v>
      </c>
      <c r="J270">
        <f>+(J230+J220+J223+J205)/J247</f>
        <v>0.17860347390196513</v>
      </c>
      <c r="K270">
        <f t="shared" ref="K270:BC270" si="27">+(K230+K220+K223+K205)/K247</f>
        <v>0.18204231532591914</v>
      </c>
      <c r="L270">
        <f t="shared" si="27"/>
        <v>0.18736165681901756</v>
      </c>
      <c r="M270">
        <f t="shared" si="27"/>
        <v>0.16491187275874811</v>
      </c>
      <c r="N270">
        <f t="shared" si="27"/>
        <v>0.17773352645255222</v>
      </c>
      <c r="O270">
        <f t="shared" si="27"/>
        <v>0.18861008212721436</v>
      </c>
      <c r="P270">
        <f t="shared" si="27"/>
        <v>0.18666767029691345</v>
      </c>
      <c r="Q270">
        <f t="shared" si="27"/>
        <v>0.18189090732009761</v>
      </c>
      <c r="R270">
        <f t="shared" si="27"/>
        <v>0.17862100414327706</v>
      </c>
      <c r="S270">
        <f t="shared" si="27"/>
        <v>0</v>
      </c>
      <c r="T270">
        <f t="shared" si="27"/>
        <v>0</v>
      </c>
      <c r="U270">
        <f t="shared" si="27"/>
        <v>0</v>
      </c>
      <c r="V270">
        <f t="shared" si="27"/>
        <v>0</v>
      </c>
      <c r="W270">
        <f t="shared" si="27"/>
        <v>0</v>
      </c>
      <c r="X270">
        <f t="shared" si="27"/>
        <v>0.23833189649310271</v>
      </c>
      <c r="Y270">
        <f t="shared" si="27"/>
        <v>0.18032314582650774</v>
      </c>
      <c r="Z270">
        <f t="shared" si="27"/>
        <v>0.20551708011373387</v>
      </c>
      <c r="AA270">
        <f t="shared" si="27"/>
        <v>0.21523026215583554</v>
      </c>
      <c r="AB270">
        <f t="shared" si="27"/>
        <v>0.1936663722219655</v>
      </c>
      <c r="AC270">
        <f t="shared" si="27"/>
        <v>0.19629830288025055</v>
      </c>
      <c r="AD270">
        <f t="shared" si="27"/>
        <v>0.20795788303154142</v>
      </c>
      <c r="AE270">
        <f t="shared" si="27"/>
        <v>0.18490208713027223</v>
      </c>
      <c r="AF270">
        <f t="shared" si="27"/>
        <v>0.18080394723596097</v>
      </c>
      <c r="AG270">
        <f t="shared" si="27"/>
        <v>0.18677101572900801</v>
      </c>
      <c r="AH270">
        <f t="shared" si="27"/>
        <v>0.17417726814482687</v>
      </c>
      <c r="AI270">
        <f t="shared" si="27"/>
        <v>0.17293392740654226</v>
      </c>
      <c r="AJ270">
        <f t="shared" si="27"/>
        <v>0.17765542797675588</v>
      </c>
      <c r="AK270">
        <f t="shared" si="27"/>
        <v>0.22562392896509803</v>
      </c>
      <c r="AL270">
        <f t="shared" si="27"/>
        <v>0.25079442139958735</v>
      </c>
      <c r="AM270">
        <f t="shared" si="27"/>
        <v>0.25001014234373542</v>
      </c>
      <c r="AN270">
        <f t="shared" si="27"/>
        <v>0.25076357248288661</v>
      </c>
      <c r="AO270">
        <f t="shared" si="27"/>
        <v>0.27369963701147432</v>
      </c>
      <c r="AP270">
        <f t="shared" si="27"/>
        <v>0.2614373434603755</v>
      </c>
      <c r="AQ270">
        <f t="shared" si="27"/>
        <v>0.26900743660311999</v>
      </c>
      <c r="AR270">
        <f t="shared" si="27"/>
        <v>0.26227894747441971</v>
      </c>
      <c r="AS270">
        <f t="shared" si="27"/>
        <v>0.32338876934128113</v>
      </c>
      <c r="AT270">
        <f t="shared" si="27"/>
        <v>0.30643978011086415</v>
      </c>
      <c r="AU270">
        <f t="shared" si="27"/>
        <v>0.27921501776746638</v>
      </c>
      <c r="AV270">
        <f t="shared" si="27"/>
        <v>0.22464228542556594</v>
      </c>
      <c r="AW270">
        <f t="shared" si="27"/>
        <v>0.23915182594262738</v>
      </c>
      <c r="AX270">
        <f t="shared" si="27"/>
        <v>0.32999033510812975</v>
      </c>
      <c r="AY270">
        <f t="shared" si="27"/>
        <v>0.31254645559411415</v>
      </c>
      <c r="AZ270">
        <f t="shared" si="27"/>
        <v>0.28704957981276163</v>
      </c>
      <c r="BA270">
        <f t="shared" si="27"/>
        <v>0.28436602004811323</v>
      </c>
      <c r="BB270">
        <f t="shared" si="27"/>
        <v>0.28725351622229678</v>
      </c>
      <c r="BC270">
        <f t="shared" si="27"/>
        <v>0.24237963147052158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0"/>
  <sheetViews>
    <sheetView zoomScale="70" zoomScaleNormal="70" workbookViewId="0">
      <pane xSplit="2" ySplit="1" topLeftCell="AK209" activePane="bottomRight" state="frozen"/>
      <selection activeCell="AN118" sqref="AN118"/>
      <selection pane="topRight" activeCell="AN118" sqref="AN118"/>
      <selection pane="bottomLeft" activeCell="AN118" sqref="AN118"/>
      <selection pane="bottomRight" activeCell="X173" sqref="X173:AB176"/>
    </sheetView>
  </sheetViews>
  <sheetFormatPr defaultRowHeight="15" x14ac:dyDescent="0.25"/>
  <cols>
    <col min="1" max="1" width="5.42578125" customWidth="1"/>
    <col min="2" max="2" width="16" customWidth="1"/>
    <col min="3" max="15" width="4.28515625" customWidth="1"/>
    <col min="16" max="17" width="9.42578125" customWidth="1"/>
    <col min="18" max="18" width="11.28515625" bestFit="1" customWidth="1"/>
    <col min="19" max="23" width="9.42578125" hidden="1" customWidth="1"/>
    <col min="24" max="24" width="12.85546875" customWidth="1"/>
    <col min="25" max="25" width="14.42578125" customWidth="1"/>
    <col min="26" max="26" width="11.42578125" bestFit="1" customWidth="1"/>
    <col min="27" max="27" width="11.85546875" style="1" customWidth="1"/>
    <col min="28" max="28" width="12" style="1" customWidth="1"/>
    <col min="29" max="29" width="12.28515625" style="1" customWidth="1"/>
    <col min="30" max="31" width="12.42578125" style="1" customWidth="1"/>
    <col min="32" max="32" width="12.42578125" customWidth="1"/>
    <col min="33" max="33" width="13.28515625" customWidth="1"/>
    <col min="34" max="34" width="13" customWidth="1"/>
    <col min="35" max="35" width="13.85546875" customWidth="1"/>
    <col min="36" max="39" width="13" customWidth="1"/>
    <col min="40" max="40" width="11.42578125" customWidth="1"/>
    <col min="41" max="41" width="12.7109375" customWidth="1"/>
    <col min="42" max="42" width="11.28515625" customWidth="1"/>
    <col min="43" max="43" width="10.5703125" customWidth="1"/>
    <col min="44" max="44" width="11.85546875" customWidth="1"/>
    <col min="45" max="46" width="10.5703125" bestFit="1" customWidth="1"/>
    <col min="47" max="47" width="11.5703125" customWidth="1"/>
    <col min="48" max="49" width="11.5703125" bestFit="1" customWidth="1"/>
    <col min="50" max="51" width="10.5703125" bestFit="1" customWidth="1"/>
    <col min="52" max="52" width="13" customWidth="1"/>
    <col min="53" max="53" width="12.85546875" customWidth="1"/>
    <col min="54" max="54" width="11.42578125" customWidth="1"/>
    <col min="55" max="55" width="12" customWidth="1"/>
  </cols>
  <sheetData>
    <row r="1" spans="1:55" x14ac:dyDescent="0.25">
      <c r="C1" t="s">
        <v>186</v>
      </c>
      <c r="D1" t="s">
        <v>187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 x14ac:dyDescent="0.25"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 x14ac:dyDescent="0.25">
      <c r="R3" t="s">
        <v>232</v>
      </c>
      <c r="S3" t="s">
        <v>232</v>
      </c>
      <c r="T3" t="s">
        <v>232</v>
      </c>
      <c r="U3" t="s">
        <v>232</v>
      </c>
      <c r="V3" t="s">
        <v>232</v>
      </c>
      <c r="W3" t="s">
        <v>232</v>
      </c>
      <c r="X3" t="s">
        <v>232</v>
      </c>
      <c r="Y3" t="s">
        <v>232</v>
      </c>
      <c r="Z3" t="s">
        <v>232</v>
      </c>
      <c r="AA3" s="1" t="s">
        <v>232</v>
      </c>
      <c r="AB3" s="1" t="s">
        <v>232</v>
      </c>
      <c r="AC3" s="1" t="s">
        <v>232</v>
      </c>
      <c r="AD3" s="1" t="s">
        <v>232</v>
      </c>
      <c r="AE3" s="1" t="s">
        <v>232</v>
      </c>
      <c r="AF3" t="s">
        <v>232</v>
      </c>
      <c r="AG3" t="s">
        <v>232</v>
      </c>
      <c r="AH3" t="s">
        <v>232</v>
      </c>
      <c r="AI3" t="s">
        <v>232</v>
      </c>
      <c r="AJ3" t="s">
        <v>232</v>
      </c>
      <c r="AK3" t="s">
        <v>232</v>
      </c>
      <c r="AL3" t="s">
        <v>232</v>
      </c>
      <c r="AM3" t="s">
        <v>232</v>
      </c>
      <c r="AN3" t="s">
        <v>232</v>
      </c>
      <c r="AO3" t="s">
        <v>232</v>
      </c>
      <c r="AP3" t="s">
        <v>232</v>
      </c>
      <c r="AQ3" t="s">
        <v>232</v>
      </c>
      <c r="AR3" t="s">
        <v>232</v>
      </c>
      <c r="AS3" t="s">
        <v>232</v>
      </c>
      <c r="AT3" t="s">
        <v>232</v>
      </c>
      <c r="AU3" t="s">
        <v>232</v>
      </c>
      <c r="AV3" t="s">
        <v>232</v>
      </c>
      <c r="AW3" t="s">
        <v>232</v>
      </c>
      <c r="AX3" t="s">
        <v>232</v>
      </c>
      <c r="AY3" t="s">
        <v>232</v>
      </c>
      <c r="AZ3" t="s">
        <v>232</v>
      </c>
      <c r="BA3" t="s">
        <v>232</v>
      </c>
      <c r="BB3" t="s">
        <v>232</v>
      </c>
      <c r="BC3" t="s">
        <v>232</v>
      </c>
    </row>
    <row r="4" spans="1:55" x14ac:dyDescent="0.25">
      <c r="A4" t="s">
        <v>0</v>
      </c>
      <c r="B4" t="s">
        <v>1</v>
      </c>
      <c r="R4" s="4">
        <v>40270539</v>
      </c>
      <c r="S4" s="4"/>
      <c r="T4" s="4"/>
      <c r="U4" s="4"/>
      <c r="V4" s="4"/>
      <c r="W4" s="4"/>
      <c r="X4" s="4">
        <v>16370377</v>
      </c>
      <c r="Y4" s="4">
        <v>33522892</v>
      </c>
      <c r="Z4" s="4">
        <v>2694674</v>
      </c>
      <c r="AA4" s="5">
        <v>8102829</v>
      </c>
      <c r="AB4" s="5">
        <v>9266100</v>
      </c>
      <c r="AC4" s="5">
        <v>19773842</v>
      </c>
      <c r="AD4" s="5">
        <v>25322033</v>
      </c>
      <c r="AE4" s="5">
        <v>24130217</v>
      </c>
      <c r="AF4" s="5">
        <v>21051633</v>
      </c>
      <c r="AG4" s="5">
        <v>21576107</v>
      </c>
      <c r="AH4" s="4">
        <v>26487499</v>
      </c>
      <c r="AI4" s="4">
        <v>34235002</v>
      </c>
      <c r="AJ4" s="4">
        <v>32285563</v>
      </c>
      <c r="AK4" s="4">
        <v>19645130</v>
      </c>
      <c r="AL4" s="4">
        <v>17491099</v>
      </c>
      <c r="AM4" s="4">
        <v>17326619</v>
      </c>
      <c r="AN4">
        <v>21763984</v>
      </c>
      <c r="AO4">
        <v>18903385</v>
      </c>
      <c r="AP4">
        <v>29124460</v>
      </c>
      <c r="AQ4">
        <v>19498618</v>
      </c>
      <c r="AR4">
        <v>8224652</v>
      </c>
      <c r="AS4">
        <v>1298201</v>
      </c>
      <c r="AT4">
        <v>1104237</v>
      </c>
      <c r="AU4">
        <v>3229448</v>
      </c>
      <c r="AV4">
        <v>1775791</v>
      </c>
      <c r="AW4">
        <v>2160783</v>
      </c>
      <c r="AX4">
        <v>3809914</v>
      </c>
      <c r="AY4">
        <v>5010517</v>
      </c>
      <c r="AZ4">
        <v>7536490</v>
      </c>
      <c r="BA4">
        <v>27126010</v>
      </c>
      <c r="BB4">
        <v>16051483</v>
      </c>
      <c r="BC4">
        <v>34233347</v>
      </c>
    </row>
    <row r="5" spans="1:55" x14ac:dyDescent="0.25">
      <c r="A5" t="s">
        <v>0</v>
      </c>
      <c r="B5" t="s">
        <v>2</v>
      </c>
      <c r="R5" s="4"/>
      <c r="S5" s="4"/>
      <c r="T5" s="4"/>
      <c r="U5" s="4"/>
      <c r="V5" s="4"/>
      <c r="W5" s="4"/>
      <c r="X5" s="4"/>
      <c r="Y5" s="4"/>
      <c r="Z5" s="4">
        <v>7720528</v>
      </c>
      <c r="AA5" s="5">
        <v>10433882</v>
      </c>
      <c r="AB5" s="5">
        <v>13205296</v>
      </c>
      <c r="AC5" s="5">
        <v>13803906</v>
      </c>
      <c r="AD5" s="5">
        <v>13213975</v>
      </c>
      <c r="AE5" s="5">
        <v>13287753</v>
      </c>
      <c r="AF5" s="4">
        <v>15895432</v>
      </c>
      <c r="AG5" s="4">
        <v>13239715</v>
      </c>
      <c r="AH5" s="4">
        <v>14944760</v>
      </c>
      <c r="AI5" s="4">
        <v>12634451</v>
      </c>
      <c r="AJ5" s="4">
        <v>11630127</v>
      </c>
      <c r="AK5" s="4">
        <v>11733436</v>
      </c>
      <c r="AL5" s="4">
        <v>12766868</v>
      </c>
      <c r="AM5" s="4">
        <v>15215340</v>
      </c>
      <c r="AN5">
        <v>14914652</v>
      </c>
      <c r="AO5">
        <v>18145231</v>
      </c>
      <c r="AP5">
        <v>22436701</v>
      </c>
      <c r="AQ5">
        <v>19274686</v>
      </c>
      <c r="AR5">
        <v>14576246</v>
      </c>
      <c r="AS5">
        <v>1283033</v>
      </c>
      <c r="AT5">
        <v>65795</v>
      </c>
      <c r="AU5">
        <v>33</v>
      </c>
      <c r="AV5">
        <v>9853</v>
      </c>
      <c r="AX5">
        <v>4415449</v>
      </c>
      <c r="AY5">
        <v>14666126</v>
      </c>
      <c r="AZ5">
        <v>30204451</v>
      </c>
      <c r="BA5">
        <v>34854508</v>
      </c>
      <c r="BB5">
        <v>33472602</v>
      </c>
      <c r="BC5">
        <v>33761016</v>
      </c>
    </row>
    <row r="6" spans="1:55" x14ac:dyDescent="0.25">
      <c r="A6" t="s">
        <v>0</v>
      </c>
      <c r="B6" t="s">
        <v>3</v>
      </c>
      <c r="R6" s="4"/>
      <c r="S6" s="4"/>
      <c r="T6" s="4"/>
      <c r="U6" s="4"/>
      <c r="V6" s="4"/>
      <c r="W6" s="4"/>
      <c r="X6" s="4"/>
      <c r="Y6" s="4"/>
      <c r="Z6" s="4">
        <v>729681</v>
      </c>
      <c r="AA6" s="5">
        <v>1135612</v>
      </c>
      <c r="AB6" s="5">
        <v>1827529</v>
      </c>
      <c r="AC6" s="5">
        <v>2461701</v>
      </c>
      <c r="AD6" s="5">
        <v>1813045</v>
      </c>
      <c r="AE6" s="5">
        <v>2233326</v>
      </c>
      <c r="AF6" s="4">
        <v>2249443</v>
      </c>
      <c r="AG6" s="4">
        <v>2271727</v>
      </c>
      <c r="AH6" s="4">
        <v>2497127</v>
      </c>
      <c r="AI6" s="4">
        <v>1991592</v>
      </c>
      <c r="AJ6" s="4">
        <v>1908066</v>
      </c>
      <c r="AK6" s="4">
        <v>1260258</v>
      </c>
      <c r="AL6" s="4">
        <v>1216978</v>
      </c>
      <c r="AM6" s="4">
        <v>1995756</v>
      </c>
      <c r="AN6">
        <v>1825083</v>
      </c>
      <c r="AO6">
        <v>1933881</v>
      </c>
      <c r="AP6">
        <v>2253590</v>
      </c>
      <c r="AQ6">
        <v>2067466</v>
      </c>
      <c r="AR6">
        <v>1847583</v>
      </c>
      <c r="AS6">
        <v>57065</v>
      </c>
      <c r="AT6">
        <v>18632</v>
      </c>
      <c r="AY6">
        <v>4</v>
      </c>
    </row>
    <row r="7" spans="1:55" x14ac:dyDescent="0.25">
      <c r="A7" t="s">
        <v>0</v>
      </c>
      <c r="B7" t="s">
        <v>4</v>
      </c>
      <c r="R7" s="4"/>
      <c r="S7" s="4"/>
      <c r="T7" s="4"/>
      <c r="U7" s="4"/>
      <c r="V7" s="4"/>
      <c r="W7" s="4"/>
      <c r="X7" s="4"/>
      <c r="Y7" s="4"/>
      <c r="Z7" s="4">
        <v>1618046</v>
      </c>
      <c r="AA7" s="5">
        <v>3004535</v>
      </c>
      <c r="AB7" s="5">
        <v>5659842</v>
      </c>
      <c r="AC7" s="5">
        <v>6374805</v>
      </c>
      <c r="AD7" s="5">
        <v>5278553</v>
      </c>
      <c r="AE7" s="5">
        <v>5600468</v>
      </c>
      <c r="AF7" s="4">
        <v>6001127</v>
      </c>
      <c r="AG7" s="4">
        <v>5748135</v>
      </c>
      <c r="AH7" s="4">
        <v>5467018</v>
      </c>
      <c r="AI7" s="4">
        <v>4746797</v>
      </c>
      <c r="AJ7" s="4">
        <v>2927537</v>
      </c>
      <c r="AK7" s="4">
        <v>2682735</v>
      </c>
      <c r="AL7" s="4">
        <v>2640792</v>
      </c>
      <c r="AM7" s="4">
        <v>2714666</v>
      </c>
      <c r="AN7">
        <v>2919894</v>
      </c>
      <c r="AO7">
        <v>3411875</v>
      </c>
      <c r="AP7">
        <v>5338624</v>
      </c>
      <c r="AQ7">
        <v>4594778</v>
      </c>
      <c r="AR7">
        <v>3778706</v>
      </c>
      <c r="AS7">
        <v>285517</v>
      </c>
      <c r="AX7">
        <v>8</v>
      </c>
      <c r="AY7">
        <v>4</v>
      </c>
      <c r="BA7">
        <v>10</v>
      </c>
      <c r="BB7">
        <v>19555</v>
      </c>
    </row>
    <row r="8" spans="1:55" x14ac:dyDescent="0.25">
      <c r="A8" t="s">
        <v>0</v>
      </c>
      <c r="B8" t="s">
        <v>5</v>
      </c>
      <c r="R8" s="4"/>
      <c r="S8" s="4"/>
      <c r="T8" s="4"/>
      <c r="U8" s="4"/>
      <c r="V8" s="4"/>
      <c r="W8" s="4"/>
      <c r="X8" s="4"/>
      <c r="Y8" s="4"/>
      <c r="Z8" s="4">
        <v>344059</v>
      </c>
      <c r="AA8" s="5">
        <v>1116056</v>
      </c>
      <c r="AB8" s="5">
        <v>816777</v>
      </c>
      <c r="AC8" s="5">
        <v>734545</v>
      </c>
      <c r="AD8" s="5">
        <v>475230</v>
      </c>
      <c r="AE8" s="5">
        <v>637381</v>
      </c>
      <c r="AF8" s="4">
        <v>389956</v>
      </c>
      <c r="AG8" s="4">
        <v>357148</v>
      </c>
      <c r="AH8" s="4">
        <v>587061</v>
      </c>
      <c r="AI8" s="4">
        <v>791015</v>
      </c>
      <c r="AJ8" s="4">
        <v>1487692</v>
      </c>
      <c r="AK8" s="4">
        <v>1882105</v>
      </c>
      <c r="AL8" s="4">
        <v>1967392</v>
      </c>
      <c r="AM8" s="4">
        <v>1855683</v>
      </c>
      <c r="AN8">
        <v>2337977</v>
      </c>
      <c r="AO8">
        <v>2990893</v>
      </c>
      <c r="AP8">
        <v>3274953</v>
      </c>
      <c r="AQ8">
        <v>3086423</v>
      </c>
      <c r="AR8">
        <v>3397396</v>
      </c>
      <c r="AS8">
        <v>269956</v>
      </c>
      <c r="AT8">
        <v>72243</v>
      </c>
      <c r="AU8">
        <v>8379</v>
      </c>
      <c r="AZ8">
        <v>2</v>
      </c>
    </row>
    <row r="9" spans="1:55" x14ac:dyDescent="0.25">
      <c r="A9" t="s">
        <v>0</v>
      </c>
      <c r="B9" t="s">
        <v>6</v>
      </c>
      <c r="R9" s="4">
        <v>14212902</v>
      </c>
      <c r="S9" s="4"/>
      <c r="T9" s="4"/>
      <c r="U9" s="4"/>
      <c r="V9" s="4"/>
      <c r="W9" s="4"/>
      <c r="X9" s="4">
        <v>35583568</v>
      </c>
      <c r="Y9" s="4">
        <v>56467716</v>
      </c>
      <c r="Z9" s="4">
        <v>21590868</v>
      </c>
      <c r="AA9" s="5">
        <v>19180655</v>
      </c>
      <c r="AB9" s="5">
        <v>21549571</v>
      </c>
      <c r="AC9" s="5">
        <v>22504967</v>
      </c>
      <c r="AD9" s="5">
        <v>21326977</v>
      </c>
      <c r="AE9" s="5">
        <v>21425722</v>
      </c>
      <c r="AF9" s="4">
        <v>25258812</v>
      </c>
      <c r="AG9" s="4">
        <v>22049869</v>
      </c>
      <c r="AH9" s="4">
        <v>25709087</v>
      </c>
      <c r="AI9" s="4">
        <v>22580948</v>
      </c>
      <c r="AJ9" s="4">
        <v>17342035</v>
      </c>
      <c r="AK9" s="4">
        <v>13424319</v>
      </c>
      <c r="AL9" s="4">
        <v>15938166</v>
      </c>
      <c r="AM9" s="4">
        <v>17926297</v>
      </c>
      <c r="AN9">
        <v>17009544</v>
      </c>
      <c r="AO9">
        <v>20628767</v>
      </c>
      <c r="AP9">
        <v>26190643</v>
      </c>
      <c r="AQ9">
        <v>24542217</v>
      </c>
      <c r="AR9">
        <v>25609880</v>
      </c>
      <c r="AS9">
        <v>10199076</v>
      </c>
      <c r="AT9">
        <v>1301958</v>
      </c>
      <c r="AU9">
        <v>432049</v>
      </c>
      <c r="AV9">
        <v>689848</v>
      </c>
      <c r="AW9">
        <v>936171</v>
      </c>
      <c r="AX9">
        <v>22414338</v>
      </c>
      <c r="AY9">
        <v>32369578</v>
      </c>
      <c r="AZ9">
        <v>42203683</v>
      </c>
      <c r="BA9">
        <v>55536955</v>
      </c>
      <c r="BB9">
        <v>61428669</v>
      </c>
      <c r="BC9">
        <v>65915549</v>
      </c>
    </row>
    <row r="10" spans="1:55" x14ac:dyDescent="0.25">
      <c r="A10" t="s">
        <v>0</v>
      </c>
      <c r="B10" t="s">
        <v>7</v>
      </c>
      <c r="R10" s="4">
        <v>7437141</v>
      </c>
      <c r="S10" s="4"/>
      <c r="T10" s="4"/>
      <c r="U10" s="4"/>
      <c r="V10" s="4"/>
      <c r="W10" s="4"/>
      <c r="X10" s="4">
        <v>17067379</v>
      </c>
      <c r="Y10" s="4">
        <v>23819349</v>
      </c>
      <c r="Z10" s="4">
        <v>10317093</v>
      </c>
      <c r="AA10" s="5">
        <v>10584485</v>
      </c>
      <c r="AB10" s="5">
        <v>11126753</v>
      </c>
      <c r="AC10" s="5">
        <v>11605238</v>
      </c>
      <c r="AD10" s="5">
        <v>12978471</v>
      </c>
      <c r="AE10" s="5">
        <v>12163312</v>
      </c>
      <c r="AF10" s="4">
        <v>12923453</v>
      </c>
      <c r="AG10" s="4">
        <v>12012691</v>
      </c>
      <c r="AH10" s="4">
        <v>14149095</v>
      </c>
      <c r="AI10" s="4">
        <v>11967407</v>
      </c>
      <c r="AJ10" s="4">
        <v>8630233</v>
      </c>
      <c r="AK10" s="4">
        <v>8282983</v>
      </c>
      <c r="AL10" s="4">
        <v>6961296</v>
      </c>
      <c r="AM10" s="4">
        <v>8359000</v>
      </c>
      <c r="AN10">
        <v>8213347</v>
      </c>
      <c r="AO10">
        <v>8940273</v>
      </c>
      <c r="AP10">
        <v>11573825</v>
      </c>
      <c r="AQ10">
        <v>11019806</v>
      </c>
      <c r="AR10">
        <v>12064803</v>
      </c>
      <c r="AS10">
        <v>6531389</v>
      </c>
      <c r="AT10">
        <v>7195</v>
      </c>
      <c r="AU10">
        <v>1900</v>
      </c>
      <c r="AW10">
        <v>523</v>
      </c>
      <c r="AX10">
        <v>531387</v>
      </c>
      <c r="AY10">
        <v>7191054</v>
      </c>
      <c r="AZ10">
        <v>14437399</v>
      </c>
      <c r="BA10">
        <v>18448030</v>
      </c>
      <c r="BB10">
        <v>21644542</v>
      </c>
      <c r="BC10">
        <v>27861587</v>
      </c>
    </row>
    <row r="11" spans="1:55" x14ac:dyDescent="0.25">
      <c r="A11" t="s">
        <v>0</v>
      </c>
      <c r="B11" t="s">
        <v>206</v>
      </c>
      <c r="R11" s="4"/>
      <c r="S11" s="4"/>
      <c r="T11" s="4"/>
      <c r="U11" s="4"/>
      <c r="V11" s="4"/>
      <c r="W11" s="4"/>
      <c r="X11" s="4"/>
      <c r="Y11" s="4"/>
      <c r="Z11" s="4"/>
      <c r="AA11" s="5"/>
      <c r="AB11" s="5"/>
      <c r="AC11" s="5"/>
      <c r="AD11" s="5"/>
      <c r="AE11" s="5"/>
      <c r="AF11" s="4"/>
      <c r="AG11" s="4"/>
      <c r="AH11" s="4"/>
      <c r="AI11" s="4"/>
      <c r="AJ11" s="4"/>
      <c r="AK11" s="4"/>
      <c r="AL11" s="4"/>
      <c r="AM11" s="4"/>
      <c r="AN11">
        <v>77</v>
      </c>
      <c r="AO11">
        <v>63</v>
      </c>
      <c r="AX11">
        <v>16</v>
      </c>
    </row>
    <row r="12" spans="1:55" x14ac:dyDescent="0.25">
      <c r="B12" t="s">
        <v>280</v>
      </c>
      <c r="R12" s="4">
        <v>198745</v>
      </c>
      <c r="S12" s="4"/>
      <c r="T12" s="4"/>
      <c r="U12" s="4"/>
      <c r="V12" s="4"/>
      <c r="W12" s="4"/>
      <c r="X12" s="4">
        <v>534215</v>
      </c>
      <c r="Y12" s="4">
        <v>514181</v>
      </c>
      <c r="Z12" s="4"/>
      <c r="AA12" s="5"/>
      <c r="AB12" s="5"/>
      <c r="AC12" s="5"/>
      <c r="AD12" s="5"/>
      <c r="AE12" s="5"/>
      <c r="AF12" s="4"/>
      <c r="AG12" s="4"/>
      <c r="AH12" s="4"/>
      <c r="AI12" s="4"/>
      <c r="AJ12" s="4"/>
      <c r="AK12" s="4"/>
      <c r="AL12" s="4"/>
      <c r="AM12" s="4"/>
    </row>
    <row r="13" spans="1:55" x14ac:dyDescent="0.25">
      <c r="A13" t="s">
        <v>0</v>
      </c>
      <c r="B13" t="s">
        <v>8</v>
      </c>
      <c r="R13" s="4"/>
      <c r="S13" s="4"/>
      <c r="T13" s="4"/>
      <c r="U13" s="4"/>
      <c r="V13" s="4"/>
      <c r="W13" s="4"/>
      <c r="X13" s="4"/>
      <c r="Y13" s="4"/>
      <c r="Z13" s="4">
        <v>273192</v>
      </c>
      <c r="AA13" s="5">
        <v>207300</v>
      </c>
      <c r="AB13" s="5">
        <v>317324</v>
      </c>
      <c r="AC13" s="5">
        <v>368379</v>
      </c>
      <c r="AD13" s="5">
        <v>413946</v>
      </c>
      <c r="AE13" s="5">
        <v>279938</v>
      </c>
      <c r="AF13" s="4">
        <v>373169</v>
      </c>
      <c r="AG13" s="4">
        <v>548729</v>
      </c>
      <c r="AH13" s="4">
        <v>550982</v>
      </c>
      <c r="AI13" s="4">
        <v>346167</v>
      </c>
      <c r="AJ13" s="4">
        <v>180857</v>
      </c>
      <c r="AK13" s="4">
        <v>233485</v>
      </c>
      <c r="AL13" s="4">
        <v>270148</v>
      </c>
      <c r="AM13" s="4">
        <v>208981</v>
      </c>
      <c r="AN13">
        <v>271007</v>
      </c>
      <c r="AO13">
        <v>273244</v>
      </c>
      <c r="AP13">
        <v>321838</v>
      </c>
      <c r="AQ13">
        <v>442593</v>
      </c>
      <c r="AR13">
        <v>516265</v>
      </c>
      <c r="AS13">
        <v>2964652</v>
      </c>
      <c r="AT13">
        <v>6305630</v>
      </c>
      <c r="AU13">
        <v>5992074</v>
      </c>
      <c r="AV13">
        <v>6471638</v>
      </c>
      <c r="AW13">
        <v>9350116</v>
      </c>
      <c r="AX13">
        <v>5701134</v>
      </c>
      <c r="AY13">
        <v>2422698</v>
      </c>
      <c r="AZ13">
        <v>2463096</v>
      </c>
      <c r="BA13">
        <v>3241444</v>
      </c>
      <c r="BB13">
        <v>2973995</v>
      </c>
      <c r="BC13">
        <v>893838</v>
      </c>
    </row>
    <row r="14" spans="1:55" x14ac:dyDescent="0.25">
      <c r="A14" t="s">
        <v>0</v>
      </c>
      <c r="B14" t="s">
        <v>9</v>
      </c>
      <c r="C14" t="s">
        <v>11</v>
      </c>
      <c r="R14" s="4">
        <v>23830633</v>
      </c>
      <c r="S14" s="4"/>
      <c r="T14" s="4"/>
      <c r="U14" s="4"/>
      <c r="V14" s="4"/>
      <c r="W14" s="4"/>
      <c r="X14" s="4">
        <v>9256508</v>
      </c>
      <c r="Y14" s="4">
        <v>31165965</v>
      </c>
      <c r="Z14" s="4">
        <v>41365144</v>
      </c>
      <c r="AA14" s="5">
        <v>40309067</v>
      </c>
      <c r="AB14" s="5">
        <v>46203553</v>
      </c>
      <c r="AC14" s="5">
        <v>48904197</v>
      </c>
      <c r="AD14" s="5">
        <v>49053974</v>
      </c>
      <c r="AE14" s="5">
        <v>47954043</v>
      </c>
      <c r="AF14" s="4">
        <v>49973366</v>
      </c>
      <c r="AG14" s="4">
        <v>53057529</v>
      </c>
      <c r="AH14" s="4">
        <v>56177745</v>
      </c>
      <c r="AI14" s="4">
        <v>54117596</v>
      </c>
      <c r="AJ14" s="4">
        <v>46695558</v>
      </c>
      <c r="AK14" s="4">
        <v>40569635</v>
      </c>
      <c r="AL14" s="4">
        <v>35428306</v>
      </c>
      <c r="AM14" s="4">
        <v>32885245</v>
      </c>
      <c r="AN14">
        <v>32037872</v>
      </c>
      <c r="AO14">
        <v>33235907</v>
      </c>
      <c r="AP14">
        <v>36569583</v>
      </c>
      <c r="AQ14">
        <v>37867695</v>
      </c>
      <c r="AR14">
        <v>36367162</v>
      </c>
      <c r="AS14">
        <v>11404066</v>
      </c>
      <c r="AT14">
        <v>32</v>
      </c>
      <c r="AU14">
        <v>20049</v>
      </c>
      <c r="AV14">
        <v>8871</v>
      </c>
      <c r="AW14">
        <v>10</v>
      </c>
      <c r="AX14">
        <v>7771939</v>
      </c>
      <c r="AY14">
        <v>20613032</v>
      </c>
      <c r="AZ14">
        <v>26956944</v>
      </c>
      <c r="BA14">
        <v>42223155</v>
      </c>
      <c r="BB14">
        <v>77524310</v>
      </c>
      <c r="BC14">
        <v>100915863</v>
      </c>
    </row>
    <row r="15" spans="1:55" x14ac:dyDescent="0.25">
      <c r="A15" t="s">
        <v>0</v>
      </c>
      <c r="B15" t="s">
        <v>257</v>
      </c>
      <c r="R15" s="4"/>
      <c r="S15" s="4"/>
      <c r="T15" s="4"/>
      <c r="U15" s="4"/>
      <c r="V15" s="4"/>
      <c r="W15" s="4"/>
      <c r="X15" s="4"/>
      <c r="Y15" s="4"/>
      <c r="Z15" s="4"/>
      <c r="AA15" s="5"/>
      <c r="AB15" s="5"/>
      <c r="AC15" s="5"/>
      <c r="AD15" s="5"/>
      <c r="AE15" s="5"/>
      <c r="AF15" s="4"/>
      <c r="AG15" s="4"/>
      <c r="AH15" s="4"/>
      <c r="AI15" s="4"/>
      <c r="AJ15" s="4"/>
      <c r="AK15" s="4"/>
      <c r="AL15" s="4"/>
      <c r="AM15" s="4"/>
      <c r="AT15">
        <v>720823</v>
      </c>
      <c r="AU15">
        <v>576879</v>
      </c>
      <c r="AV15">
        <v>468768</v>
      </c>
      <c r="AW15">
        <v>486390</v>
      </c>
      <c r="AX15">
        <v>475400</v>
      </c>
      <c r="AY15">
        <v>242658</v>
      </c>
      <c r="AZ15">
        <v>140712</v>
      </c>
      <c r="BA15">
        <v>218049</v>
      </c>
      <c r="BB15">
        <v>457079</v>
      </c>
      <c r="BC15">
        <v>252577</v>
      </c>
    </row>
    <row r="16" spans="1:55" x14ac:dyDescent="0.25">
      <c r="A16" t="s">
        <v>0</v>
      </c>
      <c r="B16" t="s">
        <v>10</v>
      </c>
      <c r="C16" t="s">
        <v>11</v>
      </c>
      <c r="R16" s="4"/>
      <c r="S16" s="4"/>
      <c r="T16" s="4"/>
      <c r="U16" s="4"/>
      <c r="V16" s="4"/>
      <c r="W16" s="4"/>
      <c r="X16" s="4"/>
      <c r="Y16" s="4"/>
      <c r="Z16" s="4"/>
      <c r="AA16" s="5"/>
      <c r="AB16" s="5"/>
      <c r="AC16" s="5">
        <v>8407</v>
      </c>
      <c r="AD16" s="5">
        <v>8118</v>
      </c>
      <c r="AE16" s="5">
        <v>4287</v>
      </c>
      <c r="AF16" s="4">
        <v>23962</v>
      </c>
      <c r="AG16" s="4">
        <v>3321</v>
      </c>
      <c r="AH16" s="4">
        <v>33685</v>
      </c>
      <c r="AI16" s="4">
        <v>15034</v>
      </c>
      <c r="AJ16" s="4">
        <v>15325</v>
      </c>
      <c r="AK16" s="4">
        <v>21831</v>
      </c>
      <c r="AL16" s="4">
        <v>774</v>
      </c>
      <c r="AM16" s="4">
        <v>406</v>
      </c>
      <c r="AN16">
        <v>6003</v>
      </c>
      <c r="AO16">
        <v>21581</v>
      </c>
      <c r="AP16">
        <v>9612</v>
      </c>
      <c r="AQ16">
        <v>521</v>
      </c>
      <c r="AR16">
        <v>11</v>
      </c>
      <c r="AV16">
        <v>131335</v>
      </c>
      <c r="AW16">
        <v>118972</v>
      </c>
      <c r="AY16">
        <v>9</v>
      </c>
      <c r="BC16">
        <v>752</v>
      </c>
    </row>
    <row r="17" spans="1:55" x14ac:dyDescent="0.25">
      <c r="B17" t="s">
        <v>281</v>
      </c>
      <c r="C17" t="s">
        <v>282</v>
      </c>
      <c r="R17" s="4">
        <v>23315</v>
      </c>
      <c r="S17" s="4"/>
      <c r="T17" s="4"/>
      <c r="U17" s="4"/>
      <c r="V17" s="4"/>
      <c r="W17" s="4"/>
      <c r="X17" s="4">
        <v>375</v>
      </c>
      <c r="Y17" s="4">
        <v>30</v>
      </c>
      <c r="Z17" s="4"/>
      <c r="AA17" s="5"/>
      <c r="AB17" s="5"/>
      <c r="AC17" s="5"/>
      <c r="AD17" s="5"/>
      <c r="AE17" s="5"/>
      <c r="AF17" s="4"/>
      <c r="AG17" s="4"/>
      <c r="AH17" s="4"/>
      <c r="AI17" s="4"/>
      <c r="AJ17" s="4"/>
      <c r="AK17" s="4"/>
      <c r="AL17" s="4"/>
      <c r="AM17" s="4"/>
    </row>
    <row r="18" spans="1:55" x14ac:dyDescent="0.25">
      <c r="A18" t="s">
        <v>0</v>
      </c>
      <c r="B18" t="s">
        <v>12</v>
      </c>
      <c r="R18" s="4"/>
      <c r="S18" s="4"/>
      <c r="T18" s="4"/>
      <c r="U18" s="4"/>
      <c r="V18" s="4"/>
      <c r="W18" s="4"/>
      <c r="X18" s="4"/>
      <c r="Y18" s="4"/>
      <c r="Z18" s="4">
        <v>1840009</v>
      </c>
      <c r="AA18" s="5">
        <v>2862663</v>
      </c>
      <c r="AB18" s="5">
        <v>5362024</v>
      </c>
      <c r="AC18" s="5">
        <v>8319739</v>
      </c>
      <c r="AD18" s="5">
        <v>5164920</v>
      </c>
      <c r="AE18" s="5">
        <v>8526262</v>
      </c>
      <c r="AF18" s="4">
        <v>8100632</v>
      </c>
      <c r="AG18" s="4">
        <v>5781343</v>
      </c>
      <c r="AH18" s="4">
        <v>6908415</v>
      </c>
      <c r="AI18" s="4">
        <v>7948583</v>
      </c>
      <c r="AJ18" s="4">
        <v>8612175</v>
      </c>
      <c r="AK18" s="4">
        <v>6184424</v>
      </c>
      <c r="AL18" s="4">
        <v>6551059</v>
      </c>
      <c r="AM18" s="4">
        <v>7438308</v>
      </c>
      <c r="AN18">
        <v>7281356</v>
      </c>
      <c r="AO18">
        <v>9855575</v>
      </c>
      <c r="AP18">
        <v>10834231</v>
      </c>
      <c r="AQ18">
        <v>9533332</v>
      </c>
      <c r="AR18">
        <v>7176772</v>
      </c>
      <c r="AS18">
        <v>23646</v>
      </c>
      <c r="AX18">
        <v>130</v>
      </c>
      <c r="AY18">
        <v>92514</v>
      </c>
      <c r="AZ18">
        <v>1458191</v>
      </c>
      <c r="BA18">
        <v>8986821</v>
      </c>
      <c r="BB18">
        <v>14839256</v>
      </c>
      <c r="BC18">
        <v>19103245</v>
      </c>
    </row>
    <row r="19" spans="1:55" x14ac:dyDescent="0.25">
      <c r="A19" t="s">
        <v>0</v>
      </c>
      <c r="B19" t="s">
        <v>13</v>
      </c>
      <c r="R19" s="4">
        <v>80411057</v>
      </c>
      <c r="S19" s="4"/>
      <c r="T19" s="4"/>
      <c r="U19" s="4"/>
      <c r="V19" s="4"/>
      <c r="W19" s="4"/>
      <c r="X19" s="4">
        <v>993154</v>
      </c>
      <c r="Y19" s="4">
        <v>30251806</v>
      </c>
      <c r="Z19" s="4">
        <v>20513801</v>
      </c>
      <c r="AA19" s="5">
        <v>26523377</v>
      </c>
      <c r="AB19" s="5">
        <v>34994041</v>
      </c>
      <c r="AC19" s="5">
        <v>36888265</v>
      </c>
      <c r="AD19" s="5">
        <v>48403494</v>
      </c>
      <c r="AE19" s="5">
        <v>72609965</v>
      </c>
      <c r="AF19" s="4">
        <v>59915951</v>
      </c>
      <c r="AG19" s="4">
        <v>63725716</v>
      </c>
      <c r="AH19" s="4">
        <v>68817686</v>
      </c>
      <c r="AI19" s="4">
        <v>65490446</v>
      </c>
      <c r="AJ19" s="4">
        <v>64162625</v>
      </c>
      <c r="AK19" s="4">
        <v>30499459</v>
      </c>
      <c r="AL19" s="4">
        <v>29814174</v>
      </c>
      <c r="AM19" s="4">
        <v>30578031</v>
      </c>
      <c r="AN19">
        <v>30076170</v>
      </c>
      <c r="AO19">
        <v>35258147</v>
      </c>
      <c r="AP19">
        <v>38808334</v>
      </c>
      <c r="AQ19">
        <v>31871112</v>
      </c>
      <c r="AR19">
        <v>19416143</v>
      </c>
      <c r="AS19">
        <v>23930</v>
      </c>
      <c r="AT19">
        <v>40029</v>
      </c>
      <c r="AU19">
        <v>37458</v>
      </c>
      <c r="AV19">
        <v>25165</v>
      </c>
      <c r="AW19">
        <v>5056</v>
      </c>
      <c r="AX19">
        <v>2100826</v>
      </c>
      <c r="AY19">
        <v>6421457</v>
      </c>
      <c r="AZ19">
        <v>19285293</v>
      </c>
      <c r="BA19">
        <v>29577263</v>
      </c>
      <c r="BB19">
        <v>37573173</v>
      </c>
      <c r="BC19">
        <v>41608875</v>
      </c>
    </row>
    <row r="20" spans="1:55" x14ac:dyDescent="0.25">
      <c r="B20" t="s">
        <v>283</v>
      </c>
      <c r="R20" s="4">
        <v>228776</v>
      </c>
      <c r="S20" s="4"/>
      <c r="T20" s="4"/>
      <c r="U20" s="4"/>
      <c r="V20" s="4"/>
      <c r="W20" s="4"/>
      <c r="X20" s="4">
        <v>1590872</v>
      </c>
      <c r="Y20" s="4">
        <v>1409958</v>
      </c>
      <c r="Z20" s="4"/>
      <c r="AA20" s="5"/>
      <c r="AB20" s="5"/>
      <c r="AC20" s="5"/>
      <c r="AD20" s="5"/>
      <c r="AE20" s="5"/>
      <c r="AF20" s="4"/>
      <c r="AG20" s="4"/>
      <c r="AH20" s="4"/>
      <c r="AI20" s="4"/>
      <c r="AJ20" s="4"/>
      <c r="AK20" s="4"/>
      <c r="AL20" s="4"/>
      <c r="AM20" s="4"/>
    </row>
    <row r="21" spans="1:55" x14ac:dyDescent="0.25">
      <c r="B21" t="s">
        <v>284</v>
      </c>
      <c r="R21" s="4">
        <v>128720</v>
      </c>
      <c r="S21" s="4"/>
      <c r="T21" s="4"/>
      <c r="U21" s="4"/>
      <c r="V21" s="4"/>
      <c r="W21" s="4"/>
      <c r="X21" s="4">
        <v>485240</v>
      </c>
      <c r="Y21" s="4">
        <v>931475</v>
      </c>
      <c r="Z21" s="4"/>
      <c r="AA21" s="5"/>
      <c r="AB21" s="5"/>
      <c r="AC21" s="5"/>
      <c r="AD21" s="5"/>
      <c r="AE21" s="5"/>
      <c r="AF21" s="4"/>
      <c r="AG21" s="4"/>
      <c r="AH21" s="4"/>
      <c r="AI21" s="4"/>
      <c r="AJ21" s="4"/>
      <c r="AK21" s="4"/>
      <c r="AL21" s="4"/>
      <c r="AM21" s="4"/>
    </row>
    <row r="22" spans="1:55" x14ac:dyDescent="0.25">
      <c r="B22" t="s">
        <v>285</v>
      </c>
      <c r="C22" t="s">
        <v>287</v>
      </c>
      <c r="R22" s="4"/>
      <c r="S22" s="4"/>
      <c r="T22" s="4"/>
      <c r="U22" s="4"/>
      <c r="V22" s="4"/>
      <c r="W22" s="4"/>
      <c r="X22" s="4"/>
      <c r="Y22" s="4"/>
      <c r="Z22" s="4"/>
      <c r="AA22" s="5"/>
      <c r="AB22" s="5"/>
      <c r="AC22" s="5"/>
      <c r="AD22" s="5"/>
      <c r="AE22" s="5"/>
      <c r="AF22" s="4"/>
      <c r="AG22" s="4"/>
      <c r="AH22" s="4"/>
      <c r="AI22" s="4"/>
      <c r="AJ22" s="4"/>
      <c r="AK22" s="4"/>
      <c r="AL22" s="4"/>
      <c r="AM22" s="4"/>
    </row>
    <row r="23" spans="1:55" x14ac:dyDescent="0.25">
      <c r="B23" t="s">
        <v>286</v>
      </c>
      <c r="C23" t="s">
        <v>288</v>
      </c>
      <c r="R23" s="4">
        <v>229375</v>
      </c>
      <c r="S23" s="4"/>
      <c r="T23" s="4"/>
      <c r="U23" s="4"/>
      <c r="V23" s="4"/>
      <c r="W23" s="4"/>
      <c r="X23" s="4">
        <v>133250</v>
      </c>
      <c r="Y23" s="4">
        <v>85382</v>
      </c>
      <c r="Z23" s="4"/>
      <c r="AA23" s="5"/>
      <c r="AB23" s="5"/>
      <c r="AC23" s="5"/>
      <c r="AD23" s="5"/>
      <c r="AE23" s="5"/>
      <c r="AF23" s="4"/>
      <c r="AG23" s="4"/>
      <c r="AH23" s="4"/>
      <c r="AI23" s="4"/>
      <c r="AJ23" s="4"/>
      <c r="AK23" s="4"/>
      <c r="AL23" s="4"/>
      <c r="AM23" s="4"/>
    </row>
    <row r="24" spans="1:55" x14ac:dyDescent="0.25">
      <c r="A24" t="s">
        <v>0</v>
      </c>
      <c r="B24" t="s">
        <v>195</v>
      </c>
      <c r="C24" t="s">
        <v>20</v>
      </c>
      <c r="R24" s="4">
        <v>23577841</v>
      </c>
      <c r="S24" s="4"/>
      <c r="T24" s="4"/>
      <c r="U24" s="4"/>
      <c r="V24" s="4"/>
      <c r="W24" s="4"/>
      <c r="X24" s="4">
        <v>21658430</v>
      </c>
      <c r="Y24" s="4">
        <v>39253702</v>
      </c>
      <c r="Z24" s="4">
        <v>38834343</v>
      </c>
      <c r="AA24" s="5">
        <v>34145582</v>
      </c>
      <c r="AB24" s="5">
        <v>37061127</v>
      </c>
      <c r="AC24" s="5">
        <v>42735404</v>
      </c>
      <c r="AD24" s="5">
        <v>45597995</v>
      </c>
      <c r="AE24" s="5">
        <v>50299477</v>
      </c>
      <c r="AF24" s="4">
        <v>44506225</v>
      </c>
      <c r="AG24" s="4">
        <v>42943998</v>
      </c>
      <c r="AH24" s="4">
        <v>42372186</v>
      </c>
      <c r="AI24" s="4">
        <v>39523812</v>
      </c>
      <c r="AJ24" s="4">
        <v>35198580</v>
      </c>
      <c r="AK24" s="4">
        <v>22029899</v>
      </c>
      <c r="AL24" s="4">
        <v>18602932</v>
      </c>
      <c r="AM24" s="4">
        <v>20947063</v>
      </c>
      <c r="AN24">
        <v>23065817</v>
      </c>
      <c r="AO24">
        <v>25088588</v>
      </c>
      <c r="AP24">
        <v>32010357</v>
      </c>
      <c r="AQ24">
        <v>29304454</v>
      </c>
      <c r="AR24">
        <v>30202094</v>
      </c>
      <c r="AS24">
        <v>11835362</v>
      </c>
      <c r="AT24">
        <v>813</v>
      </c>
      <c r="AU24">
        <v>119</v>
      </c>
      <c r="AW24">
        <v>21376</v>
      </c>
      <c r="AX24">
        <v>1252325</v>
      </c>
      <c r="AY24">
        <v>11643519</v>
      </c>
      <c r="AZ24">
        <v>26164235</v>
      </c>
      <c r="BA24">
        <v>44319269</v>
      </c>
      <c r="BB24">
        <v>65380094</v>
      </c>
      <c r="BC24">
        <v>85751307</v>
      </c>
    </row>
    <row r="25" spans="1:55" x14ac:dyDescent="0.25">
      <c r="A25" t="s">
        <v>0</v>
      </c>
      <c r="B25" t="s">
        <v>214</v>
      </c>
      <c r="C25" t="s">
        <v>254</v>
      </c>
      <c r="R25" s="4"/>
      <c r="S25" s="4"/>
      <c r="T25" s="4"/>
      <c r="U25" s="4"/>
      <c r="V25" s="4"/>
      <c r="W25" s="4"/>
      <c r="X25" s="4"/>
      <c r="Y25" s="4"/>
      <c r="Z25" s="4"/>
      <c r="AA25" s="5"/>
      <c r="AB25" s="5"/>
      <c r="AC25" s="5"/>
      <c r="AD25" s="5"/>
      <c r="AE25" s="5"/>
      <c r="AF25" s="4"/>
      <c r="AG25" s="4"/>
      <c r="AH25" s="4"/>
      <c r="AI25" s="4">
        <v>1314307</v>
      </c>
      <c r="AJ25" s="4">
        <v>1048568</v>
      </c>
      <c r="AK25" s="4">
        <v>753379</v>
      </c>
      <c r="AL25" s="4">
        <v>623511</v>
      </c>
      <c r="AM25" s="4">
        <v>1369431</v>
      </c>
      <c r="AN25">
        <v>1166544</v>
      </c>
      <c r="AO25">
        <v>1017287</v>
      </c>
      <c r="AP25">
        <v>1803617</v>
      </c>
      <c r="AQ25">
        <v>1783998</v>
      </c>
      <c r="AR25">
        <v>2180263</v>
      </c>
      <c r="AS25">
        <v>4935103</v>
      </c>
      <c r="AT25">
        <v>1773605</v>
      </c>
      <c r="AU25">
        <v>518757</v>
      </c>
      <c r="AX25">
        <v>16</v>
      </c>
      <c r="AY25">
        <v>4205</v>
      </c>
      <c r="AZ25">
        <v>73164</v>
      </c>
      <c r="BA25">
        <v>233095</v>
      </c>
      <c r="BB25">
        <v>4363122</v>
      </c>
      <c r="BC25">
        <v>5937147</v>
      </c>
    </row>
    <row r="26" spans="1:55" x14ac:dyDescent="0.25">
      <c r="A26" t="s">
        <v>0</v>
      </c>
      <c r="B26" t="s">
        <v>14</v>
      </c>
      <c r="C26" t="s">
        <v>20</v>
      </c>
      <c r="R26" s="4">
        <v>2085873</v>
      </c>
      <c r="S26" s="4"/>
      <c r="T26" s="4"/>
      <c r="U26" s="4"/>
      <c r="V26" s="4"/>
      <c r="W26" s="4"/>
      <c r="X26" s="4">
        <v>17425359</v>
      </c>
      <c r="Y26" s="4">
        <v>28775277</v>
      </c>
      <c r="Z26" s="4">
        <v>5489943</v>
      </c>
      <c r="AA26" s="5">
        <v>6828824</v>
      </c>
      <c r="AB26" s="5">
        <v>11028851</v>
      </c>
      <c r="AC26" s="5">
        <v>8865727</v>
      </c>
      <c r="AD26" s="5">
        <v>9382168</v>
      </c>
      <c r="AE26" s="5">
        <v>9950922</v>
      </c>
      <c r="AF26" s="4">
        <v>10031433</v>
      </c>
      <c r="AG26" s="4">
        <v>8077926</v>
      </c>
      <c r="AH26" s="4">
        <v>10196211</v>
      </c>
      <c r="AI26" s="4">
        <v>6587349</v>
      </c>
      <c r="AJ26" s="4">
        <v>4556001</v>
      </c>
      <c r="AK26" s="4">
        <v>4717278</v>
      </c>
      <c r="AL26" s="4">
        <v>3381062</v>
      </c>
      <c r="AM26" s="4">
        <v>4222079</v>
      </c>
      <c r="AN26">
        <v>4302654</v>
      </c>
      <c r="AO26">
        <v>2556915</v>
      </c>
      <c r="AP26">
        <v>4703510</v>
      </c>
      <c r="AQ26">
        <v>3975108</v>
      </c>
      <c r="AR26">
        <v>3070502</v>
      </c>
      <c r="AS26">
        <v>8635590</v>
      </c>
      <c r="AT26">
        <v>8153664</v>
      </c>
      <c r="AU26">
        <v>2857821</v>
      </c>
      <c r="AV26">
        <v>35010</v>
      </c>
      <c r="AX26">
        <v>4511</v>
      </c>
      <c r="AY26">
        <v>163053</v>
      </c>
      <c r="AZ26">
        <v>570337</v>
      </c>
      <c r="BA26">
        <v>1174937</v>
      </c>
      <c r="BB26">
        <v>788311</v>
      </c>
      <c r="BC26">
        <v>3636675</v>
      </c>
    </row>
    <row r="27" spans="1:55" x14ac:dyDescent="0.25">
      <c r="A27" t="s">
        <v>0</v>
      </c>
      <c r="B27" t="s">
        <v>15</v>
      </c>
      <c r="C27" t="s">
        <v>20</v>
      </c>
      <c r="R27" s="4">
        <v>417485</v>
      </c>
      <c r="S27" s="4"/>
      <c r="T27" s="4"/>
      <c r="U27" s="4"/>
      <c r="V27" s="4"/>
      <c r="W27" s="4"/>
      <c r="X27" s="4">
        <v>2933610</v>
      </c>
      <c r="Y27" s="4">
        <v>4192643</v>
      </c>
      <c r="Z27" s="4">
        <v>3885202</v>
      </c>
      <c r="AA27" s="5">
        <v>3517610</v>
      </c>
      <c r="AB27" s="5">
        <v>2589418</v>
      </c>
      <c r="AC27" s="5">
        <v>2043410</v>
      </c>
      <c r="AD27" s="5">
        <v>1874413</v>
      </c>
      <c r="AE27" s="5">
        <v>1011852</v>
      </c>
      <c r="AF27" s="4">
        <v>922889</v>
      </c>
      <c r="AG27" s="4">
        <v>1031893</v>
      </c>
      <c r="AH27" s="4">
        <v>1959936</v>
      </c>
      <c r="AI27" s="4">
        <v>1455388</v>
      </c>
      <c r="AJ27" s="4">
        <v>1001127</v>
      </c>
      <c r="AK27" s="4">
        <v>906506</v>
      </c>
      <c r="AL27" s="4">
        <v>811617</v>
      </c>
      <c r="AM27" s="4">
        <v>899076</v>
      </c>
      <c r="AN27">
        <v>684038</v>
      </c>
      <c r="AO27">
        <v>383910</v>
      </c>
      <c r="AP27">
        <v>340834</v>
      </c>
      <c r="AQ27">
        <v>380260</v>
      </c>
      <c r="AR27">
        <v>428602</v>
      </c>
      <c r="AS27">
        <v>310342</v>
      </c>
      <c r="AT27">
        <v>17925</v>
      </c>
      <c r="AU27">
        <v>2022</v>
      </c>
      <c r="AX27">
        <v>2</v>
      </c>
      <c r="AY27">
        <v>87</v>
      </c>
      <c r="AZ27">
        <v>59640</v>
      </c>
      <c r="BA27">
        <v>392613</v>
      </c>
      <c r="BB27">
        <v>187159</v>
      </c>
      <c r="BC27">
        <v>1971203</v>
      </c>
    </row>
    <row r="28" spans="1:55" x14ac:dyDescent="0.25">
      <c r="B28" t="s">
        <v>270</v>
      </c>
      <c r="R28" s="4"/>
      <c r="S28" s="4"/>
      <c r="T28" s="4"/>
      <c r="U28" s="4"/>
      <c r="V28" s="4"/>
      <c r="W28" s="4"/>
      <c r="X28" s="4"/>
      <c r="Y28" s="4"/>
      <c r="Z28" s="4"/>
      <c r="AA28" s="5"/>
      <c r="AB28" s="5"/>
      <c r="AC28" s="5"/>
      <c r="AD28" s="5"/>
      <c r="AE28" s="5"/>
      <c r="AF28" s="4"/>
      <c r="AG28" s="4"/>
      <c r="AH28" s="4"/>
      <c r="AI28" s="4"/>
      <c r="AJ28" s="4"/>
      <c r="AK28" s="4"/>
      <c r="AL28" s="4"/>
      <c r="AM28" s="4"/>
      <c r="AY28">
        <v>11833</v>
      </c>
      <c r="AZ28">
        <v>283038</v>
      </c>
      <c r="BA28">
        <v>99668</v>
      </c>
      <c r="BB28">
        <v>1738810</v>
      </c>
      <c r="BC28">
        <v>1188132</v>
      </c>
    </row>
    <row r="29" spans="1:55" x14ac:dyDescent="0.25">
      <c r="A29" t="s">
        <v>0</v>
      </c>
      <c r="B29" t="s">
        <v>16</v>
      </c>
      <c r="C29" t="s">
        <v>20</v>
      </c>
      <c r="R29" s="4"/>
      <c r="S29" s="4"/>
      <c r="T29" s="4"/>
      <c r="U29" s="4"/>
      <c r="V29" s="4"/>
      <c r="W29" s="4"/>
      <c r="X29" s="4"/>
      <c r="Y29" s="4"/>
      <c r="Z29" s="4"/>
      <c r="AA29" s="5"/>
      <c r="AB29" s="5"/>
      <c r="AC29" s="5">
        <v>392</v>
      </c>
      <c r="AD29" s="5">
        <v>966</v>
      </c>
      <c r="AE29" s="5">
        <v>3870</v>
      </c>
      <c r="AF29" s="4"/>
      <c r="AG29" s="4"/>
      <c r="AH29" s="4"/>
      <c r="AI29" s="4"/>
      <c r="AJ29" s="4"/>
      <c r="AK29" s="4"/>
      <c r="AL29" s="4"/>
      <c r="AM29" s="4"/>
      <c r="BC29">
        <v>474</v>
      </c>
    </row>
    <row r="30" spans="1:55" x14ac:dyDescent="0.25">
      <c r="A30" t="s">
        <v>0</v>
      </c>
      <c r="B30" t="s">
        <v>17</v>
      </c>
      <c r="C30" t="s">
        <v>20</v>
      </c>
      <c r="R30" s="4">
        <v>1410875</v>
      </c>
      <c r="S30" s="4"/>
      <c r="T30" s="4"/>
      <c r="U30" s="4"/>
      <c r="V30" s="4"/>
      <c r="W30" s="4"/>
      <c r="X30" s="4">
        <v>1779547</v>
      </c>
      <c r="Y30" s="4">
        <v>1873361</v>
      </c>
      <c r="Z30" s="4">
        <v>1064072</v>
      </c>
      <c r="AA30" s="5">
        <v>621499</v>
      </c>
      <c r="AB30" s="5">
        <v>995191</v>
      </c>
      <c r="AC30" s="5">
        <v>1005254</v>
      </c>
      <c r="AD30" s="5">
        <v>2338103</v>
      </c>
      <c r="AE30" s="5">
        <v>2798281</v>
      </c>
      <c r="AF30" s="4">
        <v>2926713</v>
      </c>
      <c r="AG30" s="4">
        <v>2065002</v>
      </c>
      <c r="AH30" s="4">
        <v>2550901</v>
      </c>
      <c r="AI30" s="4">
        <v>390335</v>
      </c>
      <c r="AJ30" s="4">
        <v>285307</v>
      </c>
      <c r="AK30" s="4">
        <v>181510</v>
      </c>
      <c r="AL30" s="4">
        <v>211602</v>
      </c>
      <c r="AM30" s="4">
        <v>236568</v>
      </c>
      <c r="AN30">
        <v>161158</v>
      </c>
      <c r="AO30">
        <v>187011</v>
      </c>
      <c r="AP30">
        <v>213987</v>
      </c>
      <c r="AQ30">
        <v>212703</v>
      </c>
      <c r="AR30">
        <v>255827</v>
      </c>
      <c r="AS30">
        <v>1320176</v>
      </c>
      <c r="AT30">
        <v>526308</v>
      </c>
      <c r="AU30">
        <v>442243</v>
      </c>
      <c r="AV30">
        <v>44</v>
      </c>
      <c r="AW30">
        <v>7</v>
      </c>
      <c r="AX30">
        <v>7</v>
      </c>
    </row>
    <row r="31" spans="1:55" x14ac:dyDescent="0.25">
      <c r="A31" t="s">
        <v>0</v>
      </c>
      <c r="B31" t="s">
        <v>18</v>
      </c>
      <c r="C31" t="s">
        <v>262</v>
      </c>
      <c r="R31" s="4">
        <v>42163</v>
      </c>
      <c r="S31" s="4"/>
      <c r="T31" s="4"/>
      <c r="U31" s="4"/>
      <c r="V31" s="4"/>
      <c r="W31" s="4"/>
      <c r="X31" s="4">
        <v>108947</v>
      </c>
      <c r="Y31" s="4">
        <v>130598</v>
      </c>
      <c r="Z31" s="4">
        <v>365946</v>
      </c>
      <c r="AA31" s="5">
        <v>143761</v>
      </c>
      <c r="AB31" s="5">
        <v>182350</v>
      </c>
      <c r="AC31" s="5">
        <v>970402</v>
      </c>
      <c r="AD31" s="5">
        <v>2320619</v>
      </c>
      <c r="AE31" s="5">
        <v>2419790</v>
      </c>
      <c r="AF31" s="4">
        <v>3422767</v>
      </c>
      <c r="AG31" s="4">
        <v>4518005</v>
      </c>
      <c r="AH31" s="4">
        <v>3172223</v>
      </c>
      <c r="AI31" s="4">
        <v>3150220</v>
      </c>
      <c r="AJ31" s="4">
        <v>3158633</v>
      </c>
      <c r="AK31" s="4">
        <v>5291314</v>
      </c>
      <c r="AL31" s="4">
        <v>7843904</v>
      </c>
      <c r="AM31" s="4">
        <v>8999042</v>
      </c>
      <c r="AN31">
        <v>9818471</v>
      </c>
      <c r="AO31">
        <v>12543691</v>
      </c>
      <c r="AP31">
        <v>16566915</v>
      </c>
      <c r="AQ31">
        <v>14654456</v>
      </c>
      <c r="AR31">
        <v>13905064</v>
      </c>
      <c r="AS31">
        <v>25197573</v>
      </c>
      <c r="AT31">
        <v>50469626</v>
      </c>
      <c r="AU31">
        <v>35072761</v>
      </c>
      <c r="AV31">
        <v>28698111</v>
      </c>
      <c r="AW31">
        <v>24969606</v>
      </c>
      <c r="AX31">
        <v>20997241</v>
      </c>
      <c r="AY31">
        <v>25577539</v>
      </c>
      <c r="AZ31">
        <v>34608902</v>
      </c>
      <c r="BA31">
        <v>59527139</v>
      </c>
      <c r="BB31">
        <v>42594206</v>
      </c>
      <c r="BC31">
        <v>42453885</v>
      </c>
    </row>
    <row r="32" spans="1:55" x14ac:dyDescent="0.25">
      <c r="A32" t="s">
        <v>0</v>
      </c>
      <c r="B32" t="s">
        <v>19</v>
      </c>
      <c r="C32" t="s">
        <v>263</v>
      </c>
      <c r="R32" s="4">
        <v>378378</v>
      </c>
      <c r="S32" s="4"/>
      <c r="T32" s="4"/>
      <c r="U32" s="4"/>
      <c r="V32" s="4"/>
      <c r="W32" s="4"/>
      <c r="X32" s="4">
        <v>146720</v>
      </c>
      <c r="Y32" s="4">
        <v>49065</v>
      </c>
      <c r="Z32" s="4">
        <v>201862</v>
      </c>
      <c r="AA32" s="5">
        <v>216837</v>
      </c>
      <c r="AB32" s="5">
        <v>377869</v>
      </c>
      <c r="AC32" s="5">
        <v>168726</v>
      </c>
      <c r="AD32" s="5">
        <v>256822</v>
      </c>
      <c r="AE32" s="5">
        <v>137499</v>
      </c>
      <c r="AF32" s="4">
        <v>101718</v>
      </c>
      <c r="AG32" s="4">
        <v>85012</v>
      </c>
      <c r="AH32" s="4">
        <v>50806</v>
      </c>
      <c r="AI32" s="4">
        <v>51958</v>
      </c>
      <c r="AJ32" s="4">
        <v>66687</v>
      </c>
      <c r="AK32" s="4">
        <v>28102</v>
      </c>
      <c r="AL32" s="4">
        <v>22222</v>
      </c>
      <c r="AM32" s="4">
        <v>28695</v>
      </c>
      <c r="AN32">
        <v>12281</v>
      </c>
      <c r="AO32">
        <v>14314</v>
      </c>
      <c r="AP32">
        <v>28424</v>
      </c>
      <c r="AQ32">
        <v>29943</v>
      </c>
      <c r="AR32">
        <v>23522</v>
      </c>
      <c r="AS32">
        <v>62305</v>
      </c>
      <c r="AT32">
        <v>122736</v>
      </c>
      <c r="AU32">
        <v>155005</v>
      </c>
      <c r="AV32">
        <v>37562</v>
      </c>
      <c r="AW32">
        <v>24005</v>
      </c>
      <c r="AX32">
        <v>5976</v>
      </c>
      <c r="AY32">
        <v>13</v>
      </c>
      <c r="AZ32">
        <v>43778</v>
      </c>
      <c r="BA32">
        <v>27946</v>
      </c>
      <c r="BB32">
        <v>85969</v>
      </c>
      <c r="BC32">
        <v>75698</v>
      </c>
    </row>
    <row r="33" spans="1:55" x14ac:dyDescent="0.25">
      <c r="A33" t="s">
        <v>0</v>
      </c>
      <c r="B33" t="s">
        <v>194</v>
      </c>
      <c r="C33" t="s">
        <v>22</v>
      </c>
      <c r="R33" s="4">
        <v>23382268</v>
      </c>
      <c r="S33" s="4"/>
      <c r="T33" s="4"/>
      <c r="U33" s="4"/>
      <c r="V33" s="4"/>
      <c r="W33" s="4"/>
      <c r="X33" s="4">
        <v>9240930</v>
      </c>
      <c r="Y33" s="4">
        <v>44925208</v>
      </c>
      <c r="Z33" s="4">
        <v>32861826</v>
      </c>
      <c r="AA33" s="5">
        <v>23618752</v>
      </c>
      <c r="AB33" s="5">
        <v>27476497</v>
      </c>
      <c r="AC33" s="5">
        <v>36386576</v>
      </c>
      <c r="AD33" s="5">
        <v>35556819</v>
      </c>
      <c r="AE33" s="5">
        <v>44853301</v>
      </c>
      <c r="AF33" s="4">
        <v>46524295</v>
      </c>
      <c r="AG33" s="4">
        <v>43400977</v>
      </c>
      <c r="AH33" s="4">
        <v>44019077</v>
      </c>
      <c r="AI33" s="4">
        <v>38015736</v>
      </c>
      <c r="AJ33" s="4">
        <v>33189870</v>
      </c>
      <c r="AK33" s="4">
        <v>16022688</v>
      </c>
      <c r="AL33" s="4">
        <v>12918076</v>
      </c>
      <c r="AM33" s="4">
        <v>14562926</v>
      </c>
      <c r="AN33">
        <v>15491174</v>
      </c>
      <c r="AO33">
        <v>18644892</v>
      </c>
      <c r="AP33">
        <v>22701097</v>
      </c>
      <c r="AQ33">
        <v>18625146</v>
      </c>
      <c r="AR33">
        <v>18756459</v>
      </c>
      <c r="AS33">
        <v>9429528</v>
      </c>
      <c r="AT33">
        <v>1330</v>
      </c>
      <c r="AU33">
        <v>5358</v>
      </c>
      <c r="AV33">
        <v>2</v>
      </c>
      <c r="AW33">
        <v>2834178</v>
      </c>
      <c r="AX33">
        <v>3116210</v>
      </c>
      <c r="AY33">
        <v>14650250</v>
      </c>
      <c r="AZ33">
        <v>35292786</v>
      </c>
      <c r="BA33">
        <v>38170433</v>
      </c>
      <c r="BB33">
        <v>37490040</v>
      </c>
      <c r="BC33">
        <v>42451152</v>
      </c>
    </row>
    <row r="34" spans="1:55" x14ac:dyDescent="0.25">
      <c r="A34" t="s">
        <v>0</v>
      </c>
      <c r="B34" t="s">
        <v>21</v>
      </c>
      <c r="C34" t="s">
        <v>289</v>
      </c>
      <c r="R34" s="4"/>
      <c r="S34" s="4"/>
      <c r="T34" s="4"/>
      <c r="U34" s="4"/>
      <c r="V34" s="4"/>
      <c r="W34" s="4"/>
      <c r="X34" s="4">
        <v>869443</v>
      </c>
      <c r="Y34" s="4">
        <v>724155</v>
      </c>
      <c r="Z34" s="4">
        <v>716000</v>
      </c>
      <c r="AA34" s="5">
        <v>368656</v>
      </c>
      <c r="AB34" s="5">
        <v>427986</v>
      </c>
      <c r="AC34" s="5">
        <v>558875</v>
      </c>
      <c r="AD34" s="5">
        <v>653316</v>
      </c>
      <c r="AE34" s="5">
        <v>349855</v>
      </c>
      <c r="AF34" s="4">
        <v>470848</v>
      </c>
      <c r="AG34" s="4">
        <v>474916</v>
      </c>
      <c r="AH34" s="4">
        <v>277864</v>
      </c>
      <c r="AI34" s="4">
        <v>241192</v>
      </c>
      <c r="AJ34" s="4">
        <v>209783</v>
      </c>
      <c r="AK34" s="4">
        <v>55704</v>
      </c>
      <c r="AL34" s="4">
        <v>28890</v>
      </c>
      <c r="AM34" s="4">
        <v>22058</v>
      </c>
      <c r="AN34">
        <v>31249</v>
      </c>
      <c r="AO34">
        <v>20493</v>
      </c>
      <c r="AP34">
        <v>273464</v>
      </c>
      <c r="AQ34">
        <v>141368</v>
      </c>
      <c r="AR34">
        <v>192146</v>
      </c>
      <c r="AS34">
        <v>2701941</v>
      </c>
      <c r="AT34">
        <v>5661299</v>
      </c>
      <c r="AU34">
        <v>4903334</v>
      </c>
      <c r="AV34">
        <v>9705230</v>
      </c>
      <c r="AW34">
        <v>9654520</v>
      </c>
      <c r="AX34">
        <v>5642859</v>
      </c>
      <c r="AY34">
        <v>10579622</v>
      </c>
      <c r="AZ34">
        <v>8448958</v>
      </c>
      <c r="BA34">
        <v>10393234</v>
      </c>
      <c r="BB34">
        <v>6718046</v>
      </c>
      <c r="BC34">
        <v>8021802</v>
      </c>
    </row>
    <row r="35" spans="1:55" x14ac:dyDescent="0.25">
      <c r="A35" t="s">
        <v>0</v>
      </c>
      <c r="B35" t="s">
        <v>23</v>
      </c>
      <c r="R35" s="4"/>
      <c r="S35" s="4"/>
      <c r="T35" s="4"/>
      <c r="U35" s="4"/>
      <c r="V35" s="4"/>
      <c r="W35" s="4"/>
      <c r="X35" s="4"/>
      <c r="Y35" s="4"/>
      <c r="Z35" s="4">
        <v>629354</v>
      </c>
      <c r="AA35" s="5">
        <v>386746</v>
      </c>
      <c r="AB35" s="5">
        <v>593865</v>
      </c>
      <c r="AC35" s="5">
        <v>1512205</v>
      </c>
      <c r="AD35" s="5">
        <v>1443082</v>
      </c>
      <c r="AE35" s="5">
        <v>1114019</v>
      </c>
      <c r="AF35" s="4">
        <v>622543</v>
      </c>
      <c r="AG35" s="4">
        <v>447302</v>
      </c>
      <c r="AH35" s="4">
        <v>461917</v>
      </c>
      <c r="AI35" s="4">
        <v>506888</v>
      </c>
      <c r="AJ35" s="4">
        <v>587575</v>
      </c>
      <c r="AK35" s="4">
        <v>355182</v>
      </c>
      <c r="AL35" s="4">
        <v>265787</v>
      </c>
      <c r="AM35" s="4">
        <v>620285</v>
      </c>
      <c r="AN35">
        <v>586067</v>
      </c>
      <c r="AO35">
        <v>664435</v>
      </c>
      <c r="AP35">
        <v>1130231</v>
      </c>
      <c r="AQ35">
        <v>568173</v>
      </c>
      <c r="AR35">
        <v>1159291</v>
      </c>
      <c r="AS35">
        <v>337626</v>
      </c>
      <c r="AX35">
        <v>27</v>
      </c>
      <c r="AY35">
        <v>70194</v>
      </c>
      <c r="AZ35">
        <v>447335</v>
      </c>
      <c r="BA35">
        <v>877960</v>
      </c>
      <c r="BB35">
        <v>4679234</v>
      </c>
      <c r="BC35">
        <v>1078236</v>
      </c>
    </row>
    <row r="36" spans="1:55" x14ac:dyDescent="0.25">
      <c r="A36" t="s">
        <v>0</v>
      </c>
      <c r="B36" t="s">
        <v>193</v>
      </c>
      <c r="C36" t="s">
        <v>37</v>
      </c>
      <c r="R36" s="4">
        <v>46352718</v>
      </c>
      <c r="S36" s="4"/>
      <c r="T36" s="4"/>
      <c r="U36" s="4"/>
      <c r="V36" s="4"/>
      <c r="W36" s="4"/>
      <c r="X36" s="4">
        <v>48498649</v>
      </c>
      <c r="Y36" s="4">
        <v>75836422</v>
      </c>
      <c r="Z36" s="4">
        <v>53013656</v>
      </c>
      <c r="AA36" s="5">
        <v>48537887</v>
      </c>
      <c r="AB36" s="5">
        <v>58462433</v>
      </c>
      <c r="AC36" s="5">
        <v>66578211</v>
      </c>
      <c r="AD36" s="5">
        <v>65042372</v>
      </c>
      <c r="AE36" s="5">
        <v>59176536</v>
      </c>
      <c r="AF36" s="4">
        <v>63436377</v>
      </c>
      <c r="AG36" s="4">
        <v>60621152</v>
      </c>
      <c r="AH36" s="4">
        <v>56549289</v>
      </c>
      <c r="AI36" s="4">
        <v>49266839</v>
      </c>
      <c r="AJ36" s="4">
        <v>40921520</v>
      </c>
      <c r="AK36" s="4">
        <v>19070363</v>
      </c>
      <c r="AL36" s="4">
        <v>19085263</v>
      </c>
      <c r="AM36" s="4">
        <v>19236112</v>
      </c>
      <c r="AN36">
        <v>21613978</v>
      </c>
      <c r="AO36">
        <v>25623465</v>
      </c>
      <c r="AP36">
        <v>25625800</v>
      </c>
      <c r="AQ36">
        <v>23567680</v>
      </c>
      <c r="AR36">
        <v>26911243</v>
      </c>
      <c r="AS36">
        <v>14691170</v>
      </c>
      <c r="AT36">
        <v>74761</v>
      </c>
      <c r="AU36">
        <v>61922</v>
      </c>
      <c r="AV36">
        <v>7471</v>
      </c>
      <c r="AW36">
        <v>78195</v>
      </c>
      <c r="AX36">
        <v>2134312</v>
      </c>
      <c r="AY36">
        <v>14206904</v>
      </c>
      <c r="AZ36">
        <v>31382642</v>
      </c>
      <c r="BA36">
        <v>45908243</v>
      </c>
      <c r="BB36">
        <v>74977727</v>
      </c>
      <c r="BC36">
        <v>109770340</v>
      </c>
    </row>
    <row r="37" spans="1:55" x14ac:dyDescent="0.25">
      <c r="A37" t="s">
        <v>0</v>
      </c>
      <c r="B37" t="s">
        <v>24</v>
      </c>
      <c r="C37" t="s">
        <v>37</v>
      </c>
      <c r="R37" s="4">
        <v>1311599</v>
      </c>
      <c r="S37" s="4"/>
      <c r="T37" s="4"/>
      <c r="U37" s="4"/>
      <c r="V37" s="4"/>
      <c r="W37" s="4"/>
      <c r="X37" s="4">
        <v>1940089</v>
      </c>
      <c r="Y37" s="4">
        <v>3936104</v>
      </c>
      <c r="Z37" s="4">
        <v>1727568</v>
      </c>
      <c r="AA37" s="5">
        <v>1699115</v>
      </c>
      <c r="AB37" s="5">
        <v>2165731</v>
      </c>
      <c r="AC37" s="5">
        <v>1972927</v>
      </c>
      <c r="AD37" s="5">
        <v>2000658</v>
      </c>
      <c r="AE37" s="5">
        <v>1320726</v>
      </c>
      <c r="AF37" s="4">
        <v>2420320</v>
      </c>
      <c r="AG37" s="4">
        <v>2355003</v>
      </c>
      <c r="AH37" s="4">
        <v>2436069</v>
      </c>
      <c r="AI37" s="4">
        <v>2201458</v>
      </c>
      <c r="AJ37" s="4">
        <v>1213327</v>
      </c>
      <c r="AK37" s="4">
        <v>1102380</v>
      </c>
      <c r="AL37" s="4">
        <v>1352525</v>
      </c>
      <c r="AM37" s="4">
        <v>1675687</v>
      </c>
      <c r="AN37">
        <v>1721064</v>
      </c>
      <c r="AO37">
        <v>2218052</v>
      </c>
      <c r="AP37">
        <v>2812988</v>
      </c>
      <c r="AQ37">
        <v>2895761</v>
      </c>
      <c r="AR37">
        <v>3164459</v>
      </c>
      <c r="AS37">
        <v>3403627</v>
      </c>
      <c r="AT37">
        <v>35422</v>
      </c>
      <c r="AU37">
        <v>6245</v>
      </c>
      <c r="AV37">
        <v>3723821</v>
      </c>
      <c r="AW37">
        <v>4692776</v>
      </c>
      <c r="AX37">
        <v>4659455</v>
      </c>
      <c r="AY37">
        <v>4911889</v>
      </c>
      <c r="AZ37">
        <v>5324214</v>
      </c>
      <c r="BA37">
        <v>9101266</v>
      </c>
      <c r="BB37">
        <v>10889948</v>
      </c>
      <c r="BC37">
        <v>10311714</v>
      </c>
    </row>
    <row r="38" spans="1:55" x14ac:dyDescent="0.25">
      <c r="A38" t="s">
        <v>0</v>
      </c>
      <c r="B38" t="s">
        <v>25</v>
      </c>
      <c r="C38" t="s">
        <v>37</v>
      </c>
      <c r="R38" s="4">
        <v>862461</v>
      </c>
      <c r="S38" s="4"/>
      <c r="T38" s="4"/>
      <c r="U38" s="4"/>
      <c r="V38" s="4"/>
      <c r="W38" s="4"/>
      <c r="X38" s="4">
        <v>2207631</v>
      </c>
      <c r="Y38" s="4">
        <v>2383620</v>
      </c>
      <c r="Z38" s="4">
        <v>1130778</v>
      </c>
      <c r="AA38" s="5">
        <v>651034</v>
      </c>
      <c r="AB38" s="5">
        <v>1084801</v>
      </c>
      <c r="AC38" s="5">
        <v>952056</v>
      </c>
      <c r="AD38" s="5">
        <v>897744</v>
      </c>
      <c r="AE38" s="5">
        <v>810982</v>
      </c>
      <c r="AF38" s="4">
        <v>1024610</v>
      </c>
      <c r="AG38" s="4">
        <v>899939</v>
      </c>
      <c r="AH38" s="4">
        <v>1289416</v>
      </c>
      <c r="AI38" s="4">
        <v>1038455</v>
      </c>
      <c r="AJ38" s="4">
        <v>756872</v>
      </c>
      <c r="AK38" s="4">
        <v>671809</v>
      </c>
      <c r="AL38" s="4">
        <v>674516</v>
      </c>
      <c r="AM38" s="4">
        <v>992724</v>
      </c>
      <c r="AN38">
        <v>1108953</v>
      </c>
      <c r="AO38">
        <v>1205531</v>
      </c>
      <c r="AP38">
        <v>1813102</v>
      </c>
      <c r="AQ38">
        <v>1668082</v>
      </c>
      <c r="AR38">
        <v>1379410</v>
      </c>
      <c r="AS38">
        <v>998053</v>
      </c>
      <c r="AV38">
        <v>145277</v>
      </c>
      <c r="AW38">
        <v>184601</v>
      </c>
      <c r="AX38">
        <v>576095</v>
      </c>
      <c r="AY38">
        <v>2027636</v>
      </c>
      <c r="AZ38">
        <v>4107008</v>
      </c>
      <c r="BA38">
        <v>4995759</v>
      </c>
      <c r="BB38">
        <v>5942233</v>
      </c>
      <c r="BC38">
        <v>5960016</v>
      </c>
    </row>
    <row r="39" spans="1:55" x14ac:dyDescent="0.25">
      <c r="A39" t="s">
        <v>0</v>
      </c>
      <c r="B39" t="s">
        <v>26</v>
      </c>
      <c r="C39" t="s">
        <v>37</v>
      </c>
      <c r="R39" s="4">
        <v>888631</v>
      </c>
      <c r="S39" s="4"/>
      <c r="T39" s="4"/>
      <c r="U39" s="4"/>
      <c r="V39" s="4"/>
      <c r="W39" s="4"/>
      <c r="X39" s="4">
        <v>1318988</v>
      </c>
      <c r="Y39" s="4">
        <v>1408337</v>
      </c>
      <c r="Z39" s="4">
        <v>1125951</v>
      </c>
      <c r="AA39" s="5">
        <v>1221317</v>
      </c>
      <c r="AB39" s="5">
        <v>1918626</v>
      </c>
      <c r="AC39" s="5">
        <v>2141061</v>
      </c>
      <c r="AD39" s="5">
        <v>2401154</v>
      </c>
      <c r="AE39" s="5">
        <v>2087680</v>
      </c>
      <c r="AF39" s="4"/>
      <c r="AG39" s="4"/>
      <c r="AH39" s="4"/>
      <c r="AI39" s="4"/>
      <c r="AJ39" s="4"/>
      <c r="AK39" s="4"/>
      <c r="AL39" s="4"/>
      <c r="AM39" s="4"/>
    </row>
    <row r="40" spans="1:55" x14ac:dyDescent="0.25">
      <c r="A40" t="s">
        <v>0</v>
      </c>
      <c r="B40" t="s">
        <v>234</v>
      </c>
      <c r="R40" s="4"/>
      <c r="S40" s="4"/>
      <c r="T40" s="4"/>
      <c r="U40" s="4"/>
      <c r="V40" s="4"/>
      <c r="W40" s="4"/>
      <c r="X40" s="4"/>
      <c r="Y40" s="4"/>
      <c r="Z40" s="4"/>
      <c r="AA40" s="5"/>
      <c r="AB40" s="5"/>
      <c r="AC40" s="5"/>
      <c r="AD40" s="5"/>
      <c r="AE40" s="5"/>
      <c r="AF40" s="4">
        <v>1230430</v>
      </c>
      <c r="AG40" s="4">
        <v>1410227</v>
      </c>
      <c r="AH40" s="4">
        <v>1251815</v>
      </c>
      <c r="AI40" s="4">
        <v>678543</v>
      </c>
      <c r="AJ40" s="4">
        <v>519315</v>
      </c>
      <c r="AK40" s="4">
        <v>212993</v>
      </c>
      <c r="AL40" s="4">
        <v>91162</v>
      </c>
      <c r="AM40" s="4">
        <v>162311</v>
      </c>
      <c r="AN40">
        <v>167341</v>
      </c>
      <c r="AO40">
        <v>246141</v>
      </c>
      <c r="AP40">
        <v>329030</v>
      </c>
      <c r="AQ40">
        <v>395980</v>
      </c>
      <c r="AR40">
        <v>303267</v>
      </c>
      <c r="AS40">
        <v>1023862</v>
      </c>
      <c r="AT40">
        <v>1993725</v>
      </c>
      <c r="AU40">
        <v>2517691</v>
      </c>
      <c r="AV40">
        <v>5066412</v>
      </c>
      <c r="AW40">
        <v>9090220</v>
      </c>
      <c r="AX40">
        <v>1823636</v>
      </c>
      <c r="AY40">
        <v>973807</v>
      </c>
      <c r="AZ40">
        <v>887471</v>
      </c>
      <c r="BA40">
        <v>1502177</v>
      </c>
      <c r="BB40">
        <v>2517700</v>
      </c>
      <c r="BC40">
        <v>3991386</v>
      </c>
    </row>
    <row r="41" spans="1:55" x14ac:dyDescent="0.25">
      <c r="A41" t="s">
        <v>0</v>
      </c>
      <c r="B41" t="s">
        <v>27</v>
      </c>
      <c r="C41" t="s">
        <v>37</v>
      </c>
      <c r="R41" s="4">
        <v>110312</v>
      </c>
      <c r="S41" s="4"/>
      <c r="T41" s="4"/>
      <c r="U41" s="4"/>
      <c r="V41" s="4"/>
      <c r="W41" s="4"/>
      <c r="X41" s="4">
        <v>39607</v>
      </c>
      <c r="Y41" s="4">
        <v>190715</v>
      </c>
      <c r="Z41" s="4">
        <v>31186</v>
      </c>
      <c r="AA41" s="5">
        <v>48930</v>
      </c>
      <c r="AB41" s="5">
        <v>85850</v>
      </c>
      <c r="AC41" s="5">
        <v>209814</v>
      </c>
      <c r="AD41" s="5">
        <v>193376</v>
      </c>
      <c r="AE41" s="5">
        <v>236788</v>
      </c>
      <c r="AF41" s="4">
        <v>251813</v>
      </c>
      <c r="AG41" s="4">
        <v>362812</v>
      </c>
      <c r="AH41" s="4">
        <v>262740</v>
      </c>
      <c r="AI41" s="4">
        <v>218348</v>
      </c>
      <c r="AJ41" s="4">
        <v>104447</v>
      </c>
      <c r="AK41" s="4">
        <v>74477</v>
      </c>
      <c r="AL41" s="4">
        <v>75321</v>
      </c>
      <c r="AM41" s="4">
        <v>98486</v>
      </c>
      <c r="AN41">
        <v>72636</v>
      </c>
      <c r="AO41">
        <v>39254</v>
      </c>
      <c r="AP41">
        <v>37435</v>
      </c>
      <c r="AQ41">
        <v>41743</v>
      </c>
      <c r="AR41">
        <v>21767</v>
      </c>
      <c r="AS41">
        <v>5936</v>
      </c>
      <c r="AT41">
        <v>471</v>
      </c>
      <c r="AV41">
        <v>36</v>
      </c>
      <c r="AW41">
        <v>53</v>
      </c>
      <c r="AX41">
        <v>349</v>
      </c>
      <c r="AY41">
        <v>317</v>
      </c>
      <c r="AZ41">
        <v>7586</v>
      </c>
      <c r="BA41">
        <v>2831</v>
      </c>
      <c r="BB41">
        <v>60045</v>
      </c>
      <c r="BC41">
        <v>93998</v>
      </c>
    </row>
    <row r="42" spans="1:55" x14ac:dyDescent="0.25">
      <c r="A42" t="s">
        <v>0</v>
      </c>
      <c r="B42" t="s">
        <v>28</v>
      </c>
      <c r="C42" t="s">
        <v>37</v>
      </c>
      <c r="R42" s="4">
        <v>221626</v>
      </c>
      <c r="S42" s="4"/>
      <c r="T42" s="4"/>
      <c r="U42" s="4"/>
      <c r="V42" s="4"/>
      <c r="W42" s="4"/>
      <c r="X42" s="4">
        <v>439493</v>
      </c>
      <c r="Y42" s="4">
        <v>878034</v>
      </c>
      <c r="Z42" s="4">
        <v>376229</v>
      </c>
      <c r="AA42" s="5">
        <v>397894</v>
      </c>
      <c r="AB42" s="5">
        <v>329979</v>
      </c>
      <c r="AC42" s="5">
        <v>352593</v>
      </c>
      <c r="AD42" s="5">
        <v>485947</v>
      </c>
      <c r="AE42" s="5">
        <v>440287</v>
      </c>
      <c r="AF42" s="4">
        <v>456421</v>
      </c>
      <c r="AG42" s="4">
        <v>499485</v>
      </c>
      <c r="AH42" s="4">
        <v>616803</v>
      </c>
      <c r="AI42" s="4">
        <v>795084</v>
      </c>
      <c r="AJ42" s="4">
        <v>337361</v>
      </c>
      <c r="AK42" s="4">
        <v>293777</v>
      </c>
      <c r="AL42" s="4">
        <v>294128</v>
      </c>
      <c r="AM42" s="4">
        <v>274807</v>
      </c>
      <c r="AN42">
        <v>263452</v>
      </c>
      <c r="AO42">
        <v>376549</v>
      </c>
      <c r="AP42">
        <v>431184</v>
      </c>
      <c r="AQ42">
        <v>322694</v>
      </c>
      <c r="AR42">
        <v>275694</v>
      </c>
      <c r="AS42">
        <v>854799</v>
      </c>
      <c r="AT42">
        <v>126379</v>
      </c>
      <c r="AU42">
        <v>1439139</v>
      </c>
      <c r="AV42">
        <v>1810982</v>
      </c>
      <c r="AW42">
        <v>2263037</v>
      </c>
      <c r="AX42">
        <v>848566</v>
      </c>
      <c r="AY42">
        <v>244476</v>
      </c>
      <c r="AZ42">
        <v>403689</v>
      </c>
      <c r="BA42">
        <v>262941</v>
      </c>
      <c r="BB42">
        <v>239815</v>
      </c>
      <c r="BC42">
        <v>566114</v>
      </c>
    </row>
    <row r="43" spans="1:55" x14ac:dyDescent="0.25">
      <c r="A43" t="s">
        <v>0</v>
      </c>
      <c r="B43" t="s">
        <v>29</v>
      </c>
      <c r="C43" t="s">
        <v>37</v>
      </c>
      <c r="R43" s="4">
        <v>1422</v>
      </c>
      <c r="S43" s="4"/>
      <c r="T43" s="4"/>
      <c r="U43" s="4"/>
      <c r="V43" s="4"/>
      <c r="W43" s="4"/>
      <c r="X43" s="4">
        <v>11142</v>
      </c>
      <c r="Y43" s="4">
        <v>17172</v>
      </c>
      <c r="Z43" s="4">
        <v>2906</v>
      </c>
      <c r="AA43" s="5">
        <v>8390</v>
      </c>
      <c r="AB43" s="5">
        <v>10007</v>
      </c>
      <c r="AC43" s="5">
        <v>20477</v>
      </c>
      <c r="AD43" s="5">
        <v>61492</v>
      </c>
      <c r="AE43" s="5">
        <v>20906</v>
      </c>
      <c r="AF43" s="4">
        <v>13935</v>
      </c>
      <c r="AG43" s="4">
        <v>16477</v>
      </c>
      <c r="AH43" s="4">
        <v>8249</v>
      </c>
      <c r="AI43" s="4">
        <v>7574</v>
      </c>
      <c r="AJ43" s="4">
        <v>9445</v>
      </c>
      <c r="AK43" s="4">
        <v>6315</v>
      </c>
      <c r="AL43" s="4">
        <v>21973</v>
      </c>
      <c r="AM43" s="4">
        <v>12981</v>
      </c>
      <c r="AN43">
        <v>15812</v>
      </c>
      <c r="AO43">
        <v>34129</v>
      </c>
      <c r="AP43">
        <v>39816</v>
      </c>
      <c r="AQ43">
        <v>27569</v>
      </c>
      <c r="AR43">
        <v>13677</v>
      </c>
      <c r="AS43">
        <v>81333</v>
      </c>
      <c r="AT43">
        <v>36322</v>
      </c>
      <c r="AU43">
        <v>58052</v>
      </c>
      <c r="AW43">
        <v>79018</v>
      </c>
      <c r="AX43">
        <v>14625</v>
      </c>
      <c r="AY43">
        <v>136332</v>
      </c>
      <c r="AZ43">
        <v>44569</v>
      </c>
      <c r="BA43">
        <v>126209</v>
      </c>
      <c r="BB43">
        <v>51814</v>
      </c>
      <c r="BC43">
        <v>78662</v>
      </c>
    </row>
    <row r="44" spans="1:55" x14ac:dyDescent="0.25">
      <c r="A44" t="s">
        <v>0</v>
      </c>
      <c r="B44" t="s">
        <v>30</v>
      </c>
      <c r="C44" t="s">
        <v>37</v>
      </c>
      <c r="R44" s="4"/>
      <c r="S44" s="4"/>
      <c r="T44" s="4"/>
      <c r="U44" s="4"/>
      <c r="V44" s="4"/>
      <c r="W44" s="4"/>
      <c r="X44" s="4"/>
      <c r="Y44" s="4"/>
      <c r="Z44" s="4">
        <v>214811</v>
      </c>
      <c r="AA44" s="5">
        <v>162820</v>
      </c>
      <c r="AB44" s="5">
        <v>225178</v>
      </c>
      <c r="AC44" s="5">
        <v>324392</v>
      </c>
      <c r="AD44" s="5">
        <v>305999</v>
      </c>
      <c r="AE44" s="5">
        <v>304316</v>
      </c>
      <c r="AF44" s="4">
        <v>339805</v>
      </c>
      <c r="AG44" s="4">
        <v>218079</v>
      </c>
      <c r="AH44" s="4">
        <v>267931</v>
      </c>
      <c r="AI44" s="4">
        <v>249830</v>
      </c>
      <c r="AJ44" s="4">
        <v>225537</v>
      </c>
      <c r="AK44" s="4">
        <v>214277</v>
      </c>
      <c r="AL44" s="4">
        <v>125719</v>
      </c>
      <c r="AM44" s="4">
        <v>198691</v>
      </c>
      <c r="AN44">
        <v>241154</v>
      </c>
      <c r="AO44">
        <v>430712</v>
      </c>
      <c r="AP44">
        <v>396930</v>
      </c>
      <c r="AQ44">
        <v>294596</v>
      </c>
      <c r="AR44">
        <v>368462</v>
      </c>
    </row>
    <row r="45" spans="1:55" x14ac:dyDescent="0.25">
      <c r="A45" t="s">
        <v>0</v>
      </c>
      <c r="B45" t="s">
        <v>31</v>
      </c>
      <c r="C45" t="s">
        <v>37</v>
      </c>
      <c r="R45" s="4">
        <v>13862</v>
      </c>
      <c r="S45" s="4"/>
      <c r="T45" s="4"/>
      <c r="U45" s="4"/>
      <c r="V45" s="4"/>
      <c r="W45" s="4"/>
      <c r="X45" s="4"/>
      <c r="Y45" s="4"/>
      <c r="Z45" s="4">
        <v>727</v>
      </c>
      <c r="AA45" s="5">
        <v>30800</v>
      </c>
      <c r="AB45" s="5">
        <v>1037</v>
      </c>
      <c r="AC45" s="5">
        <v>9331</v>
      </c>
      <c r="AD45" s="5">
        <v>53786</v>
      </c>
      <c r="AE45" s="5">
        <v>89</v>
      </c>
      <c r="AF45" s="4">
        <v>397</v>
      </c>
      <c r="AG45" s="4">
        <v>255</v>
      </c>
      <c r="AH45" s="4">
        <v>66</v>
      </c>
      <c r="AI45" s="4">
        <v>272</v>
      </c>
      <c r="AJ45" s="4"/>
      <c r="AK45" s="4">
        <v>224</v>
      </c>
      <c r="AL45" s="4">
        <v>290</v>
      </c>
      <c r="AM45" s="4">
        <v>239</v>
      </c>
      <c r="AN45">
        <v>2292</v>
      </c>
      <c r="AO45">
        <v>656</v>
      </c>
      <c r="AP45">
        <v>15</v>
      </c>
      <c r="AQ45">
        <v>11659</v>
      </c>
      <c r="AR45">
        <v>210</v>
      </c>
      <c r="AS45">
        <v>7</v>
      </c>
      <c r="AU45">
        <v>3253</v>
      </c>
      <c r="AY45">
        <v>29</v>
      </c>
      <c r="BC45">
        <v>1537</v>
      </c>
    </row>
    <row r="46" spans="1:55" x14ac:dyDescent="0.25">
      <c r="A46" t="s">
        <v>0</v>
      </c>
      <c r="B46" t="s">
        <v>32</v>
      </c>
      <c r="C46" t="s">
        <v>37</v>
      </c>
      <c r="R46" s="4">
        <v>277209</v>
      </c>
      <c r="S46" s="4"/>
      <c r="T46" s="4"/>
      <c r="U46" s="4"/>
      <c r="V46" s="4"/>
      <c r="W46" s="4"/>
      <c r="X46" s="4">
        <v>8530</v>
      </c>
      <c r="Y46" s="4">
        <v>4950</v>
      </c>
      <c r="Z46" s="4">
        <v>259357</v>
      </c>
      <c r="AA46" s="5">
        <v>163995</v>
      </c>
      <c r="AB46" s="5">
        <v>138017</v>
      </c>
      <c r="AC46" s="5">
        <v>121849</v>
      </c>
      <c r="AD46" s="5">
        <v>418247</v>
      </c>
      <c r="AE46" s="5">
        <v>325748</v>
      </c>
      <c r="AF46" s="4">
        <v>682989</v>
      </c>
      <c r="AG46" s="4">
        <v>813928</v>
      </c>
      <c r="AH46" s="4">
        <v>778719</v>
      </c>
      <c r="AI46" s="4">
        <v>275876</v>
      </c>
      <c r="AJ46" s="4">
        <v>168037</v>
      </c>
      <c r="AK46" s="4">
        <v>131097</v>
      </c>
      <c r="AL46" s="4">
        <v>129191</v>
      </c>
      <c r="AM46" s="4">
        <v>272741</v>
      </c>
      <c r="AN46">
        <v>307291</v>
      </c>
      <c r="AO46">
        <v>282672</v>
      </c>
      <c r="AP46">
        <v>412627</v>
      </c>
      <c r="AQ46">
        <v>418410</v>
      </c>
      <c r="AR46">
        <v>649033</v>
      </c>
      <c r="AS46">
        <v>949124</v>
      </c>
      <c r="AT46">
        <v>70801</v>
      </c>
      <c r="AV46">
        <v>31</v>
      </c>
      <c r="AX46">
        <v>226</v>
      </c>
      <c r="AY46">
        <v>714</v>
      </c>
      <c r="AZ46">
        <v>11160</v>
      </c>
      <c r="BA46">
        <v>7084</v>
      </c>
      <c r="BB46">
        <v>103345</v>
      </c>
      <c r="BC46">
        <v>397468</v>
      </c>
    </row>
    <row r="47" spans="1:55" x14ac:dyDescent="0.25">
      <c r="A47" t="s">
        <v>0</v>
      </c>
      <c r="B47" t="s">
        <v>33</v>
      </c>
      <c r="C47" t="s">
        <v>37</v>
      </c>
      <c r="R47" s="4">
        <v>317292</v>
      </c>
      <c r="S47" s="4"/>
      <c r="T47" s="4"/>
      <c r="U47" s="4"/>
      <c r="V47" s="4"/>
      <c r="W47" s="4"/>
      <c r="X47" s="4">
        <v>2825</v>
      </c>
      <c r="Y47" s="4">
        <v>117417</v>
      </c>
      <c r="Z47" s="4">
        <v>47140</v>
      </c>
      <c r="AA47" s="5">
        <v>38887</v>
      </c>
      <c r="AB47" s="5">
        <v>14347</v>
      </c>
      <c r="AC47" s="5">
        <v>74835</v>
      </c>
      <c r="AD47" s="5">
        <v>81793</v>
      </c>
      <c r="AE47" s="5">
        <v>36951</v>
      </c>
      <c r="AF47" s="4">
        <v>24636</v>
      </c>
      <c r="AG47" s="4">
        <v>30099</v>
      </c>
      <c r="AH47" s="4">
        <v>11489</v>
      </c>
      <c r="AI47" s="4">
        <v>12938</v>
      </c>
      <c r="AJ47" s="4">
        <v>12277</v>
      </c>
      <c r="AK47" s="4">
        <v>5401</v>
      </c>
      <c r="AL47" s="4">
        <v>494</v>
      </c>
      <c r="AM47" s="4">
        <v>318</v>
      </c>
      <c r="AN47">
        <v>1993</v>
      </c>
      <c r="AO47">
        <v>502</v>
      </c>
      <c r="AP47">
        <v>26</v>
      </c>
      <c r="AQ47">
        <v>2608</v>
      </c>
      <c r="AR47">
        <v>26092</v>
      </c>
      <c r="AS47">
        <v>20367</v>
      </c>
      <c r="AT47">
        <v>11580</v>
      </c>
      <c r="AV47">
        <v>10</v>
      </c>
      <c r="AX47">
        <v>283</v>
      </c>
      <c r="AY47">
        <v>35</v>
      </c>
      <c r="AZ47">
        <v>2842</v>
      </c>
      <c r="BA47">
        <v>1850</v>
      </c>
      <c r="BB47">
        <v>1610</v>
      </c>
      <c r="BC47">
        <v>3309</v>
      </c>
    </row>
    <row r="48" spans="1:55" x14ac:dyDescent="0.25">
      <c r="A48" t="s">
        <v>0</v>
      </c>
      <c r="B48" t="s">
        <v>34</v>
      </c>
      <c r="C48" t="s">
        <v>37</v>
      </c>
      <c r="R48" s="4"/>
      <c r="S48" s="4"/>
      <c r="T48" s="4"/>
      <c r="U48" s="4"/>
      <c r="V48" s="4"/>
      <c r="W48" s="4"/>
      <c r="X48" s="4"/>
      <c r="Y48" s="4"/>
      <c r="Z48" s="4"/>
      <c r="AA48" s="5"/>
      <c r="AB48" s="5">
        <v>62</v>
      </c>
      <c r="AC48" s="5"/>
      <c r="AD48" s="5">
        <v>115</v>
      </c>
      <c r="AE48" s="5"/>
      <c r="AF48" s="4">
        <v>183</v>
      </c>
      <c r="AG48" s="4">
        <v>83</v>
      </c>
      <c r="AH48" s="4">
        <v>37</v>
      </c>
      <c r="AI48" s="4"/>
      <c r="AJ48" s="4"/>
      <c r="AK48" s="4">
        <v>97</v>
      </c>
      <c r="AL48" s="4">
        <v>602</v>
      </c>
      <c r="AM48" s="4">
        <v>172</v>
      </c>
      <c r="AN48">
        <v>26</v>
      </c>
      <c r="AO48">
        <v>526</v>
      </c>
      <c r="AP48">
        <v>43</v>
      </c>
      <c r="AQ48">
        <v>20</v>
      </c>
      <c r="AR48">
        <v>39</v>
      </c>
      <c r="AT48">
        <v>14</v>
      </c>
      <c r="AV48">
        <v>84</v>
      </c>
      <c r="AW48">
        <v>847</v>
      </c>
      <c r="AX48">
        <v>625</v>
      </c>
      <c r="AY48">
        <v>2</v>
      </c>
      <c r="BC48">
        <v>53</v>
      </c>
    </row>
    <row r="49" spans="1:55" x14ac:dyDescent="0.25">
      <c r="A49" t="s">
        <v>0</v>
      </c>
      <c r="B49" t="s">
        <v>35</v>
      </c>
      <c r="C49" t="s">
        <v>37</v>
      </c>
      <c r="R49" s="4">
        <v>286</v>
      </c>
      <c r="S49" s="4"/>
      <c r="T49" s="4"/>
      <c r="U49" s="4"/>
      <c r="V49" s="4"/>
      <c r="W49" s="4"/>
      <c r="X49" s="4"/>
      <c r="Y49" s="4">
        <v>40</v>
      </c>
      <c r="Z49" s="4">
        <v>680</v>
      </c>
      <c r="AA49" s="5">
        <v>1193</v>
      </c>
      <c r="AB49" s="5">
        <v>305</v>
      </c>
      <c r="AC49" s="5">
        <v>2099</v>
      </c>
      <c r="AD49" s="5">
        <v>718</v>
      </c>
      <c r="AE49" s="5">
        <v>443</v>
      </c>
      <c r="AF49" s="4">
        <v>7394</v>
      </c>
      <c r="AG49" s="4">
        <v>769</v>
      </c>
      <c r="AH49" s="4">
        <v>429</v>
      </c>
      <c r="AI49" s="4">
        <v>584</v>
      </c>
      <c r="AJ49" s="4">
        <v>875</v>
      </c>
      <c r="AK49" s="4">
        <v>1482</v>
      </c>
      <c r="AL49" s="4">
        <v>1814</v>
      </c>
      <c r="AM49" s="4">
        <v>3688</v>
      </c>
      <c r="AN49">
        <v>7522</v>
      </c>
      <c r="AO49">
        <v>71</v>
      </c>
      <c r="AP49">
        <v>819</v>
      </c>
      <c r="AQ49">
        <v>472</v>
      </c>
      <c r="AR49">
        <v>595</v>
      </c>
      <c r="AS49">
        <v>106382</v>
      </c>
      <c r="AT49">
        <v>324238</v>
      </c>
      <c r="AU49">
        <v>7062</v>
      </c>
      <c r="AW49">
        <v>2</v>
      </c>
      <c r="AX49">
        <v>400309</v>
      </c>
      <c r="AY49">
        <v>188906</v>
      </c>
      <c r="AZ49">
        <v>441</v>
      </c>
      <c r="BA49">
        <v>27</v>
      </c>
      <c r="BC49">
        <v>1337</v>
      </c>
    </row>
    <row r="50" spans="1:55" x14ac:dyDescent="0.25">
      <c r="A50" t="s">
        <v>0</v>
      </c>
      <c r="B50" t="s">
        <v>36</v>
      </c>
      <c r="C50" t="s">
        <v>37</v>
      </c>
      <c r="R50" s="4">
        <v>3540</v>
      </c>
      <c r="S50" s="4"/>
      <c r="T50" s="4"/>
      <c r="U50" s="4"/>
      <c r="V50" s="4"/>
      <c r="W50" s="4"/>
      <c r="X50" s="4"/>
      <c r="Y50" s="4">
        <v>7522</v>
      </c>
      <c r="Z50" s="4">
        <v>44650</v>
      </c>
      <c r="AA50" s="5">
        <v>43920</v>
      </c>
      <c r="AB50" s="5">
        <v>21928</v>
      </c>
      <c r="AC50" s="5">
        <v>24944</v>
      </c>
      <c r="AD50" s="5">
        <v>12659</v>
      </c>
      <c r="AE50" s="5">
        <v>12157</v>
      </c>
      <c r="AF50" s="4">
        <v>11067</v>
      </c>
      <c r="AG50" s="4">
        <v>4648</v>
      </c>
      <c r="AH50" s="4">
        <v>1587</v>
      </c>
      <c r="AI50" s="4">
        <v>197</v>
      </c>
      <c r="AJ50" s="4">
        <v>267</v>
      </c>
      <c r="AK50" s="4">
        <v>1432</v>
      </c>
      <c r="AL50" s="4">
        <v>1676</v>
      </c>
      <c r="AM50" s="4">
        <v>2809</v>
      </c>
      <c r="AN50">
        <v>3521</v>
      </c>
      <c r="AO50">
        <v>5949</v>
      </c>
      <c r="AP50">
        <v>5767</v>
      </c>
      <c r="AQ50">
        <v>3099</v>
      </c>
      <c r="AR50">
        <v>2188</v>
      </c>
      <c r="AS50">
        <v>1580</v>
      </c>
      <c r="AT50">
        <v>1138</v>
      </c>
      <c r="AV50">
        <v>58</v>
      </c>
      <c r="AW50">
        <v>139</v>
      </c>
      <c r="AX50">
        <v>5192</v>
      </c>
      <c r="AY50">
        <v>351</v>
      </c>
      <c r="AZ50">
        <v>1573</v>
      </c>
      <c r="BA50">
        <v>1431</v>
      </c>
      <c r="BB50">
        <v>2429</v>
      </c>
      <c r="BC50">
        <v>1252</v>
      </c>
    </row>
    <row r="51" spans="1:55" x14ac:dyDescent="0.25">
      <c r="A51" t="s">
        <v>0</v>
      </c>
      <c r="B51" t="s">
        <v>38</v>
      </c>
      <c r="R51" s="4">
        <v>11070464</v>
      </c>
      <c r="S51" s="4"/>
      <c r="T51" s="4"/>
      <c r="U51" s="4"/>
      <c r="V51" s="4"/>
      <c r="W51" s="4"/>
      <c r="X51" s="4">
        <v>14860631</v>
      </c>
      <c r="Y51" s="4">
        <v>36996066</v>
      </c>
      <c r="Z51" s="4">
        <v>19951818</v>
      </c>
      <c r="AA51" s="5">
        <v>21708727</v>
      </c>
      <c r="AB51" s="5">
        <v>19425885</v>
      </c>
      <c r="AC51" s="5">
        <v>19435757</v>
      </c>
      <c r="AD51" s="5">
        <v>18965806</v>
      </c>
      <c r="AE51" s="5">
        <v>13693078</v>
      </c>
      <c r="AF51" s="4">
        <v>14411285</v>
      </c>
      <c r="AG51" s="4">
        <v>14360887</v>
      </c>
      <c r="AH51" s="4">
        <v>13740693</v>
      </c>
      <c r="AI51" s="4">
        <v>12639929</v>
      </c>
      <c r="AJ51" s="4">
        <v>11361750</v>
      </c>
      <c r="AK51" s="4">
        <v>5177689</v>
      </c>
      <c r="AL51" s="4">
        <v>5223945</v>
      </c>
      <c r="AM51" s="4">
        <v>5487435</v>
      </c>
      <c r="AN51">
        <v>5399881</v>
      </c>
      <c r="AO51">
        <v>6233787</v>
      </c>
      <c r="AP51">
        <v>7316545</v>
      </c>
      <c r="AQ51">
        <v>7376141</v>
      </c>
      <c r="AR51">
        <v>8075904</v>
      </c>
      <c r="AS51">
        <v>5181010</v>
      </c>
      <c r="AT51">
        <v>1300434</v>
      </c>
      <c r="AU51">
        <v>1106614</v>
      </c>
      <c r="AV51">
        <v>952251</v>
      </c>
      <c r="AW51">
        <v>1732096</v>
      </c>
      <c r="AX51">
        <v>2589297</v>
      </c>
      <c r="AY51">
        <v>3129430</v>
      </c>
      <c r="AZ51">
        <v>6804641</v>
      </c>
      <c r="BA51">
        <v>9648525</v>
      </c>
      <c r="BB51">
        <v>11705589</v>
      </c>
      <c r="BC51">
        <v>12693261</v>
      </c>
    </row>
    <row r="52" spans="1:55" x14ac:dyDescent="0.25">
      <c r="A52" t="s">
        <v>0</v>
      </c>
      <c r="B52" t="s">
        <v>207</v>
      </c>
      <c r="R52" s="4"/>
      <c r="S52" s="4"/>
      <c r="T52" s="4"/>
      <c r="U52" s="4"/>
      <c r="V52" s="4"/>
      <c r="W52" s="4"/>
      <c r="X52" s="4"/>
      <c r="Y52" s="4"/>
      <c r="Z52" s="4"/>
      <c r="AA52" s="5"/>
      <c r="AB52" s="5"/>
      <c r="AC52" s="5"/>
      <c r="AD52" s="5"/>
      <c r="AE52" s="5"/>
      <c r="AF52" s="4"/>
      <c r="AG52" s="4"/>
      <c r="AH52" s="4"/>
      <c r="AI52" s="4"/>
      <c r="AJ52" s="4"/>
      <c r="AK52" s="4"/>
      <c r="AL52" s="4"/>
      <c r="AM52" s="4">
        <v>1</v>
      </c>
      <c r="AT52">
        <v>1</v>
      </c>
    </row>
    <row r="53" spans="1:55" x14ac:dyDescent="0.25">
      <c r="A53" t="s">
        <v>0</v>
      </c>
      <c r="B53" t="s">
        <v>192</v>
      </c>
      <c r="C53" t="s">
        <v>45</v>
      </c>
      <c r="R53" s="4">
        <v>3017101</v>
      </c>
      <c r="S53" s="4"/>
      <c r="T53" s="4"/>
      <c r="U53" s="4"/>
      <c r="V53" s="4"/>
      <c r="W53" s="4"/>
      <c r="X53" s="4">
        <v>10797004</v>
      </c>
      <c r="Y53" s="4">
        <v>6899451</v>
      </c>
      <c r="Z53" s="4">
        <v>4166830</v>
      </c>
      <c r="AA53" s="5">
        <v>4562399</v>
      </c>
      <c r="AB53" s="5">
        <v>3953920</v>
      </c>
      <c r="AC53" s="5">
        <v>4691340</v>
      </c>
      <c r="AD53" s="5">
        <v>4766942</v>
      </c>
      <c r="AE53" s="5">
        <v>4498908</v>
      </c>
      <c r="AF53" s="4">
        <v>4602879</v>
      </c>
      <c r="AG53" s="4">
        <v>3676168</v>
      </c>
      <c r="AH53" s="4">
        <v>4216003</v>
      </c>
      <c r="AI53" s="4">
        <v>3654981</v>
      </c>
      <c r="AJ53" s="4">
        <v>3309273</v>
      </c>
      <c r="AK53" s="4">
        <v>2586083</v>
      </c>
      <c r="AL53" s="4">
        <v>2724206</v>
      </c>
      <c r="AM53" s="4">
        <v>3178806</v>
      </c>
      <c r="AN53">
        <v>3120897</v>
      </c>
      <c r="AO53">
        <v>3856060</v>
      </c>
      <c r="AP53">
        <v>4311607</v>
      </c>
      <c r="AQ53">
        <v>3658763</v>
      </c>
      <c r="AR53">
        <v>4708144</v>
      </c>
      <c r="AS53">
        <v>6150961</v>
      </c>
      <c r="AT53">
        <v>5990379</v>
      </c>
      <c r="AU53">
        <v>7397917</v>
      </c>
      <c r="AV53">
        <v>8476908</v>
      </c>
      <c r="AW53">
        <v>7030577</v>
      </c>
      <c r="AX53">
        <v>6926459</v>
      </c>
      <c r="AY53">
        <v>8397062</v>
      </c>
      <c r="AZ53">
        <v>7529937</v>
      </c>
      <c r="BA53">
        <v>8318532</v>
      </c>
      <c r="BB53">
        <v>8844128</v>
      </c>
      <c r="BC53">
        <v>11626578</v>
      </c>
    </row>
    <row r="54" spans="1:55" x14ac:dyDescent="0.25">
      <c r="A54" t="s">
        <v>0</v>
      </c>
      <c r="B54" t="s">
        <v>39</v>
      </c>
      <c r="C54" t="s">
        <v>45</v>
      </c>
      <c r="R54" s="4">
        <v>56135</v>
      </c>
      <c r="S54" s="4"/>
      <c r="T54" s="4"/>
      <c r="U54" s="4"/>
      <c r="V54" s="4"/>
      <c r="W54" s="4"/>
      <c r="X54" s="4">
        <v>97864</v>
      </c>
      <c r="Y54" s="4">
        <v>171782</v>
      </c>
      <c r="Z54" s="4">
        <v>162934</v>
      </c>
      <c r="AA54" s="5">
        <v>167849</v>
      </c>
      <c r="AB54" s="5">
        <v>105361</v>
      </c>
      <c r="AC54" s="5">
        <v>59041</v>
      </c>
      <c r="AD54" s="5">
        <v>74300</v>
      </c>
      <c r="AE54" s="5">
        <v>93329</v>
      </c>
      <c r="AF54" s="4">
        <v>89881</v>
      </c>
      <c r="AG54" s="4">
        <v>101756</v>
      </c>
      <c r="AH54" s="4">
        <v>126944</v>
      </c>
      <c r="AI54" s="4">
        <v>126472</v>
      </c>
      <c r="AJ54" s="4">
        <v>118410</v>
      </c>
      <c r="AK54" s="4">
        <v>99337</v>
      </c>
      <c r="AL54" s="4">
        <v>78261</v>
      </c>
      <c r="AM54" s="4">
        <v>62577</v>
      </c>
      <c r="AN54">
        <v>67646</v>
      </c>
      <c r="AO54">
        <v>67429</v>
      </c>
      <c r="AP54">
        <v>82039</v>
      </c>
      <c r="AQ54">
        <v>80852</v>
      </c>
      <c r="AR54">
        <v>74344</v>
      </c>
      <c r="AS54">
        <v>31818</v>
      </c>
      <c r="AT54">
        <v>7252</v>
      </c>
      <c r="AU54">
        <v>11</v>
      </c>
      <c r="AV54">
        <v>25</v>
      </c>
      <c r="AW54">
        <v>99769</v>
      </c>
      <c r="AX54">
        <v>55768</v>
      </c>
      <c r="AY54">
        <v>149193</v>
      </c>
      <c r="AZ54">
        <v>174751</v>
      </c>
      <c r="BA54">
        <v>14487</v>
      </c>
      <c r="BB54">
        <v>28245</v>
      </c>
      <c r="BC54">
        <v>222103</v>
      </c>
    </row>
    <row r="55" spans="1:55" x14ac:dyDescent="0.25">
      <c r="A55" t="s">
        <v>0</v>
      </c>
      <c r="B55" t="s">
        <v>40</v>
      </c>
      <c r="C55" t="s">
        <v>45</v>
      </c>
      <c r="R55" s="4">
        <v>31900</v>
      </c>
      <c r="S55" s="4"/>
      <c r="T55" s="4"/>
      <c r="U55" s="4"/>
      <c r="V55" s="4"/>
      <c r="W55" s="4"/>
      <c r="X55" s="4">
        <v>338472</v>
      </c>
      <c r="Y55" s="4">
        <v>120728</v>
      </c>
      <c r="Z55" s="4">
        <v>113832</v>
      </c>
      <c r="AA55" s="5">
        <v>95967</v>
      </c>
      <c r="AB55" s="5">
        <v>105943</v>
      </c>
      <c r="AC55" s="5">
        <v>121464</v>
      </c>
      <c r="AD55" s="5">
        <v>102925</v>
      </c>
      <c r="AE55" s="5">
        <v>101379</v>
      </c>
      <c r="AF55" s="4">
        <v>124221</v>
      </c>
      <c r="AG55" s="4">
        <v>263363</v>
      </c>
      <c r="AH55" s="4">
        <v>261891</v>
      </c>
      <c r="AI55" s="4">
        <v>260346</v>
      </c>
      <c r="AJ55" s="4">
        <v>208173</v>
      </c>
      <c r="AK55" s="4">
        <v>240576</v>
      </c>
      <c r="AL55" s="4">
        <v>185876</v>
      </c>
      <c r="AM55" s="4">
        <v>195572</v>
      </c>
      <c r="AN55">
        <v>173829</v>
      </c>
      <c r="AO55">
        <v>175095</v>
      </c>
      <c r="AP55">
        <v>171665</v>
      </c>
      <c r="AQ55">
        <v>152571</v>
      </c>
      <c r="AR55">
        <v>99802</v>
      </c>
      <c r="AS55">
        <v>52637</v>
      </c>
      <c r="AT55">
        <v>6208</v>
      </c>
      <c r="AU55">
        <v>269</v>
      </c>
      <c r="AW55">
        <v>19222</v>
      </c>
      <c r="AX55">
        <v>13448</v>
      </c>
      <c r="AY55">
        <v>39299</v>
      </c>
      <c r="AZ55">
        <v>47954</v>
      </c>
      <c r="BA55">
        <v>44522</v>
      </c>
      <c r="BB55">
        <v>22066</v>
      </c>
      <c r="BC55">
        <v>88162</v>
      </c>
    </row>
    <row r="56" spans="1:55" x14ac:dyDescent="0.25">
      <c r="A56" t="s">
        <v>0</v>
      </c>
      <c r="B56" t="s">
        <v>41</v>
      </c>
      <c r="C56" t="s">
        <v>45</v>
      </c>
      <c r="R56" s="4">
        <v>171421</v>
      </c>
      <c r="S56" s="4"/>
      <c r="T56" s="4"/>
      <c r="U56" s="4"/>
      <c r="V56" s="4"/>
      <c r="W56" s="4"/>
      <c r="X56" s="4">
        <v>968267</v>
      </c>
      <c r="Y56" s="4">
        <v>204687</v>
      </c>
      <c r="Z56" s="4">
        <v>106186</v>
      </c>
      <c r="AA56" s="5">
        <v>53300</v>
      </c>
      <c r="AB56" s="5">
        <v>105268</v>
      </c>
      <c r="AC56" s="5">
        <v>60297</v>
      </c>
      <c r="AD56" s="5">
        <v>104446</v>
      </c>
      <c r="AE56" s="5">
        <v>86716</v>
      </c>
      <c r="AF56" s="4">
        <v>146669</v>
      </c>
      <c r="AG56" s="4">
        <v>151381</v>
      </c>
      <c r="AH56" s="4">
        <v>123175</v>
      </c>
      <c r="AI56" s="4">
        <v>69275</v>
      </c>
      <c r="AJ56" s="4">
        <v>36587</v>
      </c>
      <c r="AK56" s="4">
        <v>22423</v>
      </c>
      <c r="AL56" s="4">
        <v>3892</v>
      </c>
      <c r="AM56" s="4">
        <v>6314</v>
      </c>
      <c r="AN56">
        <v>7219</v>
      </c>
      <c r="AO56">
        <v>63145</v>
      </c>
      <c r="AP56">
        <v>24728</v>
      </c>
      <c r="AQ56">
        <v>14004</v>
      </c>
      <c r="AR56">
        <v>9535</v>
      </c>
      <c r="AS56">
        <v>34415</v>
      </c>
      <c r="AT56">
        <v>25477</v>
      </c>
      <c r="AU56">
        <v>62048</v>
      </c>
      <c r="AV56">
        <v>131598</v>
      </c>
      <c r="AW56">
        <v>74650</v>
      </c>
      <c r="AX56">
        <v>16488</v>
      </c>
      <c r="AY56">
        <v>84511</v>
      </c>
      <c r="AZ56">
        <v>107786</v>
      </c>
      <c r="BA56">
        <v>712930</v>
      </c>
      <c r="BB56">
        <v>343312</v>
      </c>
      <c r="BC56">
        <v>603840</v>
      </c>
    </row>
    <row r="57" spans="1:55" x14ac:dyDescent="0.25">
      <c r="A57" t="s">
        <v>0</v>
      </c>
      <c r="B57" t="s">
        <v>208</v>
      </c>
      <c r="C57" t="s">
        <v>45</v>
      </c>
      <c r="R57" s="4"/>
      <c r="S57" s="4"/>
      <c r="T57" s="4"/>
      <c r="U57" s="4"/>
      <c r="V57" s="4"/>
      <c r="W57" s="4"/>
      <c r="X57" s="4"/>
      <c r="Y57" s="4"/>
      <c r="Z57" s="4"/>
      <c r="AA57" s="5"/>
      <c r="AB57" s="5"/>
      <c r="AC57" s="5"/>
      <c r="AD57" s="5"/>
      <c r="AE57" s="5"/>
      <c r="AF57" s="4"/>
      <c r="AG57" s="4"/>
      <c r="AH57" s="4"/>
      <c r="AI57" s="4"/>
      <c r="AJ57" s="4"/>
      <c r="AK57" s="4"/>
      <c r="AL57" s="4">
        <v>272</v>
      </c>
      <c r="AM57" s="4">
        <v>714</v>
      </c>
      <c r="AN57">
        <v>1050</v>
      </c>
      <c r="AO57">
        <v>25979</v>
      </c>
      <c r="AP57">
        <v>38764</v>
      </c>
      <c r="AQ57">
        <v>34113</v>
      </c>
      <c r="AR57">
        <v>69638</v>
      </c>
      <c r="AS57">
        <v>106075</v>
      </c>
      <c r="AT57">
        <v>42926</v>
      </c>
      <c r="AU57">
        <v>18031</v>
      </c>
      <c r="AV57">
        <v>6722</v>
      </c>
      <c r="AW57">
        <v>74016</v>
      </c>
      <c r="AX57">
        <v>109609</v>
      </c>
      <c r="AY57">
        <v>28972</v>
      </c>
      <c r="AZ57">
        <v>19446</v>
      </c>
      <c r="BA57">
        <v>71556</v>
      </c>
      <c r="BB57">
        <v>44736</v>
      </c>
      <c r="BC57">
        <v>150965</v>
      </c>
    </row>
    <row r="58" spans="1:55" x14ac:dyDescent="0.25">
      <c r="A58" t="s">
        <v>0</v>
      </c>
      <c r="B58" t="s">
        <v>42</v>
      </c>
      <c r="C58" t="s">
        <v>45</v>
      </c>
      <c r="R58" s="4">
        <v>344072</v>
      </c>
      <c r="S58" s="4"/>
      <c r="T58" s="4"/>
      <c r="U58" s="4"/>
      <c r="V58" s="4"/>
      <c r="W58" s="4"/>
      <c r="X58" s="4">
        <v>1571042</v>
      </c>
      <c r="Y58" s="4">
        <v>2725539</v>
      </c>
      <c r="Z58" s="4">
        <v>1557496</v>
      </c>
      <c r="AA58" s="5">
        <v>1630415</v>
      </c>
      <c r="AB58" s="5">
        <v>1813185</v>
      </c>
      <c r="AC58" s="5">
        <v>1652247</v>
      </c>
      <c r="AD58" s="5">
        <v>951740</v>
      </c>
      <c r="AE58" s="5">
        <v>428412</v>
      </c>
      <c r="AF58" s="4">
        <v>470237</v>
      </c>
      <c r="AG58" s="4">
        <v>415154</v>
      </c>
      <c r="AH58" s="4">
        <v>589664</v>
      </c>
      <c r="AI58" s="4">
        <v>348114</v>
      </c>
      <c r="AJ58" s="4">
        <v>328956</v>
      </c>
      <c r="AK58" s="4">
        <v>171743</v>
      </c>
      <c r="AL58" s="4">
        <v>85768</v>
      </c>
      <c r="AM58" s="4">
        <v>87371</v>
      </c>
      <c r="AN58">
        <v>98778</v>
      </c>
      <c r="AO58">
        <v>89618</v>
      </c>
      <c r="AP58">
        <v>207521</v>
      </c>
      <c r="AQ58">
        <v>110089</v>
      </c>
      <c r="AR58">
        <v>133707</v>
      </c>
      <c r="AS58">
        <v>143997</v>
      </c>
      <c r="AT58">
        <v>65278</v>
      </c>
      <c r="AU58">
        <v>252996</v>
      </c>
      <c r="AV58">
        <v>28591</v>
      </c>
      <c r="AW58">
        <v>159316</v>
      </c>
      <c r="AX58">
        <v>108905</v>
      </c>
      <c r="AY58">
        <v>79746</v>
      </c>
      <c r="AZ58">
        <v>160248</v>
      </c>
      <c r="BA58">
        <v>348729</v>
      </c>
      <c r="BB58">
        <v>451882</v>
      </c>
      <c r="BC58">
        <v>570029</v>
      </c>
    </row>
    <row r="59" spans="1:55" x14ac:dyDescent="0.25">
      <c r="A59" t="s">
        <v>0</v>
      </c>
      <c r="B59" t="s">
        <v>188</v>
      </c>
      <c r="C59" t="s">
        <v>45</v>
      </c>
      <c r="R59" s="4">
        <v>273704</v>
      </c>
      <c r="S59" s="4"/>
      <c r="T59" s="4"/>
      <c r="U59" s="4"/>
      <c r="V59" s="4"/>
      <c r="W59" s="4"/>
      <c r="X59" s="4">
        <v>107070</v>
      </c>
      <c r="Y59" s="4">
        <v>119328</v>
      </c>
      <c r="Z59" s="4">
        <v>82916</v>
      </c>
      <c r="AA59" s="5">
        <v>106486</v>
      </c>
      <c r="AB59" s="5">
        <v>88597</v>
      </c>
      <c r="AC59" s="5">
        <v>206118</v>
      </c>
      <c r="AD59" s="5">
        <v>288239</v>
      </c>
      <c r="AE59" s="5">
        <v>157776</v>
      </c>
      <c r="AF59" s="4">
        <v>31478</v>
      </c>
      <c r="AG59" s="4">
        <v>82232</v>
      </c>
      <c r="AH59" s="4">
        <v>110819</v>
      </c>
      <c r="AI59" s="4">
        <v>161057</v>
      </c>
      <c r="AJ59" s="4">
        <v>65944</v>
      </c>
      <c r="AK59" s="4">
        <v>81276</v>
      </c>
      <c r="AL59" s="4">
        <v>5204</v>
      </c>
      <c r="AM59" s="4">
        <v>17506</v>
      </c>
      <c r="AN59">
        <v>376</v>
      </c>
      <c r="AO59">
        <v>5415</v>
      </c>
      <c r="AP59">
        <v>1258</v>
      </c>
      <c r="AQ59">
        <v>1335</v>
      </c>
      <c r="AR59">
        <v>4026</v>
      </c>
      <c r="AS59">
        <v>8614</v>
      </c>
      <c r="AT59">
        <v>5</v>
      </c>
      <c r="AU59">
        <v>7011</v>
      </c>
      <c r="AV59">
        <v>22</v>
      </c>
      <c r="AW59">
        <v>220</v>
      </c>
      <c r="AX59">
        <v>40</v>
      </c>
      <c r="AY59">
        <v>25</v>
      </c>
      <c r="AZ59">
        <v>77945</v>
      </c>
      <c r="BA59">
        <v>38761</v>
      </c>
      <c r="BB59">
        <v>803</v>
      </c>
      <c r="BC59">
        <v>12530</v>
      </c>
    </row>
    <row r="60" spans="1:55" x14ac:dyDescent="0.25">
      <c r="A60" t="s">
        <v>0</v>
      </c>
      <c r="B60" t="s">
        <v>43</v>
      </c>
      <c r="C60" t="s">
        <v>45</v>
      </c>
      <c r="R60" s="4"/>
      <c r="S60" s="4"/>
      <c r="T60" s="4"/>
      <c r="U60" s="4"/>
      <c r="V60" s="4"/>
      <c r="W60" s="4"/>
      <c r="X60" s="4"/>
      <c r="Y60" s="4"/>
      <c r="Z60" s="4"/>
      <c r="AA60" s="5"/>
      <c r="AB60" s="5">
        <v>1781</v>
      </c>
      <c r="AC60" s="5">
        <v>200</v>
      </c>
      <c r="AD60" s="5">
        <v>127</v>
      </c>
      <c r="AE60" s="5">
        <v>6090</v>
      </c>
      <c r="AF60" s="4">
        <v>53</v>
      </c>
      <c r="AG60" s="4">
        <v>1926</v>
      </c>
      <c r="AH60" s="4">
        <v>203</v>
      </c>
      <c r="AI60" s="4">
        <v>249</v>
      </c>
      <c r="AJ60" s="4">
        <v>141</v>
      </c>
      <c r="AK60" s="4">
        <v>6</v>
      </c>
      <c r="AL60" s="4"/>
      <c r="AM60" s="4">
        <v>4</v>
      </c>
      <c r="AN60">
        <v>1</v>
      </c>
      <c r="AO60">
        <v>622</v>
      </c>
      <c r="AP60">
        <v>3</v>
      </c>
      <c r="AQ60">
        <v>4</v>
      </c>
      <c r="AY60">
        <v>5</v>
      </c>
      <c r="BA60">
        <v>1757</v>
      </c>
      <c r="BC60">
        <v>2350</v>
      </c>
    </row>
    <row r="61" spans="1:55" x14ac:dyDescent="0.25">
      <c r="A61" t="s">
        <v>0</v>
      </c>
      <c r="B61" t="s">
        <v>44</v>
      </c>
      <c r="C61" t="s">
        <v>45</v>
      </c>
      <c r="R61" s="4">
        <v>490</v>
      </c>
      <c r="S61" s="4"/>
      <c r="T61" s="4"/>
      <c r="U61" s="4"/>
      <c r="V61" s="4"/>
      <c r="W61" s="4"/>
      <c r="X61" s="4"/>
      <c r="Y61" s="4"/>
      <c r="Z61" s="4"/>
      <c r="AA61" s="5"/>
      <c r="AB61" s="5"/>
      <c r="AC61" s="5"/>
      <c r="AD61" s="5">
        <v>205</v>
      </c>
      <c r="AE61" s="5">
        <v>459</v>
      </c>
      <c r="AF61" s="4">
        <v>319</v>
      </c>
      <c r="AG61" s="4">
        <v>157</v>
      </c>
      <c r="AH61" s="4">
        <v>340</v>
      </c>
      <c r="AI61" s="4">
        <v>52</v>
      </c>
      <c r="AJ61" s="4"/>
      <c r="AK61" s="4">
        <v>1573</v>
      </c>
      <c r="AL61" s="4">
        <v>345</v>
      </c>
      <c r="AM61" s="4">
        <v>935</v>
      </c>
      <c r="AN61">
        <v>353</v>
      </c>
      <c r="AO61">
        <v>342</v>
      </c>
      <c r="AP61">
        <v>51</v>
      </c>
      <c r="AQ61">
        <v>63</v>
      </c>
      <c r="AR61">
        <v>288</v>
      </c>
      <c r="AY61">
        <v>28</v>
      </c>
      <c r="BA61">
        <v>50</v>
      </c>
      <c r="BB61">
        <v>16</v>
      </c>
    </row>
    <row r="62" spans="1:55" x14ac:dyDescent="0.25">
      <c r="A62" t="s">
        <v>0</v>
      </c>
      <c r="B62" t="s">
        <v>191</v>
      </c>
      <c r="C62" t="s">
        <v>49</v>
      </c>
      <c r="R62" s="4">
        <v>14393909</v>
      </c>
      <c r="S62" s="4"/>
      <c r="T62" s="4"/>
      <c r="U62" s="4"/>
      <c r="V62" s="4"/>
      <c r="W62" s="4"/>
      <c r="X62" s="4">
        <v>34646777</v>
      </c>
      <c r="Y62" s="4">
        <v>37296827</v>
      </c>
      <c r="Z62" s="4">
        <v>22097977</v>
      </c>
      <c r="AA62" s="5">
        <v>18690958</v>
      </c>
      <c r="AB62" s="5">
        <v>19577154</v>
      </c>
      <c r="AC62" s="5">
        <v>19649332</v>
      </c>
      <c r="AD62" s="5">
        <v>19887102</v>
      </c>
      <c r="AE62" s="5">
        <v>17047098</v>
      </c>
      <c r="AF62" s="4">
        <v>18788928</v>
      </c>
      <c r="AG62" s="4">
        <v>18270212</v>
      </c>
      <c r="AH62" s="4">
        <v>19074280</v>
      </c>
      <c r="AI62" s="4">
        <v>16637987</v>
      </c>
      <c r="AJ62" s="4">
        <v>14248575</v>
      </c>
      <c r="AK62" s="4">
        <v>12500865</v>
      </c>
      <c r="AL62" s="4">
        <v>11166100</v>
      </c>
      <c r="AM62" s="4">
        <v>11262601</v>
      </c>
      <c r="AN62">
        <v>11119060</v>
      </c>
      <c r="AO62">
        <v>10515485</v>
      </c>
      <c r="AP62">
        <v>8509910</v>
      </c>
      <c r="AQ62">
        <v>5675604</v>
      </c>
      <c r="AR62">
        <v>5830913</v>
      </c>
      <c r="AS62">
        <v>7510446</v>
      </c>
      <c r="AT62">
        <v>5457422</v>
      </c>
      <c r="AU62">
        <v>6696974</v>
      </c>
      <c r="AV62">
        <v>6284804</v>
      </c>
      <c r="AW62">
        <v>9593833</v>
      </c>
      <c r="AX62">
        <v>13356303</v>
      </c>
      <c r="AY62">
        <v>12753043</v>
      </c>
      <c r="AZ62">
        <v>14939381</v>
      </c>
      <c r="BA62">
        <v>17468086</v>
      </c>
      <c r="BB62">
        <v>18697563</v>
      </c>
      <c r="BC62">
        <v>24908285</v>
      </c>
    </row>
    <row r="63" spans="1:55" x14ac:dyDescent="0.25">
      <c r="A63" t="s">
        <v>0</v>
      </c>
      <c r="B63" t="s">
        <v>46</v>
      </c>
      <c r="C63" t="s">
        <v>49</v>
      </c>
      <c r="R63" s="4">
        <v>1549454</v>
      </c>
      <c r="S63" s="4"/>
      <c r="T63" s="4"/>
      <c r="U63" s="4"/>
      <c r="V63" s="4"/>
      <c r="W63" s="4"/>
      <c r="X63" s="4">
        <v>3802602</v>
      </c>
      <c r="Y63" s="4">
        <v>4295349</v>
      </c>
      <c r="Z63" s="4">
        <v>4795684</v>
      </c>
      <c r="AA63" s="5">
        <v>4323018</v>
      </c>
      <c r="AB63" s="5">
        <v>3612312</v>
      </c>
      <c r="AC63" s="5">
        <v>3820323</v>
      </c>
      <c r="AD63" s="5">
        <v>3906594</v>
      </c>
      <c r="AE63" s="5">
        <v>3652615</v>
      </c>
      <c r="AF63" s="4">
        <v>3173356</v>
      </c>
      <c r="AG63" s="4">
        <v>3320281</v>
      </c>
      <c r="AH63" s="4">
        <v>2895500</v>
      </c>
      <c r="AI63" s="4">
        <v>2784122</v>
      </c>
      <c r="AJ63" s="4">
        <v>2633463</v>
      </c>
      <c r="AK63" s="4">
        <v>1923493</v>
      </c>
      <c r="AL63" s="4">
        <v>1815622</v>
      </c>
      <c r="AM63" s="4">
        <v>2068011</v>
      </c>
      <c r="AN63">
        <v>1874361</v>
      </c>
      <c r="AO63">
        <v>1884670</v>
      </c>
      <c r="AP63">
        <v>2209875</v>
      </c>
      <c r="AQ63">
        <v>2266994</v>
      </c>
      <c r="AR63">
        <v>2023576</v>
      </c>
      <c r="AS63">
        <v>1726747</v>
      </c>
      <c r="AT63">
        <v>119732</v>
      </c>
      <c r="AU63">
        <v>4704</v>
      </c>
      <c r="AV63">
        <v>1043</v>
      </c>
      <c r="AW63">
        <v>1700</v>
      </c>
      <c r="AX63">
        <v>10761</v>
      </c>
      <c r="AY63">
        <v>4279460</v>
      </c>
      <c r="AZ63">
        <v>8769940</v>
      </c>
      <c r="BA63">
        <v>12228221</v>
      </c>
      <c r="BB63">
        <v>14081164</v>
      </c>
      <c r="BC63">
        <v>8845400</v>
      </c>
    </row>
    <row r="64" spans="1:55" x14ac:dyDescent="0.25">
      <c r="A64" t="s">
        <v>0</v>
      </c>
      <c r="B64" t="s">
        <v>47</v>
      </c>
      <c r="C64" t="s">
        <v>49</v>
      </c>
      <c r="R64" s="4">
        <v>27816</v>
      </c>
      <c r="S64" s="4"/>
      <c r="T64" s="4"/>
      <c r="U64" s="4"/>
      <c r="V64" s="4"/>
      <c r="W64" s="4"/>
      <c r="X64" s="4">
        <v>559946</v>
      </c>
      <c r="Y64" s="4">
        <v>540369</v>
      </c>
      <c r="Z64" s="4">
        <v>136933</v>
      </c>
      <c r="AA64" s="5">
        <v>85314</v>
      </c>
      <c r="AB64" s="5">
        <v>172285</v>
      </c>
      <c r="AC64" s="5">
        <v>98367</v>
      </c>
      <c r="AD64" s="5">
        <v>61483</v>
      </c>
      <c r="AE64" s="5">
        <v>21788</v>
      </c>
      <c r="AF64" s="4">
        <v>127386</v>
      </c>
      <c r="AG64" s="4">
        <v>186060</v>
      </c>
      <c r="AH64" s="4">
        <v>91649</v>
      </c>
      <c r="AI64" s="4">
        <v>68622</v>
      </c>
      <c r="AJ64" s="4">
        <v>34077</v>
      </c>
      <c r="AK64" s="4">
        <v>36801</v>
      </c>
      <c r="AL64" s="4">
        <v>107558</v>
      </c>
      <c r="AM64" s="4">
        <v>207984</v>
      </c>
      <c r="AN64">
        <v>260140</v>
      </c>
      <c r="AO64">
        <v>173173</v>
      </c>
      <c r="AP64">
        <v>240489</v>
      </c>
      <c r="AQ64">
        <v>266440</v>
      </c>
      <c r="AR64">
        <v>193190</v>
      </c>
      <c r="AS64">
        <v>121488</v>
      </c>
      <c r="AT64">
        <v>1686692</v>
      </c>
      <c r="AU64">
        <v>1966518</v>
      </c>
      <c r="AV64">
        <v>2347458</v>
      </c>
      <c r="AW64">
        <v>2488687</v>
      </c>
      <c r="AX64">
        <v>2342404</v>
      </c>
      <c r="AY64">
        <v>1694598</v>
      </c>
      <c r="AZ64">
        <v>1861687</v>
      </c>
      <c r="BA64">
        <v>1270223</v>
      </c>
      <c r="BB64">
        <v>1477217</v>
      </c>
      <c r="BC64">
        <v>1439512</v>
      </c>
    </row>
    <row r="65" spans="1:55" x14ac:dyDescent="0.25">
      <c r="A65" t="s">
        <v>0</v>
      </c>
      <c r="B65" t="s">
        <v>48</v>
      </c>
      <c r="C65" t="s">
        <v>49</v>
      </c>
      <c r="R65" s="4">
        <v>4452</v>
      </c>
      <c r="S65" s="4"/>
      <c r="T65" s="4"/>
      <c r="U65" s="4"/>
      <c r="V65" s="4"/>
      <c r="W65" s="4"/>
      <c r="X65" s="4">
        <v>837</v>
      </c>
      <c r="Y65" s="4">
        <v>4480</v>
      </c>
      <c r="Z65" s="4">
        <v>64354</v>
      </c>
      <c r="AA65" s="5"/>
      <c r="AB65" s="5">
        <v>43</v>
      </c>
      <c r="AC65" s="5">
        <v>4356</v>
      </c>
      <c r="AD65" s="5">
        <v>3864</v>
      </c>
      <c r="AE65" s="5">
        <v>645</v>
      </c>
      <c r="AF65" s="4">
        <v>548</v>
      </c>
      <c r="AG65" s="4">
        <v>7458</v>
      </c>
      <c r="AH65" s="4">
        <v>1420</v>
      </c>
      <c r="AI65" s="4"/>
      <c r="AJ65" s="4"/>
      <c r="AK65" s="4">
        <v>8</v>
      </c>
      <c r="AL65" s="4">
        <v>14</v>
      </c>
      <c r="AM65" s="4">
        <v>212</v>
      </c>
      <c r="AN65">
        <v>37</v>
      </c>
      <c r="AO65">
        <v>122</v>
      </c>
      <c r="AP65">
        <v>4364</v>
      </c>
      <c r="AQ65">
        <v>2149</v>
      </c>
      <c r="AR65">
        <v>232</v>
      </c>
      <c r="AV65">
        <v>1</v>
      </c>
      <c r="AW65">
        <v>6</v>
      </c>
      <c r="AX65">
        <v>72</v>
      </c>
      <c r="AY65">
        <v>23</v>
      </c>
    </row>
    <row r="66" spans="1:55" x14ac:dyDescent="0.25">
      <c r="A66" t="s">
        <v>0</v>
      </c>
      <c r="B66" t="s">
        <v>190</v>
      </c>
      <c r="C66" t="s">
        <v>52</v>
      </c>
      <c r="R66" s="4">
        <v>8127213</v>
      </c>
      <c r="S66" s="4"/>
      <c r="T66" s="4"/>
      <c r="U66" s="4"/>
      <c r="V66" s="4"/>
      <c r="W66" s="4"/>
      <c r="X66" s="4">
        <v>14635183</v>
      </c>
      <c r="Y66" s="4">
        <v>17880532</v>
      </c>
      <c r="Z66" s="4">
        <v>8890894</v>
      </c>
      <c r="AA66" s="5">
        <v>11276085</v>
      </c>
      <c r="AB66" s="5">
        <v>14294824</v>
      </c>
      <c r="AC66" s="5">
        <v>18227633</v>
      </c>
      <c r="AD66" s="5">
        <v>19289254</v>
      </c>
      <c r="AE66" s="5">
        <v>15733629</v>
      </c>
      <c r="AF66" s="4">
        <v>16775618</v>
      </c>
      <c r="AG66" s="4">
        <v>15766452</v>
      </c>
      <c r="AH66" s="4">
        <v>16800033</v>
      </c>
      <c r="AI66" s="4">
        <v>15004768</v>
      </c>
      <c r="AJ66" s="4">
        <v>15147876</v>
      </c>
      <c r="AK66" s="4">
        <v>10762672</v>
      </c>
      <c r="AL66" s="4">
        <v>9183512</v>
      </c>
      <c r="AM66" s="4">
        <v>8421870</v>
      </c>
      <c r="AN66">
        <v>7901850</v>
      </c>
      <c r="AO66">
        <v>2231181</v>
      </c>
      <c r="AP66">
        <v>7739488</v>
      </c>
      <c r="AQ66">
        <v>7122360</v>
      </c>
      <c r="AR66">
        <v>6529010</v>
      </c>
      <c r="AS66">
        <v>5046999</v>
      </c>
      <c r="AT66">
        <v>487</v>
      </c>
      <c r="AV66">
        <v>105979</v>
      </c>
      <c r="AW66">
        <v>4590893</v>
      </c>
      <c r="AX66">
        <v>3588310</v>
      </c>
      <c r="AY66">
        <v>19051735</v>
      </c>
      <c r="AZ66">
        <v>25079357</v>
      </c>
      <c r="BA66">
        <v>30171786</v>
      </c>
      <c r="BB66">
        <v>37465917</v>
      </c>
      <c r="BC66">
        <v>51072459</v>
      </c>
    </row>
    <row r="67" spans="1:55" x14ac:dyDescent="0.25">
      <c r="B67" t="s">
        <v>261</v>
      </c>
      <c r="R67" s="4"/>
      <c r="S67" s="4"/>
      <c r="T67" s="4"/>
      <c r="U67" s="4"/>
      <c r="V67" s="4"/>
      <c r="W67" s="4"/>
      <c r="X67" s="4"/>
      <c r="Y67" s="4"/>
      <c r="Z67" s="4"/>
      <c r="AA67" s="5"/>
      <c r="AB67" s="5"/>
      <c r="AC67" s="5"/>
      <c r="AD67" s="5"/>
      <c r="AE67" s="5"/>
      <c r="AF67" s="4"/>
      <c r="AG67" s="4"/>
      <c r="AH67" s="4"/>
      <c r="AI67" s="4"/>
      <c r="AJ67" s="4"/>
      <c r="AK67" s="4"/>
      <c r="AL67" s="4"/>
      <c r="AM67" s="4"/>
      <c r="BA67">
        <v>2504</v>
      </c>
      <c r="BB67">
        <v>2265</v>
      </c>
      <c r="BC67">
        <v>178693</v>
      </c>
    </row>
    <row r="68" spans="1:55" x14ac:dyDescent="0.25">
      <c r="A68" t="s">
        <v>0</v>
      </c>
      <c r="B68" t="s">
        <v>258</v>
      </c>
      <c r="R68" s="4"/>
      <c r="S68" s="4"/>
      <c r="T68" s="4"/>
      <c r="U68" s="4"/>
      <c r="V68" s="4"/>
      <c r="W68" s="4"/>
      <c r="X68" s="4"/>
      <c r="Y68" s="4"/>
      <c r="Z68" s="4"/>
      <c r="AA68" s="5"/>
      <c r="AB68" s="5"/>
      <c r="AC68" s="5"/>
      <c r="AD68" s="5"/>
      <c r="AE68" s="5"/>
      <c r="AF68" s="4"/>
      <c r="AG68" s="4"/>
      <c r="AH68" s="4"/>
      <c r="AI68" s="4"/>
      <c r="AJ68" s="4"/>
      <c r="AK68" s="4"/>
      <c r="AL68" s="4"/>
      <c r="AM68" s="4"/>
      <c r="AY68">
        <v>72613</v>
      </c>
      <c r="AZ68">
        <v>130233</v>
      </c>
      <c r="BA68">
        <v>52717</v>
      </c>
      <c r="BB68">
        <v>36348</v>
      </c>
      <c r="BC68">
        <v>70576</v>
      </c>
    </row>
    <row r="69" spans="1:55" x14ac:dyDescent="0.25">
      <c r="A69" t="s">
        <v>0</v>
      </c>
      <c r="B69" t="s">
        <v>215</v>
      </c>
      <c r="C69" t="s">
        <v>52</v>
      </c>
      <c r="R69" s="4"/>
      <c r="S69" s="4"/>
      <c r="T69" s="4"/>
      <c r="U69" s="4"/>
      <c r="V69" s="4"/>
      <c r="W69" s="4"/>
      <c r="X69" s="4"/>
      <c r="Y69" s="4"/>
      <c r="Z69" s="4"/>
      <c r="AA69" s="5"/>
      <c r="AB69" s="5"/>
      <c r="AC69" s="5"/>
      <c r="AD69" s="5"/>
      <c r="AE69" s="5"/>
      <c r="AF69" s="4"/>
      <c r="AG69" s="4"/>
      <c r="AH69" s="4"/>
      <c r="AI69" s="4"/>
      <c r="AJ69" s="4"/>
      <c r="AK69" s="4"/>
      <c r="AL69" s="4">
        <v>33927</v>
      </c>
      <c r="AM69" s="4">
        <v>77266</v>
      </c>
      <c r="AN69">
        <v>80532</v>
      </c>
      <c r="AO69">
        <v>13347</v>
      </c>
      <c r="AP69">
        <v>85455</v>
      </c>
      <c r="AQ69">
        <v>60595</v>
      </c>
      <c r="AR69">
        <v>48561</v>
      </c>
    </row>
    <row r="70" spans="1:55" x14ac:dyDescent="0.25">
      <c r="A70" t="s">
        <v>0</v>
      </c>
      <c r="B70" t="s">
        <v>50</v>
      </c>
      <c r="C70" t="s">
        <v>52</v>
      </c>
      <c r="R70" s="4">
        <v>49992</v>
      </c>
      <c r="S70" s="4"/>
      <c r="T70" s="4"/>
      <c r="U70" s="4"/>
      <c r="V70" s="4"/>
      <c r="W70" s="4"/>
      <c r="X70" s="4">
        <v>550</v>
      </c>
      <c r="Y70" s="4">
        <v>135973</v>
      </c>
      <c r="Z70" s="4">
        <v>54007</v>
      </c>
      <c r="AA70" s="5">
        <v>26740</v>
      </c>
      <c r="AB70" s="5">
        <v>90309</v>
      </c>
      <c r="AC70" s="5">
        <v>54440</v>
      </c>
      <c r="AD70" s="5">
        <v>14574</v>
      </c>
      <c r="AE70" s="5">
        <v>31697</v>
      </c>
      <c r="AF70" s="4">
        <v>43171</v>
      </c>
      <c r="AG70" s="4">
        <v>22051</v>
      </c>
      <c r="AH70" s="4">
        <v>52294</v>
      </c>
      <c r="AI70" s="4">
        <v>46020</v>
      </c>
      <c r="AJ70" s="4">
        <v>11657</v>
      </c>
      <c r="AK70" s="4">
        <v>1372</v>
      </c>
      <c r="AL70" s="4">
        <v>1372</v>
      </c>
      <c r="AM70" s="4">
        <v>1178</v>
      </c>
      <c r="AN70">
        <v>8855</v>
      </c>
      <c r="AO70">
        <v>3383</v>
      </c>
      <c r="AP70">
        <v>15843</v>
      </c>
      <c r="AQ70">
        <v>7126</v>
      </c>
      <c r="AR70">
        <v>2847</v>
      </c>
      <c r="AS70">
        <v>1874</v>
      </c>
      <c r="AV70">
        <v>103100</v>
      </c>
      <c r="AW70">
        <v>15192</v>
      </c>
      <c r="AX70">
        <v>3235</v>
      </c>
      <c r="AY70">
        <v>62001</v>
      </c>
      <c r="AZ70">
        <v>247778</v>
      </c>
      <c r="BA70">
        <v>525913</v>
      </c>
      <c r="BB70">
        <v>484242</v>
      </c>
      <c r="BC70">
        <v>1109147</v>
      </c>
    </row>
    <row r="71" spans="1:55" x14ac:dyDescent="0.25">
      <c r="A71" t="s">
        <v>0</v>
      </c>
      <c r="B71" t="s">
        <v>51</v>
      </c>
      <c r="C71" t="s">
        <v>52</v>
      </c>
      <c r="R71" s="4">
        <v>3595</v>
      </c>
      <c r="S71" s="4"/>
      <c r="T71" s="4"/>
      <c r="U71" s="4"/>
      <c r="V71" s="4"/>
      <c r="W71" s="4"/>
      <c r="X71" s="4"/>
      <c r="Y71" s="4">
        <v>101288</v>
      </c>
      <c r="Z71" s="4">
        <v>155</v>
      </c>
      <c r="AA71" s="5">
        <v>310</v>
      </c>
      <c r="AB71" s="5">
        <v>28860</v>
      </c>
      <c r="AC71" s="5">
        <v>19626</v>
      </c>
      <c r="AD71" s="5">
        <v>5921</v>
      </c>
      <c r="AE71" s="5">
        <v>4258</v>
      </c>
      <c r="AF71" s="4">
        <v>42676</v>
      </c>
      <c r="AG71" s="4">
        <v>27002</v>
      </c>
      <c r="AH71" s="4">
        <v>24899</v>
      </c>
      <c r="AI71" s="4">
        <v>36567</v>
      </c>
      <c r="AJ71" s="4">
        <v>28830</v>
      </c>
      <c r="AK71" s="4">
        <v>18826</v>
      </c>
      <c r="AL71" s="4">
        <v>3796</v>
      </c>
      <c r="AM71" s="4">
        <v>4474</v>
      </c>
      <c r="AN71">
        <v>2755</v>
      </c>
      <c r="AO71">
        <v>341</v>
      </c>
      <c r="AP71">
        <v>1093</v>
      </c>
      <c r="AQ71">
        <v>18611</v>
      </c>
      <c r="AR71">
        <v>29149</v>
      </c>
      <c r="AS71">
        <v>39506</v>
      </c>
      <c r="AV71">
        <v>48</v>
      </c>
      <c r="AW71">
        <v>18671</v>
      </c>
      <c r="AX71">
        <v>77079</v>
      </c>
      <c r="AY71">
        <v>130481</v>
      </c>
      <c r="AZ71">
        <v>182832</v>
      </c>
      <c r="BA71">
        <v>145991</v>
      </c>
      <c r="BB71">
        <v>145607</v>
      </c>
      <c r="BC71">
        <v>311568</v>
      </c>
    </row>
    <row r="72" spans="1:55" x14ac:dyDescent="0.25">
      <c r="A72" t="s">
        <v>0</v>
      </c>
      <c r="B72" t="s">
        <v>53</v>
      </c>
      <c r="C72" t="s">
        <v>54</v>
      </c>
      <c r="R72" s="4"/>
      <c r="S72" s="4"/>
      <c r="T72" s="4"/>
      <c r="U72" s="4"/>
      <c r="V72" s="4"/>
      <c r="W72" s="4"/>
      <c r="X72" s="4"/>
      <c r="Y72" s="4"/>
      <c r="Z72" s="4">
        <v>69</v>
      </c>
      <c r="AA72" s="5">
        <v>11976</v>
      </c>
      <c r="AB72" s="5">
        <v>7873</v>
      </c>
      <c r="AC72" s="5"/>
      <c r="AD72" s="5"/>
      <c r="AE72" s="5"/>
      <c r="AF72" s="4"/>
      <c r="AG72" s="4"/>
      <c r="AH72" s="4"/>
      <c r="AI72" s="4"/>
      <c r="AJ72" s="4"/>
      <c r="AK72" s="4"/>
      <c r="AL72" s="4"/>
      <c r="AM72" s="4"/>
    </row>
    <row r="73" spans="1:55" x14ac:dyDescent="0.25">
      <c r="A73" t="s">
        <v>0</v>
      </c>
      <c r="B73" t="s">
        <v>55</v>
      </c>
      <c r="R73" s="4"/>
      <c r="S73" s="4"/>
      <c r="T73" s="4"/>
      <c r="U73" s="4"/>
      <c r="V73" s="4"/>
      <c r="W73" s="4"/>
      <c r="X73" s="4"/>
      <c r="Y73" s="4"/>
      <c r="Z73" s="4">
        <v>429</v>
      </c>
      <c r="AA73" s="5"/>
      <c r="AB73" s="5"/>
      <c r="AC73" s="5"/>
      <c r="AD73" s="5">
        <v>54</v>
      </c>
      <c r="AE73" s="5">
        <v>10</v>
      </c>
      <c r="AF73" s="4">
        <v>412</v>
      </c>
      <c r="AG73" s="4">
        <v>48</v>
      </c>
      <c r="AH73" s="4">
        <v>14</v>
      </c>
      <c r="AI73" s="4"/>
      <c r="AJ73" s="4"/>
      <c r="AK73" s="4">
        <v>83</v>
      </c>
      <c r="AL73" s="4"/>
      <c r="AM73" s="4">
        <v>1134</v>
      </c>
      <c r="AN73">
        <v>116</v>
      </c>
      <c r="AO73">
        <v>254</v>
      </c>
      <c r="AP73">
        <v>416</v>
      </c>
      <c r="AQ73">
        <v>483</v>
      </c>
      <c r="AR73">
        <v>1367</v>
      </c>
      <c r="AZ73">
        <v>1609</v>
      </c>
      <c r="BA73">
        <v>1</v>
      </c>
      <c r="BB73">
        <v>12746</v>
      </c>
      <c r="BC73">
        <v>2170</v>
      </c>
    </row>
    <row r="74" spans="1:55" x14ac:dyDescent="0.25">
      <c r="B74" t="s">
        <v>290</v>
      </c>
      <c r="R74" s="4">
        <v>7705949</v>
      </c>
      <c r="S74" s="4"/>
      <c r="T74" s="4"/>
      <c r="U74" s="4"/>
      <c r="V74" s="4"/>
      <c r="W74" s="4"/>
      <c r="X74" s="4">
        <v>505813</v>
      </c>
      <c r="Y74" s="4">
        <v>2626288</v>
      </c>
      <c r="Z74" s="4"/>
      <c r="AA74" s="5"/>
      <c r="AB74" s="5"/>
      <c r="AC74" s="5"/>
      <c r="AD74" s="5"/>
      <c r="AE74" s="5"/>
      <c r="AF74" s="4"/>
      <c r="AG74" s="4"/>
      <c r="AH74" s="4"/>
      <c r="AI74" s="4"/>
      <c r="AJ74" s="4"/>
      <c r="AK74" s="4"/>
      <c r="AL74" s="4"/>
      <c r="AM74" s="4"/>
    </row>
    <row r="75" spans="1:55" x14ac:dyDescent="0.25">
      <c r="A75" t="s">
        <v>0</v>
      </c>
      <c r="B75" t="s">
        <v>56</v>
      </c>
      <c r="R75" s="4"/>
      <c r="S75" s="4"/>
      <c r="T75" s="4"/>
      <c r="U75" s="4"/>
      <c r="V75" s="4"/>
      <c r="W75" s="4"/>
      <c r="X75" s="4"/>
      <c r="Y75" s="4"/>
      <c r="Z75" s="4">
        <v>703039</v>
      </c>
      <c r="AA75" s="5">
        <v>1566071</v>
      </c>
      <c r="AB75" s="5">
        <v>2092798</v>
      </c>
      <c r="AC75" s="5">
        <v>2522174</v>
      </c>
      <c r="AD75" s="5">
        <v>2596336</v>
      </c>
      <c r="AE75" s="5">
        <v>2390650</v>
      </c>
      <c r="AF75" s="4">
        <v>2426810</v>
      </c>
      <c r="AG75" s="4">
        <v>2319370</v>
      </c>
      <c r="AH75" s="4">
        <v>2781641</v>
      </c>
      <c r="AI75" s="4">
        <v>3389520</v>
      </c>
      <c r="AJ75" s="4">
        <v>2729792</v>
      </c>
      <c r="AK75" s="4">
        <v>1091147</v>
      </c>
      <c r="AL75" s="4">
        <v>1265562</v>
      </c>
      <c r="AM75" s="4">
        <v>1666681</v>
      </c>
      <c r="AN75">
        <v>1715187</v>
      </c>
      <c r="AY75">
        <v>70921</v>
      </c>
      <c r="AZ75">
        <v>956163</v>
      </c>
      <c r="BA75">
        <v>2754356</v>
      </c>
      <c r="BB75">
        <v>3566435</v>
      </c>
      <c r="BC75">
        <v>3740674</v>
      </c>
    </row>
    <row r="76" spans="1:55" x14ac:dyDescent="0.25">
      <c r="A76" t="s">
        <v>0</v>
      </c>
      <c r="B76" t="s">
        <v>57</v>
      </c>
      <c r="R76" s="4"/>
      <c r="S76" s="4"/>
      <c r="T76" s="4"/>
      <c r="U76" s="4"/>
      <c r="V76" s="4"/>
      <c r="W76" s="4"/>
      <c r="X76" s="4"/>
      <c r="Y76" s="4"/>
      <c r="Z76" s="4">
        <v>87653</v>
      </c>
      <c r="AA76" s="5">
        <v>408341</v>
      </c>
      <c r="AB76" s="5">
        <v>674305</v>
      </c>
      <c r="AC76" s="5">
        <v>544286</v>
      </c>
      <c r="AD76" s="5">
        <v>479459</v>
      </c>
      <c r="AE76" s="5">
        <v>272545</v>
      </c>
      <c r="AF76" s="4">
        <v>409666</v>
      </c>
      <c r="AG76" s="4">
        <v>567656</v>
      </c>
      <c r="AH76" s="4">
        <v>720287</v>
      </c>
      <c r="AI76" s="4">
        <v>999537</v>
      </c>
      <c r="AJ76" s="4">
        <v>1552979</v>
      </c>
      <c r="AK76" s="4">
        <v>1082140</v>
      </c>
      <c r="AL76" s="4">
        <v>1476564</v>
      </c>
      <c r="AM76" s="4">
        <v>1421912</v>
      </c>
      <c r="AN76">
        <v>1858654</v>
      </c>
      <c r="AO76">
        <v>2255040</v>
      </c>
      <c r="AP76">
        <v>2472593</v>
      </c>
      <c r="AQ76">
        <v>2450411</v>
      </c>
      <c r="AR76">
        <v>2037366</v>
      </c>
      <c r="AS76">
        <v>1162679</v>
      </c>
      <c r="AT76">
        <v>10507</v>
      </c>
      <c r="AU76">
        <v>127</v>
      </c>
      <c r="AX76">
        <v>494</v>
      </c>
      <c r="AY76">
        <v>158793</v>
      </c>
      <c r="AZ76">
        <v>2411044</v>
      </c>
      <c r="BA76">
        <v>6093010</v>
      </c>
      <c r="BB76">
        <v>6803966</v>
      </c>
      <c r="BC76">
        <v>374271</v>
      </c>
    </row>
    <row r="77" spans="1:55" x14ac:dyDescent="0.25">
      <c r="A77" t="s">
        <v>0</v>
      </c>
      <c r="B77" t="s">
        <v>58</v>
      </c>
      <c r="R77" s="4"/>
      <c r="S77" s="4"/>
      <c r="T77" s="4"/>
      <c r="U77" s="4"/>
      <c r="V77" s="4"/>
      <c r="W77" s="4"/>
      <c r="X77" s="4"/>
      <c r="Y77" s="4"/>
      <c r="Z77" s="4">
        <v>5703149</v>
      </c>
      <c r="AA77" s="5">
        <v>5219549</v>
      </c>
      <c r="AB77" s="5">
        <v>8299931</v>
      </c>
      <c r="AC77" s="5">
        <v>13472820</v>
      </c>
      <c r="AD77" s="5">
        <v>10721993</v>
      </c>
      <c r="AE77" s="5">
        <v>10916048</v>
      </c>
      <c r="AF77" s="4">
        <v>9293589</v>
      </c>
      <c r="AG77" s="4">
        <v>8188905</v>
      </c>
      <c r="AH77" s="4">
        <v>6675687</v>
      </c>
      <c r="AI77" s="4">
        <v>6402617</v>
      </c>
      <c r="AJ77" s="4">
        <v>6619588</v>
      </c>
      <c r="AK77" s="4">
        <v>3041121</v>
      </c>
      <c r="AL77" s="4">
        <v>2894623</v>
      </c>
      <c r="AM77" s="4">
        <v>3680640</v>
      </c>
      <c r="AN77">
        <v>4337141</v>
      </c>
      <c r="AO77">
        <v>5843862</v>
      </c>
      <c r="AP77">
        <v>7279625</v>
      </c>
      <c r="AQ77">
        <v>6943431</v>
      </c>
      <c r="AR77">
        <v>3335571</v>
      </c>
      <c r="AS77">
        <v>56866</v>
      </c>
      <c r="AX77">
        <v>3613</v>
      </c>
      <c r="AY77">
        <v>542973</v>
      </c>
      <c r="AZ77">
        <v>6206655</v>
      </c>
      <c r="BA77">
        <v>6428834</v>
      </c>
      <c r="BB77">
        <v>2260948</v>
      </c>
      <c r="BC77">
        <v>8765413</v>
      </c>
    </row>
    <row r="78" spans="1:55" x14ac:dyDescent="0.25">
      <c r="A78" t="s">
        <v>0</v>
      </c>
      <c r="B78" t="s">
        <v>217</v>
      </c>
      <c r="C78" t="s">
        <v>298</v>
      </c>
      <c r="R78" s="4"/>
      <c r="S78" s="4"/>
      <c r="T78" s="4"/>
      <c r="U78" s="4"/>
      <c r="V78" s="4"/>
      <c r="W78" s="4"/>
      <c r="X78" s="4"/>
      <c r="Y78" s="4"/>
      <c r="Z78" s="4">
        <v>764851</v>
      </c>
      <c r="AA78" s="5">
        <v>641681</v>
      </c>
      <c r="AB78" s="5">
        <v>695510</v>
      </c>
      <c r="AC78" s="5">
        <v>489384</v>
      </c>
      <c r="AD78" s="5">
        <v>397661</v>
      </c>
      <c r="AE78" s="5">
        <v>404524</v>
      </c>
      <c r="AF78" s="4">
        <v>485311</v>
      </c>
      <c r="AG78" s="4">
        <v>612983</v>
      </c>
      <c r="AH78" s="4">
        <v>615437</v>
      </c>
      <c r="AI78" s="4">
        <v>707715</v>
      </c>
      <c r="AJ78" s="4">
        <v>564020</v>
      </c>
      <c r="AK78" s="4">
        <v>437159</v>
      </c>
      <c r="AL78" s="4">
        <v>602467</v>
      </c>
      <c r="AM78" s="4">
        <v>848967</v>
      </c>
      <c r="AN78">
        <v>1193046</v>
      </c>
      <c r="AO78">
        <v>1868173</v>
      </c>
      <c r="AP78">
        <v>2525485</v>
      </c>
      <c r="AQ78">
        <v>2463978</v>
      </c>
      <c r="AR78">
        <v>1882682</v>
      </c>
      <c r="AS78">
        <v>1422559</v>
      </c>
      <c r="AT78">
        <v>369582</v>
      </c>
      <c r="AU78">
        <v>90836</v>
      </c>
      <c r="AX78">
        <v>4</v>
      </c>
      <c r="AY78">
        <v>46859</v>
      </c>
      <c r="AZ78">
        <v>1069026</v>
      </c>
      <c r="BA78">
        <v>4578575</v>
      </c>
      <c r="BB78">
        <v>11865179</v>
      </c>
      <c r="BC78">
        <v>11296975</v>
      </c>
    </row>
    <row r="79" spans="1:55" x14ac:dyDescent="0.25">
      <c r="A79" t="s">
        <v>0</v>
      </c>
      <c r="B79" t="s">
        <v>60</v>
      </c>
      <c r="R79" s="4">
        <v>2202486</v>
      </c>
      <c r="S79" s="4"/>
      <c r="T79" s="4"/>
      <c r="U79" s="4"/>
      <c r="V79" s="4"/>
      <c r="W79" s="4"/>
      <c r="X79" s="4">
        <v>10440500</v>
      </c>
      <c r="Y79" s="4">
        <v>6815805</v>
      </c>
      <c r="Z79" s="4">
        <v>4034230</v>
      </c>
      <c r="AA79" s="5">
        <v>4034152</v>
      </c>
      <c r="AB79" s="5">
        <v>4696710</v>
      </c>
      <c r="AC79" s="5">
        <v>3663723</v>
      </c>
      <c r="AD79" s="5">
        <v>2946601</v>
      </c>
      <c r="AE79" s="5">
        <v>2481392</v>
      </c>
      <c r="AF79" s="4">
        <v>3016311</v>
      </c>
      <c r="AG79" s="4">
        <v>3129052</v>
      </c>
      <c r="AH79" s="4">
        <v>2525520</v>
      </c>
      <c r="AI79" s="4">
        <v>2049940</v>
      </c>
      <c r="AJ79" s="4">
        <v>2026357</v>
      </c>
      <c r="AK79" s="4">
        <v>2340435</v>
      </c>
      <c r="AL79" s="4">
        <v>2055422</v>
      </c>
      <c r="AM79" s="4">
        <v>2125723</v>
      </c>
      <c r="AN79">
        <v>2095213</v>
      </c>
      <c r="AO79">
        <v>2174932</v>
      </c>
      <c r="AP79">
        <v>2124788</v>
      </c>
      <c r="AQ79">
        <v>1960442</v>
      </c>
      <c r="AR79">
        <v>2517624</v>
      </c>
      <c r="AS79">
        <v>1431433</v>
      </c>
      <c r="AT79">
        <v>2463204</v>
      </c>
      <c r="AU79">
        <v>197596</v>
      </c>
      <c r="AV79">
        <v>96306</v>
      </c>
      <c r="AW79">
        <v>21838</v>
      </c>
      <c r="AX79">
        <v>53</v>
      </c>
      <c r="AY79">
        <v>1357951</v>
      </c>
      <c r="AZ79">
        <v>6945914</v>
      </c>
      <c r="BA79">
        <v>5870651</v>
      </c>
      <c r="BB79">
        <v>6038982</v>
      </c>
      <c r="BC79">
        <v>3436419</v>
      </c>
    </row>
    <row r="80" spans="1:55" x14ac:dyDescent="0.25">
      <c r="A80" t="s">
        <v>0</v>
      </c>
      <c r="B80" t="s">
        <v>61</v>
      </c>
      <c r="C80" t="s">
        <v>62</v>
      </c>
      <c r="R80" s="4">
        <v>24563</v>
      </c>
      <c r="S80" s="4"/>
      <c r="T80" s="4"/>
      <c r="U80" s="4"/>
      <c r="V80" s="4"/>
      <c r="W80" s="4"/>
      <c r="X80" s="4">
        <v>214579</v>
      </c>
      <c r="Y80" s="4">
        <v>145484</v>
      </c>
      <c r="Z80" s="4">
        <v>62003</v>
      </c>
      <c r="AA80" s="5">
        <v>264844</v>
      </c>
      <c r="AB80" s="5">
        <v>115463</v>
      </c>
      <c r="AC80" s="5">
        <v>226953</v>
      </c>
      <c r="AD80" s="5">
        <v>239889</v>
      </c>
      <c r="AE80" s="5">
        <v>157472</v>
      </c>
      <c r="AF80" s="4">
        <v>119592</v>
      </c>
      <c r="AG80" s="4">
        <v>133480</v>
      </c>
      <c r="AH80" s="4">
        <v>216618</v>
      </c>
      <c r="AI80" s="4">
        <v>147493</v>
      </c>
      <c r="AJ80" s="4">
        <v>150701</v>
      </c>
      <c r="AK80" s="4">
        <v>205876</v>
      </c>
      <c r="AL80" s="4">
        <v>252147</v>
      </c>
      <c r="AM80" s="4">
        <v>161018</v>
      </c>
    </row>
    <row r="81" spans="1:55" x14ac:dyDescent="0.25">
      <c r="A81" t="s">
        <v>0</v>
      </c>
      <c r="B81" t="s">
        <v>63</v>
      </c>
      <c r="C81" t="s">
        <v>64</v>
      </c>
      <c r="R81" s="4"/>
      <c r="S81" s="4"/>
      <c r="T81" s="4"/>
      <c r="U81" s="4"/>
      <c r="V81" s="4"/>
      <c r="W81" s="4"/>
      <c r="X81" s="4"/>
      <c r="Y81" s="4"/>
      <c r="Z81" s="4"/>
      <c r="AA81" s="5"/>
      <c r="AB81" s="5"/>
      <c r="AC81" s="5"/>
      <c r="AD81" s="5"/>
      <c r="AE81" s="5"/>
      <c r="AF81" s="4"/>
      <c r="AG81" s="4"/>
      <c r="AH81" s="4"/>
      <c r="AI81" s="4"/>
      <c r="AJ81" s="4"/>
      <c r="AK81" s="4"/>
      <c r="AL81" s="4"/>
      <c r="AM81" s="4"/>
    </row>
    <row r="82" spans="1:55" x14ac:dyDescent="0.25">
      <c r="A82" t="s">
        <v>0</v>
      </c>
      <c r="B82" t="s">
        <v>65</v>
      </c>
      <c r="R82" s="4"/>
      <c r="S82" s="4"/>
      <c r="T82" s="4"/>
      <c r="U82" s="4"/>
      <c r="V82" s="4"/>
      <c r="W82" s="4"/>
      <c r="X82" s="4"/>
      <c r="Y82" s="4"/>
      <c r="Z82" s="4"/>
      <c r="AA82" s="5"/>
      <c r="AB82" s="5"/>
      <c r="AC82" s="5">
        <v>3126</v>
      </c>
      <c r="AD82" s="5">
        <v>5146</v>
      </c>
      <c r="AE82" s="5"/>
      <c r="AF82" s="4">
        <v>995</v>
      </c>
      <c r="AG82" s="4">
        <v>273</v>
      </c>
      <c r="AH82" s="4">
        <v>273</v>
      </c>
      <c r="AI82" s="4">
        <v>2544</v>
      </c>
      <c r="AJ82" s="4">
        <v>460</v>
      </c>
      <c r="AK82" s="4">
        <v>953</v>
      </c>
      <c r="AL82" s="4">
        <v>87</v>
      </c>
      <c r="AM82" s="4">
        <v>106</v>
      </c>
      <c r="AN82">
        <v>715</v>
      </c>
      <c r="AO82">
        <v>2434</v>
      </c>
      <c r="AP82">
        <v>1043</v>
      </c>
      <c r="AQ82">
        <v>6262</v>
      </c>
      <c r="AR82">
        <v>6761</v>
      </c>
      <c r="AY82">
        <v>1</v>
      </c>
      <c r="AZ82">
        <v>15</v>
      </c>
    </row>
    <row r="83" spans="1:55" x14ac:dyDescent="0.25">
      <c r="A83" t="s">
        <v>0</v>
      </c>
      <c r="B83" t="s">
        <v>66</v>
      </c>
      <c r="R83" s="4">
        <v>40782</v>
      </c>
      <c r="S83" s="4"/>
      <c r="T83" s="4"/>
      <c r="U83" s="4"/>
      <c r="V83" s="4"/>
      <c r="W83" s="4"/>
      <c r="X83" s="4">
        <v>12701</v>
      </c>
      <c r="Y83" s="4">
        <v>206395</v>
      </c>
      <c r="Z83" s="4">
        <v>126916</v>
      </c>
      <c r="AA83" s="5">
        <v>49073</v>
      </c>
      <c r="AB83" s="5">
        <v>41682</v>
      </c>
      <c r="AC83" s="5">
        <v>54630</v>
      </c>
      <c r="AD83" s="5">
        <v>59502</v>
      </c>
      <c r="AE83" s="5">
        <v>119852</v>
      </c>
      <c r="AF83" s="4">
        <v>69554</v>
      </c>
      <c r="AG83" s="4">
        <v>73104</v>
      </c>
      <c r="AH83" s="4">
        <v>105822</v>
      </c>
      <c r="AI83" s="4">
        <v>88966</v>
      </c>
      <c r="AJ83" s="4">
        <v>53408</v>
      </c>
      <c r="AK83" s="4">
        <v>94789</v>
      </c>
      <c r="AL83" s="4">
        <v>73971</v>
      </c>
      <c r="AM83" s="4">
        <v>107891</v>
      </c>
      <c r="AN83">
        <v>393321</v>
      </c>
      <c r="AO83">
        <v>849031</v>
      </c>
      <c r="AP83">
        <v>1060156</v>
      </c>
      <c r="AQ83">
        <v>506655</v>
      </c>
      <c r="AR83">
        <v>410143</v>
      </c>
      <c r="AS83">
        <v>463945</v>
      </c>
      <c r="AT83">
        <v>2788</v>
      </c>
      <c r="AY83">
        <v>8</v>
      </c>
      <c r="AZ83">
        <v>50298</v>
      </c>
      <c r="BA83">
        <v>140068</v>
      </c>
      <c r="BB83">
        <v>160302</v>
      </c>
      <c r="BC83">
        <v>53163</v>
      </c>
    </row>
    <row r="84" spans="1:55" x14ac:dyDescent="0.25">
      <c r="B84" t="s">
        <v>291</v>
      </c>
      <c r="C84" t="s">
        <v>292</v>
      </c>
      <c r="R84" s="4">
        <v>8340</v>
      </c>
      <c r="S84" s="4"/>
      <c r="T84" s="4"/>
      <c r="U84" s="4"/>
      <c r="V84" s="4"/>
      <c r="W84" s="4"/>
      <c r="X84" s="4"/>
      <c r="Y84" s="4">
        <v>12722</v>
      </c>
      <c r="Z84" s="4"/>
      <c r="AA84" s="5"/>
      <c r="AB84" s="5"/>
      <c r="AC84" s="5"/>
      <c r="AD84" s="5"/>
      <c r="AE84" s="5"/>
      <c r="AF84" s="4"/>
      <c r="AG84" s="4"/>
      <c r="AH84" s="4"/>
      <c r="AI84" s="4"/>
      <c r="AJ84" s="4"/>
      <c r="AK84" s="4"/>
      <c r="AL84" s="4"/>
      <c r="AM84" s="4"/>
    </row>
    <row r="85" spans="1:55" x14ac:dyDescent="0.25">
      <c r="A85" t="s">
        <v>0</v>
      </c>
      <c r="B85" t="s">
        <v>67</v>
      </c>
      <c r="R85" s="4">
        <v>2037265</v>
      </c>
      <c r="S85" s="4"/>
      <c r="T85" s="4"/>
      <c r="U85" s="4"/>
      <c r="V85" s="4"/>
      <c r="W85" s="4"/>
      <c r="X85" s="4">
        <v>2742</v>
      </c>
      <c r="Y85" s="4">
        <v>3231892</v>
      </c>
      <c r="Z85" s="4">
        <v>3390567</v>
      </c>
      <c r="AA85" s="5">
        <v>1694246</v>
      </c>
      <c r="AB85" s="5">
        <v>2353885</v>
      </c>
      <c r="AC85" s="5">
        <v>2208610</v>
      </c>
      <c r="AD85" s="5">
        <v>2283972</v>
      </c>
      <c r="AE85" s="5">
        <v>2673316</v>
      </c>
      <c r="AF85" s="4">
        <v>2407609</v>
      </c>
      <c r="AG85" s="4">
        <v>1763061</v>
      </c>
      <c r="AH85" s="4">
        <v>2965199</v>
      </c>
      <c r="AI85" s="4">
        <v>4726165</v>
      </c>
      <c r="AJ85" s="4">
        <v>3412441</v>
      </c>
      <c r="AK85" s="4">
        <v>3449755</v>
      </c>
      <c r="AL85" s="4">
        <v>4159577</v>
      </c>
      <c r="AM85" s="4">
        <v>3420526</v>
      </c>
      <c r="AN85">
        <v>3218332</v>
      </c>
      <c r="AO85">
        <v>6232941</v>
      </c>
      <c r="AP85">
        <v>4532610</v>
      </c>
      <c r="AQ85">
        <v>3837960</v>
      </c>
      <c r="AR85">
        <v>4841489</v>
      </c>
      <c r="AS85">
        <v>9068437</v>
      </c>
      <c r="AX85">
        <v>16707</v>
      </c>
      <c r="AY85">
        <v>9</v>
      </c>
      <c r="AZ85">
        <v>123665</v>
      </c>
      <c r="BA85">
        <v>3277914</v>
      </c>
      <c r="BB85">
        <v>1955125</v>
      </c>
      <c r="BC85">
        <v>569708</v>
      </c>
    </row>
    <row r="86" spans="1:55" x14ac:dyDescent="0.25">
      <c r="A86" t="s">
        <v>0</v>
      </c>
      <c r="B86" t="s">
        <v>68</v>
      </c>
      <c r="R86" s="4">
        <v>1165395</v>
      </c>
      <c r="S86" s="4"/>
      <c r="T86" s="4"/>
      <c r="U86" s="4"/>
      <c r="V86" s="4"/>
      <c r="W86" s="4"/>
      <c r="X86" s="4">
        <v>2561453</v>
      </c>
      <c r="Y86" s="4">
        <v>3107031</v>
      </c>
      <c r="Z86" s="4">
        <v>714812</v>
      </c>
      <c r="AA86" s="5">
        <v>1457972</v>
      </c>
      <c r="AB86" s="5">
        <v>1148799</v>
      </c>
      <c r="AC86" s="5">
        <v>1209007</v>
      </c>
      <c r="AD86" s="5">
        <v>817412</v>
      </c>
      <c r="AE86" s="5">
        <v>951069</v>
      </c>
      <c r="AF86" s="4">
        <v>1232105</v>
      </c>
      <c r="AG86" s="4">
        <v>1285162</v>
      </c>
      <c r="AH86" s="4">
        <v>802640</v>
      </c>
      <c r="AI86" s="4">
        <v>657428</v>
      </c>
      <c r="AJ86" s="4"/>
      <c r="AK86" s="4"/>
      <c r="AL86" s="4"/>
      <c r="AM86" s="4"/>
    </row>
    <row r="87" spans="1:55" x14ac:dyDescent="0.25">
      <c r="A87" t="s">
        <v>0</v>
      </c>
      <c r="B87" t="s">
        <v>69</v>
      </c>
      <c r="R87" s="4">
        <v>4251264</v>
      </c>
      <c r="S87" s="4"/>
      <c r="T87" s="4"/>
      <c r="U87" s="4"/>
      <c r="V87" s="4"/>
      <c r="W87" s="4"/>
      <c r="X87" s="4">
        <v>6508627</v>
      </c>
      <c r="Y87" s="4">
        <v>8985222</v>
      </c>
      <c r="Z87" s="4">
        <v>348857</v>
      </c>
      <c r="AA87" s="5">
        <v>278487</v>
      </c>
      <c r="AB87" s="5">
        <v>1968097</v>
      </c>
      <c r="AC87" s="5">
        <v>1945895</v>
      </c>
      <c r="AD87" s="5">
        <v>1607047</v>
      </c>
      <c r="AE87" s="5">
        <v>2052853</v>
      </c>
      <c r="AF87" s="4">
        <v>1758491</v>
      </c>
      <c r="AG87" s="4">
        <v>1370432</v>
      </c>
      <c r="AH87" s="4">
        <v>1442073</v>
      </c>
      <c r="AI87" s="4">
        <v>1212297</v>
      </c>
      <c r="AJ87" s="4"/>
      <c r="AK87" s="4"/>
      <c r="AL87" s="4"/>
      <c r="AM87" s="4"/>
    </row>
    <row r="88" spans="1:55" x14ac:dyDescent="0.25">
      <c r="A88" t="s">
        <v>0</v>
      </c>
      <c r="B88" t="s">
        <v>218</v>
      </c>
      <c r="R88" s="4"/>
      <c r="S88" s="4"/>
      <c r="T88" s="4"/>
      <c r="U88" s="4"/>
      <c r="V88" s="4"/>
      <c r="W88" s="4"/>
      <c r="X88" s="4"/>
      <c r="Y88" s="4"/>
      <c r="Z88" s="4"/>
      <c r="AA88" s="5"/>
      <c r="AB88" s="5"/>
      <c r="AC88" s="5"/>
      <c r="AD88" s="5"/>
      <c r="AE88" s="5"/>
      <c r="AF88" s="4"/>
      <c r="AG88" s="4"/>
      <c r="AH88" s="4"/>
      <c r="AI88" s="4"/>
      <c r="AJ88" s="4">
        <v>1475144</v>
      </c>
      <c r="AK88" s="4">
        <v>1616942</v>
      </c>
      <c r="AL88" s="4">
        <v>1149636</v>
      </c>
      <c r="AM88" s="4">
        <v>925851</v>
      </c>
      <c r="AN88">
        <v>992056</v>
      </c>
      <c r="AO88">
        <v>1297680</v>
      </c>
      <c r="AP88">
        <v>1613321</v>
      </c>
      <c r="AQ88">
        <v>968839</v>
      </c>
      <c r="AR88">
        <v>1321314</v>
      </c>
      <c r="AS88">
        <v>2320015</v>
      </c>
      <c r="AT88">
        <v>2356429</v>
      </c>
      <c r="AU88">
        <v>1115014</v>
      </c>
      <c r="AV88">
        <v>967698</v>
      </c>
      <c r="AW88">
        <v>5753624</v>
      </c>
      <c r="AX88">
        <v>3670250</v>
      </c>
      <c r="AY88">
        <v>4446503</v>
      </c>
      <c r="AZ88">
        <v>5744743</v>
      </c>
      <c r="BA88">
        <v>6573433</v>
      </c>
      <c r="BB88">
        <v>8912993</v>
      </c>
      <c r="BC88">
        <v>11657089</v>
      </c>
    </row>
    <row r="89" spans="1:55" x14ac:dyDescent="0.25">
      <c r="A89" t="s">
        <v>0</v>
      </c>
      <c r="B89" t="s">
        <v>259</v>
      </c>
      <c r="R89" s="4"/>
      <c r="S89" s="4"/>
      <c r="T89" s="4"/>
      <c r="U89" s="4"/>
      <c r="V89" s="4"/>
      <c r="W89" s="4"/>
      <c r="X89" s="4"/>
      <c r="Y89" s="4"/>
      <c r="Z89" s="4"/>
      <c r="AA89" s="5"/>
      <c r="AB89" s="5"/>
      <c r="AC89" s="5"/>
      <c r="AD89" s="5"/>
      <c r="AE89" s="5"/>
      <c r="AF89" s="4"/>
      <c r="AG89" s="4"/>
      <c r="AH89" s="4"/>
      <c r="AI89" s="4"/>
      <c r="AJ89" s="4"/>
      <c r="AK89" s="4"/>
      <c r="AL89" s="4"/>
      <c r="AM89" s="4"/>
      <c r="AS89">
        <v>209636</v>
      </c>
      <c r="AT89">
        <v>139</v>
      </c>
      <c r="AU89">
        <v>411906</v>
      </c>
      <c r="AV89">
        <v>578552</v>
      </c>
      <c r="AW89">
        <v>1179022</v>
      </c>
      <c r="AX89">
        <v>947544</v>
      </c>
      <c r="AY89">
        <v>380803</v>
      </c>
    </row>
    <row r="90" spans="1:55" x14ac:dyDescent="0.25">
      <c r="A90" t="s">
        <v>0</v>
      </c>
      <c r="B90" t="s">
        <v>30</v>
      </c>
      <c r="R90" s="4"/>
      <c r="S90" s="4"/>
      <c r="T90" s="4"/>
      <c r="U90" s="4"/>
      <c r="V90" s="4"/>
      <c r="W90" s="4"/>
      <c r="X90" s="4"/>
      <c r="Y90" s="4"/>
      <c r="Z90" s="4"/>
      <c r="AA90" s="5"/>
      <c r="AB90" s="5"/>
      <c r="AC90" s="5"/>
      <c r="AD90" s="5"/>
      <c r="AE90" s="5"/>
      <c r="AF90" s="4"/>
      <c r="AG90" s="4"/>
      <c r="AH90" s="4"/>
      <c r="AI90" s="4"/>
      <c r="AJ90" s="4"/>
      <c r="AK90" s="4"/>
      <c r="AL90" s="4"/>
      <c r="AM90" s="4"/>
      <c r="AZ90">
        <v>253445</v>
      </c>
      <c r="BA90">
        <v>297166</v>
      </c>
      <c r="BB90">
        <v>939592</v>
      </c>
      <c r="BC90">
        <v>2012120</v>
      </c>
    </row>
    <row r="91" spans="1:55" x14ac:dyDescent="0.25">
      <c r="A91" t="s">
        <v>0</v>
      </c>
      <c r="B91" t="s">
        <v>264</v>
      </c>
      <c r="R91" s="4"/>
      <c r="S91" s="4"/>
      <c r="T91" s="4"/>
      <c r="U91" s="4"/>
      <c r="V91" s="4"/>
      <c r="W91" s="4"/>
      <c r="X91" s="4"/>
      <c r="Y91" s="4"/>
      <c r="Z91" s="4"/>
      <c r="AA91" s="5"/>
      <c r="AB91" s="5"/>
      <c r="AC91" s="5"/>
      <c r="AD91" s="5"/>
      <c r="AE91" s="5"/>
      <c r="AF91" s="4"/>
      <c r="AG91" s="4"/>
      <c r="AH91" s="4"/>
      <c r="AI91" s="4"/>
      <c r="AJ91" s="4"/>
      <c r="AK91" s="4"/>
      <c r="AL91" s="4"/>
      <c r="AM91" s="4"/>
      <c r="AZ91">
        <v>11534</v>
      </c>
      <c r="BA91">
        <v>28935</v>
      </c>
      <c r="BB91">
        <v>73133</v>
      </c>
      <c r="BC91">
        <v>267411</v>
      </c>
    </row>
    <row r="92" spans="1:55" x14ac:dyDescent="0.25">
      <c r="B92" t="s">
        <v>265</v>
      </c>
      <c r="R92" s="4"/>
      <c r="S92" s="4"/>
      <c r="T92" s="4"/>
      <c r="U92" s="4"/>
      <c r="V92" s="4"/>
      <c r="W92" s="4"/>
      <c r="X92" s="4"/>
      <c r="Y92" s="4"/>
      <c r="Z92" s="4"/>
      <c r="AA92" s="5"/>
      <c r="AB92" s="5"/>
      <c r="AC92" s="5"/>
      <c r="AD92" s="5"/>
      <c r="AE92" s="5"/>
      <c r="AF92" s="4"/>
      <c r="AG92" s="4"/>
      <c r="AH92" s="4"/>
      <c r="AI92" s="4"/>
      <c r="AJ92" s="4"/>
      <c r="AK92" s="4"/>
      <c r="AL92" s="4"/>
      <c r="AM92" s="4"/>
      <c r="BB92">
        <v>5629210</v>
      </c>
      <c r="BC92">
        <v>5126778</v>
      </c>
    </row>
    <row r="93" spans="1:55" x14ac:dyDescent="0.25">
      <c r="B93" t="s">
        <v>266</v>
      </c>
      <c r="R93" s="4"/>
      <c r="S93" s="4"/>
      <c r="T93" s="4"/>
      <c r="U93" s="4"/>
      <c r="V93" s="4"/>
      <c r="W93" s="4"/>
      <c r="X93" s="4"/>
      <c r="Y93" s="4"/>
      <c r="Z93" s="4"/>
      <c r="AA93" s="5"/>
      <c r="AB93" s="5"/>
      <c r="AC93" s="5"/>
      <c r="AD93" s="5"/>
      <c r="AE93" s="5"/>
      <c r="AF93" s="4"/>
      <c r="AG93" s="4"/>
      <c r="AH93" s="4"/>
      <c r="AI93" s="4"/>
      <c r="AJ93" s="4"/>
      <c r="AK93" s="4"/>
      <c r="AL93" s="4"/>
      <c r="AM93" s="4"/>
      <c r="AZ93">
        <v>302</v>
      </c>
      <c r="BA93">
        <v>7667</v>
      </c>
      <c r="BB93">
        <v>10917</v>
      </c>
      <c r="BC93">
        <v>2950</v>
      </c>
    </row>
    <row r="94" spans="1:55" x14ac:dyDescent="0.25">
      <c r="A94" t="s">
        <v>0</v>
      </c>
      <c r="B94" t="s">
        <v>70</v>
      </c>
      <c r="C94" t="s">
        <v>71</v>
      </c>
      <c r="R94" s="4"/>
      <c r="S94" s="4"/>
      <c r="T94" s="4"/>
      <c r="U94" s="4"/>
      <c r="V94" s="4"/>
      <c r="W94" s="4"/>
      <c r="X94" s="4"/>
      <c r="Y94" s="4"/>
      <c r="Z94" s="4">
        <v>8066</v>
      </c>
      <c r="AA94" s="5">
        <v>3970</v>
      </c>
      <c r="AB94" s="5">
        <v>29257</v>
      </c>
      <c r="AC94" s="5"/>
      <c r="AD94" s="5"/>
      <c r="AE94" s="5"/>
      <c r="AF94" s="4"/>
      <c r="AG94" s="4"/>
      <c r="AH94" s="4"/>
      <c r="AI94" s="4"/>
      <c r="AJ94" s="4"/>
      <c r="AK94" s="4"/>
      <c r="AL94" s="4"/>
      <c r="AM94" s="4"/>
    </row>
    <row r="95" spans="1:55" x14ac:dyDescent="0.25">
      <c r="A95" t="s">
        <v>0</v>
      </c>
      <c r="B95" t="s">
        <v>72</v>
      </c>
      <c r="C95" t="s">
        <v>73</v>
      </c>
      <c r="R95" s="4"/>
      <c r="S95" s="4"/>
      <c r="T95" s="4"/>
      <c r="U95" s="4"/>
      <c r="V95" s="4"/>
      <c r="W95" s="4"/>
      <c r="X95" s="4"/>
      <c r="Y95" s="4"/>
      <c r="Z95" s="4">
        <v>2640017</v>
      </c>
      <c r="AA95" s="5">
        <v>2155056</v>
      </c>
      <c r="AB95" s="5"/>
      <c r="AC95" s="5"/>
      <c r="AD95" s="5"/>
      <c r="AE95" s="5"/>
      <c r="AF95" s="4"/>
      <c r="AG95" s="4"/>
      <c r="AH95" s="4"/>
      <c r="AI95" s="4"/>
      <c r="AJ95" s="4"/>
      <c r="AK95" s="4"/>
      <c r="AL95" s="4"/>
      <c r="AM95" s="4"/>
    </row>
    <row r="96" spans="1:55" x14ac:dyDescent="0.25">
      <c r="A96" t="s">
        <v>0</v>
      </c>
      <c r="B96" t="s">
        <v>74</v>
      </c>
      <c r="C96" t="s">
        <v>293</v>
      </c>
      <c r="R96" s="4">
        <v>21394735</v>
      </c>
      <c r="S96" s="4"/>
      <c r="T96" s="4"/>
      <c r="U96" s="4"/>
      <c r="V96" s="4"/>
      <c r="W96" s="4"/>
      <c r="X96" s="4"/>
      <c r="Y96" s="4"/>
      <c r="Z96" s="4"/>
      <c r="AA96" s="5"/>
      <c r="AB96" s="5">
        <v>33061648</v>
      </c>
      <c r="AC96" s="5">
        <v>38263654</v>
      </c>
      <c r="AD96" s="5">
        <v>34201873</v>
      </c>
      <c r="AE96" s="5">
        <v>25100537</v>
      </c>
      <c r="AF96" s="4">
        <v>23680760</v>
      </c>
      <c r="AG96" s="4">
        <v>26336915</v>
      </c>
      <c r="AH96" s="4">
        <v>23582565</v>
      </c>
      <c r="AI96" s="4">
        <v>13908509</v>
      </c>
      <c r="AJ96" s="4">
        <v>10841492</v>
      </c>
      <c r="AK96" s="4">
        <v>10387952</v>
      </c>
      <c r="AL96" s="4">
        <v>12387190</v>
      </c>
      <c r="AM96" s="4">
        <v>11469828</v>
      </c>
      <c r="AN96">
        <v>12725698</v>
      </c>
      <c r="AO96">
        <v>13542592</v>
      </c>
      <c r="AP96">
        <v>14333668</v>
      </c>
      <c r="AQ96">
        <v>11612568</v>
      </c>
      <c r="AR96">
        <v>12050049</v>
      </c>
      <c r="AS96">
        <v>13387846</v>
      </c>
      <c r="AT96">
        <v>8971471</v>
      </c>
      <c r="AU96">
        <v>15645105</v>
      </c>
      <c r="AV96">
        <v>11003760</v>
      </c>
      <c r="AW96">
        <v>13144659</v>
      </c>
      <c r="AX96">
        <v>13931050</v>
      </c>
      <c r="AY96">
        <v>15250475</v>
      </c>
      <c r="AZ96">
        <v>14851701</v>
      </c>
      <c r="BA96">
        <v>47560140</v>
      </c>
      <c r="BB96">
        <v>29010017</v>
      </c>
      <c r="BC96">
        <v>40072002</v>
      </c>
    </row>
    <row r="97" spans="1:55" x14ac:dyDescent="0.25">
      <c r="A97" t="s">
        <v>0</v>
      </c>
      <c r="B97" t="s">
        <v>75</v>
      </c>
      <c r="R97" s="4">
        <v>408218</v>
      </c>
      <c r="S97" s="4"/>
      <c r="T97" s="4"/>
      <c r="U97" s="4"/>
      <c r="V97" s="4"/>
      <c r="W97" s="4"/>
      <c r="X97" s="4">
        <v>816722</v>
      </c>
      <c r="Y97" s="4">
        <v>1647136</v>
      </c>
      <c r="Z97" s="4">
        <v>1147157</v>
      </c>
      <c r="AA97" s="5">
        <v>551741</v>
      </c>
      <c r="AB97" s="5">
        <v>462128</v>
      </c>
      <c r="AC97" s="5">
        <v>1203002</v>
      </c>
      <c r="AD97" s="5">
        <v>566129</v>
      </c>
      <c r="AE97" s="5">
        <v>437089</v>
      </c>
      <c r="AF97" s="4">
        <v>563485</v>
      </c>
      <c r="AG97" s="4">
        <v>565362</v>
      </c>
      <c r="AH97" s="4">
        <v>797657</v>
      </c>
      <c r="AI97" s="4">
        <v>332834</v>
      </c>
      <c r="AJ97" s="4">
        <v>218810</v>
      </c>
      <c r="AK97" s="4">
        <v>263276</v>
      </c>
      <c r="AL97" s="4">
        <v>262731</v>
      </c>
      <c r="AM97" s="4">
        <v>346163</v>
      </c>
      <c r="AN97">
        <v>349614</v>
      </c>
      <c r="AO97">
        <v>571531</v>
      </c>
      <c r="AP97">
        <v>941187</v>
      </c>
      <c r="AQ97">
        <v>752590</v>
      </c>
      <c r="AR97">
        <v>1599567</v>
      </c>
      <c r="AS97">
        <v>2326930</v>
      </c>
      <c r="AT97">
        <v>30173</v>
      </c>
      <c r="AU97">
        <v>7503</v>
      </c>
      <c r="AV97">
        <v>3885979</v>
      </c>
      <c r="AW97">
        <v>3471841</v>
      </c>
      <c r="AX97">
        <v>2737271</v>
      </c>
      <c r="AY97">
        <v>4092300</v>
      </c>
      <c r="AZ97">
        <v>3680743</v>
      </c>
      <c r="BA97">
        <v>4731120</v>
      </c>
      <c r="BB97">
        <v>9084356</v>
      </c>
      <c r="BC97">
        <v>12100700</v>
      </c>
    </row>
    <row r="98" spans="1:55" x14ac:dyDescent="0.25">
      <c r="B98" t="s">
        <v>294</v>
      </c>
      <c r="R98" s="4">
        <v>43733</v>
      </c>
      <c r="S98" s="4"/>
      <c r="T98" s="4"/>
      <c r="U98" s="4"/>
      <c r="V98" s="4"/>
      <c r="W98" s="4"/>
      <c r="X98" s="4"/>
      <c r="Y98" s="4"/>
      <c r="Z98" s="4"/>
      <c r="AA98" s="5"/>
      <c r="AB98" s="5"/>
      <c r="AC98" s="5"/>
      <c r="AD98" s="5"/>
      <c r="AE98" s="5"/>
      <c r="AF98" s="4"/>
      <c r="AG98" s="4"/>
      <c r="AH98" s="4"/>
      <c r="AI98" s="4"/>
      <c r="AJ98" s="4"/>
      <c r="AK98" s="4"/>
      <c r="AL98" s="4"/>
      <c r="AM98" s="4"/>
    </row>
    <row r="99" spans="1:55" x14ac:dyDescent="0.25">
      <c r="A99" t="s">
        <v>0</v>
      </c>
      <c r="B99" t="s">
        <v>76</v>
      </c>
      <c r="R99" s="4">
        <v>56709</v>
      </c>
      <c r="S99" s="4"/>
      <c r="T99" s="4"/>
      <c r="U99" s="4"/>
      <c r="V99" s="4"/>
      <c r="W99" s="4"/>
      <c r="X99" s="4">
        <v>528219</v>
      </c>
      <c r="Y99" s="4">
        <v>537362</v>
      </c>
      <c r="Z99" s="4">
        <v>106089</v>
      </c>
      <c r="AA99" s="5">
        <v>91031</v>
      </c>
      <c r="AB99" s="5">
        <v>57405</v>
      </c>
      <c r="AC99" s="5">
        <v>61187</v>
      </c>
      <c r="AD99" s="5">
        <v>111807</v>
      </c>
      <c r="AE99" s="5">
        <v>84078</v>
      </c>
      <c r="AF99" s="4">
        <v>61080</v>
      </c>
      <c r="AG99" s="4">
        <v>63316</v>
      </c>
      <c r="AH99" s="4">
        <v>58512</v>
      </c>
      <c r="AI99" s="4">
        <v>42767</v>
      </c>
      <c r="AJ99" s="4">
        <v>31290</v>
      </c>
      <c r="AK99" s="4">
        <v>14960</v>
      </c>
      <c r="AL99" s="4">
        <v>6523</v>
      </c>
      <c r="AM99" s="4">
        <v>5996</v>
      </c>
      <c r="AN99">
        <v>5246</v>
      </c>
      <c r="AO99">
        <v>7595</v>
      </c>
      <c r="AP99">
        <v>12287</v>
      </c>
      <c r="AQ99">
        <v>7184</v>
      </c>
      <c r="AR99">
        <v>4613</v>
      </c>
      <c r="AS99">
        <v>19515</v>
      </c>
      <c r="AT99">
        <v>3942</v>
      </c>
      <c r="AU99">
        <v>4641</v>
      </c>
      <c r="AV99">
        <v>6</v>
      </c>
      <c r="AW99">
        <v>122816</v>
      </c>
      <c r="AX99">
        <v>94501</v>
      </c>
      <c r="AY99">
        <v>141</v>
      </c>
      <c r="AZ99">
        <v>3214</v>
      </c>
      <c r="BA99">
        <v>6316</v>
      </c>
      <c r="BB99">
        <v>1851</v>
      </c>
      <c r="BC99">
        <v>537</v>
      </c>
    </row>
    <row r="100" spans="1:55" x14ac:dyDescent="0.25">
      <c r="A100" t="s">
        <v>0</v>
      </c>
      <c r="B100" t="s">
        <v>77</v>
      </c>
      <c r="R100" s="4">
        <v>8609</v>
      </c>
      <c r="S100" s="4"/>
      <c r="T100" s="4"/>
      <c r="U100" s="4"/>
      <c r="V100" s="4"/>
      <c r="W100" s="4"/>
      <c r="X100" s="4">
        <v>28947</v>
      </c>
      <c r="Y100" s="4">
        <v>8986</v>
      </c>
      <c r="Z100" s="4">
        <v>4800</v>
      </c>
      <c r="AA100" s="5">
        <v>6474</v>
      </c>
      <c r="AB100" s="5">
        <v>4970</v>
      </c>
      <c r="AC100" s="5">
        <v>28094</v>
      </c>
      <c r="AD100" s="5">
        <v>119057</v>
      </c>
      <c r="AE100" s="5">
        <v>104892</v>
      </c>
      <c r="AF100" s="4">
        <v>233811</v>
      </c>
      <c r="AG100" s="4">
        <v>351079</v>
      </c>
      <c r="AH100" s="4">
        <v>166891</v>
      </c>
      <c r="AI100" s="4">
        <v>229032</v>
      </c>
      <c r="AJ100" s="4">
        <v>216517</v>
      </c>
      <c r="AK100" s="4">
        <v>138651</v>
      </c>
      <c r="AL100" s="4">
        <v>191624</v>
      </c>
      <c r="AM100" s="4">
        <v>163864</v>
      </c>
      <c r="AN100">
        <v>190784</v>
      </c>
      <c r="AO100">
        <v>185939</v>
      </c>
      <c r="AP100">
        <v>88971</v>
      </c>
      <c r="AQ100">
        <v>97869</v>
      </c>
      <c r="AR100">
        <v>117137</v>
      </c>
      <c r="AS100">
        <v>41434</v>
      </c>
      <c r="AT100">
        <v>1</v>
      </c>
      <c r="AU100">
        <v>10625</v>
      </c>
      <c r="AV100">
        <v>80155</v>
      </c>
      <c r="AW100">
        <v>53160</v>
      </c>
      <c r="AX100">
        <v>89702</v>
      </c>
      <c r="AY100">
        <v>51643</v>
      </c>
      <c r="AZ100">
        <v>76298</v>
      </c>
      <c r="BA100">
        <v>141771</v>
      </c>
      <c r="BB100">
        <v>582639</v>
      </c>
      <c r="BC100">
        <v>857920</v>
      </c>
    </row>
    <row r="101" spans="1:55" x14ac:dyDescent="0.25">
      <c r="A101" t="s">
        <v>0</v>
      </c>
      <c r="B101" t="s">
        <v>78</v>
      </c>
      <c r="R101" s="4">
        <v>6523</v>
      </c>
      <c r="S101" s="4"/>
      <c r="T101" s="4"/>
      <c r="U101" s="4"/>
      <c r="V101" s="4"/>
      <c r="W101" s="4"/>
      <c r="X101" s="4">
        <v>403</v>
      </c>
      <c r="Y101" s="4">
        <v>3392</v>
      </c>
      <c r="Z101" s="4">
        <v>9186</v>
      </c>
      <c r="AA101" s="5">
        <v>11733</v>
      </c>
      <c r="AB101" s="5">
        <v>328</v>
      </c>
      <c r="AC101" s="5">
        <v>4902</v>
      </c>
      <c r="AD101" s="5">
        <v>6973</v>
      </c>
      <c r="AE101" s="5">
        <v>3303</v>
      </c>
      <c r="AF101" s="4">
        <v>9388</v>
      </c>
      <c r="AG101" s="4">
        <v>13560</v>
      </c>
      <c r="AH101" s="4">
        <v>7153</v>
      </c>
      <c r="AI101" s="4">
        <v>2332</v>
      </c>
      <c r="AJ101" s="4">
        <v>5383</v>
      </c>
      <c r="AK101" s="4">
        <v>8313</v>
      </c>
      <c r="AL101" s="4"/>
      <c r="AM101" s="4"/>
    </row>
    <row r="102" spans="1:55" x14ac:dyDescent="0.25">
      <c r="A102" t="s">
        <v>0</v>
      </c>
      <c r="B102" t="s">
        <v>79</v>
      </c>
      <c r="R102" s="4"/>
      <c r="S102" s="4"/>
      <c r="T102" s="4"/>
      <c r="U102" s="4"/>
      <c r="V102" s="4"/>
      <c r="W102" s="4"/>
      <c r="X102" s="4"/>
      <c r="Y102" s="4"/>
      <c r="Z102" s="4">
        <v>12031</v>
      </c>
      <c r="AA102" s="5">
        <v>3525</v>
      </c>
      <c r="AB102" s="5">
        <v>3981</v>
      </c>
      <c r="AC102" s="5">
        <v>3740</v>
      </c>
      <c r="AD102" s="5">
        <v>614</v>
      </c>
      <c r="AE102" s="5">
        <v>7354</v>
      </c>
      <c r="AF102" s="4">
        <v>5384</v>
      </c>
      <c r="AG102" s="4">
        <v>24529</v>
      </c>
      <c r="AH102" s="4">
        <v>24797</v>
      </c>
      <c r="AI102" s="4">
        <v>16978</v>
      </c>
      <c r="AJ102" s="4">
        <v>18169</v>
      </c>
      <c r="AK102" s="4">
        <v>13510</v>
      </c>
      <c r="AL102" s="4"/>
      <c r="AM102" s="4"/>
    </row>
    <row r="103" spans="1:55" x14ac:dyDescent="0.25">
      <c r="A103" t="s">
        <v>0</v>
      </c>
      <c r="B103" t="s">
        <v>219</v>
      </c>
      <c r="R103" s="4"/>
      <c r="S103" s="4"/>
      <c r="T103" s="4"/>
      <c r="U103" s="4"/>
      <c r="V103" s="4"/>
      <c r="W103" s="4"/>
      <c r="X103" s="4"/>
      <c r="Y103" s="4"/>
      <c r="Z103" s="4"/>
      <c r="AA103" s="5"/>
      <c r="AB103" s="5"/>
      <c r="AC103" s="5"/>
      <c r="AD103" s="5"/>
      <c r="AE103" s="5"/>
      <c r="AF103" s="4"/>
      <c r="AG103" s="4"/>
      <c r="AH103" s="4"/>
      <c r="AI103" s="4"/>
      <c r="AJ103" s="4"/>
      <c r="AK103" s="4"/>
      <c r="AL103" s="4">
        <v>18868</v>
      </c>
      <c r="AM103" s="4">
        <v>23491</v>
      </c>
      <c r="AN103">
        <v>20978</v>
      </c>
      <c r="AO103">
        <v>12017</v>
      </c>
      <c r="AP103">
        <v>58397</v>
      </c>
      <c r="AQ103">
        <v>28629</v>
      </c>
      <c r="AR103">
        <v>23241</v>
      </c>
      <c r="AS103">
        <v>47406</v>
      </c>
      <c r="AT103">
        <v>5480</v>
      </c>
      <c r="AU103">
        <v>12531</v>
      </c>
      <c r="AV103">
        <v>385</v>
      </c>
      <c r="AW103">
        <v>4034</v>
      </c>
      <c r="AX103">
        <v>20042</v>
      </c>
      <c r="AY103">
        <v>26546</v>
      </c>
    </row>
    <row r="104" spans="1:55" x14ac:dyDescent="0.25">
      <c r="B104" t="s">
        <v>267</v>
      </c>
      <c r="R104" s="4"/>
      <c r="S104" s="4"/>
      <c r="T104" s="4"/>
      <c r="U104" s="4"/>
      <c r="V104" s="4"/>
      <c r="W104" s="4"/>
      <c r="X104" s="4"/>
      <c r="Y104" s="4"/>
      <c r="Z104" s="4"/>
      <c r="AA104" s="5"/>
      <c r="AB104" s="5"/>
      <c r="AC104" s="5"/>
      <c r="AD104" s="5"/>
      <c r="AE104" s="5"/>
      <c r="AF104" s="4"/>
      <c r="AG104" s="4"/>
      <c r="AH104" s="4"/>
      <c r="AI104" s="4"/>
      <c r="AJ104" s="4"/>
      <c r="AK104" s="4"/>
      <c r="AL104" s="4"/>
      <c r="AM104" s="4"/>
      <c r="AZ104">
        <v>1407272</v>
      </c>
      <c r="BA104">
        <v>5296854</v>
      </c>
      <c r="BB104">
        <v>6834513</v>
      </c>
      <c r="BC104">
        <v>8196555</v>
      </c>
    </row>
    <row r="105" spans="1:55" x14ac:dyDescent="0.25">
      <c r="B105" t="s">
        <v>268</v>
      </c>
      <c r="R105" s="4"/>
      <c r="S105" s="4"/>
      <c r="T105" s="4"/>
      <c r="U105" s="4"/>
      <c r="V105" s="4"/>
      <c r="W105" s="4"/>
      <c r="X105" s="4"/>
      <c r="Y105" s="4"/>
      <c r="Z105" s="4"/>
      <c r="AA105" s="5"/>
      <c r="AB105" s="5"/>
      <c r="AC105" s="5"/>
      <c r="AD105" s="5"/>
      <c r="AE105" s="5"/>
      <c r="AF105" s="4"/>
      <c r="AG105" s="4"/>
      <c r="AH105" s="4"/>
      <c r="AI105" s="4"/>
      <c r="AJ105" s="4"/>
      <c r="AK105" s="4"/>
      <c r="AL105" s="4"/>
      <c r="AM105" s="4"/>
      <c r="AZ105">
        <v>100</v>
      </c>
      <c r="BA105">
        <v>1222</v>
      </c>
      <c r="BB105">
        <v>210</v>
      </c>
      <c r="BC105">
        <v>801</v>
      </c>
    </row>
    <row r="106" spans="1:55" x14ac:dyDescent="0.25">
      <c r="A106" t="s">
        <v>0</v>
      </c>
      <c r="B106" t="s">
        <v>220</v>
      </c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5"/>
      <c r="AD106" s="5"/>
      <c r="AE106" s="5"/>
      <c r="AF106" s="4"/>
      <c r="AG106" s="4"/>
      <c r="AH106" s="4"/>
      <c r="AI106" s="4"/>
      <c r="AJ106" s="4"/>
      <c r="AK106" s="4"/>
      <c r="AL106" s="4">
        <v>4293</v>
      </c>
      <c r="AM106" s="4">
        <v>2526</v>
      </c>
      <c r="AN106">
        <v>4589</v>
      </c>
      <c r="AO106">
        <v>4904</v>
      </c>
      <c r="AP106">
        <v>13208</v>
      </c>
      <c r="AQ106">
        <v>18353</v>
      </c>
      <c r="AR106">
        <v>7407</v>
      </c>
      <c r="AS106">
        <v>17659</v>
      </c>
      <c r="AW106">
        <v>901</v>
      </c>
      <c r="AY106">
        <v>604586</v>
      </c>
      <c r="AZ106">
        <v>2879</v>
      </c>
      <c r="BA106">
        <v>314</v>
      </c>
      <c r="BB106">
        <v>2257</v>
      </c>
      <c r="BC106">
        <v>54</v>
      </c>
    </row>
    <row r="107" spans="1:55" x14ac:dyDescent="0.25">
      <c r="A107" t="s">
        <v>0</v>
      </c>
      <c r="B107" t="s">
        <v>152</v>
      </c>
      <c r="R107" s="4"/>
      <c r="S107" s="4"/>
      <c r="T107" s="4"/>
      <c r="U107" s="4"/>
      <c r="V107" s="4"/>
      <c r="W107" s="4"/>
      <c r="X107" s="4"/>
      <c r="Y107" s="4"/>
      <c r="Z107" s="4"/>
      <c r="AA107" s="5"/>
      <c r="AB107" s="5"/>
      <c r="AC107" s="5"/>
      <c r="AD107" s="5"/>
      <c r="AE107" s="5"/>
      <c r="AF107" s="4">
        <v>1698678</v>
      </c>
      <c r="AG107" s="4">
        <v>1727403</v>
      </c>
      <c r="AH107" s="4">
        <v>1676228</v>
      </c>
      <c r="AI107" s="4">
        <v>1131156</v>
      </c>
      <c r="AJ107" s="4">
        <v>705113</v>
      </c>
      <c r="AK107" s="4">
        <v>421914</v>
      </c>
      <c r="AL107" s="4">
        <v>439737</v>
      </c>
      <c r="AM107" s="4">
        <v>486574</v>
      </c>
      <c r="AN107">
        <v>1900182</v>
      </c>
      <c r="AO107">
        <v>2467517</v>
      </c>
      <c r="AP107">
        <v>3709207</v>
      </c>
      <c r="AQ107">
        <v>2725121</v>
      </c>
      <c r="AR107">
        <v>2517981</v>
      </c>
      <c r="AS107">
        <v>2538480</v>
      </c>
      <c r="AT107">
        <v>1277580</v>
      </c>
      <c r="AU107">
        <v>1407309</v>
      </c>
      <c r="AV107">
        <v>506475</v>
      </c>
      <c r="AW107">
        <v>1899375</v>
      </c>
      <c r="AX107">
        <v>2158282</v>
      </c>
      <c r="AY107">
        <v>2019191</v>
      </c>
      <c r="AZ107">
        <v>3241755</v>
      </c>
      <c r="BA107">
        <v>7239273</v>
      </c>
      <c r="BB107">
        <v>6649095</v>
      </c>
      <c r="BC107">
        <v>8685216</v>
      </c>
    </row>
    <row r="108" spans="1:55" x14ac:dyDescent="0.25">
      <c r="A108" t="s">
        <v>0</v>
      </c>
      <c r="B108" t="s">
        <v>80</v>
      </c>
      <c r="R108" s="4">
        <v>429562</v>
      </c>
      <c r="S108" s="4"/>
      <c r="T108" s="4"/>
      <c r="U108" s="4"/>
      <c r="V108" s="4"/>
      <c r="W108" s="4"/>
      <c r="X108" s="4">
        <v>1683198</v>
      </c>
      <c r="Y108" s="4">
        <v>3743305</v>
      </c>
      <c r="Z108" s="4">
        <v>6540141</v>
      </c>
      <c r="AA108" s="5">
        <v>8124238</v>
      </c>
      <c r="AB108" s="5">
        <v>7052804</v>
      </c>
      <c r="AC108" s="5">
        <v>8093270</v>
      </c>
      <c r="AD108" s="5">
        <v>7242145</v>
      </c>
      <c r="AE108" s="5">
        <v>7855996</v>
      </c>
      <c r="AF108" s="4">
        <v>9452992</v>
      </c>
      <c r="AG108" s="4">
        <v>9044869</v>
      </c>
      <c r="AH108" s="4">
        <v>9147918</v>
      </c>
      <c r="AI108" s="4">
        <v>8776307</v>
      </c>
      <c r="AJ108" s="4">
        <v>5791368</v>
      </c>
      <c r="AK108" s="4">
        <v>6942432</v>
      </c>
      <c r="AL108" s="4">
        <v>7725274</v>
      </c>
      <c r="AM108" s="4">
        <v>7870213</v>
      </c>
      <c r="AN108">
        <v>7359918</v>
      </c>
      <c r="AO108">
        <v>7667985</v>
      </c>
      <c r="AP108">
        <v>10436506</v>
      </c>
      <c r="AQ108">
        <v>9072688</v>
      </c>
      <c r="AR108">
        <v>9571765</v>
      </c>
      <c r="AS108">
        <v>10310370</v>
      </c>
      <c r="AT108">
        <v>3782096</v>
      </c>
      <c r="AU108">
        <v>259307</v>
      </c>
      <c r="AV108">
        <v>330350</v>
      </c>
      <c r="AW108">
        <v>587813</v>
      </c>
      <c r="AX108">
        <v>1740826</v>
      </c>
      <c r="AY108">
        <v>21012264</v>
      </c>
      <c r="AZ108">
        <v>16045517</v>
      </c>
      <c r="BA108">
        <v>36107893</v>
      </c>
      <c r="BB108">
        <v>34478628</v>
      </c>
      <c r="BC108">
        <v>47773787</v>
      </c>
    </row>
    <row r="109" spans="1:55" x14ac:dyDescent="0.25">
      <c r="A109" t="s">
        <v>0</v>
      </c>
      <c r="B109" t="s">
        <v>81</v>
      </c>
      <c r="R109" s="4"/>
      <c r="S109" s="4"/>
      <c r="T109" s="4"/>
      <c r="U109" s="4"/>
      <c r="V109" s="4"/>
      <c r="W109" s="4"/>
      <c r="X109" s="4">
        <v>9031</v>
      </c>
      <c r="Y109" s="4">
        <v>163978</v>
      </c>
      <c r="Z109" s="4">
        <v>89141</v>
      </c>
      <c r="AA109" s="5">
        <v>65783</v>
      </c>
      <c r="AB109" s="5">
        <v>56327</v>
      </c>
      <c r="AC109" s="5">
        <v>3989</v>
      </c>
      <c r="AD109" s="5">
        <v>1941</v>
      </c>
      <c r="AE109" s="5">
        <v>470</v>
      </c>
      <c r="AF109" s="4">
        <v>1709</v>
      </c>
      <c r="AG109" s="4">
        <v>246</v>
      </c>
      <c r="AH109" s="4"/>
      <c r="AI109" s="4"/>
      <c r="AJ109" s="4">
        <v>1448</v>
      </c>
      <c r="AK109" s="4">
        <v>15535</v>
      </c>
      <c r="AL109" s="4">
        <v>2395</v>
      </c>
      <c r="AM109" s="4">
        <v>2986</v>
      </c>
      <c r="AN109">
        <v>72363</v>
      </c>
      <c r="AO109">
        <v>537696</v>
      </c>
      <c r="AP109">
        <v>1526110</v>
      </c>
      <c r="AQ109">
        <v>1684619</v>
      </c>
      <c r="AR109">
        <v>1548044</v>
      </c>
      <c r="AS109">
        <v>240043</v>
      </c>
      <c r="AT109">
        <v>12</v>
      </c>
      <c r="AU109">
        <v>7</v>
      </c>
      <c r="AY109">
        <v>22808</v>
      </c>
      <c r="AZ109">
        <v>3130</v>
      </c>
      <c r="BA109">
        <v>6475</v>
      </c>
      <c r="BC109">
        <v>103299</v>
      </c>
    </row>
    <row r="110" spans="1:55" x14ac:dyDescent="0.25">
      <c r="A110" t="s">
        <v>0</v>
      </c>
      <c r="B110" t="s">
        <v>82</v>
      </c>
      <c r="R110" s="4"/>
      <c r="S110" s="4"/>
      <c r="T110" s="4"/>
      <c r="U110" s="4"/>
      <c r="V110" s="4"/>
      <c r="W110" s="4"/>
      <c r="X110" s="4"/>
      <c r="Y110" s="4"/>
      <c r="Z110" s="4"/>
      <c r="AA110" s="5">
        <v>7081</v>
      </c>
      <c r="AB110" s="5"/>
      <c r="AC110" s="5"/>
      <c r="AD110" s="5"/>
      <c r="AE110" s="5">
        <v>901</v>
      </c>
      <c r="AF110" s="4"/>
      <c r="AG110" s="4">
        <v>72</v>
      </c>
      <c r="AH110" s="4">
        <v>17143</v>
      </c>
      <c r="AI110" s="4"/>
      <c r="AJ110" s="4">
        <v>138</v>
      </c>
      <c r="AK110" s="4">
        <v>59</v>
      </c>
      <c r="AL110" s="4"/>
      <c r="AM110" s="4"/>
    </row>
    <row r="111" spans="1:55" x14ac:dyDescent="0.25">
      <c r="A111" t="s">
        <v>0</v>
      </c>
      <c r="B111" t="s">
        <v>221</v>
      </c>
      <c r="R111" s="4"/>
      <c r="S111" s="4"/>
      <c r="T111" s="4"/>
      <c r="U111" s="4"/>
      <c r="V111" s="4"/>
      <c r="W111" s="4"/>
      <c r="X111" s="4"/>
      <c r="Y111" s="4"/>
      <c r="Z111" s="4"/>
      <c r="AA111" s="5"/>
      <c r="AB111" s="5"/>
      <c r="AC111" s="5"/>
      <c r="AD111" s="5"/>
      <c r="AE111" s="5"/>
      <c r="AF111" s="4"/>
      <c r="AG111" s="4"/>
      <c r="AH111" s="4"/>
      <c r="AI111" s="4"/>
      <c r="AJ111" s="4"/>
      <c r="AK111" s="4"/>
      <c r="AL111" s="4">
        <v>319</v>
      </c>
      <c r="AM111" s="4">
        <v>62</v>
      </c>
      <c r="AN111">
        <v>19</v>
      </c>
      <c r="AO111">
        <v>407</v>
      </c>
      <c r="AP111">
        <v>533</v>
      </c>
      <c r="AQ111">
        <v>104</v>
      </c>
      <c r="AR111">
        <v>28</v>
      </c>
    </row>
    <row r="112" spans="1:55" x14ac:dyDescent="0.25">
      <c r="B112" t="s">
        <v>269</v>
      </c>
      <c r="R112" s="4"/>
      <c r="S112" s="4"/>
      <c r="T112" s="4"/>
      <c r="U112" s="4"/>
      <c r="V112" s="4"/>
      <c r="W112" s="4"/>
      <c r="X112" s="4"/>
      <c r="Y112" s="4"/>
      <c r="Z112" s="4"/>
      <c r="AA112" s="5"/>
      <c r="AB112" s="5"/>
      <c r="AC112" s="5"/>
      <c r="AD112" s="5"/>
      <c r="AE112" s="5"/>
      <c r="AF112" s="4"/>
      <c r="AG112" s="4"/>
      <c r="AH112" s="4"/>
      <c r="AI112" s="4"/>
      <c r="AJ112" s="4"/>
      <c r="AK112" s="4"/>
      <c r="AL112" s="4"/>
      <c r="AM112" s="4"/>
      <c r="BC112">
        <v>102</v>
      </c>
    </row>
    <row r="113" spans="1:55" x14ac:dyDescent="0.25">
      <c r="A113" t="s">
        <v>0</v>
      </c>
      <c r="B113" t="s">
        <v>83</v>
      </c>
      <c r="R113" s="4">
        <v>516187</v>
      </c>
      <c r="S113" s="4"/>
      <c r="T113" s="4"/>
      <c r="U113" s="4"/>
      <c r="V113" s="4"/>
      <c r="W113" s="4"/>
      <c r="X113" s="4">
        <v>1419383</v>
      </c>
      <c r="Y113" s="4">
        <v>795437</v>
      </c>
      <c r="Z113" s="4">
        <v>1935073</v>
      </c>
      <c r="AA113" s="5">
        <v>298976</v>
      </c>
      <c r="AB113" s="5">
        <v>400374</v>
      </c>
      <c r="AC113" s="5">
        <v>189648</v>
      </c>
      <c r="AD113" s="5">
        <v>380041</v>
      </c>
      <c r="AE113" s="5">
        <v>252112</v>
      </c>
      <c r="AF113" s="4">
        <v>322832</v>
      </c>
      <c r="AG113" s="4">
        <v>394727</v>
      </c>
      <c r="AH113" s="4">
        <v>260915</v>
      </c>
      <c r="AI113" s="4">
        <v>288980</v>
      </c>
      <c r="AJ113" s="4">
        <v>151202</v>
      </c>
      <c r="AK113" s="4">
        <v>47906</v>
      </c>
      <c r="AL113" s="4">
        <v>52126</v>
      </c>
      <c r="AM113" s="4">
        <v>153548</v>
      </c>
      <c r="AN113">
        <v>112891</v>
      </c>
      <c r="AO113">
        <v>317105</v>
      </c>
      <c r="AP113">
        <v>389955</v>
      </c>
      <c r="AQ113">
        <v>369748</v>
      </c>
      <c r="AR113">
        <v>52</v>
      </c>
      <c r="AS113">
        <v>1297860</v>
      </c>
      <c r="AT113">
        <v>274679</v>
      </c>
      <c r="AU113">
        <v>25975</v>
      </c>
      <c r="AY113">
        <v>28343</v>
      </c>
      <c r="AZ113">
        <v>639365</v>
      </c>
      <c r="BA113">
        <v>1237563</v>
      </c>
      <c r="BB113">
        <v>2979872</v>
      </c>
      <c r="BC113">
        <v>3805234</v>
      </c>
    </row>
    <row r="114" spans="1:55" x14ac:dyDescent="0.25">
      <c r="A114" t="s">
        <v>0</v>
      </c>
      <c r="B114" t="s">
        <v>84</v>
      </c>
      <c r="R114" s="4">
        <v>4671608</v>
      </c>
      <c r="S114" s="4"/>
      <c r="T114" s="4"/>
      <c r="U114" s="4"/>
      <c r="V114" s="4"/>
      <c r="W114" s="4"/>
      <c r="X114" s="4">
        <v>23052935</v>
      </c>
      <c r="Y114" s="4">
        <v>26898466</v>
      </c>
      <c r="Z114" s="4">
        <v>11269717</v>
      </c>
      <c r="AA114" s="5">
        <v>9714169</v>
      </c>
      <c r="AB114" s="5">
        <v>12160820</v>
      </c>
      <c r="AC114" s="5">
        <v>13915282</v>
      </c>
      <c r="AD114" s="5">
        <v>13447620</v>
      </c>
      <c r="AE114" s="5">
        <v>11539123</v>
      </c>
      <c r="AF114" s="4">
        <v>12123145</v>
      </c>
      <c r="AG114" s="4">
        <v>11973885</v>
      </c>
      <c r="AH114" s="4">
        <v>12156627</v>
      </c>
      <c r="AI114" s="4">
        <v>9888819</v>
      </c>
      <c r="AJ114" s="4">
        <v>7773074</v>
      </c>
      <c r="AK114" s="4">
        <v>6163025</v>
      </c>
      <c r="AL114" s="4">
        <v>5095071</v>
      </c>
      <c r="AM114" s="4">
        <v>6142313</v>
      </c>
      <c r="AN114">
        <v>6259494</v>
      </c>
      <c r="AO114">
        <v>7618426</v>
      </c>
      <c r="AP114">
        <v>8248983</v>
      </c>
      <c r="AQ114">
        <v>6409284</v>
      </c>
      <c r="AR114">
        <v>5147293</v>
      </c>
      <c r="AS114">
        <v>6826192</v>
      </c>
      <c r="AT114">
        <v>5534845</v>
      </c>
      <c r="AU114">
        <v>671110</v>
      </c>
      <c r="AV114">
        <v>184771</v>
      </c>
      <c r="AW114">
        <v>641410</v>
      </c>
      <c r="AX114">
        <v>1148868</v>
      </c>
      <c r="AY114">
        <v>2696816</v>
      </c>
      <c r="AZ114">
        <v>7172090</v>
      </c>
      <c r="BA114">
        <v>8201085</v>
      </c>
      <c r="BB114">
        <v>3622320</v>
      </c>
      <c r="BC114">
        <v>10324328</v>
      </c>
    </row>
    <row r="115" spans="1:55" x14ac:dyDescent="0.25">
      <c r="B115" t="s">
        <v>271</v>
      </c>
      <c r="R115" s="4"/>
      <c r="S115" s="4"/>
      <c r="T115" s="4"/>
      <c r="U115" s="4"/>
      <c r="V115" s="4"/>
      <c r="W115" s="4"/>
      <c r="X115" s="4"/>
      <c r="Y115" s="4"/>
      <c r="Z115" s="4"/>
      <c r="AA115" s="5"/>
      <c r="AB115" s="5"/>
      <c r="AC115" s="5"/>
      <c r="AD115" s="5"/>
      <c r="AE115" s="5"/>
      <c r="AF115" s="4"/>
      <c r="AG115" s="4"/>
      <c r="AH115" s="4"/>
      <c r="AI115" s="4"/>
      <c r="AJ115" s="4"/>
      <c r="AK115" s="4"/>
      <c r="AL115" s="4"/>
      <c r="AM115" s="4"/>
      <c r="AZ115">
        <v>19791</v>
      </c>
      <c r="BA115">
        <v>58604</v>
      </c>
      <c r="BB115">
        <v>124029</v>
      </c>
      <c r="BC115">
        <v>444546</v>
      </c>
    </row>
    <row r="116" spans="1:55" x14ac:dyDescent="0.25">
      <c r="A116" t="s">
        <v>0</v>
      </c>
      <c r="B116" t="s">
        <v>222</v>
      </c>
      <c r="R116" s="4"/>
      <c r="S116" s="4"/>
      <c r="T116" s="4"/>
      <c r="U116" s="4"/>
      <c r="V116" s="4"/>
      <c r="W116" s="4"/>
      <c r="X116" s="4"/>
      <c r="Y116" s="4"/>
      <c r="Z116" s="4"/>
      <c r="AA116" s="5"/>
      <c r="AB116" s="5"/>
      <c r="AC116" s="5"/>
      <c r="AD116" s="5"/>
      <c r="AE116" s="5"/>
      <c r="AF116" s="4"/>
      <c r="AG116" s="4"/>
      <c r="AH116" s="4"/>
      <c r="AI116" s="4"/>
      <c r="AJ116" s="4"/>
      <c r="AK116" s="4"/>
      <c r="AL116" s="4"/>
      <c r="AM116" s="4">
        <v>75739</v>
      </c>
      <c r="AN116">
        <v>1785</v>
      </c>
      <c r="AO116">
        <v>11713</v>
      </c>
      <c r="AP116">
        <v>4742</v>
      </c>
      <c r="AQ116">
        <v>14331</v>
      </c>
      <c r="AR116">
        <v>22548</v>
      </c>
      <c r="AS116">
        <v>140728</v>
      </c>
      <c r="AT116">
        <v>41411</v>
      </c>
      <c r="AX116">
        <v>4</v>
      </c>
      <c r="AY116">
        <v>7</v>
      </c>
    </row>
    <row r="117" spans="1:55" x14ac:dyDescent="0.25">
      <c r="A117" t="s">
        <v>0</v>
      </c>
      <c r="B117" t="s">
        <v>85</v>
      </c>
      <c r="C117" t="s">
        <v>87</v>
      </c>
      <c r="R117" s="4">
        <v>4387606</v>
      </c>
      <c r="S117" s="4"/>
      <c r="T117" s="4"/>
      <c r="U117" s="4"/>
      <c r="V117" s="4"/>
      <c r="W117" s="4"/>
      <c r="X117" s="4">
        <v>23871012</v>
      </c>
      <c r="Y117" s="4">
        <v>29699321</v>
      </c>
      <c r="Z117" s="4">
        <v>8761769</v>
      </c>
      <c r="AA117" s="5">
        <v>8447282</v>
      </c>
      <c r="AB117" s="5">
        <v>6767633</v>
      </c>
      <c r="AC117" s="5">
        <v>7470068</v>
      </c>
      <c r="AD117" s="5">
        <v>7280505</v>
      </c>
      <c r="AE117" s="5">
        <v>7204117</v>
      </c>
      <c r="AF117" s="4">
        <v>8164327</v>
      </c>
      <c r="AG117" s="4">
        <v>8731671</v>
      </c>
      <c r="AH117" s="4">
        <v>9131663</v>
      </c>
      <c r="AI117" s="4">
        <v>7819649</v>
      </c>
      <c r="AJ117" s="4">
        <v>6952533</v>
      </c>
      <c r="AK117" s="4">
        <v>6694612</v>
      </c>
      <c r="AL117" s="4">
        <v>6200412</v>
      </c>
      <c r="AM117" s="4">
        <v>7983195</v>
      </c>
      <c r="AN117">
        <v>29225</v>
      </c>
      <c r="AO117">
        <v>47168</v>
      </c>
      <c r="AP117">
        <v>67496</v>
      </c>
      <c r="AQ117">
        <v>148925</v>
      </c>
      <c r="AR117">
        <v>3833</v>
      </c>
      <c r="AS117">
        <v>6387756</v>
      </c>
      <c r="AT117">
        <v>709379</v>
      </c>
      <c r="AU117">
        <v>44358</v>
      </c>
      <c r="AV117">
        <v>5537</v>
      </c>
      <c r="AW117">
        <v>246</v>
      </c>
      <c r="AX117">
        <v>3910</v>
      </c>
      <c r="AY117">
        <v>57640</v>
      </c>
      <c r="AZ117">
        <v>5195256</v>
      </c>
      <c r="BA117">
        <v>5273204</v>
      </c>
      <c r="BB117">
        <v>10796574</v>
      </c>
      <c r="BC117">
        <v>7877039</v>
      </c>
    </row>
    <row r="118" spans="1:55" x14ac:dyDescent="0.25">
      <c r="A118" t="s">
        <v>0</v>
      </c>
      <c r="B118" t="s">
        <v>223</v>
      </c>
      <c r="C118" t="s">
        <v>87</v>
      </c>
      <c r="R118" s="4"/>
      <c r="S118" s="4"/>
      <c r="T118" s="4"/>
      <c r="U118" s="4"/>
      <c r="V118" s="4"/>
      <c r="W118" s="4"/>
      <c r="X118" s="4"/>
      <c r="Y118" s="4"/>
      <c r="Z118" s="4"/>
      <c r="AA118" s="5"/>
      <c r="AB118" s="5"/>
      <c r="AC118" s="5"/>
      <c r="AD118" s="5"/>
      <c r="AE118" s="5"/>
      <c r="AF118" s="4"/>
      <c r="AG118" s="4"/>
      <c r="AH118" s="4"/>
      <c r="AI118" s="4"/>
      <c r="AJ118" s="4"/>
      <c r="AK118" s="4"/>
      <c r="AL118" s="4">
        <v>930233</v>
      </c>
      <c r="AM118" s="4">
        <v>1107788</v>
      </c>
      <c r="AN118">
        <v>1219205</v>
      </c>
      <c r="AO118">
        <v>712670</v>
      </c>
      <c r="AP118">
        <v>882727</v>
      </c>
      <c r="AQ118">
        <v>431755</v>
      </c>
      <c r="AR118">
        <v>275181</v>
      </c>
      <c r="AS118">
        <v>138072</v>
      </c>
      <c r="AT118">
        <v>3</v>
      </c>
    </row>
    <row r="119" spans="1:55" x14ac:dyDescent="0.25">
      <c r="A119" t="s">
        <v>0</v>
      </c>
      <c r="B119" t="s">
        <v>86</v>
      </c>
      <c r="C119" t="s">
        <v>87</v>
      </c>
      <c r="R119" s="4">
        <v>1145</v>
      </c>
      <c r="S119" s="4"/>
      <c r="T119" s="4"/>
      <c r="U119" s="4"/>
      <c r="V119" s="4"/>
      <c r="W119" s="4"/>
      <c r="X119" s="4">
        <v>1526</v>
      </c>
      <c r="Y119" s="4">
        <v>2413</v>
      </c>
      <c r="Z119" s="4">
        <v>2700</v>
      </c>
      <c r="AA119" s="5">
        <v>43</v>
      </c>
      <c r="AB119" s="5"/>
      <c r="AC119" s="5">
        <v>2354</v>
      </c>
      <c r="AD119" s="5">
        <v>2125</v>
      </c>
      <c r="AE119" s="5">
        <v>674</v>
      </c>
      <c r="AF119" s="4">
        <v>607</v>
      </c>
      <c r="AG119" s="4">
        <v>2454</v>
      </c>
      <c r="AH119" s="4">
        <v>1606</v>
      </c>
      <c r="AI119" s="4">
        <v>1295</v>
      </c>
      <c r="AJ119" s="4">
        <v>217</v>
      </c>
      <c r="AK119" s="4">
        <v>30</v>
      </c>
      <c r="AL119" s="4">
        <v>1587</v>
      </c>
      <c r="AM119" s="4">
        <v>1294</v>
      </c>
      <c r="AN119">
        <v>1165</v>
      </c>
      <c r="AO119">
        <v>7090</v>
      </c>
      <c r="AP119">
        <v>26141</v>
      </c>
      <c r="AQ119">
        <v>5946</v>
      </c>
      <c r="AR119">
        <v>6372</v>
      </c>
      <c r="AS119">
        <v>7382</v>
      </c>
      <c r="AY119">
        <v>1021</v>
      </c>
      <c r="BB119">
        <v>45858</v>
      </c>
      <c r="BC119">
        <v>281466</v>
      </c>
    </row>
    <row r="120" spans="1:55" x14ac:dyDescent="0.25">
      <c r="A120" t="s">
        <v>0</v>
      </c>
      <c r="B120" t="s">
        <v>88</v>
      </c>
      <c r="R120" s="4">
        <v>35</v>
      </c>
      <c r="S120" s="4"/>
      <c r="T120" s="4"/>
      <c r="U120" s="4"/>
      <c r="V120" s="4"/>
      <c r="W120" s="4"/>
      <c r="X120" s="4">
        <v>2700</v>
      </c>
      <c r="Y120" s="4">
        <v>1630</v>
      </c>
      <c r="Z120" s="4">
        <v>62477</v>
      </c>
      <c r="AA120" s="5"/>
      <c r="AB120" s="5"/>
      <c r="AC120" s="5"/>
      <c r="AD120" s="5">
        <v>730</v>
      </c>
      <c r="AE120" s="5">
        <v>1590</v>
      </c>
      <c r="AF120" s="4">
        <v>3710</v>
      </c>
      <c r="AG120" s="4">
        <v>1950</v>
      </c>
      <c r="AH120" s="4">
        <v>942</v>
      </c>
      <c r="AI120" s="4">
        <v>500</v>
      </c>
      <c r="AJ120" s="4">
        <v>4120</v>
      </c>
      <c r="AK120" s="4">
        <v>4308</v>
      </c>
      <c r="AL120" s="4">
        <v>773</v>
      </c>
      <c r="AM120" s="4"/>
      <c r="AN120">
        <v>32</v>
      </c>
      <c r="AO120">
        <v>31</v>
      </c>
      <c r="AP120">
        <v>242</v>
      </c>
      <c r="AQ120">
        <v>10</v>
      </c>
      <c r="AV120">
        <v>1</v>
      </c>
      <c r="AY120">
        <v>7</v>
      </c>
      <c r="AZ120">
        <v>24</v>
      </c>
      <c r="BA120">
        <v>44</v>
      </c>
      <c r="BB120">
        <v>1</v>
      </c>
    </row>
    <row r="121" spans="1:55" x14ac:dyDescent="0.25">
      <c r="A121" t="s">
        <v>0</v>
      </c>
      <c r="B121" t="s">
        <v>189</v>
      </c>
      <c r="C121" t="s">
        <v>93</v>
      </c>
      <c r="R121" s="4">
        <v>141652072</v>
      </c>
      <c r="S121" s="4"/>
      <c r="T121" s="4"/>
      <c r="U121" s="4"/>
      <c r="V121" s="4"/>
      <c r="W121" s="4"/>
      <c r="X121" s="4">
        <v>541553171</v>
      </c>
      <c r="Y121" s="4">
        <v>563326962</v>
      </c>
      <c r="Z121" s="4">
        <v>274750124</v>
      </c>
      <c r="AA121" s="5">
        <v>221817421</v>
      </c>
      <c r="AB121" s="5">
        <v>210723737</v>
      </c>
      <c r="AC121" s="5">
        <v>241189641</v>
      </c>
      <c r="AD121" s="5">
        <v>245277995</v>
      </c>
      <c r="AE121" s="5">
        <v>228890791</v>
      </c>
      <c r="AF121" s="4">
        <v>200186487</v>
      </c>
      <c r="AG121" s="4">
        <v>188447519</v>
      </c>
      <c r="AH121" s="4">
        <v>195979919</v>
      </c>
      <c r="AI121" s="4">
        <v>153496858</v>
      </c>
      <c r="AJ121" s="4">
        <v>104009495</v>
      </c>
      <c r="AK121" s="4">
        <v>83632211</v>
      </c>
      <c r="AL121" s="4">
        <v>75812684</v>
      </c>
      <c r="AM121" s="4">
        <v>81956185</v>
      </c>
      <c r="AN121">
        <v>87521579</v>
      </c>
      <c r="AO121">
        <v>93226926</v>
      </c>
      <c r="AP121">
        <v>114105372</v>
      </c>
      <c r="AQ121">
        <v>117980480</v>
      </c>
      <c r="AR121">
        <v>117305556</v>
      </c>
      <c r="AS121">
        <v>275345717</v>
      </c>
      <c r="AT121">
        <v>408966200</v>
      </c>
      <c r="AU121">
        <v>535613713</v>
      </c>
      <c r="AV121">
        <v>1103842146</v>
      </c>
      <c r="AW121">
        <v>1391460929</v>
      </c>
      <c r="AX121">
        <v>610336670</v>
      </c>
      <c r="AY121">
        <v>229573109</v>
      </c>
      <c r="AZ121">
        <v>297130869</v>
      </c>
      <c r="BA121">
        <v>183239084</v>
      </c>
      <c r="BB121">
        <v>222091411</v>
      </c>
      <c r="BC121">
        <v>211449005</v>
      </c>
    </row>
    <row r="122" spans="1:55" x14ac:dyDescent="0.25">
      <c r="A122" t="s">
        <v>0</v>
      </c>
      <c r="B122" t="s">
        <v>89</v>
      </c>
      <c r="C122" t="s">
        <v>93</v>
      </c>
      <c r="R122" s="4">
        <v>2182750</v>
      </c>
      <c r="S122" s="4"/>
      <c r="T122" s="4"/>
      <c r="U122" s="4"/>
      <c r="V122" s="4"/>
      <c r="W122" s="4"/>
      <c r="X122" s="4">
        <v>3354741</v>
      </c>
      <c r="Y122" s="4">
        <v>5283462</v>
      </c>
      <c r="Z122" s="4">
        <v>1755778</v>
      </c>
      <c r="AA122" s="5">
        <v>1643646</v>
      </c>
      <c r="AB122" s="5">
        <v>2282717</v>
      </c>
      <c r="AC122" s="5">
        <v>2849849</v>
      </c>
      <c r="AD122" s="5">
        <v>3253489</v>
      </c>
      <c r="AE122" s="5">
        <v>1860874</v>
      </c>
      <c r="AF122" s="4">
        <v>2358389</v>
      </c>
      <c r="AG122" s="4">
        <v>2244602</v>
      </c>
      <c r="AH122" s="4">
        <v>2041439</v>
      </c>
      <c r="AI122" s="4">
        <v>1741484</v>
      </c>
      <c r="AJ122" s="4"/>
      <c r="AK122" s="4"/>
      <c r="AL122" s="4"/>
      <c r="AM122" s="4"/>
    </row>
    <row r="123" spans="1:55" x14ac:dyDescent="0.25">
      <c r="A123" t="s">
        <v>0</v>
      </c>
      <c r="B123" t="s">
        <v>224</v>
      </c>
      <c r="C123" t="s">
        <v>93</v>
      </c>
      <c r="R123" s="4"/>
      <c r="S123" s="4"/>
      <c r="T123" s="4"/>
      <c r="U123" s="4"/>
      <c r="V123" s="4"/>
      <c r="W123" s="4"/>
      <c r="X123" s="4"/>
      <c r="Y123" s="4"/>
      <c r="Z123" s="4"/>
      <c r="AA123" s="5"/>
      <c r="AB123" s="5"/>
      <c r="AC123" s="5"/>
      <c r="AD123" s="5"/>
      <c r="AE123" s="5"/>
      <c r="AF123" s="4"/>
      <c r="AG123" s="4"/>
      <c r="AH123" s="4"/>
      <c r="AI123" s="4"/>
      <c r="AJ123" s="4">
        <v>1248705</v>
      </c>
      <c r="AK123" s="4">
        <v>699175</v>
      </c>
      <c r="AL123" s="4">
        <v>674233</v>
      </c>
      <c r="AM123" s="4">
        <v>731680</v>
      </c>
      <c r="AN123">
        <v>726858</v>
      </c>
      <c r="AO123">
        <v>1149436</v>
      </c>
      <c r="AP123">
        <v>1572614</v>
      </c>
      <c r="AQ123">
        <v>992523</v>
      </c>
      <c r="AR123">
        <v>991147</v>
      </c>
      <c r="AS123">
        <v>1722750</v>
      </c>
      <c r="AT123">
        <v>1052417</v>
      </c>
      <c r="AU123">
        <v>223257</v>
      </c>
      <c r="AX123">
        <v>2</v>
      </c>
      <c r="AY123">
        <v>622260</v>
      </c>
      <c r="AZ123">
        <v>2810860</v>
      </c>
      <c r="BA123">
        <v>979898</v>
      </c>
      <c r="BB123">
        <v>1151656</v>
      </c>
      <c r="BC123">
        <v>1543201</v>
      </c>
    </row>
    <row r="124" spans="1:55" x14ac:dyDescent="0.25">
      <c r="A124" t="s">
        <v>0</v>
      </c>
      <c r="B124" t="s">
        <v>225</v>
      </c>
      <c r="C124" t="s">
        <v>93</v>
      </c>
      <c r="R124" s="4"/>
      <c r="S124" s="4"/>
      <c r="T124" s="4"/>
      <c r="U124" s="4"/>
      <c r="V124" s="4"/>
      <c r="W124" s="4"/>
      <c r="X124" s="4"/>
      <c r="Y124" s="4"/>
      <c r="Z124" s="4"/>
      <c r="AA124" s="5"/>
      <c r="AB124" s="5"/>
      <c r="AC124" s="5"/>
      <c r="AD124" s="5"/>
      <c r="AE124" s="5"/>
      <c r="AF124" s="4"/>
      <c r="AG124" s="4"/>
      <c r="AH124" s="4"/>
      <c r="AI124" s="4"/>
      <c r="AJ124" s="4"/>
      <c r="AK124" s="4"/>
      <c r="AL124" s="4">
        <v>998</v>
      </c>
      <c r="AM124" s="4">
        <v>3072</v>
      </c>
      <c r="AO124">
        <v>28804</v>
      </c>
      <c r="AP124">
        <v>29232</v>
      </c>
      <c r="AQ124">
        <v>41408</v>
      </c>
      <c r="AR124">
        <v>8675</v>
      </c>
    </row>
    <row r="125" spans="1:55" x14ac:dyDescent="0.25">
      <c r="A125" t="s">
        <v>0</v>
      </c>
      <c r="B125" t="s">
        <v>90</v>
      </c>
      <c r="C125" t="s">
        <v>93</v>
      </c>
      <c r="R125" s="4">
        <v>902</v>
      </c>
      <c r="S125" s="4"/>
      <c r="T125" s="4"/>
      <c r="U125" s="4"/>
      <c r="V125" s="4"/>
      <c r="W125" s="4"/>
      <c r="X125" s="4">
        <v>82394</v>
      </c>
      <c r="Y125" s="4">
        <v>5976</v>
      </c>
      <c r="Z125" s="4">
        <v>17196</v>
      </c>
      <c r="AA125" s="5">
        <v>21236</v>
      </c>
      <c r="AB125" s="5">
        <v>6554</v>
      </c>
      <c r="AC125" s="5">
        <v>22905</v>
      </c>
      <c r="AD125" s="5">
        <v>6351</v>
      </c>
      <c r="AE125" s="5">
        <v>12645</v>
      </c>
      <c r="AF125" s="4">
        <v>36236</v>
      </c>
      <c r="AG125" s="4">
        <v>6960</v>
      </c>
      <c r="AH125" s="4">
        <v>34007</v>
      </c>
      <c r="AI125" s="4">
        <v>124930</v>
      </c>
      <c r="AJ125" s="4">
        <v>192536</v>
      </c>
      <c r="AK125" s="4">
        <v>63767</v>
      </c>
      <c r="AL125" s="4">
        <v>66775</v>
      </c>
      <c r="AM125" s="4">
        <v>30034</v>
      </c>
      <c r="AN125">
        <v>28343</v>
      </c>
      <c r="AO125">
        <v>6081</v>
      </c>
      <c r="AP125">
        <v>14927</v>
      </c>
      <c r="AQ125">
        <v>3470</v>
      </c>
      <c r="AR125">
        <v>93232</v>
      </c>
      <c r="AS125">
        <v>6380</v>
      </c>
      <c r="AT125">
        <v>169</v>
      </c>
      <c r="AV125">
        <v>3397765</v>
      </c>
      <c r="AW125">
        <v>776746</v>
      </c>
      <c r="AY125">
        <v>31</v>
      </c>
      <c r="AZ125">
        <v>1150</v>
      </c>
      <c r="BA125">
        <v>4</v>
      </c>
      <c r="BB125">
        <v>123106</v>
      </c>
      <c r="BC125">
        <v>96418</v>
      </c>
    </row>
    <row r="126" spans="1:55" x14ac:dyDescent="0.25">
      <c r="A126" t="s">
        <v>0</v>
      </c>
      <c r="B126" t="s">
        <v>91</v>
      </c>
      <c r="C126" t="s">
        <v>93</v>
      </c>
      <c r="R126" s="4">
        <v>18014</v>
      </c>
      <c r="S126" s="4"/>
      <c r="T126" s="4"/>
      <c r="U126" s="4"/>
      <c r="V126" s="4"/>
      <c r="W126" s="4"/>
      <c r="X126" s="4">
        <v>118650</v>
      </c>
      <c r="Y126" s="4">
        <v>103781</v>
      </c>
      <c r="Z126" s="4">
        <v>23072</v>
      </c>
      <c r="AA126" s="5">
        <v>29598</v>
      </c>
      <c r="AB126" s="5">
        <v>15424</v>
      </c>
      <c r="AC126" s="5">
        <v>6892</v>
      </c>
      <c r="AD126" s="5">
        <v>71460</v>
      </c>
      <c r="AE126" s="5">
        <v>58650</v>
      </c>
      <c r="AF126" s="4">
        <v>83973</v>
      </c>
      <c r="AG126" s="4">
        <v>127149</v>
      </c>
      <c r="AH126" s="4">
        <v>120375</v>
      </c>
      <c r="AI126" s="4">
        <v>108991</v>
      </c>
      <c r="AJ126" s="4">
        <v>153568</v>
      </c>
      <c r="AK126" s="4">
        <v>46399</v>
      </c>
      <c r="AL126" s="4">
        <v>55021</v>
      </c>
      <c r="AM126" s="4">
        <v>127623</v>
      </c>
      <c r="AN126">
        <v>129779</v>
      </c>
      <c r="AO126">
        <v>309473</v>
      </c>
      <c r="AP126">
        <v>236383</v>
      </c>
      <c r="AQ126">
        <v>187534</v>
      </c>
      <c r="AR126">
        <v>222735</v>
      </c>
      <c r="AS126">
        <v>181631</v>
      </c>
      <c r="AT126">
        <v>160</v>
      </c>
      <c r="AU126">
        <v>2</v>
      </c>
      <c r="AV126">
        <v>1</v>
      </c>
      <c r="AX126">
        <v>9</v>
      </c>
      <c r="AY126">
        <v>3</v>
      </c>
      <c r="AZ126">
        <v>77596</v>
      </c>
      <c r="BA126">
        <v>424</v>
      </c>
      <c r="BB126">
        <v>3876</v>
      </c>
      <c r="BC126">
        <v>301</v>
      </c>
    </row>
    <row r="127" spans="1:55" x14ac:dyDescent="0.25">
      <c r="A127" t="s">
        <v>0</v>
      </c>
      <c r="B127" t="s">
        <v>92</v>
      </c>
      <c r="C127" t="s">
        <v>93</v>
      </c>
      <c r="R127" s="4"/>
      <c r="S127" s="4"/>
      <c r="T127" s="4"/>
      <c r="U127" s="4"/>
      <c r="V127" s="4"/>
      <c r="W127" s="4"/>
      <c r="X127" s="4"/>
      <c r="Y127" s="4"/>
      <c r="Z127" s="4">
        <v>3050</v>
      </c>
      <c r="AA127" s="5">
        <v>16292</v>
      </c>
      <c r="AB127" s="5">
        <v>37</v>
      </c>
      <c r="AC127" s="5">
        <v>700</v>
      </c>
      <c r="AD127" s="5">
        <v>165</v>
      </c>
      <c r="AE127" s="5">
        <v>82</v>
      </c>
      <c r="AF127" s="4">
        <v>1071</v>
      </c>
      <c r="AG127" s="4">
        <v>4</v>
      </c>
      <c r="AH127" s="4">
        <v>167</v>
      </c>
      <c r="AI127" s="4"/>
      <c r="AJ127" s="4">
        <v>200</v>
      </c>
      <c r="AK127" s="4">
        <v>134</v>
      </c>
      <c r="AL127" s="4">
        <v>703</v>
      </c>
      <c r="AM127" s="4">
        <v>405</v>
      </c>
      <c r="AN127">
        <v>474</v>
      </c>
      <c r="AO127">
        <v>37</v>
      </c>
      <c r="AP127">
        <v>813</v>
      </c>
      <c r="AQ127">
        <v>705</v>
      </c>
      <c r="AR127">
        <v>1317</v>
      </c>
      <c r="AS127">
        <v>36844</v>
      </c>
      <c r="AT127">
        <v>1233</v>
      </c>
      <c r="AU127">
        <v>1</v>
      </c>
      <c r="AX127">
        <v>5</v>
      </c>
      <c r="AZ127">
        <v>65</v>
      </c>
      <c r="BB127">
        <v>2</v>
      </c>
    </row>
    <row r="128" spans="1:55" x14ac:dyDescent="0.25">
      <c r="A128" t="s">
        <v>0</v>
      </c>
      <c r="B128" t="s">
        <v>94</v>
      </c>
      <c r="R128" s="4">
        <v>3674896</v>
      </c>
      <c r="S128" s="4"/>
      <c r="T128" s="4"/>
      <c r="U128" s="4"/>
      <c r="V128" s="4"/>
      <c r="W128" s="4"/>
      <c r="X128" s="4">
        <v>17882831</v>
      </c>
      <c r="Y128" s="4">
        <v>26184460</v>
      </c>
      <c r="Z128" s="4">
        <v>6488329</v>
      </c>
      <c r="AA128" s="5">
        <v>10648452</v>
      </c>
      <c r="AB128" s="5">
        <v>8747685</v>
      </c>
      <c r="AC128" s="5">
        <v>12510531</v>
      </c>
      <c r="AD128" s="5">
        <v>11628723</v>
      </c>
      <c r="AE128" s="5">
        <v>4499399</v>
      </c>
      <c r="AF128" s="4">
        <v>6608330</v>
      </c>
      <c r="AG128" s="4">
        <v>10239566</v>
      </c>
      <c r="AH128" s="4">
        <v>7934001</v>
      </c>
      <c r="AI128" s="4">
        <v>6874203</v>
      </c>
      <c r="AJ128" s="4">
        <v>4292075</v>
      </c>
      <c r="AK128" s="4">
        <v>5334373</v>
      </c>
      <c r="AL128" s="4">
        <v>4279608</v>
      </c>
      <c r="AM128" s="4">
        <v>3767916</v>
      </c>
      <c r="AN128">
        <v>3758637</v>
      </c>
      <c r="AO128">
        <v>5248673</v>
      </c>
      <c r="AP128">
        <v>4519791</v>
      </c>
      <c r="AQ128">
        <v>4835687</v>
      </c>
      <c r="AR128">
        <v>5910589</v>
      </c>
      <c r="AS128">
        <v>4421567</v>
      </c>
      <c r="AT128">
        <v>7143836</v>
      </c>
      <c r="AU128">
        <v>1891284</v>
      </c>
      <c r="AV128">
        <v>10569121</v>
      </c>
      <c r="AW128">
        <v>8854553</v>
      </c>
      <c r="AX128">
        <v>13304443</v>
      </c>
      <c r="AY128">
        <v>20498849</v>
      </c>
      <c r="AZ128">
        <v>40242331</v>
      </c>
      <c r="BA128">
        <v>29225756</v>
      </c>
      <c r="BB128">
        <v>22933121</v>
      </c>
      <c r="BC128">
        <v>37707756</v>
      </c>
    </row>
    <row r="129" spans="1:55" x14ac:dyDescent="0.25">
      <c r="A129" t="s">
        <v>0</v>
      </c>
      <c r="B129" t="s">
        <v>95</v>
      </c>
      <c r="R129" s="4">
        <v>115542</v>
      </c>
      <c r="S129" s="4"/>
      <c r="T129" s="4"/>
      <c r="U129" s="4"/>
      <c r="V129" s="4"/>
      <c r="W129" s="4"/>
      <c r="X129" s="4">
        <v>161981</v>
      </c>
      <c r="Y129" s="4">
        <v>158292</v>
      </c>
      <c r="Z129" s="4">
        <v>135359</v>
      </c>
      <c r="AA129" s="5">
        <v>213632</v>
      </c>
      <c r="AB129" s="5">
        <v>184305</v>
      </c>
      <c r="AC129" s="5">
        <v>199401</v>
      </c>
      <c r="AD129" s="5">
        <v>223915</v>
      </c>
      <c r="AE129" s="5">
        <v>201445</v>
      </c>
      <c r="AF129" s="4">
        <v>162455</v>
      </c>
      <c r="AG129" s="4">
        <v>165012</v>
      </c>
      <c r="AH129" s="4">
        <v>166974</v>
      </c>
      <c r="AI129" s="4">
        <v>149745</v>
      </c>
      <c r="AJ129" s="4">
        <v>195547</v>
      </c>
      <c r="AK129" s="4">
        <v>259125</v>
      </c>
      <c r="AL129" s="4">
        <v>336248</v>
      </c>
      <c r="AM129" s="4">
        <v>298179</v>
      </c>
      <c r="AN129">
        <v>375363</v>
      </c>
      <c r="AO129">
        <v>326273</v>
      </c>
      <c r="AP129">
        <v>379131</v>
      </c>
      <c r="AQ129">
        <v>210774</v>
      </c>
      <c r="AR129">
        <v>352377</v>
      </c>
      <c r="AS129">
        <v>586310</v>
      </c>
      <c r="AT129">
        <v>93792</v>
      </c>
      <c r="AU129">
        <v>58079</v>
      </c>
      <c r="AV129">
        <v>444771</v>
      </c>
      <c r="AW129">
        <v>615704</v>
      </c>
      <c r="AX129">
        <v>641974</v>
      </c>
      <c r="AY129">
        <v>502582</v>
      </c>
      <c r="AZ129">
        <v>1039065</v>
      </c>
      <c r="BA129">
        <v>768398</v>
      </c>
      <c r="BB129">
        <v>666659</v>
      </c>
      <c r="BC129">
        <v>535007</v>
      </c>
    </row>
    <row r="130" spans="1:55" x14ac:dyDescent="0.25">
      <c r="A130" t="s">
        <v>0</v>
      </c>
      <c r="B130" t="s">
        <v>96</v>
      </c>
      <c r="R130" s="4">
        <v>154492</v>
      </c>
      <c r="S130" s="4"/>
      <c r="T130" s="4"/>
      <c r="U130" s="4"/>
      <c r="V130" s="4"/>
      <c r="W130" s="4"/>
      <c r="X130" s="4">
        <v>68309</v>
      </c>
      <c r="Y130" s="4">
        <v>118148</v>
      </c>
      <c r="Z130" s="4">
        <v>64996</v>
      </c>
      <c r="AA130" s="5">
        <v>522410</v>
      </c>
      <c r="AB130" s="5">
        <v>1116941</v>
      </c>
      <c r="AC130" s="5">
        <v>2767235</v>
      </c>
      <c r="AD130" s="5">
        <v>2139755</v>
      </c>
      <c r="AE130" s="5">
        <v>1337570</v>
      </c>
      <c r="AF130" s="4">
        <v>2024182</v>
      </c>
      <c r="AG130" s="4">
        <v>2656512</v>
      </c>
      <c r="AH130" s="4">
        <v>1733968</v>
      </c>
      <c r="AI130" s="4">
        <v>1851296</v>
      </c>
      <c r="AJ130" s="4">
        <v>1019166</v>
      </c>
      <c r="AK130" s="4">
        <v>1694576</v>
      </c>
      <c r="AL130" s="4">
        <v>878357</v>
      </c>
      <c r="AM130" s="4">
        <v>791164</v>
      </c>
      <c r="AN130">
        <v>1484922</v>
      </c>
      <c r="AO130">
        <v>1031007</v>
      </c>
      <c r="AP130">
        <v>1065938</v>
      </c>
      <c r="AQ130">
        <v>1447614</v>
      </c>
      <c r="AR130">
        <v>1575170</v>
      </c>
      <c r="AS130">
        <v>2057615</v>
      </c>
      <c r="AT130">
        <v>2290275</v>
      </c>
      <c r="AU130">
        <v>2262564</v>
      </c>
      <c r="AV130">
        <v>7343640</v>
      </c>
      <c r="AW130">
        <v>12498370</v>
      </c>
      <c r="AX130">
        <v>5532125</v>
      </c>
      <c r="AY130">
        <v>8136210</v>
      </c>
      <c r="AZ130">
        <v>10033379</v>
      </c>
      <c r="BA130">
        <v>6407740</v>
      </c>
      <c r="BB130">
        <v>9282692</v>
      </c>
      <c r="BC130">
        <v>14564190</v>
      </c>
    </row>
    <row r="131" spans="1:55" x14ac:dyDescent="0.25">
      <c r="A131" t="s">
        <v>0</v>
      </c>
      <c r="B131" t="s">
        <v>97</v>
      </c>
      <c r="R131" s="4">
        <v>1879794</v>
      </c>
      <c r="S131" s="4"/>
      <c r="T131" s="4"/>
      <c r="U131" s="4"/>
      <c r="V131" s="4"/>
      <c r="W131" s="4"/>
      <c r="X131" s="4">
        <v>7173840</v>
      </c>
      <c r="Y131" s="4">
        <v>13444493</v>
      </c>
      <c r="Z131" s="4">
        <v>9859235</v>
      </c>
      <c r="AA131" s="5">
        <v>8603605</v>
      </c>
      <c r="AB131" s="5">
        <v>6347928</v>
      </c>
      <c r="AC131" s="5">
        <v>5836695</v>
      </c>
      <c r="AD131" s="5">
        <v>5314926</v>
      </c>
      <c r="AE131" s="5">
        <v>6043507</v>
      </c>
      <c r="AF131" s="4">
        <v>5524311</v>
      </c>
      <c r="AG131" s="4">
        <v>2369188</v>
      </c>
      <c r="AH131" s="4">
        <v>2689866</v>
      </c>
      <c r="AI131" s="4">
        <v>2886360</v>
      </c>
      <c r="AJ131" s="4">
        <v>2397003</v>
      </c>
      <c r="AK131" s="4">
        <v>2430449</v>
      </c>
      <c r="AL131" s="4">
        <v>2513749</v>
      </c>
      <c r="AM131" s="4">
        <v>3106380</v>
      </c>
      <c r="AN131">
        <v>3319882</v>
      </c>
      <c r="AO131">
        <v>3071064</v>
      </c>
      <c r="AP131">
        <v>3841129</v>
      </c>
      <c r="AQ131">
        <v>2109093</v>
      </c>
      <c r="AR131">
        <v>581720</v>
      </c>
      <c r="AS131">
        <v>575425</v>
      </c>
      <c r="AT131">
        <v>88524</v>
      </c>
      <c r="AU131">
        <v>163912</v>
      </c>
      <c r="AV131">
        <v>195321</v>
      </c>
      <c r="AW131">
        <v>57811</v>
      </c>
      <c r="AX131">
        <v>109526</v>
      </c>
      <c r="AY131">
        <v>952868</v>
      </c>
      <c r="AZ131">
        <v>1859569</v>
      </c>
      <c r="BA131">
        <v>4870695</v>
      </c>
      <c r="BB131">
        <v>3786990</v>
      </c>
      <c r="BC131">
        <v>5653069</v>
      </c>
    </row>
    <row r="132" spans="1:55" x14ac:dyDescent="0.25">
      <c r="A132" t="s">
        <v>0</v>
      </c>
      <c r="B132" t="s">
        <v>98</v>
      </c>
      <c r="R132" s="4">
        <v>355725</v>
      </c>
      <c r="S132" s="4"/>
      <c r="T132" s="4"/>
      <c r="U132" s="4"/>
      <c r="V132" s="4"/>
      <c r="W132" s="4"/>
      <c r="X132" s="4">
        <v>315291</v>
      </c>
      <c r="Y132" s="4">
        <v>270139</v>
      </c>
      <c r="Z132" s="4">
        <v>104425</v>
      </c>
      <c r="AA132" s="5">
        <v>133526</v>
      </c>
      <c r="AB132" s="5">
        <v>90973</v>
      </c>
      <c r="AC132" s="5">
        <v>109245</v>
      </c>
      <c r="AD132" s="5">
        <v>159987</v>
      </c>
      <c r="AE132" s="5">
        <v>59598</v>
      </c>
      <c r="AF132" s="4">
        <v>69897</v>
      </c>
      <c r="AG132" s="4">
        <v>56584</v>
      </c>
      <c r="AH132" s="4">
        <v>39580</v>
      </c>
      <c r="AI132" s="4">
        <v>57748</v>
      </c>
      <c r="AJ132" s="4">
        <v>87942</v>
      </c>
      <c r="AK132" s="4">
        <v>208607</v>
      </c>
      <c r="AL132" s="4">
        <v>187427</v>
      </c>
      <c r="AM132" s="4">
        <v>338102</v>
      </c>
      <c r="AN132">
        <v>16608</v>
      </c>
      <c r="AO132">
        <v>203391</v>
      </c>
      <c r="AP132">
        <v>23910</v>
      </c>
      <c r="AQ132">
        <v>42930</v>
      </c>
      <c r="AR132">
        <v>29702</v>
      </c>
      <c r="AS132">
        <v>211205</v>
      </c>
      <c r="AT132">
        <v>19724</v>
      </c>
      <c r="AU132">
        <v>16390</v>
      </c>
      <c r="AV132">
        <v>13091</v>
      </c>
      <c r="AW132">
        <v>26752</v>
      </c>
      <c r="AX132">
        <v>51549</v>
      </c>
      <c r="AY132">
        <v>8139</v>
      </c>
      <c r="AZ132">
        <v>144799</v>
      </c>
      <c r="BA132">
        <v>361334</v>
      </c>
      <c r="BB132">
        <v>93434</v>
      </c>
      <c r="BC132">
        <v>518</v>
      </c>
    </row>
    <row r="133" spans="1:55" x14ac:dyDescent="0.25">
      <c r="A133" t="s">
        <v>0</v>
      </c>
      <c r="B133" t="s">
        <v>99</v>
      </c>
      <c r="R133" s="4">
        <v>1213</v>
      </c>
      <c r="S133" s="4"/>
      <c r="T133" s="4"/>
      <c r="U133" s="4"/>
      <c r="V133" s="4"/>
      <c r="W133" s="4"/>
      <c r="X133" s="4">
        <v>540</v>
      </c>
      <c r="Y133" s="4">
        <v>12302</v>
      </c>
      <c r="Z133" s="4">
        <v>38768</v>
      </c>
      <c r="AA133" s="5">
        <v>468127</v>
      </c>
      <c r="AB133" s="5">
        <v>799198</v>
      </c>
      <c r="AC133" s="5">
        <v>726228</v>
      </c>
      <c r="AD133" s="5">
        <v>1159242</v>
      </c>
      <c r="AE133" s="5">
        <v>567917</v>
      </c>
      <c r="AF133" s="4">
        <v>1332998</v>
      </c>
      <c r="AG133" s="4">
        <v>826760</v>
      </c>
      <c r="AH133" s="4">
        <v>1108906</v>
      </c>
      <c r="AI133" s="4">
        <v>496415</v>
      </c>
      <c r="AJ133" s="4">
        <v>1110919</v>
      </c>
      <c r="AK133" s="4">
        <v>884854</v>
      </c>
      <c r="AL133" s="4">
        <v>1155351</v>
      </c>
      <c r="AM133" s="4">
        <v>385621</v>
      </c>
      <c r="AN133">
        <v>348996</v>
      </c>
      <c r="AO133">
        <v>305629</v>
      </c>
      <c r="AP133">
        <v>78098</v>
      </c>
      <c r="AQ133">
        <v>68984</v>
      </c>
      <c r="AR133">
        <v>138914</v>
      </c>
      <c r="AS133">
        <v>1719</v>
      </c>
      <c r="AT133">
        <v>11</v>
      </c>
      <c r="AU133">
        <v>3</v>
      </c>
      <c r="AW133">
        <v>15</v>
      </c>
      <c r="AY133">
        <v>6</v>
      </c>
      <c r="AZ133">
        <v>12</v>
      </c>
      <c r="BA133">
        <v>13052</v>
      </c>
      <c r="BB133">
        <v>21465</v>
      </c>
      <c r="BC133">
        <v>12</v>
      </c>
    </row>
    <row r="134" spans="1:55" x14ac:dyDescent="0.25">
      <c r="A134" t="s">
        <v>0</v>
      </c>
      <c r="B134" t="s">
        <v>100</v>
      </c>
      <c r="R134" s="4">
        <v>115694</v>
      </c>
      <c r="S134" s="4"/>
      <c r="T134" s="4"/>
      <c r="U134" s="4"/>
      <c r="V134" s="4"/>
      <c r="W134" s="4"/>
      <c r="X134" s="4">
        <v>62889</v>
      </c>
      <c r="Y134" s="4">
        <v>234069</v>
      </c>
      <c r="Z134" s="4">
        <v>45696</v>
      </c>
      <c r="AA134" s="5">
        <v>76448</v>
      </c>
      <c r="AB134" s="5">
        <v>16264</v>
      </c>
      <c r="AC134" s="5">
        <v>36267</v>
      </c>
      <c r="AD134" s="5">
        <v>172737</v>
      </c>
      <c r="AE134" s="5">
        <v>40279</v>
      </c>
      <c r="AF134" s="4">
        <v>47174</v>
      </c>
      <c r="AG134" s="4">
        <v>28166</v>
      </c>
      <c r="AH134" s="4">
        <v>31802</v>
      </c>
      <c r="AI134" s="4">
        <v>12231</v>
      </c>
      <c r="AJ134" s="4">
        <v>14784</v>
      </c>
      <c r="AK134" s="4">
        <v>9340</v>
      </c>
      <c r="AL134" s="4">
        <v>2093</v>
      </c>
      <c r="AM134" s="4">
        <v>2140</v>
      </c>
      <c r="AN134">
        <v>5224</v>
      </c>
      <c r="AO134">
        <v>2071</v>
      </c>
      <c r="AP134">
        <v>2954</v>
      </c>
      <c r="AQ134">
        <v>3145</v>
      </c>
      <c r="AR134">
        <v>6154</v>
      </c>
      <c r="AS134">
        <v>50999</v>
      </c>
      <c r="AT134">
        <v>22883</v>
      </c>
      <c r="AU134">
        <v>6714</v>
      </c>
      <c r="AV134">
        <v>5876</v>
      </c>
      <c r="AW134">
        <v>5624</v>
      </c>
      <c r="AX134">
        <v>24885</v>
      </c>
      <c r="AY134">
        <v>18978</v>
      </c>
      <c r="AZ134">
        <v>9825</v>
      </c>
      <c r="BA134">
        <v>6089</v>
      </c>
      <c r="BB134">
        <v>3619</v>
      </c>
      <c r="BC134">
        <v>388050</v>
      </c>
    </row>
    <row r="135" spans="1:55" x14ac:dyDescent="0.25">
      <c r="A135" t="s">
        <v>0</v>
      </c>
      <c r="B135" t="s">
        <v>101</v>
      </c>
      <c r="R135" s="4">
        <v>117296</v>
      </c>
      <c r="S135" s="4"/>
      <c r="T135" s="4"/>
      <c r="U135" s="4"/>
      <c r="V135" s="4"/>
      <c r="W135" s="4"/>
      <c r="X135" s="4">
        <v>119944</v>
      </c>
      <c r="Y135" s="4">
        <v>91401</v>
      </c>
      <c r="Z135" s="4">
        <v>97707</v>
      </c>
      <c r="AA135" s="5">
        <v>75119</v>
      </c>
      <c r="AB135" s="5">
        <v>82728</v>
      </c>
      <c r="AC135" s="5">
        <v>99905</v>
      </c>
      <c r="AD135" s="5">
        <v>119660</v>
      </c>
      <c r="AE135" s="5">
        <v>58919</v>
      </c>
      <c r="AF135" s="4">
        <v>153998</v>
      </c>
      <c r="AG135" s="4">
        <v>73625</v>
      </c>
      <c r="AH135" s="4">
        <v>81080</v>
      </c>
      <c r="AI135" s="4">
        <v>104614</v>
      </c>
      <c r="AJ135" s="4">
        <v>178134</v>
      </c>
      <c r="AK135" s="4">
        <v>122168</v>
      </c>
      <c r="AL135" s="4">
        <v>50687</v>
      </c>
      <c r="AM135" s="4">
        <v>97736</v>
      </c>
      <c r="AN135">
        <v>21643</v>
      </c>
      <c r="AO135">
        <v>13091</v>
      </c>
      <c r="AP135">
        <v>12975</v>
      </c>
      <c r="AQ135">
        <v>52417</v>
      </c>
      <c r="AR135">
        <v>50564</v>
      </c>
      <c r="AS135">
        <v>37400</v>
      </c>
      <c r="AT135">
        <v>254</v>
      </c>
      <c r="AU135">
        <v>142</v>
      </c>
      <c r="AW135">
        <v>10139</v>
      </c>
      <c r="AX135">
        <v>7639</v>
      </c>
      <c r="AY135">
        <v>145477</v>
      </c>
      <c r="AZ135">
        <v>120302</v>
      </c>
      <c r="BA135">
        <v>45124</v>
      </c>
      <c r="BB135">
        <v>161783</v>
      </c>
      <c r="BC135">
        <v>233133</v>
      </c>
    </row>
    <row r="136" spans="1:55" x14ac:dyDescent="0.25">
      <c r="A136" t="s">
        <v>0</v>
      </c>
      <c r="B136" t="s">
        <v>102</v>
      </c>
      <c r="R136" s="4">
        <v>1424102</v>
      </c>
      <c r="S136" s="4"/>
      <c r="T136" s="4"/>
      <c r="U136" s="4"/>
      <c r="V136" s="4"/>
      <c r="W136" s="4"/>
      <c r="X136" s="4">
        <v>968528</v>
      </c>
      <c r="Y136" s="4">
        <v>1023953</v>
      </c>
      <c r="Z136" s="4">
        <v>1585632</v>
      </c>
      <c r="AA136" s="5">
        <v>1731242</v>
      </c>
      <c r="AB136" s="5">
        <v>1633594</v>
      </c>
      <c r="AC136" s="5">
        <v>2340592</v>
      </c>
      <c r="AD136" s="5">
        <v>2573294</v>
      </c>
      <c r="AE136" s="5">
        <v>2507682</v>
      </c>
      <c r="AF136" s="4">
        <v>2719903</v>
      </c>
      <c r="AG136" s="4">
        <v>2859040</v>
      </c>
      <c r="AH136" s="4">
        <v>2559687</v>
      </c>
      <c r="AI136" s="4">
        <v>2796234</v>
      </c>
      <c r="AJ136" s="4">
        <v>2284834</v>
      </c>
      <c r="AK136" s="4">
        <v>1321840</v>
      </c>
      <c r="AL136" s="4">
        <v>1293735</v>
      </c>
      <c r="AM136" s="4">
        <v>1240563</v>
      </c>
      <c r="AN136">
        <v>713357</v>
      </c>
      <c r="AO136">
        <v>674054</v>
      </c>
      <c r="AP136">
        <v>588948</v>
      </c>
      <c r="AQ136">
        <v>807372</v>
      </c>
      <c r="AR136">
        <v>440006</v>
      </c>
      <c r="AS136">
        <v>645921</v>
      </c>
      <c r="AT136">
        <v>7095</v>
      </c>
      <c r="AV136">
        <v>4</v>
      </c>
      <c r="AW136">
        <v>669</v>
      </c>
      <c r="AX136">
        <v>6486</v>
      </c>
      <c r="AY136">
        <v>38460</v>
      </c>
      <c r="AZ136">
        <v>113455</v>
      </c>
      <c r="BA136">
        <v>53157</v>
      </c>
      <c r="BB136">
        <v>11791</v>
      </c>
      <c r="BC136">
        <v>8641</v>
      </c>
    </row>
    <row r="137" spans="1:55" x14ac:dyDescent="0.25">
      <c r="A137" t="s">
        <v>0</v>
      </c>
      <c r="B137" t="s">
        <v>103</v>
      </c>
      <c r="R137" s="4">
        <v>1088717</v>
      </c>
      <c r="S137" s="4"/>
      <c r="T137" s="4"/>
      <c r="U137" s="4"/>
      <c r="V137" s="4"/>
      <c r="W137" s="4"/>
      <c r="X137" s="4">
        <v>581093</v>
      </c>
      <c r="Y137" s="4">
        <v>2688661</v>
      </c>
      <c r="Z137" s="4">
        <v>2788886</v>
      </c>
      <c r="AA137" s="5">
        <v>1969028</v>
      </c>
      <c r="AB137" s="5">
        <v>1463395</v>
      </c>
      <c r="AC137" s="5">
        <v>1539855</v>
      </c>
      <c r="AD137" s="5">
        <v>1577674</v>
      </c>
      <c r="AE137" s="5">
        <v>1832060</v>
      </c>
      <c r="AF137" s="4">
        <v>2353636</v>
      </c>
      <c r="AG137" s="4">
        <v>2276072</v>
      </c>
      <c r="AH137" s="4">
        <v>2106245</v>
      </c>
      <c r="AI137" s="4">
        <v>1397085</v>
      </c>
      <c r="AJ137" s="4">
        <v>764126</v>
      </c>
      <c r="AK137" s="4">
        <v>324473</v>
      </c>
      <c r="AL137" s="4">
        <v>974785</v>
      </c>
      <c r="AM137" s="4">
        <v>1112191</v>
      </c>
      <c r="AN137">
        <v>516773</v>
      </c>
      <c r="AO137">
        <v>562384</v>
      </c>
      <c r="AP137">
        <v>119050</v>
      </c>
      <c r="AQ137">
        <v>253827</v>
      </c>
      <c r="AR137">
        <v>569212</v>
      </c>
      <c r="AS137">
        <v>1272750</v>
      </c>
      <c r="AT137">
        <v>196018</v>
      </c>
      <c r="AU137">
        <v>136561</v>
      </c>
      <c r="AV137">
        <v>124435</v>
      </c>
      <c r="AW137">
        <v>33403</v>
      </c>
      <c r="AX137">
        <v>12590</v>
      </c>
      <c r="AY137">
        <v>408751</v>
      </c>
      <c r="AZ137">
        <v>473863</v>
      </c>
      <c r="BA137">
        <v>560883</v>
      </c>
      <c r="BB137">
        <v>149378</v>
      </c>
      <c r="BC137">
        <v>214782</v>
      </c>
    </row>
    <row r="138" spans="1:55" x14ac:dyDescent="0.25">
      <c r="A138" t="s">
        <v>0</v>
      </c>
      <c r="B138" t="s">
        <v>104</v>
      </c>
      <c r="R138" s="4">
        <v>52256</v>
      </c>
      <c r="S138" s="4"/>
      <c r="T138" s="4"/>
      <c r="U138" s="4"/>
      <c r="V138" s="4"/>
      <c r="W138" s="4"/>
      <c r="X138" s="4">
        <v>250261</v>
      </c>
      <c r="Y138" s="4">
        <v>228476</v>
      </c>
      <c r="Z138" s="4">
        <v>138983</v>
      </c>
      <c r="AA138" s="5">
        <v>65544</v>
      </c>
      <c r="AB138" s="5">
        <v>87587</v>
      </c>
      <c r="AC138" s="5">
        <v>71545</v>
      </c>
      <c r="AD138" s="5">
        <v>64209</v>
      </c>
      <c r="AE138" s="5">
        <v>119298</v>
      </c>
      <c r="AF138" s="4">
        <v>66831</v>
      </c>
      <c r="AG138" s="4">
        <v>66814</v>
      </c>
      <c r="AH138" s="4">
        <v>41924</v>
      </c>
      <c r="AI138" s="4">
        <v>39818</v>
      </c>
      <c r="AJ138" s="4">
        <v>255489</v>
      </c>
      <c r="AK138" s="4">
        <v>79721</v>
      </c>
      <c r="AL138" s="4">
        <v>20601</v>
      </c>
      <c r="AM138" s="4">
        <v>20208</v>
      </c>
      <c r="AN138">
        <v>21620</v>
      </c>
      <c r="AO138">
        <v>29605</v>
      </c>
      <c r="AP138">
        <v>32529</v>
      </c>
      <c r="AQ138">
        <v>17662</v>
      </c>
      <c r="AR138">
        <v>15690</v>
      </c>
      <c r="AS138">
        <v>65049</v>
      </c>
      <c r="AT138">
        <v>29155</v>
      </c>
      <c r="AU138">
        <v>51069</v>
      </c>
      <c r="AV138">
        <v>82102</v>
      </c>
      <c r="AW138">
        <v>47272</v>
      </c>
      <c r="AX138">
        <v>49350</v>
      </c>
      <c r="AY138">
        <v>1313</v>
      </c>
      <c r="AZ138">
        <v>61962</v>
      </c>
      <c r="BA138">
        <v>8410</v>
      </c>
      <c r="BB138">
        <v>3738</v>
      </c>
      <c r="BC138">
        <v>3226</v>
      </c>
    </row>
    <row r="139" spans="1:55" x14ac:dyDescent="0.25">
      <c r="A139" t="s">
        <v>0</v>
      </c>
      <c r="B139" t="s">
        <v>105</v>
      </c>
      <c r="R139" s="4">
        <v>560180</v>
      </c>
      <c r="S139" s="4"/>
      <c r="T139" s="4"/>
      <c r="U139" s="4"/>
      <c r="V139" s="4"/>
      <c r="W139" s="4"/>
      <c r="X139" s="4">
        <v>976008</v>
      </c>
      <c r="Y139" s="4">
        <v>904735</v>
      </c>
      <c r="Z139" s="4">
        <v>316723</v>
      </c>
      <c r="AA139" s="5">
        <v>237652</v>
      </c>
      <c r="AB139" s="5">
        <v>504107</v>
      </c>
      <c r="AC139" s="5">
        <v>480437</v>
      </c>
      <c r="AD139" s="5">
        <v>1370076</v>
      </c>
      <c r="AE139" s="5">
        <v>299707</v>
      </c>
      <c r="AF139" s="4">
        <v>318908</v>
      </c>
      <c r="AG139" s="4">
        <v>315583</v>
      </c>
      <c r="AH139" s="4">
        <v>462332</v>
      </c>
      <c r="AI139" s="4">
        <v>798312</v>
      </c>
      <c r="AJ139" s="4">
        <v>641857</v>
      </c>
      <c r="AK139" s="4">
        <v>362735</v>
      </c>
      <c r="AL139" s="4">
        <v>277344</v>
      </c>
      <c r="AM139" s="4">
        <v>125362</v>
      </c>
      <c r="AN139">
        <v>475004</v>
      </c>
      <c r="AO139">
        <v>693605</v>
      </c>
      <c r="AP139">
        <v>1062427</v>
      </c>
      <c r="AQ139">
        <v>1359399</v>
      </c>
      <c r="AR139">
        <v>1720421</v>
      </c>
      <c r="AS139">
        <v>2587453</v>
      </c>
      <c r="AT139">
        <v>1717440</v>
      </c>
      <c r="AU139">
        <v>918187</v>
      </c>
      <c r="AV139">
        <v>201473</v>
      </c>
      <c r="AW139">
        <v>52419</v>
      </c>
      <c r="AX139">
        <v>724645</v>
      </c>
      <c r="AY139">
        <v>4592001</v>
      </c>
      <c r="AZ139">
        <v>4861257</v>
      </c>
      <c r="BA139">
        <v>2978654</v>
      </c>
      <c r="BB139">
        <v>6303186</v>
      </c>
      <c r="BC139">
        <v>16141298</v>
      </c>
    </row>
    <row r="140" spans="1:55" x14ac:dyDescent="0.25">
      <c r="A140" t="s">
        <v>0</v>
      </c>
      <c r="B140" t="s">
        <v>106</v>
      </c>
      <c r="R140" s="4">
        <v>467737</v>
      </c>
      <c r="S140" s="4"/>
      <c r="T140" s="4"/>
      <c r="U140" s="4"/>
      <c r="V140" s="4"/>
      <c r="W140" s="4"/>
      <c r="X140" s="4">
        <v>1230780</v>
      </c>
      <c r="Y140" s="4">
        <v>1666882</v>
      </c>
      <c r="Z140" s="4">
        <v>170690</v>
      </c>
      <c r="AA140" s="5">
        <v>242302</v>
      </c>
      <c r="AB140" s="5">
        <v>239351</v>
      </c>
      <c r="AC140" s="5">
        <v>446750</v>
      </c>
      <c r="AD140" s="5">
        <v>463305</v>
      </c>
      <c r="AE140" s="5">
        <v>212040</v>
      </c>
      <c r="AF140" s="4">
        <v>245675</v>
      </c>
      <c r="AG140" s="4">
        <v>162270</v>
      </c>
      <c r="AH140" s="4">
        <v>136652</v>
      </c>
      <c r="AI140" s="4">
        <v>165063</v>
      </c>
      <c r="AJ140" s="4">
        <v>109375</v>
      </c>
      <c r="AK140" s="4">
        <v>127799</v>
      </c>
      <c r="AL140" s="4">
        <v>69405</v>
      </c>
      <c r="AM140" s="4">
        <v>206777</v>
      </c>
      <c r="AN140">
        <v>203415</v>
      </c>
      <c r="AO140">
        <v>155683</v>
      </c>
      <c r="AP140">
        <v>109655</v>
      </c>
      <c r="AQ140">
        <v>188318</v>
      </c>
      <c r="AR140">
        <v>143414</v>
      </c>
      <c r="AS140">
        <v>187626</v>
      </c>
      <c r="AT140">
        <v>195694</v>
      </c>
      <c r="AU140">
        <v>167569</v>
      </c>
      <c r="AV140">
        <v>140136</v>
      </c>
      <c r="AW140">
        <v>81715</v>
      </c>
      <c r="AX140">
        <v>12394</v>
      </c>
      <c r="AY140">
        <v>30048</v>
      </c>
      <c r="AZ140">
        <v>148303</v>
      </c>
      <c r="BA140">
        <v>157929</v>
      </c>
      <c r="BB140">
        <v>72951</v>
      </c>
      <c r="BC140">
        <v>224265</v>
      </c>
    </row>
    <row r="141" spans="1:55" x14ac:dyDescent="0.25">
      <c r="A141" t="s">
        <v>0</v>
      </c>
      <c r="B141" t="s">
        <v>107</v>
      </c>
      <c r="R141" s="4">
        <v>3178261</v>
      </c>
      <c r="S141" s="4"/>
      <c r="T141" s="4"/>
      <c r="U141" s="4"/>
      <c r="V141" s="4"/>
      <c r="W141" s="4"/>
      <c r="X141" s="4">
        <v>8897904</v>
      </c>
      <c r="Y141" s="4">
        <v>14619312</v>
      </c>
      <c r="Z141" s="4">
        <v>6441400</v>
      </c>
      <c r="AA141" s="5">
        <v>7470284</v>
      </c>
      <c r="AB141" s="5">
        <v>8606690</v>
      </c>
      <c r="AC141" s="5">
        <v>9763559</v>
      </c>
      <c r="AD141" s="5">
        <v>8582520</v>
      </c>
      <c r="AE141" s="5">
        <v>7213914</v>
      </c>
      <c r="AF141" s="4">
        <v>8224492</v>
      </c>
      <c r="AG141" s="4">
        <v>6710101</v>
      </c>
      <c r="AH141" s="4">
        <v>6462403</v>
      </c>
      <c r="AI141" s="4">
        <v>4494246</v>
      </c>
      <c r="AJ141" s="4">
        <v>3510014</v>
      </c>
      <c r="AK141" s="4">
        <v>4405420</v>
      </c>
      <c r="AL141" s="4">
        <v>4706199</v>
      </c>
      <c r="AM141" s="4">
        <v>4878579</v>
      </c>
      <c r="AN141">
        <v>3785257</v>
      </c>
      <c r="AO141">
        <v>4541412</v>
      </c>
      <c r="AP141">
        <v>5138812</v>
      </c>
      <c r="AQ141">
        <v>3420594</v>
      </c>
      <c r="AR141">
        <v>3540505</v>
      </c>
      <c r="AS141">
        <v>4490556</v>
      </c>
      <c r="AT141">
        <v>882501</v>
      </c>
      <c r="AU141">
        <v>1423908</v>
      </c>
      <c r="AV141">
        <v>3056889</v>
      </c>
      <c r="AW141">
        <v>811246</v>
      </c>
      <c r="AX141">
        <v>1645099</v>
      </c>
      <c r="AY141">
        <v>4825422</v>
      </c>
      <c r="AZ141">
        <v>4140958</v>
      </c>
      <c r="BA141">
        <v>7690901</v>
      </c>
      <c r="BB141">
        <v>8476985</v>
      </c>
      <c r="BC141">
        <v>13552790</v>
      </c>
    </row>
    <row r="142" spans="1:55" x14ac:dyDescent="0.25">
      <c r="A142" t="s">
        <v>0</v>
      </c>
      <c r="B142" t="s">
        <v>108</v>
      </c>
      <c r="R142" s="4">
        <v>5359335</v>
      </c>
      <c r="S142" s="4"/>
      <c r="T142" s="4"/>
      <c r="U142" s="4"/>
      <c r="V142" s="4"/>
      <c r="W142" s="4"/>
      <c r="X142" s="4">
        <v>7344655</v>
      </c>
      <c r="Y142" s="4">
        <v>12942932</v>
      </c>
      <c r="Z142" s="4">
        <v>6489415</v>
      </c>
      <c r="AA142" s="5">
        <v>4439227</v>
      </c>
      <c r="AB142" s="5">
        <v>5740887</v>
      </c>
      <c r="AC142" s="5">
        <v>10689028</v>
      </c>
      <c r="AD142" s="5">
        <v>12357117</v>
      </c>
      <c r="AE142" s="5">
        <v>7768707</v>
      </c>
      <c r="AF142" s="4">
        <v>7461782</v>
      </c>
      <c r="AG142" s="4">
        <v>9103716</v>
      </c>
      <c r="AH142" s="4">
        <v>10615169</v>
      </c>
      <c r="AI142" s="4">
        <v>7271652</v>
      </c>
      <c r="AJ142" s="4">
        <v>4482578</v>
      </c>
      <c r="AK142" s="4">
        <v>3895564</v>
      </c>
      <c r="AL142" s="4">
        <v>3755841</v>
      </c>
      <c r="AM142" s="4">
        <v>5236832</v>
      </c>
      <c r="AN142">
        <v>5179357</v>
      </c>
      <c r="AO142">
        <v>5239659</v>
      </c>
      <c r="AP142">
        <v>9368092</v>
      </c>
      <c r="AQ142">
        <v>7867110</v>
      </c>
      <c r="AR142">
        <v>5173989</v>
      </c>
      <c r="AS142">
        <v>4473743</v>
      </c>
      <c r="AT142">
        <v>3239835</v>
      </c>
      <c r="AU142">
        <v>2361800</v>
      </c>
      <c r="AV142">
        <v>2285021</v>
      </c>
      <c r="AW142">
        <v>885214</v>
      </c>
      <c r="AX142">
        <v>1633006</v>
      </c>
      <c r="AY142">
        <v>7121429</v>
      </c>
      <c r="AZ142">
        <v>9008398</v>
      </c>
      <c r="BA142">
        <v>7867158</v>
      </c>
      <c r="BB142">
        <v>7517314</v>
      </c>
      <c r="BC142">
        <v>5755473</v>
      </c>
    </row>
    <row r="143" spans="1:55" x14ac:dyDescent="0.25">
      <c r="A143" t="s">
        <v>0</v>
      </c>
      <c r="B143" t="s">
        <v>109</v>
      </c>
      <c r="R143" s="4">
        <v>10008367</v>
      </c>
      <c r="S143" s="4"/>
      <c r="T143" s="4"/>
      <c r="U143" s="4"/>
      <c r="V143" s="4"/>
      <c r="W143" s="4"/>
      <c r="X143" s="4">
        <v>10821100</v>
      </c>
      <c r="Y143" s="4">
        <v>12025378</v>
      </c>
      <c r="Z143" s="4">
        <v>5883046</v>
      </c>
      <c r="AA143" s="5">
        <v>7655112</v>
      </c>
      <c r="AB143" s="5">
        <v>5873038</v>
      </c>
      <c r="AC143" s="5">
        <v>4783216</v>
      </c>
      <c r="AD143" s="5">
        <v>5993229</v>
      </c>
      <c r="AE143" s="5">
        <v>4251215</v>
      </c>
      <c r="AF143" s="4">
        <v>4479543</v>
      </c>
      <c r="AG143" s="4">
        <v>4685075</v>
      </c>
      <c r="AH143" s="4">
        <v>7292865</v>
      </c>
      <c r="AI143" s="4">
        <v>8111092</v>
      </c>
      <c r="AJ143" s="4">
        <v>5703797</v>
      </c>
      <c r="AK143" s="4">
        <v>4049445</v>
      </c>
      <c r="AL143" s="4">
        <v>4806960</v>
      </c>
      <c r="AM143" s="4">
        <v>8439866</v>
      </c>
      <c r="AN143">
        <v>7194266</v>
      </c>
      <c r="AO143">
        <v>9844380</v>
      </c>
      <c r="AP143">
        <v>8459834</v>
      </c>
      <c r="AQ143">
        <v>7661315</v>
      </c>
      <c r="AR143">
        <v>8847750</v>
      </c>
      <c r="AS143">
        <v>16836501</v>
      </c>
      <c r="AT143">
        <v>14161299</v>
      </c>
      <c r="AU143">
        <v>16178937</v>
      </c>
      <c r="AV143">
        <v>17851485</v>
      </c>
      <c r="AW143">
        <v>18024731</v>
      </c>
      <c r="AX143">
        <v>21408810</v>
      </c>
      <c r="AY143">
        <v>22170179</v>
      </c>
      <c r="AZ143">
        <v>23725519</v>
      </c>
      <c r="BA143">
        <v>23736956</v>
      </c>
      <c r="BB143">
        <v>23031340</v>
      </c>
      <c r="BC143">
        <v>40630933</v>
      </c>
    </row>
    <row r="144" spans="1:55" x14ac:dyDescent="0.25">
      <c r="A144" t="s">
        <v>0</v>
      </c>
      <c r="B144" t="s">
        <v>110</v>
      </c>
      <c r="R144" s="4">
        <v>2748819</v>
      </c>
      <c r="S144" s="4"/>
      <c r="T144" s="4"/>
      <c r="U144" s="4"/>
      <c r="V144" s="4"/>
      <c r="W144" s="4"/>
      <c r="X144" s="4">
        <v>10514967</v>
      </c>
      <c r="Y144" s="4">
        <v>7053206</v>
      </c>
      <c r="Z144" s="4">
        <v>6205861</v>
      </c>
      <c r="AA144" s="5">
        <v>4747257</v>
      </c>
      <c r="AB144" s="5">
        <v>4855562</v>
      </c>
      <c r="AC144" s="5">
        <v>5449475</v>
      </c>
      <c r="AD144" s="5">
        <v>4899057</v>
      </c>
      <c r="AE144" s="5">
        <v>4544642</v>
      </c>
      <c r="AF144" s="4">
        <v>4580691</v>
      </c>
      <c r="AG144" s="4">
        <v>7025960</v>
      </c>
      <c r="AH144" s="4">
        <v>5651023</v>
      </c>
      <c r="AI144" s="4">
        <v>7387283</v>
      </c>
      <c r="AJ144" s="4">
        <v>5229628</v>
      </c>
      <c r="AK144" s="4">
        <v>3003258</v>
      </c>
      <c r="AL144" s="4">
        <v>3465513</v>
      </c>
      <c r="AM144" s="4">
        <v>3180329</v>
      </c>
      <c r="AN144">
        <v>3380732</v>
      </c>
      <c r="AO144">
        <v>3955103</v>
      </c>
      <c r="AP144">
        <v>4014955</v>
      </c>
      <c r="AQ144">
        <v>3943653</v>
      </c>
      <c r="AR144">
        <v>3804072</v>
      </c>
      <c r="AS144">
        <v>5666510</v>
      </c>
      <c r="AT144">
        <v>6660335</v>
      </c>
      <c r="AU144">
        <v>4443206</v>
      </c>
      <c r="AV144">
        <v>6702742</v>
      </c>
      <c r="AW144">
        <v>6839120</v>
      </c>
      <c r="AX144">
        <v>5224664</v>
      </c>
      <c r="AY144">
        <v>7783111</v>
      </c>
      <c r="AZ144">
        <v>6443857</v>
      </c>
      <c r="BA144">
        <v>5834506</v>
      </c>
      <c r="BB144">
        <v>14554781</v>
      </c>
      <c r="BC144">
        <v>13591876</v>
      </c>
    </row>
    <row r="145" spans="1:55" x14ac:dyDescent="0.25">
      <c r="A145" t="s">
        <v>0</v>
      </c>
      <c r="B145" t="s">
        <v>111</v>
      </c>
      <c r="R145" s="4">
        <v>2250092</v>
      </c>
      <c r="S145" s="4"/>
      <c r="T145" s="4"/>
      <c r="U145" s="4"/>
      <c r="V145" s="4"/>
      <c r="W145" s="4"/>
      <c r="X145" s="4">
        <v>3422491</v>
      </c>
      <c r="Y145" s="4">
        <v>1930979</v>
      </c>
      <c r="Z145" s="4">
        <v>871144</v>
      </c>
      <c r="AA145" s="5">
        <v>1716958</v>
      </c>
      <c r="AB145" s="5">
        <v>3761870</v>
      </c>
      <c r="AC145" s="5">
        <v>5177436</v>
      </c>
      <c r="AD145" s="5">
        <v>5399874</v>
      </c>
      <c r="AE145" s="5">
        <v>6623730</v>
      </c>
      <c r="AF145" s="4">
        <v>6739376</v>
      </c>
      <c r="AG145" s="4">
        <v>7248999</v>
      </c>
      <c r="AH145" s="4">
        <v>5989034</v>
      </c>
      <c r="AI145" s="4">
        <v>3391748</v>
      </c>
      <c r="AJ145" s="4">
        <v>2278771</v>
      </c>
      <c r="AK145" s="4">
        <v>1877005</v>
      </c>
      <c r="AL145" s="4">
        <v>1680849</v>
      </c>
      <c r="AM145" s="4">
        <v>3305070</v>
      </c>
      <c r="AN145">
        <v>3582871</v>
      </c>
      <c r="AO145">
        <v>3721235</v>
      </c>
      <c r="AP145">
        <v>3413535</v>
      </c>
      <c r="AQ145">
        <v>3085304</v>
      </c>
      <c r="AR145">
        <v>3771885</v>
      </c>
      <c r="AS145">
        <v>7250822</v>
      </c>
      <c r="AT145">
        <v>5876938</v>
      </c>
      <c r="AU145">
        <v>5463674</v>
      </c>
      <c r="AV145">
        <v>6746584</v>
      </c>
      <c r="AW145">
        <v>3162872</v>
      </c>
      <c r="AX145">
        <v>5967566</v>
      </c>
      <c r="AY145">
        <v>5675364</v>
      </c>
      <c r="AZ145">
        <v>5596268</v>
      </c>
      <c r="BA145">
        <v>9417533</v>
      </c>
      <c r="BB145">
        <v>9045657</v>
      </c>
      <c r="BC145">
        <v>11312656</v>
      </c>
    </row>
    <row r="146" spans="1:55" x14ac:dyDescent="0.25">
      <c r="A146" t="s">
        <v>0</v>
      </c>
      <c r="B146" t="s">
        <v>112</v>
      </c>
      <c r="R146" s="4">
        <v>42485391</v>
      </c>
      <c r="S146" s="4"/>
      <c r="T146" s="4"/>
      <c r="U146" s="4"/>
      <c r="V146" s="4"/>
      <c r="W146" s="4"/>
      <c r="X146" s="4">
        <v>81730319</v>
      </c>
      <c r="Y146" s="4">
        <v>128046279</v>
      </c>
      <c r="Z146" s="4">
        <v>68369725</v>
      </c>
      <c r="AA146" s="5">
        <v>56620803</v>
      </c>
      <c r="AB146" s="5">
        <v>64947920</v>
      </c>
      <c r="AC146" s="5">
        <v>78955013</v>
      </c>
      <c r="AD146" s="5">
        <v>68856044</v>
      </c>
      <c r="AE146" s="5">
        <v>67505081</v>
      </c>
      <c r="AF146" s="4">
        <v>76495859</v>
      </c>
      <c r="AG146" s="4">
        <v>76788817</v>
      </c>
      <c r="AH146" s="4">
        <v>82446943</v>
      </c>
      <c r="AI146" s="4">
        <v>56665769</v>
      </c>
      <c r="AJ146" s="4">
        <v>52744214</v>
      </c>
      <c r="AK146" s="4">
        <v>50885373</v>
      </c>
      <c r="AL146" s="4">
        <v>41687313</v>
      </c>
      <c r="AM146" s="4">
        <v>47029541</v>
      </c>
      <c r="AN146">
        <v>43966596</v>
      </c>
      <c r="AO146">
        <v>45059682</v>
      </c>
      <c r="AP146">
        <v>59836062</v>
      </c>
      <c r="AQ146">
        <v>38470723</v>
      </c>
      <c r="AR146">
        <v>46812528</v>
      </c>
      <c r="AS146">
        <v>61445665</v>
      </c>
      <c r="AT146">
        <v>52165797</v>
      </c>
      <c r="AU146">
        <v>49425767</v>
      </c>
      <c r="AV146">
        <v>58316075</v>
      </c>
      <c r="AW146">
        <v>80797868</v>
      </c>
      <c r="AX146">
        <v>47564346</v>
      </c>
      <c r="AY146">
        <v>66657196</v>
      </c>
      <c r="AZ146">
        <v>130570199</v>
      </c>
      <c r="BA146">
        <v>121816717</v>
      </c>
      <c r="BB146">
        <v>77149926</v>
      </c>
      <c r="BC146">
        <v>95574781</v>
      </c>
    </row>
    <row r="147" spans="1:55" x14ac:dyDescent="0.25">
      <c r="A147" t="s">
        <v>0</v>
      </c>
      <c r="B147" t="s">
        <v>113</v>
      </c>
      <c r="R147" s="4">
        <v>8534</v>
      </c>
      <c r="S147" s="4"/>
      <c r="T147" s="4"/>
      <c r="U147" s="4"/>
      <c r="V147" s="4"/>
      <c r="W147" s="4"/>
      <c r="X147" s="4">
        <v>1250</v>
      </c>
      <c r="Y147" s="4">
        <v>2413</v>
      </c>
      <c r="Z147" s="4">
        <v>9952</v>
      </c>
      <c r="AA147" s="5">
        <v>3679</v>
      </c>
      <c r="AB147" s="5">
        <v>11528</v>
      </c>
      <c r="AC147" s="5">
        <v>64765</v>
      </c>
      <c r="AD147" s="5">
        <v>126784</v>
      </c>
      <c r="AE147" s="5">
        <v>164441</v>
      </c>
      <c r="AF147" s="4">
        <v>103358</v>
      </c>
      <c r="AG147" s="4">
        <v>129976</v>
      </c>
      <c r="AH147" s="4">
        <v>72840</v>
      </c>
      <c r="AI147" s="4">
        <v>113407</v>
      </c>
      <c r="AJ147" s="4">
        <v>105493</v>
      </c>
      <c r="AK147" s="4">
        <v>12007</v>
      </c>
      <c r="AL147" s="4">
        <v>5336</v>
      </c>
      <c r="AM147" s="4">
        <v>50248</v>
      </c>
      <c r="AN147">
        <v>110729</v>
      </c>
      <c r="AO147">
        <v>265616</v>
      </c>
      <c r="AP147">
        <v>164917</v>
      </c>
      <c r="AQ147">
        <v>224638</v>
      </c>
      <c r="AR147">
        <v>478639</v>
      </c>
      <c r="AS147">
        <v>471235</v>
      </c>
      <c r="AT147">
        <v>688508</v>
      </c>
      <c r="AU147">
        <v>425322</v>
      </c>
      <c r="AV147">
        <v>1109695</v>
      </c>
      <c r="AW147">
        <v>839450</v>
      </c>
      <c r="AX147">
        <v>1125010</v>
      </c>
      <c r="AY147">
        <v>2265831</v>
      </c>
      <c r="AZ147">
        <v>1784094</v>
      </c>
      <c r="BA147">
        <v>1742490</v>
      </c>
      <c r="BB147">
        <v>1340764</v>
      </c>
      <c r="BC147">
        <v>1395594</v>
      </c>
    </row>
    <row r="148" spans="1:55" x14ac:dyDescent="0.25">
      <c r="A148" t="s">
        <v>0</v>
      </c>
      <c r="B148" t="s">
        <v>226</v>
      </c>
      <c r="R148" s="4"/>
      <c r="S148" s="4"/>
      <c r="T148" s="4"/>
      <c r="U148" s="4"/>
      <c r="V148" s="4"/>
      <c r="W148" s="4"/>
      <c r="X148" s="4"/>
      <c r="Y148" s="4"/>
      <c r="Z148" s="4"/>
      <c r="AA148" s="5"/>
      <c r="AB148" s="5"/>
      <c r="AC148" s="5"/>
      <c r="AD148" s="5"/>
      <c r="AE148" s="5"/>
      <c r="AF148" s="4"/>
      <c r="AG148" s="4"/>
      <c r="AH148" s="4"/>
      <c r="AI148" s="4"/>
      <c r="AJ148" s="4"/>
      <c r="AK148" s="4"/>
      <c r="AL148" s="4"/>
      <c r="AM148" s="4">
        <v>40</v>
      </c>
      <c r="AZ148">
        <v>1</v>
      </c>
      <c r="BA148">
        <v>1060</v>
      </c>
    </row>
    <row r="149" spans="1:55" x14ac:dyDescent="0.25">
      <c r="A149" t="s">
        <v>0</v>
      </c>
      <c r="B149" t="s">
        <v>227</v>
      </c>
      <c r="R149" s="4"/>
      <c r="S149" s="4"/>
      <c r="T149" s="4"/>
      <c r="U149" s="4"/>
      <c r="V149" s="4"/>
      <c r="W149" s="4"/>
      <c r="X149" s="4"/>
      <c r="Y149" s="4"/>
      <c r="Z149" s="4"/>
      <c r="AA149" s="5"/>
      <c r="AB149" s="5"/>
      <c r="AC149" s="5"/>
      <c r="AD149" s="5"/>
      <c r="AE149" s="5"/>
      <c r="AF149" s="4"/>
      <c r="AG149" s="4"/>
      <c r="AH149" s="4"/>
      <c r="AI149" s="4"/>
      <c r="AJ149" s="4"/>
      <c r="AK149" s="4"/>
      <c r="AL149" s="4">
        <v>24</v>
      </c>
      <c r="AM149" s="4">
        <v>97</v>
      </c>
      <c r="AQ149">
        <v>2244</v>
      </c>
      <c r="AR149">
        <v>265</v>
      </c>
      <c r="AS149">
        <v>92</v>
      </c>
      <c r="BC149">
        <v>70</v>
      </c>
    </row>
    <row r="150" spans="1:55" x14ac:dyDescent="0.25">
      <c r="A150" t="s">
        <v>0</v>
      </c>
      <c r="B150" t="s">
        <v>114</v>
      </c>
      <c r="R150" s="4">
        <v>24009</v>
      </c>
      <c r="S150" s="4"/>
      <c r="T150" s="4"/>
      <c r="U150" s="4"/>
      <c r="V150" s="4"/>
      <c r="W150" s="4"/>
      <c r="X150" s="4"/>
      <c r="Y150" s="4">
        <v>109226</v>
      </c>
      <c r="Z150" s="4"/>
      <c r="AA150" s="5">
        <v>11594</v>
      </c>
      <c r="AB150" s="5">
        <v>19170</v>
      </c>
      <c r="AC150" s="5">
        <v>25463</v>
      </c>
      <c r="AD150" s="5">
        <v>25591</v>
      </c>
      <c r="AE150" s="5">
        <v>24654</v>
      </c>
      <c r="AF150" s="4">
        <v>20762</v>
      </c>
      <c r="AG150" s="4">
        <v>7972</v>
      </c>
      <c r="AH150" s="4">
        <v>702</v>
      </c>
      <c r="AI150" s="4">
        <v>448</v>
      </c>
      <c r="AJ150" s="4"/>
      <c r="AK150" s="4">
        <v>18</v>
      </c>
      <c r="AL150" s="4">
        <v>8689</v>
      </c>
      <c r="AM150" s="4">
        <v>5024</v>
      </c>
    </row>
    <row r="151" spans="1:55" x14ac:dyDescent="0.25">
      <c r="A151" t="s">
        <v>0</v>
      </c>
      <c r="B151" t="s">
        <v>115</v>
      </c>
      <c r="R151" s="4">
        <v>185178</v>
      </c>
      <c r="S151" s="4"/>
      <c r="T151" s="4"/>
      <c r="U151" s="4"/>
      <c r="V151" s="4"/>
      <c r="W151" s="4"/>
      <c r="X151" s="4">
        <v>1260022</v>
      </c>
      <c r="Y151" s="4">
        <v>1238163</v>
      </c>
      <c r="Z151" s="4">
        <v>324717</v>
      </c>
      <c r="AA151" s="5"/>
      <c r="AB151" s="5">
        <v>823</v>
      </c>
      <c r="AC151" s="5"/>
      <c r="AD151" s="5">
        <v>9081</v>
      </c>
      <c r="AE151" s="5"/>
      <c r="AF151" s="4"/>
      <c r="AG151" s="4">
        <v>352</v>
      </c>
      <c r="AH151" s="4">
        <v>144318</v>
      </c>
      <c r="AI151" s="4">
        <v>740794</v>
      </c>
      <c r="AJ151" s="4">
        <v>1498117</v>
      </c>
      <c r="AK151" s="4">
        <v>447246</v>
      </c>
      <c r="AL151" s="4">
        <v>1090914</v>
      </c>
      <c r="AM151" s="4">
        <v>511445</v>
      </c>
    </row>
    <row r="152" spans="1:55" x14ac:dyDescent="0.25">
      <c r="A152" t="s">
        <v>0</v>
      </c>
      <c r="B152" t="s">
        <v>228</v>
      </c>
      <c r="R152" s="4"/>
      <c r="S152" s="4"/>
      <c r="T152" s="4"/>
      <c r="U152" s="4"/>
      <c r="V152" s="4"/>
      <c r="W152" s="4"/>
      <c r="X152" s="4"/>
      <c r="Y152" s="4"/>
      <c r="Z152" s="4"/>
      <c r="AA152" s="5"/>
      <c r="AB152" s="5"/>
      <c r="AC152" s="5"/>
      <c r="AD152" s="5"/>
      <c r="AE152" s="5"/>
      <c r="AF152" s="4"/>
      <c r="AG152" s="4"/>
      <c r="AH152" s="4"/>
      <c r="AI152" s="4"/>
      <c r="AJ152" s="4"/>
      <c r="AK152" s="4"/>
      <c r="AL152" s="4"/>
      <c r="AM152" s="4"/>
      <c r="AN152">
        <v>60765</v>
      </c>
      <c r="AO152">
        <v>699628</v>
      </c>
      <c r="AP152">
        <v>276793</v>
      </c>
      <c r="AQ152">
        <v>382658</v>
      </c>
      <c r="AR152">
        <v>1459973</v>
      </c>
      <c r="AS152">
        <v>2393358</v>
      </c>
      <c r="AT152">
        <v>867306</v>
      </c>
      <c r="AU152">
        <v>1229104</v>
      </c>
      <c r="AV152">
        <v>613620</v>
      </c>
      <c r="AX152">
        <v>2024961</v>
      </c>
      <c r="AY152">
        <v>796488</v>
      </c>
      <c r="AZ152">
        <v>2549727</v>
      </c>
      <c r="BA152">
        <v>867270</v>
      </c>
      <c r="BB152">
        <v>1348924</v>
      </c>
      <c r="BC152">
        <v>3654442</v>
      </c>
    </row>
    <row r="153" spans="1:55" x14ac:dyDescent="0.25">
      <c r="A153" t="s">
        <v>0</v>
      </c>
      <c r="B153" t="s">
        <v>116</v>
      </c>
      <c r="R153" s="4"/>
      <c r="S153" s="4"/>
      <c r="T153" s="4"/>
      <c r="U153" s="4"/>
      <c r="V153" s="4"/>
      <c r="W153" s="4"/>
      <c r="X153" s="4"/>
      <c r="Y153" s="4"/>
      <c r="Z153" s="4"/>
      <c r="AA153" s="5"/>
      <c r="AB153" s="5">
        <v>1090748</v>
      </c>
      <c r="AC153" s="5">
        <v>963629</v>
      </c>
      <c r="AD153" s="5">
        <v>979500</v>
      </c>
      <c r="AE153" s="5">
        <v>1371358</v>
      </c>
      <c r="AF153" s="4">
        <v>1321659</v>
      </c>
      <c r="AG153" s="4">
        <v>1413057</v>
      </c>
      <c r="AH153" s="4">
        <v>1121397</v>
      </c>
      <c r="AI153" s="4">
        <v>1157664</v>
      </c>
      <c r="AJ153" s="4">
        <v>1049122</v>
      </c>
      <c r="AK153" s="4">
        <v>707295</v>
      </c>
      <c r="AL153" s="4">
        <v>541143</v>
      </c>
      <c r="AM153" s="4">
        <v>530247</v>
      </c>
      <c r="AN153">
        <v>466502</v>
      </c>
      <c r="AO153">
        <v>445407</v>
      </c>
      <c r="AP153">
        <v>458614</v>
      </c>
      <c r="AQ153">
        <v>476840</v>
      </c>
      <c r="AR153">
        <v>621687</v>
      </c>
      <c r="AS153">
        <v>3305057</v>
      </c>
      <c r="AT153">
        <v>4180990</v>
      </c>
      <c r="AU153">
        <v>5405291</v>
      </c>
      <c r="AV153">
        <v>4907183</v>
      </c>
      <c r="AW153">
        <v>5556820</v>
      </c>
      <c r="AX153">
        <v>8799683</v>
      </c>
      <c r="AY153">
        <v>7166520</v>
      </c>
      <c r="AZ153">
        <v>5432691</v>
      </c>
      <c r="BA153">
        <v>5614534</v>
      </c>
      <c r="BB153">
        <v>4323110</v>
      </c>
      <c r="BC153">
        <v>1965456</v>
      </c>
    </row>
    <row r="154" spans="1:55" x14ac:dyDescent="0.25">
      <c r="A154" t="s">
        <v>0</v>
      </c>
      <c r="B154" t="s">
        <v>117</v>
      </c>
      <c r="P154" s="1">
        <f t="shared" ref="P154:AE154" si="0">SUM(P4:P153)</f>
        <v>0</v>
      </c>
      <c r="Q154" s="1">
        <f t="shared" si="0"/>
        <v>0</v>
      </c>
      <c r="R154" s="5">
        <f t="shared" si="0"/>
        <v>577218844</v>
      </c>
      <c r="S154" s="5">
        <f t="shared" si="0"/>
        <v>0</v>
      </c>
      <c r="T154" s="5">
        <f t="shared" si="0"/>
        <v>0</v>
      </c>
      <c r="U154" s="5">
        <f t="shared" si="0"/>
        <v>0</v>
      </c>
      <c r="V154" s="5">
        <f t="shared" si="0"/>
        <v>0</v>
      </c>
      <c r="W154" s="5">
        <f t="shared" si="0"/>
        <v>0</v>
      </c>
      <c r="X154" s="5">
        <f t="shared" si="0"/>
        <v>1043585573</v>
      </c>
      <c r="Y154" s="5">
        <f t="shared" si="0"/>
        <v>1372711840</v>
      </c>
      <c r="Z154" s="5">
        <f t="shared" si="0"/>
        <v>754718146</v>
      </c>
      <c r="AA154" s="5">
        <f t="shared" si="0"/>
        <v>685330166</v>
      </c>
      <c r="AB154" s="5">
        <f t="shared" si="0"/>
        <v>770299481</v>
      </c>
      <c r="AC154" s="5">
        <f t="shared" si="0"/>
        <v>889566147</v>
      </c>
      <c r="AD154" s="5">
        <f t="shared" si="0"/>
        <v>891579013</v>
      </c>
      <c r="AE154" s="5">
        <f t="shared" si="0"/>
        <v>865205198</v>
      </c>
      <c r="AF154" s="5">
        <f>SUM(AF4:AF153)</f>
        <v>851679778</v>
      </c>
      <c r="AG154" s="5">
        <f t="shared" ref="AG154:BB154" si="1">SUM(AG4:AG153)</f>
        <v>832013572</v>
      </c>
      <c r="AH154" s="5">
        <f t="shared" si="1"/>
        <v>861923173</v>
      </c>
      <c r="AI154" s="5">
        <f t="shared" si="1"/>
        <v>739945652</v>
      </c>
      <c r="AJ154" s="5">
        <f t="shared" si="1"/>
        <v>613836169</v>
      </c>
      <c r="AK154" s="5">
        <f t="shared" si="1"/>
        <v>453533489</v>
      </c>
      <c r="AL154" s="5">
        <f t="shared" si="1"/>
        <v>425878796</v>
      </c>
      <c r="AM154" s="5">
        <f t="shared" si="1"/>
        <v>460128837</v>
      </c>
      <c r="AN154" s="1">
        <f t="shared" si="1"/>
        <v>463073595</v>
      </c>
      <c r="AO154" s="1">
        <f t="shared" si="1"/>
        <v>505569903</v>
      </c>
      <c r="AP154" s="1">
        <f t="shared" si="1"/>
        <v>610652997</v>
      </c>
      <c r="AQ154" s="1">
        <f t="shared" si="1"/>
        <v>538629649</v>
      </c>
      <c r="AR154" s="1">
        <f t="shared" si="1"/>
        <v>518015707</v>
      </c>
      <c r="AS154" s="1">
        <f t="shared" si="1"/>
        <v>603590047</v>
      </c>
      <c r="AT154" s="1">
        <f t="shared" si="1"/>
        <v>630123134</v>
      </c>
      <c r="AU154" s="1">
        <f t="shared" si="1"/>
        <v>723632552</v>
      </c>
      <c r="AV154" s="1">
        <f t="shared" si="1"/>
        <v>1322839111</v>
      </c>
      <c r="AW154" s="1">
        <f t="shared" si="1"/>
        <v>1651169630</v>
      </c>
      <c r="AX154" s="1">
        <f t="shared" si="1"/>
        <v>870672124</v>
      </c>
      <c r="AY154" s="1">
        <f t="shared" si="1"/>
        <v>667232823</v>
      </c>
      <c r="AZ154" s="1">
        <f t="shared" si="1"/>
        <v>983479467</v>
      </c>
      <c r="BA154" s="1">
        <f t="shared" si="1"/>
        <v>1084581891</v>
      </c>
      <c r="BB154" s="1">
        <f t="shared" si="1"/>
        <v>1184718828</v>
      </c>
      <c r="BC154" s="1">
        <f>SUM(BC4:BC153)+BC201</f>
        <v>1428780429</v>
      </c>
    </row>
    <row r="155" spans="1:55" x14ac:dyDescent="0.25">
      <c r="A155" t="s">
        <v>0</v>
      </c>
      <c r="B155" t="s">
        <v>118</v>
      </c>
      <c r="R155" s="4"/>
      <c r="S155" s="4"/>
      <c r="T155" s="4"/>
      <c r="U155" s="4"/>
      <c r="V155" s="4"/>
      <c r="W155" s="4"/>
      <c r="X155" s="4"/>
      <c r="Y155" s="4"/>
      <c r="Z155" s="4"/>
      <c r="AA155" s="5"/>
      <c r="AB155" s="5">
        <v>32728265</v>
      </c>
      <c r="AC155" s="5">
        <v>51095818</v>
      </c>
      <c r="AD155" s="5">
        <v>43381726</v>
      </c>
      <c r="AE155" s="5">
        <v>40865657</v>
      </c>
      <c r="AF155" s="4">
        <v>43247137</v>
      </c>
      <c r="AG155" s="4">
        <v>45147443</v>
      </c>
      <c r="AH155" s="4">
        <v>45087212</v>
      </c>
      <c r="AI155" s="4">
        <v>42955118</v>
      </c>
      <c r="AJ155" s="4">
        <v>36546967</v>
      </c>
      <c r="AK155" s="4">
        <v>26542305</v>
      </c>
      <c r="AL155" s="4">
        <v>17791254</v>
      </c>
      <c r="AM155" s="4">
        <v>17199774</v>
      </c>
      <c r="AN155">
        <v>18757328</v>
      </c>
      <c r="AO155">
        <v>20364613</v>
      </c>
      <c r="AP155">
        <v>21082104</v>
      </c>
      <c r="AQ155">
        <v>22965064</v>
      </c>
      <c r="AR155">
        <v>25261678</v>
      </c>
      <c r="AS155">
        <v>31731132</v>
      </c>
      <c r="AT155">
        <v>32131249</v>
      </c>
      <c r="AU155">
        <v>33980519</v>
      </c>
      <c r="AV155">
        <v>28385833</v>
      </c>
      <c r="AW155">
        <v>30771064</v>
      </c>
      <c r="AX155">
        <v>35036917</v>
      </c>
      <c r="AY155">
        <v>37051992</v>
      </c>
      <c r="AZ155">
        <v>35123491</v>
      </c>
      <c r="BA155">
        <v>43334472</v>
      </c>
      <c r="BB155">
        <v>55533885</v>
      </c>
      <c r="BC155">
        <v>62512864</v>
      </c>
    </row>
    <row r="156" spans="1:55" x14ac:dyDescent="0.25">
      <c r="A156" t="s">
        <v>0</v>
      </c>
      <c r="B156" t="s">
        <v>119</v>
      </c>
      <c r="R156" s="4">
        <v>1983671</v>
      </c>
      <c r="S156" s="4"/>
      <c r="T156" s="4"/>
      <c r="U156" s="4"/>
      <c r="V156" s="4"/>
      <c r="W156" s="4"/>
      <c r="X156" s="4">
        <v>4022868</v>
      </c>
      <c r="Y156" s="4">
        <v>4758306</v>
      </c>
      <c r="Z156" s="4">
        <v>4738695</v>
      </c>
      <c r="AA156" s="5">
        <v>3629342</v>
      </c>
      <c r="AB156" s="5">
        <v>3248235</v>
      </c>
      <c r="AC156" s="5">
        <v>3317769</v>
      </c>
      <c r="AD156" s="5">
        <v>3445998</v>
      </c>
      <c r="AE156" s="5">
        <v>3364585</v>
      </c>
      <c r="AF156" s="4">
        <v>3426532</v>
      </c>
      <c r="AG156" s="4">
        <v>3547332</v>
      </c>
      <c r="AH156" s="4">
        <v>3485533</v>
      </c>
      <c r="AI156" s="4">
        <v>3423899</v>
      </c>
      <c r="AJ156" s="4">
        <v>3480712</v>
      </c>
      <c r="AK156" s="4">
        <v>3879655</v>
      </c>
      <c r="AL156" s="4">
        <v>4442537</v>
      </c>
      <c r="AM156" s="4">
        <v>4368815</v>
      </c>
      <c r="AN156">
        <v>4383973</v>
      </c>
      <c r="AO156">
        <v>4324849</v>
      </c>
      <c r="AP156">
        <v>4466211</v>
      </c>
      <c r="AQ156">
        <v>4670688</v>
      </c>
      <c r="AR156">
        <v>4687349</v>
      </c>
      <c r="AS156">
        <v>3393002</v>
      </c>
      <c r="AX156">
        <v>1158441</v>
      </c>
      <c r="AY156">
        <v>7127066</v>
      </c>
      <c r="AZ156">
        <v>10094462</v>
      </c>
      <c r="BA156">
        <v>13233219</v>
      </c>
      <c r="BB156">
        <v>10570545</v>
      </c>
      <c r="BC156">
        <v>11411814</v>
      </c>
    </row>
    <row r="157" spans="1:55" x14ac:dyDescent="0.25">
      <c r="A157" t="s">
        <v>0</v>
      </c>
      <c r="B157" t="s">
        <v>120</v>
      </c>
      <c r="R157" s="4">
        <v>27209</v>
      </c>
      <c r="S157" s="4"/>
      <c r="T157" s="4"/>
      <c r="U157" s="4"/>
      <c r="V157" s="4"/>
      <c r="W157" s="4"/>
      <c r="X157" s="4">
        <v>49113</v>
      </c>
      <c r="Y157" s="4">
        <v>44876</v>
      </c>
      <c r="Z157" s="4">
        <v>43956</v>
      </c>
      <c r="AA157" s="5">
        <v>68103</v>
      </c>
      <c r="AB157" s="5">
        <v>47551</v>
      </c>
      <c r="AC157" s="5">
        <v>33956</v>
      </c>
      <c r="AD157" s="5">
        <v>16613</v>
      </c>
      <c r="AE157" s="5">
        <v>19130</v>
      </c>
      <c r="AF157" s="4">
        <v>20649</v>
      </c>
      <c r="AG157" s="4">
        <v>58560</v>
      </c>
      <c r="AH157" s="4">
        <v>48060</v>
      </c>
      <c r="AI157" s="4">
        <v>21886</v>
      </c>
      <c r="AJ157" s="4">
        <v>34152</v>
      </c>
      <c r="AK157" s="4">
        <v>20936</v>
      </c>
      <c r="AL157" s="4">
        <v>21082</v>
      </c>
      <c r="AM157" s="4">
        <v>13438</v>
      </c>
      <c r="AN157">
        <v>16392</v>
      </c>
      <c r="AO157">
        <v>23706</v>
      </c>
      <c r="AP157">
        <v>41166</v>
      </c>
      <c r="AQ157">
        <v>25052</v>
      </c>
      <c r="AR157">
        <v>49822</v>
      </c>
      <c r="AS157">
        <v>46652</v>
      </c>
      <c r="AT157">
        <v>42003</v>
      </c>
      <c r="AU157">
        <v>57648</v>
      </c>
      <c r="AV157">
        <v>22876</v>
      </c>
      <c r="AW157">
        <v>163794</v>
      </c>
      <c r="AX157">
        <v>79840</v>
      </c>
      <c r="AY157">
        <v>101462</v>
      </c>
      <c r="AZ157">
        <v>66202</v>
      </c>
      <c r="BA157">
        <v>93317</v>
      </c>
      <c r="BB157">
        <v>77047</v>
      </c>
      <c r="BC157">
        <v>170061</v>
      </c>
    </row>
    <row r="158" spans="1:55" x14ac:dyDescent="0.25">
      <c r="A158" t="s">
        <v>0</v>
      </c>
      <c r="B158" t="s">
        <v>121</v>
      </c>
      <c r="C158" t="s">
        <v>122</v>
      </c>
      <c r="R158" s="4">
        <v>31364</v>
      </c>
      <c r="S158" s="4"/>
      <c r="T158" s="4"/>
      <c r="U158" s="4"/>
      <c r="V158" s="4"/>
      <c r="W158" s="4"/>
      <c r="X158" s="4">
        <v>47852</v>
      </c>
      <c r="Y158" s="4">
        <v>85828</v>
      </c>
      <c r="Z158" s="4">
        <v>54961</v>
      </c>
      <c r="AA158" s="5">
        <v>84555</v>
      </c>
      <c r="AB158" s="5">
        <v>77727</v>
      </c>
      <c r="AC158" s="5">
        <v>95925</v>
      </c>
      <c r="AD158" s="5">
        <v>52812</v>
      </c>
      <c r="AE158" s="5">
        <v>33419</v>
      </c>
      <c r="AF158" s="4">
        <v>51696</v>
      </c>
      <c r="AG158" s="4">
        <v>69794</v>
      </c>
      <c r="AH158" s="4">
        <v>46645</v>
      </c>
      <c r="AI158" s="4">
        <v>37971</v>
      </c>
      <c r="AJ158" s="4">
        <v>43199</v>
      </c>
      <c r="AK158" s="4">
        <v>37434</v>
      </c>
      <c r="AL158" s="4">
        <v>33067</v>
      </c>
      <c r="AM158" s="4">
        <v>36010</v>
      </c>
      <c r="AN158">
        <v>56701</v>
      </c>
      <c r="AO158">
        <v>72687</v>
      </c>
      <c r="AP158">
        <v>145047</v>
      </c>
      <c r="AQ158">
        <v>139587</v>
      </c>
      <c r="AR158">
        <v>174503</v>
      </c>
      <c r="AS158">
        <v>160327</v>
      </c>
      <c r="AT158">
        <v>52872</v>
      </c>
      <c r="AU158">
        <v>31968</v>
      </c>
      <c r="AV158">
        <v>5240</v>
      </c>
      <c r="AW158">
        <v>236355</v>
      </c>
      <c r="AX158">
        <v>109337</v>
      </c>
      <c r="AY158">
        <v>193713</v>
      </c>
      <c r="AZ158">
        <v>328862</v>
      </c>
      <c r="BA158">
        <v>335728</v>
      </c>
      <c r="BB158">
        <v>374015</v>
      </c>
      <c r="BC158">
        <v>504190</v>
      </c>
    </row>
    <row r="159" spans="1:55" x14ac:dyDescent="0.25">
      <c r="A159" t="s">
        <v>0</v>
      </c>
      <c r="B159" t="s">
        <v>123</v>
      </c>
      <c r="R159" s="4">
        <v>138785</v>
      </c>
      <c r="S159" s="4"/>
      <c r="T159" s="4"/>
      <c r="U159" s="4"/>
      <c r="V159" s="4"/>
      <c r="W159" s="4"/>
      <c r="X159" s="4">
        <v>514368</v>
      </c>
      <c r="Y159" s="4">
        <v>375778</v>
      </c>
      <c r="Z159" s="4">
        <v>315576</v>
      </c>
      <c r="AA159" s="5">
        <v>169180</v>
      </c>
      <c r="AB159" s="5">
        <v>288813</v>
      </c>
      <c r="AC159" s="5">
        <v>372657</v>
      </c>
      <c r="AD159" s="5">
        <v>319697</v>
      </c>
      <c r="AE159" s="5">
        <v>169804</v>
      </c>
      <c r="AF159" s="4">
        <v>336589</v>
      </c>
      <c r="AG159" s="4">
        <v>388296</v>
      </c>
      <c r="AH159" s="4">
        <v>373549</v>
      </c>
      <c r="AI159" s="4">
        <v>319681</v>
      </c>
      <c r="AJ159" s="4">
        <v>284882</v>
      </c>
      <c r="AK159" s="4">
        <v>355927</v>
      </c>
      <c r="AL159" s="4">
        <v>288068</v>
      </c>
      <c r="AM159" s="4">
        <v>362172</v>
      </c>
      <c r="AN159">
        <v>367677</v>
      </c>
      <c r="AO159">
        <v>550328</v>
      </c>
      <c r="AP159">
        <v>696269</v>
      </c>
      <c r="AQ159">
        <v>794941</v>
      </c>
      <c r="AR159">
        <v>745893</v>
      </c>
      <c r="AS159">
        <v>656927</v>
      </c>
      <c r="AT159">
        <v>284289</v>
      </c>
      <c r="AU159">
        <v>417054</v>
      </c>
      <c r="AV159">
        <v>429201</v>
      </c>
      <c r="AW159">
        <v>530582</v>
      </c>
      <c r="AX159">
        <v>659910</v>
      </c>
      <c r="AY159">
        <v>998958</v>
      </c>
      <c r="AZ159">
        <v>2125273</v>
      </c>
      <c r="BA159">
        <v>1910923</v>
      </c>
      <c r="BB159">
        <v>1788194</v>
      </c>
      <c r="BC159">
        <v>2445920</v>
      </c>
    </row>
    <row r="160" spans="1:55" x14ac:dyDescent="0.25">
      <c r="A160" t="s">
        <v>0</v>
      </c>
      <c r="B160" t="s">
        <v>124</v>
      </c>
      <c r="R160" s="4"/>
      <c r="S160" s="4"/>
      <c r="T160" s="4"/>
      <c r="U160" s="4"/>
      <c r="V160" s="4"/>
      <c r="W160" s="4"/>
      <c r="X160" s="4"/>
      <c r="Y160" s="4"/>
      <c r="Z160" s="4">
        <v>433888</v>
      </c>
      <c r="AA160" s="5">
        <v>711785</v>
      </c>
      <c r="AB160" s="5">
        <v>824901</v>
      </c>
      <c r="AC160" s="5">
        <v>1070305</v>
      </c>
      <c r="AD160" s="5">
        <v>1160611</v>
      </c>
      <c r="AE160" s="5">
        <v>1347539</v>
      </c>
      <c r="AF160" s="4">
        <v>1593075</v>
      </c>
      <c r="AG160" s="4">
        <v>1306807</v>
      </c>
      <c r="AH160" s="4">
        <v>1020415</v>
      </c>
      <c r="AI160" s="4">
        <v>1452788</v>
      </c>
      <c r="AJ160" s="4">
        <v>1413843</v>
      </c>
      <c r="AK160" s="4">
        <v>1529207</v>
      </c>
      <c r="AL160" s="4">
        <v>1646661</v>
      </c>
      <c r="AM160" s="4">
        <v>1861271</v>
      </c>
      <c r="AN160">
        <v>2644102</v>
      </c>
      <c r="AO160">
        <v>2100161</v>
      </c>
      <c r="AP160">
        <v>3119475</v>
      </c>
      <c r="AQ160">
        <v>3131852</v>
      </c>
      <c r="AR160">
        <v>3094833</v>
      </c>
      <c r="AS160">
        <v>2825856</v>
      </c>
      <c r="AT160">
        <v>730357</v>
      </c>
      <c r="AU160">
        <v>1183990</v>
      </c>
      <c r="AV160">
        <v>1656926</v>
      </c>
      <c r="AW160">
        <v>2298820</v>
      </c>
      <c r="AX160">
        <v>3261549</v>
      </c>
      <c r="AY160">
        <v>5661250</v>
      </c>
      <c r="AZ160">
        <v>13054288</v>
      </c>
      <c r="BA160">
        <v>12854771</v>
      </c>
    </row>
    <row r="161" spans="1:55" x14ac:dyDescent="0.25">
      <c r="A161" t="s">
        <v>0</v>
      </c>
      <c r="B161" t="s">
        <v>74</v>
      </c>
      <c r="R161" s="4"/>
      <c r="S161" s="4"/>
      <c r="T161" s="4"/>
      <c r="U161" s="4"/>
      <c r="V161" s="4"/>
      <c r="W161" s="4"/>
      <c r="X161" s="4">
        <v>60670657</v>
      </c>
      <c r="Y161" s="4">
        <v>69331895</v>
      </c>
      <c r="Z161" s="4">
        <v>26922589</v>
      </c>
      <c r="AA161" s="5">
        <v>31103593</v>
      </c>
      <c r="AB161" s="5"/>
      <c r="AC161" s="5"/>
      <c r="AD161" s="5"/>
      <c r="AE161" s="5"/>
      <c r="AF161" s="4"/>
      <c r="AG161" s="4"/>
      <c r="AH161" s="4"/>
      <c r="AI161" s="4"/>
      <c r="AJ161" s="4"/>
      <c r="AK161" s="4"/>
      <c r="AL161" s="4"/>
      <c r="AM161" s="4"/>
    </row>
    <row r="162" spans="1:55" x14ac:dyDescent="0.25">
      <c r="A162" t="s">
        <v>0</v>
      </c>
      <c r="B162" t="s">
        <v>125</v>
      </c>
      <c r="R162" s="4">
        <v>54270</v>
      </c>
      <c r="S162" s="4"/>
      <c r="T162" s="4"/>
      <c r="U162" s="4"/>
      <c r="V162" s="4"/>
      <c r="W162" s="4"/>
      <c r="X162" s="4">
        <v>2064610</v>
      </c>
      <c r="Y162" s="4">
        <v>2605250</v>
      </c>
      <c r="Z162" s="4">
        <v>675295</v>
      </c>
      <c r="AA162" s="5">
        <v>534255</v>
      </c>
      <c r="AB162" s="5">
        <v>514889</v>
      </c>
      <c r="AC162" s="5">
        <v>530939</v>
      </c>
      <c r="AD162" s="5">
        <v>421933</v>
      </c>
      <c r="AE162" s="5">
        <v>347829</v>
      </c>
      <c r="AF162" s="4">
        <v>57071</v>
      </c>
      <c r="AG162" s="4">
        <v>396701</v>
      </c>
      <c r="AH162" s="4">
        <v>136898</v>
      </c>
      <c r="AI162" s="4">
        <v>184699</v>
      </c>
      <c r="AJ162" s="4">
        <v>28230</v>
      </c>
      <c r="AK162" s="4">
        <v>65126</v>
      </c>
      <c r="AL162" s="4">
        <v>216312</v>
      </c>
      <c r="AM162" s="4">
        <v>56940</v>
      </c>
      <c r="AN162">
        <v>93175</v>
      </c>
      <c r="AO162">
        <v>103599</v>
      </c>
      <c r="AP162">
        <v>244607</v>
      </c>
      <c r="AQ162">
        <v>95486</v>
      </c>
      <c r="AR162">
        <v>136538</v>
      </c>
      <c r="AS162">
        <v>374012</v>
      </c>
      <c r="AT162">
        <v>607682</v>
      </c>
      <c r="AU162">
        <v>275250</v>
      </c>
      <c r="AV162">
        <v>372112</v>
      </c>
      <c r="AW162">
        <v>569388</v>
      </c>
      <c r="AX162">
        <v>1005448</v>
      </c>
      <c r="AY162">
        <v>927102</v>
      </c>
      <c r="AZ162">
        <v>1461805</v>
      </c>
      <c r="BA162">
        <v>2468620</v>
      </c>
      <c r="BB162">
        <v>2540237</v>
      </c>
      <c r="BC162">
        <v>2671305</v>
      </c>
    </row>
    <row r="163" spans="1:55" x14ac:dyDescent="0.25">
      <c r="A163" t="s">
        <v>0</v>
      </c>
      <c r="B163" t="s">
        <v>126</v>
      </c>
      <c r="R163" s="4">
        <v>243156</v>
      </c>
      <c r="S163" s="4"/>
      <c r="T163" s="4"/>
      <c r="U163" s="4"/>
      <c r="V163" s="4"/>
      <c r="W163" s="4"/>
      <c r="X163" s="4">
        <v>1794543</v>
      </c>
      <c r="Y163" s="4">
        <v>2135366</v>
      </c>
      <c r="Z163" s="4">
        <v>874529</v>
      </c>
      <c r="AA163" s="5">
        <v>794779</v>
      </c>
      <c r="AB163" s="5">
        <v>1124810</v>
      </c>
      <c r="AC163" s="5">
        <v>1372016</v>
      </c>
      <c r="AD163" s="5">
        <v>1265390</v>
      </c>
      <c r="AE163" s="5">
        <v>808211</v>
      </c>
      <c r="AF163" s="4">
        <v>660179</v>
      </c>
      <c r="AG163" s="4">
        <v>583618</v>
      </c>
      <c r="AH163" s="4">
        <v>409967</v>
      </c>
      <c r="AI163" s="4">
        <v>312632</v>
      </c>
      <c r="AJ163" s="4">
        <v>207377</v>
      </c>
      <c r="AK163" s="4">
        <v>267890</v>
      </c>
      <c r="AL163" s="4">
        <v>338768</v>
      </c>
      <c r="AM163" s="4">
        <v>345438</v>
      </c>
      <c r="AN163">
        <v>599926</v>
      </c>
      <c r="AO163">
        <v>649542</v>
      </c>
      <c r="AP163">
        <v>955812</v>
      </c>
      <c r="AQ163">
        <v>564436</v>
      </c>
      <c r="AR163">
        <v>648820</v>
      </c>
      <c r="AS163">
        <v>2288920</v>
      </c>
      <c r="AT163">
        <v>3992769</v>
      </c>
      <c r="AU163">
        <v>3341790</v>
      </c>
      <c r="AV163">
        <v>2720075</v>
      </c>
      <c r="AW163">
        <v>2969016</v>
      </c>
      <c r="AX163">
        <v>3662602</v>
      </c>
      <c r="AY163">
        <v>3032415</v>
      </c>
      <c r="AZ163">
        <v>3876174</v>
      </c>
      <c r="BA163">
        <v>5181288</v>
      </c>
      <c r="BB163">
        <v>6934821</v>
      </c>
      <c r="BC163">
        <v>6331608</v>
      </c>
    </row>
    <row r="164" spans="1:55" x14ac:dyDescent="0.25">
      <c r="A164" t="s">
        <v>0</v>
      </c>
      <c r="B164" t="s">
        <v>127</v>
      </c>
      <c r="C164" t="s">
        <v>128</v>
      </c>
      <c r="R164" s="4">
        <v>985689</v>
      </c>
      <c r="S164" s="4"/>
      <c r="T164" s="4"/>
      <c r="U164" s="4"/>
      <c r="V164" s="4"/>
      <c r="W164" s="4"/>
      <c r="X164" s="4">
        <v>5294957</v>
      </c>
      <c r="Y164" s="4">
        <v>6530330</v>
      </c>
      <c r="Z164" s="4">
        <v>1961360</v>
      </c>
      <c r="AA164" s="5">
        <v>1916245</v>
      </c>
      <c r="AB164" s="5">
        <v>2026907</v>
      </c>
      <c r="AC164" s="5">
        <v>1941059</v>
      </c>
      <c r="AD164" s="5">
        <v>2165135</v>
      </c>
      <c r="AE164" s="5">
        <v>2170681</v>
      </c>
      <c r="AF164" s="4">
        <v>3227069</v>
      </c>
      <c r="AG164" s="4">
        <v>2815702</v>
      </c>
      <c r="AH164" s="4">
        <v>2730984</v>
      </c>
      <c r="AI164" s="4">
        <v>1739035</v>
      </c>
      <c r="AJ164" s="4">
        <v>1290992</v>
      </c>
      <c r="AK164" s="4">
        <v>1484112</v>
      </c>
      <c r="AL164" s="4">
        <v>1306562</v>
      </c>
      <c r="AM164" s="4">
        <v>1334768</v>
      </c>
      <c r="AN164">
        <v>1875413</v>
      </c>
      <c r="AO164">
        <v>2497090</v>
      </c>
      <c r="AP164">
        <v>3603585</v>
      </c>
      <c r="AQ164">
        <v>2418031</v>
      </c>
      <c r="AR164">
        <v>2565677</v>
      </c>
      <c r="AS164">
        <v>2910216</v>
      </c>
      <c r="AT164">
        <v>4970210</v>
      </c>
      <c r="AU164">
        <v>5522287</v>
      </c>
      <c r="AV164">
        <v>6562758</v>
      </c>
      <c r="AW164">
        <v>5770117</v>
      </c>
      <c r="AX164">
        <v>5463079</v>
      </c>
      <c r="AY164">
        <v>6593315</v>
      </c>
      <c r="AZ164">
        <v>11497896</v>
      </c>
      <c r="BA164">
        <v>15796267</v>
      </c>
      <c r="BB164">
        <v>17392875</v>
      </c>
      <c r="BC164">
        <v>18666235</v>
      </c>
    </row>
    <row r="165" spans="1:55" x14ac:dyDescent="0.25">
      <c r="B165" t="s">
        <v>295</v>
      </c>
      <c r="C165" t="s">
        <v>297</v>
      </c>
      <c r="R165" s="4">
        <v>3314979</v>
      </c>
      <c r="S165" s="4"/>
      <c r="T165" s="4"/>
      <c r="U165" s="4"/>
      <c r="V165" s="4"/>
      <c r="W165" s="4"/>
      <c r="X165" s="4"/>
      <c r="Y165" s="4"/>
      <c r="Z165" s="4"/>
      <c r="AA165" s="5"/>
      <c r="AB165" s="5"/>
      <c r="AC165" s="5"/>
      <c r="AD165" s="5"/>
      <c r="AE165" s="5"/>
      <c r="AF165" s="4"/>
      <c r="AG165" s="4"/>
      <c r="AH165" s="4"/>
      <c r="AI165" s="4"/>
      <c r="AJ165" s="4"/>
      <c r="AK165" s="4"/>
      <c r="AL165" s="4"/>
      <c r="AM165" s="4"/>
    </row>
    <row r="166" spans="1:55" x14ac:dyDescent="0.25">
      <c r="B166" t="s">
        <v>296</v>
      </c>
      <c r="C166" t="s">
        <v>297</v>
      </c>
      <c r="R166" s="4">
        <v>575459</v>
      </c>
      <c r="S166" s="4"/>
      <c r="T166" s="4"/>
      <c r="U166" s="4"/>
      <c r="V166" s="4"/>
      <c r="W166" s="4"/>
      <c r="X166" s="4"/>
      <c r="Y166" s="4"/>
      <c r="Z166" s="4"/>
      <c r="AA166" s="5"/>
      <c r="AB166" s="5"/>
      <c r="AC166" s="5"/>
      <c r="AD166" s="5"/>
      <c r="AE166" s="5"/>
      <c r="AF166" s="4"/>
      <c r="AG166" s="4"/>
      <c r="AH166" s="4"/>
      <c r="AI166" s="4"/>
      <c r="AJ166" s="4"/>
      <c r="AK166" s="4"/>
      <c r="AL166" s="4"/>
      <c r="AM166" s="4"/>
    </row>
    <row r="167" spans="1:55" x14ac:dyDescent="0.25">
      <c r="A167" t="s">
        <v>0</v>
      </c>
      <c r="B167" t="s">
        <v>129</v>
      </c>
      <c r="C167" t="s">
        <v>130</v>
      </c>
      <c r="R167" s="4"/>
      <c r="S167" s="4"/>
      <c r="T167" s="4"/>
      <c r="U167" s="4"/>
      <c r="V167" s="4"/>
      <c r="W167" s="4"/>
      <c r="X167" s="4">
        <v>17126898</v>
      </c>
      <c r="Y167" s="4">
        <v>19298851</v>
      </c>
      <c r="Z167" s="4">
        <v>7304992</v>
      </c>
      <c r="AA167" s="5">
        <v>6511855</v>
      </c>
      <c r="AB167" s="5">
        <v>7501026</v>
      </c>
      <c r="AC167" s="5">
        <v>9420288</v>
      </c>
      <c r="AD167" s="5">
        <v>9918677</v>
      </c>
      <c r="AE167" s="5">
        <v>9222652</v>
      </c>
      <c r="AF167" s="4">
        <v>7522927</v>
      </c>
      <c r="AG167" s="4">
        <v>7662134</v>
      </c>
      <c r="AH167" s="4">
        <v>8108608</v>
      </c>
      <c r="AI167" s="4">
        <v>5923092</v>
      </c>
      <c r="AJ167" s="4">
        <v>3364847</v>
      </c>
      <c r="AK167" s="4">
        <v>3782357</v>
      </c>
      <c r="AL167" s="4">
        <v>3888128</v>
      </c>
      <c r="AM167" s="4">
        <v>4353627</v>
      </c>
      <c r="AN167">
        <v>5648413</v>
      </c>
      <c r="AO167">
        <v>7085437</v>
      </c>
      <c r="AP167">
        <v>9409669</v>
      </c>
      <c r="AQ167">
        <v>6256621</v>
      </c>
      <c r="AR167">
        <v>7242834</v>
      </c>
      <c r="AS167">
        <v>13581724</v>
      </c>
      <c r="AT167">
        <v>14037560</v>
      </c>
      <c r="AU167">
        <v>18246531</v>
      </c>
      <c r="AV167">
        <v>18749852</v>
      </c>
      <c r="AW167">
        <v>21124386</v>
      </c>
      <c r="AX167">
        <v>17476566</v>
      </c>
      <c r="AY167">
        <v>25527991</v>
      </c>
      <c r="AZ167">
        <v>36210896</v>
      </c>
      <c r="BA167">
        <v>53548511</v>
      </c>
      <c r="BB167">
        <v>65916433</v>
      </c>
      <c r="BC167">
        <v>74103028</v>
      </c>
    </row>
    <row r="168" spans="1:55" x14ac:dyDescent="0.25">
      <c r="A168" t="s">
        <v>0</v>
      </c>
      <c r="B168" t="s">
        <v>131</v>
      </c>
      <c r="R168" s="4">
        <v>310</v>
      </c>
      <c r="S168" s="4"/>
      <c r="T168" s="4"/>
      <c r="U168" s="4"/>
      <c r="V168" s="4"/>
      <c r="W168" s="4"/>
      <c r="X168" s="4">
        <v>145</v>
      </c>
      <c r="Y168" s="4">
        <v>191</v>
      </c>
      <c r="Z168" s="4">
        <v>294</v>
      </c>
      <c r="AA168" s="5">
        <v>609</v>
      </c>
      <c r="AB168" s="5">
        <v>542</v>
      </c>
      <c r="AC168" s="5">
        <v>10237</v>
      </c>
      <c r="AD168" s="5">
        <v>826</v>
      </c>
      <c r="AE168" s="5">
        <v>3689</v>
      </c>
      <c r="AF168" s="4">
        <v>5824</v>
      </c>
      <c r="AG168" s="4">
        <v>4268</v>
      </c>
      <c r="AH168" s="4">
        <v>10748</v>
      </c>
      <c r="AI168" s="4">
        <v>2268</v>
      </c>
      <c r="AJ168" s="4">
        <v>392</v>
      </c>
      <c r="AK168" s="4">
        <v>1328</v>
      </c>
      <c r="AL168" s="4">
        <v>374</v>
      </c>
      <c r="AM168" s="4">
        <v>334</v>
      </c>
      <c r="AN168">
        <v>110</v>
      </c>
    </row>
    <row r="169" spans="1:55" x14ac:dyDescent="0.25">
      <c r="A169" t="s">
        <v>0</v>
      </c>
      <c r="B169" t="s">
        <v>132</v>
      </c>
      <c r="R169" s="4">
        <v>6168</v>
      </c>
      <c r="S169" s="4"/>
      <c r="T169" s="4"/>
      <c r="U169" s="4"/>
      <c r="V169" s="4"/>
      <c r="W169" s="4"/>
      <c r="X169" s="4">
        <v>30192</v>
      </c>
      <c r="Y169" s="4">
        <v>35547</v>
      </c>
      <c r="Z169" s="4">
        <v>14260</v>
      </c>
      <c r="AA169" s="5">
        <v>18912</v>
      </c>
      <c r="AB169" s="5">
        <v>21844</v>
      </c>
      <c r="AC169" s="5">
        <v>34074</v>
      </c>
      <c r="AD169" s="5">
        <v>39961</v>
      </c>
      <c r="AE169" s="5">
        <v>40395</v>
      </c>
      <c r="AF169" s="4">
        <v>35876</v>
      </c>
      <c r="AG169" s="4">
        <v>24795</v>
      </c>
      <c r="AH169" s="4">
        <v>40116</v>
      </c>
      <c r="AI169" s="4">
        <v>25237</v>
      </c>
      <c r="AJ169" s="4">
        <v>13428</v>
      </c>
      <c r="AK169" s="4">
        <v>5954</v>
      </c>
      <c r="AL169" s="4">
        <v>10434</v>
      </c>
      <c r="AM169" s="4">
        <v>6208</v>
      </c>
      <c r="AN169">
        <v>10584</v>
      </c>
    </row>
    <row r="170" spans="1:55" x14ac:dyDescent="0.25">
      <c r="A170" t="s">
        <v>0</v>
      </c>
      <c r="B170" t="s">
        <v>209</v>
      </c>
      <c r="R170" s="4"/>
      <c r="S170" s="4"/>
      <c r="T170" s="4"/>
      <c r="U170" s="4"/>
      <c r="V170" s="4"/>
      <c r="W170" s="4"/>
      <c r="X170" s="4"/>
      <c r="Y170" s="4"/>
      <c r="Z170" s="4"/>
      <c r="AA170" s="5"/>
      <c r="AB170" s="5"/>
      <c r="AC170" s="5"/>
      <c r="AD170" s="5"/>
      <c r="AE170" s="5"/>
      <c r="AF170" s="4"/>
      <c r="AG170" s="4"/>
      <c r="AH170" s="4"/>
      <c r="AI170" s="4"/>
      <c r="AJ170" s="4"/>
      <c r="AK170" s="4"/>
      <c r="AL170" s="4"/>
      <c r="AM170" s="4"/>
      <c r="AO170">
        <v>9881</v>
      </c>
      <c r="AP170">
        <v>29231</v>
      </c>
      <c r="AQ170">
        <v>7523</v>
      </c>
      <c r="AR170">
        <v>14688</v>
      </c>
      <c r="AS170">
        <v>37734</v>
      </c>
      <c r="AT170">
        <v>29483</v>
      </c>
      <c r="AU170">
        <v>31417</v>
      </c>
      <c r="AV170">
        <v>36100</v>
      </c>
      <c r="AW170">
        <v>57233</v>
      </c>
      <c r="AX170">
        <v>51704</v>
      </c>
      <c r="AY170">
        <v>40230</v>
      </c>
      <c r="AZ170">
        <v>55624</v>
      </c>
      <c r="BA170">
        <v>80101</v>
      </c>
      <c r="BB170">
        <v>83850</v>
      </c>
      <c r="BC170">
        <v>128215</v>
      </c>
    </row>
    <row r="171" spans="1:55" x14ac:dyDescent="0.25">
      <c r="A171" t="s">
        <v>0</v>
      </c>
      <c r="B171" t="s">
        <v>196</v>
      </c>
      <c r="R171" s="4"/>
      <c r="S171" s="4"/>
      <c r="T171" s="4"/>
      <c r="U171" s="4"/>
      <c r="V171" s="4"/>
      <c r="W171" s="4"/>
      <c r="X171" s="4"/>
      <c r="Y171" s="4"/>
      <c r="Z171" s="4"/>
      <c r="AA171" s="5"/>
      <c r="AB171" s="5"/>
      <c r="AC171" s="5"/>
      <c r="AD171" s="5"/>
      <c r="AE171" s="5"/>
      <c r="AF171" s="4"/>
      <c r="AG171" s="4">
        <v>24146119</v>
      </c>
      <c r="AH171" s="4">
        <v>24308747</v>
      </c>
      <c r="AI171" s="4">
        <v>20242219</v>
      </c>
      <c r="AJ171" s="4">
        <v>13120251</v>
      </c>
      <c r="AK171" s="4">
        <v>15446861</v>
      </c>
      <c r="AL171" s="4">
        <v>14415564</v>
      </c>
      <c r="AM171" s="4">
        <v>11890721</v>
      </c>
      <c r="AN171">
        <v>13683403</v>
      </c>
      <c r="AO171">
        <v>13555407</v>
      </c>
      <c r="AP171">
        <v>17914395</v>
      </c>
      <c r="AQ171">
        <v>14629726</v>
      </c>
      <c r="AR171">
        <v>15900622</v>
      </c>
      <c r="AS171">
        <v>23262623</v>
      </c>
      <c r="AT171">
        <v>15867607</v>
      </c>
      <c r="AU171">
        <v>16589184</v>
      </c>
      <c r="AV171">
        <v>14396290</v>
      </c>
      <c r="AW171">
        <v>18484212</v>
      </c>
      <c r="AX171">
        <v>15734370</v>
      </c>
      <c r="AY171">
        <v>15278464</v>
      </c>
      <c r="AZ171">
        <v>26257190</v>
      </c>
      <c r="BA171">
        <v>31679683</v>
      </c>
      <c r="BB171">
        <v>33444281</v>
      </c>
      <c r="BC171">
        <v>51663935</v>
      </c>
    </row>
    <row r="172" spans="1:55" x14ac:dyDescent="0.25">
      <c r="A172" t="s">
        <v>0</v>
      </c>
      <c r="B172" t="s">
        <v>133</v>
      </c>
      <c r="C172" t="s">
        <v>153</v>
      </c>
      <c r="R172" s="4"/>
      <c r="S172" s="4"/>
      <c r="T172" s="4"/>
      <c r="U172" s="4"/>
      <c r="V172" s="4"/>
      <c r="W172" s="4"/>
      <c r="X172" s="4"/>
      <c r="Y172" s="4"/>
      <c r="Z172" s="4">
        <v>902</v>
      </c>
      <c r="AA172" s="5">
        <v>4560</v>
      </c>
      <c r="AB172" s="5">
        <v>46671</v>
      </c>
      <c r="AC172" s="5">
        <v>53183</v>
      </c>
      <c r="AD172" s="5">
        <v>61893</v>
      </c>
      <c r="AE172" s="5">
        <v>90974</v>
      </c>
      <c r="AF172" s="4">
        <v>91449</v>
      </c>
      <c r="AG172" s="4">
        <v>89162</v>
      </c>
      <c r="AH172" s="4">
        <v>108223</v>
      </c>
      <c r="AI172" s="4">
        <v>107882</v>
      </c>
      <c r="AJ172" s="4">
        <v>12550</v>
      </c>
      <c r="AK172" s="4">
        <v>193361</v>
      </c>
      <c r="AL172" s="4">
        <v>103832</v>
      </c>
      <c r="AM172" s="4">
        <v>120882</v>
      </c>
      <c r="AN172">
        <v>346007</v>
      </c>
      <c r="AO172">
        <v>618173</v>
      </c>
      <c r="AP172">
        <v>916268</v>
      </c>
      <c r="AQ172">
        <v>568074</v>
      </c>
      <c r="AR172">
        <v>786675</v>
      </c>
      <c r="AS172">
        <v>715932</v>
      </c>
      <c r="AT172">
        <v>207667</v>
      </c>
      <c r="AU172">
        <v>281021</v>
      </c>
      <c r="AV172">
        <v>350845</v>
      </c>
      <c r="AW172">
        <v>252890</v>
      </c>
      <c r="AX172">
        <v>302021</v>
      </c>
      <c r="AY172">
        <v>170803</v>
      </c>
      <c r="AZ172">
        <v>462748</v>
      </c>
      <c r="BA172">
        <v>1028462</v>
      </c>
      <c r="BB172">
        <v>893640</v>
      </c>
      <c r="BC172">
        <v>3499659</v>
      </c>
    </row>
    <row r="173" spans="1:55" x14ac:dyDescent="0.25">
      <c r="A173" t="s">
        <v>0</v>
      </c>
      <c r="B173" t="s">
        <v>134</v>
      </c>
      <c r="C173" t="s">
        <v>153</v>
      </c>
      <c r="R173" s="4">
        <v>9380716</v>
      </c>
      <c r="S173" s="4"/>
      <c r="T173" s="4"/>
      <c r="U173" s="4"/>
      <c r="V173" s="4"/>
      <c r="W173" s="4"/>
      <c r="X173" s="4">
        <v>15080669</v>
      </c>
      <c r="Y173" s="4">
        <v>12660357</v>
      </c>
      <c r="Z173" s="4">
        <v>11554078</v>
      </c>
      <c r="AA173" s="5">
        <v>11308165</v>
      </c>
      <c r="AB173" s="5">
        <v>10234994</v>
      </c>
      <c r="AC173" s="5">
        <v>12477627</v>
      </c>
      <c r="AD173" s="5">
        <v>16574894</v>
      </c>
      <c r="AE173" s="5">
        <v>12385632</v>
      </c>
      <c r="AF173" s="4">
        <v>15092386</v>
      </c>
      <c r="AG173" s="4"/>
      <c r="AH173" s="4"/>
      <c r="AI173" s="4"/>
      <c r="AJ173" s="4"/>
      <c r="AK173" s="4"/>
      <c r="AL173" s="4"/>
      <c r="AM173" s="4"/>
    </row>
    <row r="174" spans="1:55" x14ac:dyDescent="0.25">
      <c r="A174" t="s">
        <v>0</v>
      </c>
      <c r="B174" t="s">
        <v>135</v>
      </c>
      <c r="C174" t="s">
        <v>153</v>
      </c>
      <c r="R174" s="4">
        <v>2724265</v>
      </c>
      <c r="S174" s="4"/>
      <c r="T174" s="4"/>
      <c r="U174" s="4"/>
      <c r="V174" s="4"/>
      <c r="W174" s="4"/>
      <c r="X174" s="4">
        <v>7529832</v>
      </c>
      <c r="Y174" s="4">
        <v>6208430</v>
      </c>
      <c r="Z174" s="4">
        <v>7090858</v>
      </c>
      <c r="AA174" s="5">
        <v>4672817</v>
      </c>
      <c r="AB174" s="5">
        <v>4819821</v>
      </c>
      <c r="AC174" s="5">
        <v>5038470</v>
      </c>
      <c r="AD174" s="5">
        <v>8093449</v>
      </c>
      <c r="AE174" s="5">
        <v>6201933</v>
      </c>
      <c r="AF174" s="4">
        <v>5978810</v>
      </c>
      <c r="AG174" s="4"/>
      <c r="AH174" s="4"/>
      <c r="AI174" s="4"/>
      <c r="AJ174" s="4"/>
      <c r="AK174" s="4"/>
      <c r="AL174" s="4"/>
      <c r="AM174" s="4"/>
    </row>
    <row r="175" spans="1:55" x14ac:dyDescent="0.25">
      <c r="A175" t="s">
        <v>0</v>
      </c>
      <c r="B175" t="s">
        <v>136</v>
      </c>
      <c r="C175" t="s">
        <v>153</v>
      </c>
      <c r="R175" s="4"/>
      <c r="S175" s="4"/>
      <c r="T175" s="4"/>
      <c r="U175" s="4"/>
      <c r="V175" s="4"/>
      <c r="W175" s="4"/>
      <c r="X175" s="4"/>
      <c r="Y175" s="4">
        <v>7</v>
      </c>
      <c r="Z175" s="4">
        <v>3</v>
      </c>
      <c r="AA175" s="5">
        <v>233</v>
      </c>
      <c r="AB175" s="5">
        <v>20</v>
      </c>
      <c r="AC175" s="5">
        <v>739</v>
      </c>
      <c r="AD175" s="5">
        <v>6</v>
      </c>
      <c r="AE175" s="5">
        <v>100</v>
      </c>
      <c r="AF175" s="4">
        <v>6</v>
      </c>
      <c r="AG175" s="4"/>
      <c r="AH175" s="4"/>
      <c r="AI175" s="4"/>
      <c r="AJ175" s="4"/>
      <c r="AK175" s="4"/>
      <c r="AL175" s="4"/>
      <c r="AM175" s="4"/>
    </row>
    <row r="176" spans="1:55" x14ac:dyDescent="0.25">
      <c r="A176" t="s">
        <v>0</v>
      </c>
      <c r="B176" t="s">
        <v>137</v>
      </c>
      <c r="C176" t="s">
        <v>153</v>
      </c>
      <c r="R176" s="4">
        <v>196448</v>
      </c>
      <c r="S176" s="4"/>
      <c r="T176" s="4"/>
      <c r="U176" s="4"/>
      <c r="V176" s="4"/>
      <c r="W176" s="4"/>
      <c r="X176" s="4">
        <v>202032</v>
      </c>
      <c r="Y176" s="4">
        <v>213119</v>
      </c>
      <c r="Z176" s="4">
        <v>24835</v>
      </c>
      <c r="AA176" s="5">
        <v>53368</v>
      </c>
      <c r="AB176" s="5">
        <v>252850</v>
      </c>
      <c r="AC176" s="5">
        <v>509990</v>
      </c>
      <c r="AD176" s="5">
        <v>392751</v>
      </c>
      <c r="AE176" s="5">
        <v>229319</v>
      </c>
      <c r="AF176" s="4">
        <v>252786</v>
      </c>
      <c r="AG176" s="4"/>
      <c r="AH176" s="4"/>
      <c r="AI176" s="4"/>
      <c r="AJ176" s="4"/>
      <c r="AK176" s="4"/>
      <c r="AL176" s="4"/>
      <c r="AM176" s="4"/>
    </row>
    <row r="177" spans="1:55" x14ac:dyDescent="0.25">
      <c r="A177" t="s">
        <v>0</v>
      </c>
      <c r="B177" t="s">
        <v>210</v>
      </c>
      <c r="R177" s="4"/>
      <c r="S177" s="4"/>
      <c r="T177" s="4"/>
      <c r="U177" s="4"/>
      <c r="V177" s="4"/>
      <c r="W177" s="4"/>
      <c r="X177" s="4"/>
      <c r="Y177" s="4"/>
      <c r="Z177" s="4"/>
      <c r="AA177" s="5"/>
      <c r="AB177" s="5"/>
      <c r="AC177" s="5"/>
      <c r="AD177" s="5"/>
      <c r="AE177" s="5"/>
      <c r="AF177" s="4">
        <v>175878</v>
      </c>
      <c r="AG177" s="4">
        <v>188400</v>
      </c>
      <c r="AH177" s="4">
        <v>326714</v>
      </c>
      <c r="AI177" s="4">
        <v>367497</v>
      </c>
      <c r="AJ177" s="4">
        <v>271929</v>
      </c>
      <c r="AK177" s="4">
        <v>557296</v>
      </c>
      <c r="AL177" s="4">
        <v>1172616</v>
      </c>
      <c r="AM177" s="4">
        <v>1747442</v>
      </c>
      <c r="AN177">
        <v>2231469</v>
      </c>
      <c r="AO177">
        <v>2868753</v>
      </c>
      <c r="AP177">
        <v>6677479</v>
      </c>
      <c r="AQ177">
        <v>4089403</v>
      </c>
      <c r="AR177">
        <v>5954319</v>
      </c>
      <c r="AS177">
        <v>9788254</v>
      </c>
      <c r="AT177">
        <v>10175188</v>
      </c>
      <c r="AU177">
        <v>10496083</v>
      </c>
      <c r="AV177">
        <v>12486980</v>
      </c>
      <c r="AW177">
        <v>13596520</v>
      </c>
      <c r="AX177">
        <v>6272386</v>
      </c>
      <c r="AY177">
        <v>8338524</v>
      </c>
      <c r="AZ177">
        <v>15593189</v>
      </c>
      <c r="BA177">
        <v>20172249</v>
      </c>
      <c r="BB177">
        <v>19481579</v>
      </c>
      <c r="BC177">
        <v>22672179</v>
      </c>
    </row>
    <row r="178" spans="1:55" x14ac:dyDescent="0.25">
      <c r="A178" t="s">
        <v>0</v>
      </c>
      <c r="B178" t="s">
        <v>211</v>
      </c>
      <c r="R178" s="4"/>
      <c r="S178" s="4"/>
      <c r="T178" s="4"/>
      <c r="U178" s="4"/>
      <c r="V178" s="4"/>
      <c r="W178" s="4"/>
      <c r="X178" s="4"/>
      <c r="Y178" s="4"/>
      <c r="Z178" s="4"/>
      <c r="AA178" s="5"/>
      <c r="AB178" s="5"/>
      <c r="AC178" s="5"/>
      <c r="AD178" s="5"/>
      <c r="AE178" s="5"/>
      <c r="AF178" s="4">
        <v>1868189</v>
      </c>
      <c r="AG178" s="4">
        <v>1950157</v>
      </c>
      <c r="AH178" s="4">
        <v>1294203</v>
      </c>
      <c r="AI178" s="4">
        <v>1223900</v>
      </c>
      <c r="AJ178" s="4">
        <v>996165</v>
      </c>
      <c r="AK178" s="4">
        <v>1293030</v>
      </c>
      <c r="AL178" s="4">
        <v>1120288</v>
      </c>
      <c r="AM178" s="4">
        <v>1465375</v>
      </c>
      <c r="AN178">
        <v>1914647</v>
      </c>
      <c r="AO178">
        <v>2292706</v>
      </c>
      <c r="AP178">
        <v>2237559</v>
      </c>
      <c r="AQ178">
        <v>2304543</v>
      </c>
      <c r="AR178">
        <v>2026197</v>
      </c>
      <c r="AS178">
        <v>3598844</v>
      </c>
      <c r="AT178">
        <v>3062780</v>
      </c>
      <c r="AU178">
        <v>4247906</v>
      </c>
      <c r="AV178">
        <v>3246250</v>
      </c>
      <c r="AW178">
        <v>4066277</v>
      </c>
      <c r="AX178">
        <v>4257247</v>
      </c>
      <c r="AY178">
        <v>6421525</v>
      </c>
      <c r="AZ178">
        <v>6939787</v>
      </c>
      <c r="BA178">
        <v>11407062</v>
      </c>
      <c r="BB178">
        <v>12475826</v>
      </c>
      <c r="BC178">
        <v>16747281</v>
      </c>
    </row>
    <row r="179" spans="1:55" x14ac:dyDescent="0.25">
      <c r="A179" t="s">
        <v>0</v>
      </c>
      <c r="B179" t="s">
        <v>138</v>
      </c>
      <c r="R179" s="4">
        <v>193842</v>
      </c>
      <c r="S179" s="4"/>
      <c r="T179" s="4"/>
      <c r="U179" s="4"/>
      <c r="V179" s="4"/>
      <c r="W179" s="4"/>
      <c r="X179" s="4">
        <v>672832</v>
      </c>
      <c r="Y179" s="4">
        <v>1032935</v>
      </c>
      <c r="Z179" s="4">
        <v>1072794</v>
      </c>
      <c r="AA179" s="5">
        <v>492050</v>
      </c>
      <c r="AB179" s="5">
        <v>528571</v>
      </c>
      <c r="AC179" s="5">
        <v>612753</v>
      </c>
      <c r="AD179" s="5">
        <v>895883</v>
      </c>
      <c r="AE179" s="5">
        <v>854718</v>
      </c>
      <c r="AF179" s="4"/>
      <c r="AG179" s="4"/>
      <c r="AH179" s="4"/>
      <c r="AI179" s="4"/>
      <c r="AJ179" s="4"/>
      <c r="AK179" s="4"/>
      <c r="AL179" s="4"/>
      <c r="AM179" s="4"/>
    </row>
    <row r="180" spans="1:55" x14ac:dyDescent="0.25">
      <c r="A180" t="s">
        <v>0</v>
      </c>
      <c r="B180" t="s">
        <v>139</v>
      </c>
      <c r="R180" s="4"/>
      <c r="S180" s="4"/>
      <c r="T180" s="4"/>
      <c r="U180" s="4"/>
      <c r="V180" s="4"/>
      <c r="W180" s="4"/>
      <c r="X180" s="4">
        <v>7260</v>
      </c>
      <c r="Y180" s="4"/>
      <c r="Z180" s="4"/>
      <c r="AA180" s="5">
        <v>4148</v>
      </c>
      <c r="AB180" s="5">
        <v>4773</v>
      </c>
      <c r="AC180" s="5">
        <v>1093</v>
      </c>
      <c r="AD180" s="5">
        <v>10716</v>
      </c>
      <c r="AE180" s="5">
        <v>3619</v>
      </c>
      <c r="AF180" s="4">
        <v>411</v>
      </c>
      <c r="AG180" s="4">
        <v>16282</v>
      </c>
      <c r="AH180" s="4">
        <v>26241</v>
      </c>
      <c r="AI180" s="4">
        <v>15223</v>
      </c>
      <c r="AJ180" s="4">
        <v>7894</v>
      </c>
      <c r="AK180" s="4">
        <v>80</v>
      </c>
      <c r="AL180" s="4">
        <v>299</v>
      </c>
      <c r="AM180" s="4">
        <v>218</v>
      </c>
      <c r="AN180">
        <v>34872</v>
      </c>
    </row>
    <row r="181" spans="1:55" x14ac:dyDescent="0.25">
      <c r="A181" t="s">
        <v>0</v>
      </c>
      <c r="B181" t="s">
        <v>140</v>
      </c>
      <c r="R181" s="4"/>
      <c r="S181" s="4"/>
      <c r="T181" s="4"/>
      <c r="U181" s="4"/>
      <c r="V181" s="4"/>
      <c r="W181" s="4"/>
      <c r="X181" s="4"/>
      <c r="Y181" s="4"/>
      <c r="Z181" s="4"/>
      <c r="AA181" s="5"/>
      <c r="AB181" s="5"/>
      <c r="AC181" s="5">
        <v>478</v>
      </c>
      <c r="AD181" s="5">
        <v>2082</v>
      </c>
      <c r="AE181" s="5"/>
      <c r="AF181" s="4"/>
      <c r="AG181" s="4"/>
      <c r="AH181" s="4"/>
      <c r="AI181" s="4"/>
      <c r="AJ181" s="4"/>
      <c r="AK181" s="4"/>
      <c r="AL181" s="4"/>
      <c r="AM181" s="4"/>
    </row>
    <row r="182" spans="1:55" x14ac:dyDescent="0.25">
      <c r="A182" t="s">
        <v>0</v>
      </c>
      <c r="B182" t="s">
        <v>141</v>
      </c>
      <c r="R182" s="4">
        <v>52714</v>
      </c>
      <c r="S182" s="4"/>
      <c r="T182" s="4"/>
      <c r="U182" s="4"/>
      <c r="V182" s="4"/>
      <c r="W182" s="4"/>
      <c r="X182" s="4"/>
      <c r="Y182" s="4"/>
      <c r="Z182" s="4"/>
      <c r="AA182" s="5"/>
      <c r="AB182" s="5"/>
      <c r="AC182" s="5"/>
      <c r="AD182" s="5"/>
      <c r="AE182" s="5"/>
      <c r="AF182" s="4"/>
      <c r="AG182" s="4"/>
      <c r="AH182" s="4">
        <v>540</v>
      </c>
      <c r="AI182" s="4">
        <v>1370</v>
      </c>
      <c r="AJ182" s="4">
        <v>600</v>
      </c>
      <c r="AK182" s="4"/>
      <c r="AL182" s="4"/>
      <c r="AM182" s="4"/>
    </row>
    <row r="183" spans="1:55" x14ac:dyDescent="0.25">
      <c r="A183" t="s">
        <v>0</v>
      </c>
      <c r="B183" t="s">
        <v>212</v>
      </c>
      <c r="R183" s="4"/>
      <c r="S183" s="4"/>
      <c r="T183" s="4"/>
      <c r="U183" s="4"/>
      <c r="V183" s="4"/>
      <c r="W183" s="4"/>
      <c r="X183" s="4"/>
      <c r="Y183" s="4"/>
      <c r="Z183" s="4"/>
      <c r="AA183" s="5"/>
      <c r="AB183" s="5"/>
      <c r="AC183" s="5"/>
      <c r="AD183" s="5"/>
      <c r="AE183" s="5"/>
      <c r="AF183" s="4"/>
      <c r="AG183" s="4"/>
      <c r="AH183" s="4"/>
      <c r="AI183" s="4"/>
      <c r="AJ183" s="4"/>
      <c r="AK183" s="4"/>
      <c r="AL183" s="4"/>
      <c r="AM183" s="4"/>
      <c r="AO183">
        <v>2659</v>
      </c>
      <c r="AP183">
        <v>16779</v>
      </c>
      <c r="AQ183">
        <v>1862</v>
      </c>
      <c r="AR183">
        <v>9221</v>
      </c>
      <c r="AT183">
        <v>245</v>
      </c>
      <c r="AU183">
        <v>39851</v>
      </c>
      <c r="AV183">
        <v>15825</v>
      </c>
      <c r="AW183">
        <v>509350</v>
      </c>
      <c r="AX183">
        <v>388851</v>
      </c>
      <c r="AY183">
        <v>163042</v>
      </c>
      <c r="AZ183">
        <v>442176</v>
      </c>
      <c r="BA183">
        <v>640818</v>
      </c>
      <c r="BB183">
        <v>837834</v>
      </c>
      <c r="BC183">
        <v>907348</v>
      </c>
    </row>
    <row r="184" spans="1:55" x14ac:dyDescent="0.25">
      <c r="A184" t="s">
        <v>0</v>
      </c>
      <c r="B184" t="s">
        <v>142</v>
      </c>
      <c r="R184" s="4"/>
      <c r="S184" s="4"/>
      <c r="T184" s="4"/>
      <c r="U184" s="4"/>
      <c r="V184" s="4"/>
      <c r="W184" s="4"/>
      <c r="X184" s="4"/>
      <c r="Y184" s="4"/>
      <c r="Z184" s="4">
        <v>242559</v>
      </c>
      <c r="AA184" s="5">
        <v>365190</v>
      </c>
      <c r="AB184" s="5">
        <v>290974</v>
      </c>
      <c r="AC184" s="5">
        <v>783016</v>
      </c>
      <c r="AD184" s="5">
        <v>1369016</v>
      </c>
      <c r="AE184" s="5">
        <v>1147907</v>
      </c>
      <c r="AF184" s="4">
        <v>971142</v>
      </c>
      <c r="AG184" s="4">
        <v>883556</v>
      </c>
      <c r="AH184" s="4">
        <v>749687</v>
      </c>
      <c r="AI184" s="4">
        <v>660250</v>
      </c>
      <c r="AJ184" s="4">
        <v>445468</v>
      </c>
      <c r="AK184" s="4">
        <v>652322</v>
      </c>
      <c r="AL184" s="4">
        <v>724429</v>
      </c>
      <c r="AM184" s="4">
        <v>636290</v>
      </c>
      <c r="AN184">
        <v>800663</v>
      </c>
      <c r="AO184">
        <v>1261344</v>
      </c>
      <c r="AP184">
        <v>1213239</v>
      </c>
      <c r="AQ184">
        <v>875242</v>
      </c>
      <c r="AR184">
        <v>974969</v>
      </c>
      <c r="AS184">
        <v>2233045</v>
      </c>
      <c r="AT184">
        <v>2217397</v>
      </c>
      <c r="AU184">
        <v>1595406</v>
      </c>
      <c r="AV184">
        <v>1619676</v>
      </c>
      <c r="AW184">
        <v>3083629</v>
      </c>
      <c r="AX184">
        <v>3392747</v>
      </c>
      <c r="AY184">
        <v>4280094</v>
      </c>
      <c r="AZ184">
        <v>5561349</v>
      </c>
      <c r="BA184">
        <v>7820136</v>
      </c>
      <c r="BB184">
        <v>8156485</v>
      </c>
      <c r="BC184">
        <v>10355648</v>
      </c>
    </row>
    <row r="185" spans="1:55" x14ac:dyDescent="0.25">
      <c r="A185" t="s">
        <v>0</v>
      </c>
      <c r="B185" t="s">
        <v>143</v>
      </c>
      <c r="R185" s="4">
        <v>175398</v>
      </c>
      <c r="S185" s="4"/>
      <c r="T185" s="4"/>
      <c r="U185" s="4"/>
      <c r="V185" s="4"/>
      <c r="W185" s="4"/>
      <c r="X185" s="4">
        <v>577423</v>
      </c>
      <c r="Y185" s="4">
        <v>965460</v>
      </c>
      <c r="Z185" s="4">
        <v>428415</v>
      </c>
      <c r="AA185" s="5">
        <v>400086</v>
      </c>
      <c r="AB185" s="5">
        <v>526648</v>
      </c>
      <c r="AC185" s="5">
        <v>357252</v>
      </c>
      <c r="AD185" s="5">
        <v>277008</v>
      </c>
      <c r="AE185" s="5">
        <v>149766</v>
      </c>
      <c r="AF185" s="4">
        <v>176304</v>
      </c>
      <c r="AG185" s="4">
        <v>106259</v>
      </c>
      <c r="AH185" s="4">
        <v>137209</v>
      </c>
      <c r="AI185" s="4">
        <v>108899</v>
      </c>
      <c r="AJ185" s="4">
        <v>92550</v>
      </c>
      <c r="AK185" s="4">
        <v>63343</v>
      </c>
      <c r="AL185" s="4">
        <v>49853</v>
      </c>
      <c r="AM185" s="4">
        <v>60242</v>
      </c>
      <c r="AN185">
        <v>35988</v>
      </c>
      <c r="AO185">
        <v>41509</v>
      </c>
      <c r="AP185">
        <v>61953</v>
      </c>
      <c r="AQ185">
        <v>43160</v>
      </c>
      <c r="AR185">
        <v>68390</v>
      </c>
      <c r="AS185">
        <v>139724</v>
      </c>
      <c r="AT185">
        <v>102442</v>
      </c>
      <c r="AU185">
        <v>250220</v>
      </c>
      <c r="AV185">
        <v>136399</v>
      </c>
      <c r="AW185">
        <v>106513</v>
      </c>
      <c r="AX185">
        <v>178925</v>
      </c>
      <c r="AY185">
        <v>168544</v>
      </c>
      <c r="AZ185">
        <v>141395</v>
      </c>
      <c r="BA185">
        <v>104267</v>
      </c>
      <c r="BB185">
        <v>1026130</v>
      </c>
      <c r="BC185">
        <v>948201</v>
      </c>
    </row>
    <row r="186" spans="1:55" x14ac:dyDescent="0.25">
      <c r="A186" t="s">
        <v>0</v>
      </c>
      <c r="B186" t="s">
        <v>144</v>
      </c>
      <c r="R186" s="4">
        <v>426250</v>
      </c>
      <c r="S186" s="4"/>
      <c r="T186" s="4"/>
      <c r="U186" s="4"/>
      <c r="V186" s="4"/>
      <c r="W186" s="4"/>
      <c r="X186" s="4">
        <v>2016222</v>
      </c>
      <c r="Y186" s="4">
        <v>4250910</v>
      </c>
      <c r="Z186" s="4">
        <v>1275126</v>
      </c>
      <c r="AA186" s="5">
        <v>1291818</v>
      </c>
      <c r="AB186" s="5">
        <v>2031747</v>
      </c>
      <c r="AC186" s="5">
        <v>3047478</v>
      </c>
      <c r="AD186" s="5">
        <v>4153400</v>
      </c>
      <c r="AE186" s="5">
        <v>2935952</v>
      </c>
      <c r="AF186" s="4">
        <v>3029874</v>
      </c>
      <c r="AG186" s="4">
        <v>3486986</v>
      </c>
      <c r="AH186" s="4">
        <v>2757033</v>
      </c>
      <c r="AI186" s="4">
        <v>2446926</v>
      </c>
      <c r="AJ186" s="4">
        <v>2115734</v>
      </c>
      <c r="AK186" s="4">
        <v>1768206</v>
      </c>
      <c r="AL186" s="4">
        <v>2264699</v>
      </c>
      <c r="AM186" s="4">
        <v>1160691</v>
      </c>
      <c r="AN186">
        <v>1543296</v>
      </c>
      <c r="AO186">
        <v>2031028</v>
      </c>
      <c r="AP186">
        <v>2451343</v>
      </c>
      <c r="AQ186">
        <v>2163036</v>
      </c>
      <c r="AR186">
        <v>2285967</v>
      </c>
      <c r="AS186">
        <v>2462177</v>
      </c>
      <c r="AT186">
        <v>1503929</v>
      </c>
      <c r="AU186">
        <v>2179675</v>
      </c>
      <c r="AV186">
        <v>2074590</v>
      </c>
      <c r="AW186">
        <v>2334166</v>
      </c>
      <c r="AX186">
        <v>2056935</v>
      </c>
      <c r="AY186">
        <v>2506289</v>
      </c>
      <c r="AZ186">
        <v>3759318</v>
      </c>
      <c r="BA186">
        <v>4079398</v>
      </c>
      <c r="BB186">
        <v>5428192</v>
      </c>
      <c r="BC186">
        <v>7116705</v>
      </c>
    </row>
    <row r="187" spans="1:55" x14ac:dyDescent="0.25">
      <c r="A187" t="s">
        <v>0</v>
      </c>
      <c r="B187" t="s">
        <v>145</v>
      </c>
      <c r="R187" s="4">
        <v>298113</v>
      </c>
      <c r="S187" s="4"/>
      <c r="T187" s="4"/>
      <c r="U187" s="4"/>
      <c r="V187" s="4"/>
      <c r="W187" s="4"/>
      <c r="X187" s="4">
        <v>440201</v>
      </c>
      <c r="Y187" s="4">
        <v>637553</v>
      </c>
      <c r="Z187" s="4">
        <v>161354</v>
      </c>
      <c r="AA187" s="5">
        <v>177531</v>
      </c>
      <c r="AB187" s="5">
        <v>218058</v>
      </c>
      <c r="AC187" s="5">
        <v>337733</v>
      </c>
      <c r="AD187" s="5">
        <v>1180992</v>
      </c>
      <c r="AE187" s="5">
        <v>703757</v>
      </c>
      <c r="AF187" s="4">
        <v>402939</v>
      </c>
      <c r="AG187" s="4">
        <v>415920</v>
      </c>
      <c r="AH187" s="4">
        <v>405896</v>
      </c>
      <c r="AI187" s="4">
        <v>242908</v>
      </c>
      <c r="AJ187" s="4">
        <v>175134</v>
      </c>
      <c r="AK187" s="4">
        <v>188197</v>
      </c>
      <c r="AL187" s="4">
        <v>389714</v>
      </c>
      <c r="AM187" s="4">
        <v>318666</v>
      </c>
      <c r="AN187">
        <v>203279</v>
      </c>
      <c r="AO187">
        <v>396810</v>
      </c>
      <c r="AP187">
        <v>307262</v>
      </c>
      <c r="AQ187">
        <v>383218</v>
      </c>
      <c r="AR187">
        <v>349875</v>
      </c>
      <c r="AS187">
        <v>1042522</v>
      </c>
      <c r="AT187">
        <v>292163</v>
      </c>
      <c r="AU187">
        <v>1206180</v>
      </c>
      <c r="AV187">
        <v>718236</v>
      </c>
      <c r="AW187">
        <v>822737</v>
      </c>
      <c r="AX187">
        <v>1445013</v>
      </c>
      <c r="AY187">
        <v>2151482</v>
      </c>
      <c r="AZ187">
        <v>1730034</v>
      </c>
      <c r="BA187">
        <v>3961176</v>
      </c>
      <c r="BB187">
        <v>6114771</v>
      </c>
      <c r="BC187">
        <v>8056075</v>
      </c>
    </row>
    <row r="188" spans="1:55" x14ac:dyDescent="0.25">
      <c r="A188" t="s">
        <v>0</v>
      </c>
      <c r="B188" t="s">
        <v>146</v>
      </c>
      <c r="R188" s="4">
        <v>105959</v>
      </c>
      <c r="S188" s="4"/>
      <c r="T188" s="4"/>
      <c r="U188" s="4"/>
      <c r="V188" s="4"/>
      <c r="W188" s="4"/>
      <c r="X188" s="4">
        <v>862839</v>
      </c>
      <c r="Y188" s="4">
        <v>777212</v>
      </c>
      <c r="Z188" s="4">
        <v>431646</v>
      </c>
      <c r="AA188" s="5">
        <v>584012</v>
      </c>
      <c r="AB188" s="5">
        <v>663431</v>
      </c>
      <c r="AC188" s="5">
        <v>814423</v>
      </c>
      <c r="AD188" s="5">
        <v>842036</v>
      </c>
      <c r="AE188" s="5">
        <v>922589</v>
      </c>
      <c r="AF188" s="4">
        <v>1242069</v>
      </c>
      <c r="AG188" s="4">
        <v>1037612</v>
      </c>
      <c r="AH188" s="4">
        <v>880670</v>
      </c>
      <c r="AI188" s="4">
        <v>966223</v>
      </c>
      <c r="AJ188" s="4">
        <v>821507</v>
      </c>
      <c r="AK188" s="4">
        <v>933344</v>
      </c>
      <c r="AL188" s="4">
        <v>709507</v>
      </c>
      <c r="AM188" s="4">
        <v>847577</v>
      </c>
      <c r="AN188">
        <v>884383</v>
      </c>
      <c r="AO188">
        <v>1095554</v>
      </c>
      <c r="AP188">
        <v>1142226</v>
      </c>
      <c r="AQ188">
        <v>1256355</v>
      </c>
      <c r="AR188">
        <v>1118534</v>
      </c>
      <c r="AS188">
        <v>1215126</v>
      </c>
      <c r="AT188">
        <v>1612917</v>
      </c>
      <c r="AU188">
        <v>1758474</v>
      </c>
      <c r="AV188">
        <v>1580153</v>
      </c>
      <c r="AW188">
        <v>1764643</v>
      </c>
      <c r="AX188">
        <v>1738012</v>
      </c>
      <c r="AY188">
        <v>2168157</v>
      </c>
      <c r="AZ188">
        <v>2410023</v>
      </c>
      <c r="BA188">
        <v>3290443</v>
      </c>
      <c r="BB188">
        <v>4486641</v>
      </c>
      <c r="BC188">
        <v>4008999</v>
      </c>
    </row>
    <row r="189" spans="1:55" x14ac:dyDescent="0.25">
      <c r="A189" t="s">
        <v>0</v>
      </c>
      <c r="B189" t="s">
        <v>147</v>
      </c>
      <c r="R189" s="4">
        <v>4762</v>
      </c>
      <c r="S189" s="4"/>
      <c r="T189" s="4"/>
      <c r="U189" s="4"/>
      <c r="V189" s="4"/>
      <c r="W189" s="4"/>
      <c r="X189" s="4">
        <v>42</v>
      </c>
      <c r="Y189" s="4">
        <v>128</v>
      </c>
      <c r="Z189" s="4">
        <v>155</v>
      </c>
      <c r="AA189" s="5">
        <v>62</v>
      </c>
      <c r="AB189" s="5">
        <v>443</v>
      </c>
      <c r="AC189" s="5">
        <v>15963</v>
      </c>
      <c r="AD189" s="5">
        <v>7619</v>
      </c>
      <c r="AE189" s="5">
        <v>4623</v>
      </c>
      <c r="AF189" s="4">
        <v>3810</v>
      </c>
      <c r="AG189" s="4">
        <v>6058</v>
      </c>
      <c r="AH189" s="4">
        <v>13822</v>
      </c>
      <c r="AI189" s="4">
        <v>28082</v>
      </c>
      <c r="AJ189" s="4">
        <v>18932</v>
      </c>
      <c r="AK189" s="4">
        <v>44855</v>
      </c>
      <c r="AL189" s="4">
        <v>24279</v>
      </c>
      <c r="AM189" s="4">
        <v>23815</v>
      </c>
      <c r="AN189">
        <v>27072</v>
      </c>
      <c r="AO189">
        <v>10846</v>
      </c>
      <c r="AP189">
        <v>33629</v>
      </c>
      <c r="AQ189">
        <v>29026</v>
      </c>
      <c r="AR189">
        <v>16456</v>
      </c>
      <c r="AS189">
        <v>23802</v>
      </c>
      <c r="AT189">
        <v>101</v>
      </c>
      <c r="AU189">
        <v>3007</v>
      </c>
      <c r="AV189">
        <v>4194</v>
      </c>
      <c r="AW189">
        <v>25575</v>
      </c>
      <c r="AX189">
        <v>31246</v>
      </c>
      <c r="AY189">
        <v>14502</v>
      </c>
      <c r="AZ189">
        <v>24591</v>
      </c>
      <c r="BA189">
        <v>3554</v>
      </c>
      <c r="BB189">
        <v>4404</v>
      </c>
      <c r="BC189">
        <v>10413</v>
      </c>
    </row>
    <row r="190" spans="1:55" x14ac:dyDescent="0.25">
      <c r="A190" t="s">
        <v>0</v>
      </c>
      <c r="B190" t="s">
        <v>148</v>
      </c>
      <c r="R190" s="4"/>
      <c r="S190" s="4"/>
      <c r="T190" s="4"/>
      <c r="U190" s="4"/>
      <c r="V190" s="4"/>
      <c r="W190" s="4"/>
      <c r="X190" s="4">
        <v>1277039</v>
      </c>
      <c r="Y190" s="4">
        <v>2454570</v>
      </c>
      <c r="Z190" s="4">
        <v>1103662</v>
      </c>
      <c r="AA190" s="5">
        <v>1149303</v>
      </c>
      <c r="AB190" s="5">
        <v>1590152</v>
      </c>
      <c r="AC190" s="5">
        <v>2697356</v>
      </c>
      <c r="AD190" s="5">
        <v>2597707</v>
      </c>
      <c r="AE190" s="5">
        <v>4295601</v>
      </c>
      <c r="AF190" s="4">
        <v>4907233</v>
      </c>
      <c r="AG190" s="4">
        <v>5423821</v>
      </c>
      <c r="AH190" s="4">
        <v>5944706</v>
      </c>
      <c r="AI190" s="4">
        <v>3734153</v>
      </c>
      <c r="AJ190" s="4">
        <v>977201</v>
      </c>
      <c r="AK190" s="4">
        <v>2842111</v>
      </c>
      <c r="AL190" s="4">
        <v>1953944</v>
      </c>
      <c r="AM190" s="4">
        <v>2447978</v>
      </c>
      <c r="AN190">
        <v>3178778</v>
      </c>
      <c r="AO190">
        <v>3887579</v>
      </c>
      <c r="AP190">
        <v>4352228</v>
      </c>
      <c r="AQ190">
        <v>3367283</v>
      </c>
      <c r="AR190">
        <v>3048956</v>
      </c>
      <c r="AS190">
        <v>1747556</v>
      </c>
      <c r="AT190">
        <v>2877448</v>
      </c>
      <c r="AU190">
        <v>5093253</v>
      </c>
      <c r="AV190">
        <v>2662127</v>
      </c>
      <c r="AW190">
        <v>4871677</v>
      </c>
      <c r="AX190">
        <v>5662124</v>
      </c>
      <c r="AY190">
        <v>4957341</v>
      </c>
      <c r="AZ190">
        <v>6636269</v>
      </c>
      <c r="BA190">
        <v>15734845</v>
      </c>
      <c r="BB190">
        <v>22201412</v>
      </c>
      <c r="BC190">
        <v>21829086</v>
      </c>
    </row>
    <row r="191" spans="1:55" x14ac:dyDescent="0.25">
      <c r="A191" t="s">
        <v>0</v>
      </c>
      <c r="B191" t="s">
        <v>149</v>
      </c>
      <c r="R191" s="4">
        <v>293209</v>
      </c>
      <c r="S191" s="4"/>
      <c r="T191" s="4"/>
      <c r="U191" s="4"/>
      <c r="V191" s="4"/>
      <c r="W191" s="4"/>
      <c r="X191" s="4">
        <v>7233951</v>
      </c>
      <c r="Y191" s="4">
        <v>6919163</v>
      </c>
      <c r="Z191" s="4">
        <v>5032471</v>
      </c>
      <c r="AA191" s="5">
        <v>3900572</v>
      </c>
      <c r="AB191" s="5">
        <v>5653512</v>
      </c>
      <c r="AC191" s="5">
        <v>3529991</v>
      </c>
      <c r="AD191" s="5">
        <v>1439244</v>
      </c>
      <c r="AE191" s="5">
        <v>3481132</v>
      </c>
      <c r="AF191" s="4">
        <v>3741941</v>
      </c>
      <c r="AG191" s="4">
        <v>3233067</v>
      </c>
      <c r="AH191" s="4">
        <v>3928152</v>
      </c>
      <c r="AI191" s="4">
        <v>1655072</v>
      </c>
      <c r="AJ191" s="4">
        <v>1683921</v>
      </c>
      <c r="AK191" s="4">
        <v>2147987</v>
      </c>
      <c r="AL191" s="4">
        <v>2270887</v>
      </c>
      <c r="AM191" s="4">
        <v>2209518</v>
      </c>
      <c r="AN191">
        <v>1693161</v>
      </c>
      <c r="AO191">
        <v>2330469</v>
      </c>
      <c r="AP191">
        <v>3826961</v>
      </c>
      <c r="AQ191">
        <v>3631223</v>
      </c>
      <c r="AR191">
        <v>4026073</v>
      </c>
      <c r="AS191">
        <v>3190010</v>
      </c>
      <c r="AT191">
        <v>6228574</v>
      </c>
      <c r="AU191">
        <v>4268188</v>
      </c>
      <c r="AV191">
        <v>2789460</v>
      </c>
      <c r="AW191">
        <v>566191</v>
      </c>
      <c r="AX191">
        <v>172863</v>
      </c>
      <c r="AY191">
        <v>96326</v>
      </c>
      <c r="AZ191">
        <v>884683</v>
      </c>
      <c r="BA191">
        <v>6247113</v>
      </c>
      <c r="BB191">
        <v>8933648</v>
      </c>
      <c r="BC191">
        <v>5973404</v>
      </c>
    </row>
    <row r="192" spans="1:55" x14ac:dyDescent="0.25">
      <c r="A192" t="s">
        <v>0</v>
      </c>
      <c r="B192" t="s">
        <v>150</v>
      </c>
      <c r="R192" s="4">
        <v>30481</v>
      </c>
      <c r="S192" s="4"/>
      <c r="T192" s="4"/>
      <c r="U192" s="4"/>
      <c r="V192" s="4"/>
      <c r="W192" s="4"/>
      <c r="X192" s="4">
        <v>86508</v>
      </c>
      <c r="Y192" s="4">
        <v>150771</v>
      </c>
      <c r="Z192" s="4">
        <v>47397</v>
      </c>
      <c r="AA192" s="5">
        <v>67970</v>
      </c>
      <c r="AB192" s="5">
        <v>122338</v>
      </c>
      <c r="AC192" s="5">
        <v>63644</v>
      </c>
      <c r="AD192" s="5">
        <v>95767</v>
      </c>
      <c r="AE192" s="5">
        <v>45679</v>
      </c>
      <c r="AF192" s="4">
        <v>31189</v>
      </c>
      <c r="AG192" s="4">
        <v>19737</v>
      </c>
      <c r="AH192" s="4">
        <v>13535</v>
      </c>
      <c r="AI192" s="4">
        <v>23237</v>
      </c>
      <c r="AJ192" s="4">
        <v>59243</v>
      </c>
      <c r="AK192" s="4">
        <v>34595</v>
      </c>
      <c r="AL192" s="4">
        <v>22161</v>
      </c>
      <c r="AM192" s="4">
        <v>42562</v>
      </c>
      <c r="AN192">
        <v>36454</v>
      </c>
      <c r="AO192">
        <v>21933</v>
      </c>
      <c r="AP192">
        <v>51622</v>
      </c>
      <c r="AQ192">
        <v>14640</v>
      </c>
      <c r="AR192">
        <v>23075</v>
      </c>
      <c r="AS192">
        <v>11728</v>
      </c>
      <c r="AT192">
        <v>24208</v>
      </c>
      <c r="AU192">
        <v>97906</v>
      </c>
      <c r="AV192">
        <v>98705</v>
      </c>
      <c r="AW192">
        <v>164661</v>
      </c>
      <c r="AX192">
        <v>198187</v>
      </c>
      <c r="AY192">
        <v>206666</v>
      </c>
      <c r="AZ192">
        <v>276089</v>
      </c>
      <c r="BA192">
        <v>295078</v>
      </c>
      <c r="BB192">
        <v>486460</v>
      </c>
      <c r="BC192">
        <v>119086</v>
      </c>
    </row>
    <row r="193" spans="1:55" x14ac:dyDescent="0.25">
      <c r="A193" t="s">
        <v>0</v>
      </c>
      <c r="B193" t="s">
        <v>151</v>
      </c>
      <c r="R193" s="4">
        <v>309120</v>
      </c>
      <c r="S193" s="4"/>
      <c r="T193" s="4"/>
      <c r="U193" s="4"/>
      <c r="V193" s="4"/>
      <c r="W193" s="4"/>
      <c r="X193" s="4">
        <v>823857</v>
      </c>
      <c r="Y193" s="4">
        <v>885596</v>
      </c>
      <c r="Z193" s="4">
        <v>232523</v>
      </c>
      <c r="AA193" s="5">
        <v>320894</v>
      </c>
      <c r="AB193" s="5">
        <v>230403</v>
      </c>
      <c r="AC193" s="5">
        <v>272453</v>
      </c>
      <c r="AD193" s="5">
        <v>342294</v>
      </c>
      <c r="AE193" s="5">
        <v>269995</v>
      </c>
      <c r="AF193" s="4">
        <v>305760</v>
      </c>
      <c r="AG193" s="4">
        <v>310672</v>
      </c>
      <c r="AH193" s="4">
        <v>158694</v>
      </c>
      <c r="AI193" s="4">
        <v>78913</v>
      </c>
      <c r="AJ193" s="4">
        <v>35025</v>
      </c>
      <c r="AK193" s="4">
        <v>37413</v>
      </c>
      <c r="AL193" s="4">
        <v>18732</v>
      </c>
      <c r="AM193" s="4">
        <v>23475</v>
      </c>
      <c r="AN193">
        <v>37059</v>
      </c>
      <c r="AO193">
        <v>85570</v>
      </c>
      <c r="AP193">
        <v>116866</v>
      </c>
      <c r="AQ193">
        <v>61357</v>
      </c>
      <c r="AR193">
        <v>84445</v>
      </c>
      <c r="AS193">
        <v>86212</v>
      </c>
      <c r="AT193">
        <v>146620</v>
      </c>
      <c r="AU193">
        <v>181635</v>
      </c>
      <c r="AV193">
        <v>104776</v>
      </c>
      <c r="AW193">
        <v>163314</v>
      </c>
      <c r="AX193">
        <v>204215</v>
      </c>
      <c r="AY193">
        <v>1518053</v>
      </c>
      <c r="AZ193">
        <v>603562</v>
      </c>
      <c r="BA193">
        <v>825995</v>
      </c>
      <c r="BB193">
        <v>806500</v>
      </c>
      <c r="BC193">
        <v>927073</v>
      </c>
    </row>
    <row r="194" spans="1:55" x14ac:dyDescent="0.25">
      <c r="A194" t="s">
        <v>0</v>
      </c>
      <c r="B194" t="s">
        <v>82</v>
      </c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5"/>
      <c r="AC194" s="5"/>
      <c r="AD194" s="5"/>
      <c r="AE194" s="5"/>
      <c r="AF194" s="4"/>
      <c r="AG194" s="4"/>
      <c r="AH194" s="4"/>
      <c r="AI194" s="4"/>
      <c r="AJ194" s="4"/>
      <c r="AK194" s="4"/>
      <c r="AL194" s="4"/>
      <c r="AM194" s="4"/>
      <c r="AN194">
        <v>18</v>
      </c>
      <c r="AO194">
        <v>320</v>
      </c>
      <c r="AR194">
        <v>535</v>
      </c>
      <c r="AY194">
        <v>1273</v>
      </c>
      <c r="BA194">
        <v>683</v>
      </c>
    </row>
    <row r="195" spans="1:55" x14ac:dyDescent="0.25">
      <c r="A195" t="s">
        <v>0</v>
      </c>
      <c r="B195" t="s">
        <v>152</v>
      </c>
      <c r="R195" s="4"/>
      <c r="S195" s="4"/>
      <c r="T195" s="4"/>
      <c r="U195" s="4"/>
      <c r="V195" s="4"/>
      <c r="W195" s="4"/>
      <c r="X195" s="4"/>
      <c r="Y195" s="4"/>
      <c r="Z195" s="4">
        <v>1359786</v>
      </c>
      <c r="AA195" s="5">
        <v>1149955</v>
      </c>
      <c r="AB195" s="5">
        <v>1858800</v>
      </c>
      <c r="AC195" s="5">
        <v>1911105</v>
      </c>
      <c r="AD195" s="5">
        <v>1653873</v>
      </c>
      <c r="AE195" s="5">
        <v>852267</v>
      </c>
      <c r="AF195" s="4"/>
      <c r="AG195" s="4"/>
      <c r="AH195" s="4"/>
      <c r="AI195" s="4"/>
      <c r="AJ195" s="4"/>
      <c r="AK195" s="4"/>
      <c r="AL195" s="4"/>
      <c r="AM195" s="4"/>
    </row>
    <row r="196" spans="1:55" x14ac:dyDescent="0.25">
      <c r="B196" t="s">
        <v>278</v>
      </c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5"/>
      <c r="AC196" s="5"/>
      <c r="AD196" s="5"/>
      <c r="AE196" s="5"/>
      <c r="AF196" s="4"/>
      <c r="AG196" s="4"/>
      <c r="AH196" s="4"/>
      <c r="AI196" s="4"/>
      <c r="AJ196" s="4"/>
      <c r="AK196" s="4"/>
      <c r="AL196" s="4"/>
      <c r="AM196" s="4"/>
      <c r="AZ196">
        <v>3171229</v>
      </c>
      <c r="BA196">
        <v>6229018</v>
      </c>
      <c r="BB196">
        <v>17845929</v>
      </c>
      <c r="BC196">
        <v>34599180</v>
      </c>
    </row>
    <row r="197" spans="1:55" x14ac:dyDescent="0.25">
      <c r="A197" t="s">
        <v>0</v>
      </c>
      <c r="B197" t="s">
        <v>154</v>
      </c>
      <c r="C197" t="s">
        <v>159</v>
      </c>
      <c r="R197" s="4"/>
      <c r="S197" s="4"/>
      <c r="T197" s="4"/>
      <c r="U197" s="4"/>
      <c r="V197" s="4"/>
      <c r="W197" s="4"/>
      <c r="X197" s="4"/>
      <c r="Y197" s="4"/>
      <c r="Z197" s="4"/>
      <c r="AA197" s="5"/>
      <c r="AB197" s="5"/>
      <c r="AC197" s="5"/>
      <c r="AD197" s="5"/>
      <c r="AE197" s="5"/>
      <c r="AF197" s="4"/>
      <c r="AG197" s="4"/>
      <c r="AH197" s="4"/>
      <c r="AI197" s="4"/>
      <c r="AJ197" s="4"/>
      <c r="AK197" s="4"/>
      <c r="AL197" s="4"/>
      <c r="AM197" s="4"/>
    </row>
    <row r="198" spans="1:55" x14ac:dyDescent="0.25">
      <c r="A198" t="s">
        <v>0</v>
      </c>
      <c r="B198" t="s">
        <v>155</v>
      </c>
      <c r="C198" t="s">
        <v>159</v>
      </c>
      <c r="R198" s="4"/>
      <c r="S198" s="4"/>
      <c r="T198" s="4"/>
      <c r="U198" s="4"/>
      <c r="V198" s="4"/>
      <c r="W198" s="4"/>
      <c r="X198" s="4"/>
      <c r="Y198" s="4"/>
      <c r="Z198" s="4"/>
      <c r="AA198" s="5"/>
      <c r="AB198" s="5"/>
      <c r="AC198" s="5"/>
      <c r="AD198" s="5"/>
      <c r="AE198" s="5"/>
      <c r="AF198" s="4"/>
      <c r="AG198" s="4"/>
      <c r="AH198" s="4"/>
      <c r="AI198" s="4"/>
      <c r="AJ198" s="4"/>
      <c r="AK198" s="4"/>
      <c r="AL198" s="4"/>
      <c r="AM198" s="4"/>
    </row>
    <row r="199" spans="1:55" x14ac:dyDescent="0.25">
      <c r="A199" t="s">
        <v>0</v>
      </c>
      <c r="B199" t="s">
        <v>156</v>
      </c>
      <c r="C199" t="s">
        <v>159</v>
      </c>
      <c r="R199" s="4"/>
      <c r="S199" s="4"/>
      <c r="T199" s="4"/>
      <c r="U199" s="4"/>
      <c r="V199" s="4"/>
      <c r="W199" s="4"/>
      <c r="X199" s="4"/>
      <c r="Y199" s="4"/>
      <c r="Z199" s="4"/>
      <c r="AA199" s="5"/>
      <c r="AB199" s="5"/>
      <c r="AC199" s="5"/>
      <c r="AD199" s="5"/>
      <c r="AE199" s="5"/>
      <c r="AF199" s="4"/>
      <c r="AG199" s="4"/>
      <c r="AH199" s="4"/>
      <c r="AI199" s="4"/>
      <c r="AJ199" s="4"/>
      <c r="AK199" s="4"/>
      <c r="AL199" s="4"/>
      <c r="AM199" s="4"/>
    </row>
    <row r="200" spans="1:55" x14ac:dyDescent="0.25">
      <c r="A200" t="s">
        <v>0</v>
      </c>
      <c r="B200" t="s">
        <v>157</v>
      </c>
      <c r="C200" t="s">
        <v>159</v>
      </c>
      <c r="R200" s="4"/>
      <c r="S200" s="4"/>
      <c r="T200" s="4"/>
      <c r="U200" s="4"/>
      <c r="V200" s="4"/>
      <c r="W200" s="4"/>
      <c r="X200" s="4"/>
      <c r="Y200" s="4"/>
      <c r="Z200" s="4"/>
      <c r="AA200" s="5"/>
      <c r="AB200" s="5"/>
      <c r="AC200" s="5"/>
      <c r="AD200" s="5"/>
      <c r="AE200" s="5"/>
      <c r="AF200" s="4"/>
      <c r="AG200" s="4"/>
      <c r="AH200" s="4"/>
      <c r="AI200" s="4"/>
      <c r="AJ200" s="4"/>
      <c r="AK200" s="4"/>
      <c r="AL200" s="4"/>
      <c r="AM200" s="4"/>
    </row>
    <row r="201" spans="1:55" x14ac:dyDescent="0.25">
      <c r="A201" t="s">
        <v>0</v>
      </c>
      <c r="B201" t="s">
        <v>158</v>
      </c>
      <c r="C201" t="s">
        <v>159</v>
      </c>
      <c r="R201" s="4"/>
      <c r="S201" s="4"/>
      <c r="T201" s="4"/>
      <c r="U201" s="4"/>
      <c r="V201" s="4"/>
      <c r="W201" s="4"/>
      <c r="X201" s="4"/>
      <c r="Y201" s="4"/>
      <c r="Z201" s="4"/>
      <c r="AA201" s="5"/>
      <c r="AB201" s="5"/>
      <c r="AC201" s="5"/>
      <c r="AD201" s="5"/>
      <c r="AE201" s="5"/>
      <c r="AF201" s="4"/>
      <c r="AG201" s="4"/>
      <c r="AH201" s="4"/>
      <c r="AI201" s="4"/>
      <c r="AJ201" s="4"/>
      <c r="AK201" s="4"/>
      <c r="AL201" s="4"/>
      <c r="AM201" s="4"/>
      <c r="AP201">
        <v>6446293</v>
      </c>
      <c r="AQ201">
        <v>5974760</v>
      </c>
      <c r="AR201">
        <v>5115208</v>
      </c>
      <c r="AS201">
        <v>7179408</v>
      </c>
      <c r="AT201">
        <v>9154217</v>
      </c>
      <c r="AU201">
        <v>2710620</v>
      </c>
      <c r="AV201">
        <v>71918</v>
      </c>
      <c r="AW201">
        <v>19</v>
      </c>
      <c r="AX201">
        <v>22994</v>
      </c>
      <c r="AY201">
        <v>802427</v>
      </c>
      <c r="AZ201">
        <v>3609042</v>
      </c>
      <c r="BA201">
        <v>6093809</v>
      </c>
      <c r="BB201">
        <v>3240201</v>
      </c>
      <c r="BC201">
        <v>2559755</v>
      </c>
    </row>
    <row r="202" spans="1:55" x14ac:dyDescent="0.25">
      <c r="A202" t="s">
        <v>0</v>
      </c>
      <c r="B202" t="s">
        <v>233</v>
      </c>
      <c r="R202" s="4">
        <v>48420490</v>
      </c>
      <c r="S202" s="4"/>
      <c r="T202" s="4"/>
      <c r="U202" s="4"/>
      <c r="V202" s="4"/>
      <c r="W202" s="4"/>
      <c r="X202" s="4">
        <v>108213961</v>
      </c>
      <c r="Y202" s="4">
        <v>95721420</v>
      </c>
      <c r="Z202" s="4">
        <v>44307742</v>
      </c>
      <c r="AA202" s="5">
        <v>47719039</v>
      </c>
      <c r="AB202" s="5">
        <v>66950068</v>
      </c>
      <c r="AC202" s="5">
        <v>78872953</v>
      </c>
      <c r="AD202" s="5">
        <v>80099083</v>
      </c>
      <c r="AE202" s="5">
        <v>57638068</v>
      </c>
      <c r="AF202" s="4">
        <v>65840065</v>
      </c>
      <c r="AG202" s="4">
        <v>64472793</v>
      </c>
      <c r="AH202" s="4">
        <v>62844796</v>
      </c>
      <c r="AI202" s="4">
        <v>51044435</v>
      </c>
      <c r="AJ202" s="4">
        <v>36711288</v>
      </c>
      <c r="AK202" s="4">
        <v>32308273</v>
      </c>
      <c r="AL202" s="4">
        <v>37351929</v>
      </c>
      <c r="AM202" s="4">
        <v>42102298</v>
      </c>
      <c r="AN202">
        <v>41168438</v>
      </c>
      <c r="AO202">
        <v>51913214</v>
      </c>
      <c r="AP202">
        <v>58246959</v>
      </c>
      <c r="AQ202">
        <v>49939297</v>
      </c>
      <c r="AR202">
        <v>48496773</v>
      </c>
      <c r="AS202">
        <v>72909059</v>
      </c>
      <c r="AT202">
        <v>57283017</v>
      </c>
      <c r="AU202">
        <v>60155489</v>
      </c>
      <c r="AV202">
        <v>60108126</v>
      </c>
      <c r="AW202">
        <v>69475623</v>
      </c>
      <c r="AX202">
        <v>67634127</v>
      </c>
      <c r="AY202">
        <v>68965585</v>
      </c>
      <c r="AZ202">
        <v>94737449</v>
      </c>
      <c r="BA202">
        <v>96348285</v>
      </c>
      <c r="BB202">
        <v>98960329</v>
      </c>
      <c r="BC202">
        <v>98345132</v>
      </c>
    </row>
    <row r="203" spans="1:55" x14ac:dyDescent="0.25">
      <c r="B203" t="s">
        <v>272</v>
      </c>
      <c r="R203" s="4"/>
      <c r="S203" s="4"/>
      <c r="T203" s="4"/>
      <c r="U203" s="4"/>
      <c r="V203" s="4"/>
      <c r="W203" s="4"/>
      <c r="X203" s="4"/>
      <c r="Y203" s="4"/>
      <c r="Z203" s="4"/>
      <c r="AA203" s="5"/>
      <c r="AB203" s="5"/>
      <c r="AC203" s="5"/>
      <c r="AD203" s="5"/>
      <c r="AE203" s="5"/>
      <c r="AF203" s="4"/>
      <c r="AG203" s="4"/>
      <c r="AH203" s="4"/>
      <c r="AI203" s="4"/>
      <c r="AJ203" s="4"/>
      <c r="AK203" s="4"/>
      <c r="AL203" s="4"/>
      <c r="AM203" s="4"/>
      <c r="BA203">
        <v>11279780</v>
      </c>
      <c r="BB203">
        <v>14918855</v>
      </c>
      <c r="BC203">
        <v>26072196</v>
      </c>
    </row>
    <row r="204" spans="1:55" x14ac:dyDescent="0.25">
      <c r="B204" t="s">
        <v>273</v>
      </c>
      <c r="R204" s="4"/>
      <c r="S204" s="4"/>
      <c r="T204" s="4"/>
      <c r="U204" s="4"/>
      <c r="V204" s="4"/>
      <c r="W204" s="4"/>
      <c r="X204" s="4"/>
      <c r="Y204" s="4"/>
      <c r="Z204" s="4"/>
      <c r="AA204" s="5"/>
      <c r="AB204" s="5"/>
      <c r="AC204" s="5"/>
      <c r="AD204" s="5"/>
      <c r="AE204" s="5"/>
      <c r="AF204" s="4"/>
      <c r="AG204" s="4"/>
      <c r="AH204" s="4"/>
      <c r="AI204" s="4"/>
      <c r="AJ204" s="4"/>
      <c r="AK204" s="4"/>
      <c r="AL204" s="4"/>
      <c r="AM204" s="4"/>
      <c r="AP204">
        <v>26626</v>
      </c>
      <c r="AQ204">
        <v>8600</v>
      </c>
      <c r="AR204">
        <v>49488</v>
      </c>
      <c r="BA204">
        <v>12</v>
      </c>
      <c r="BC204">
        <v>2</v>
      </c>
    </row>
    <row r="205" spans="1:55" x14ac:dyDescent="0.25">
      <c r="A205" t="s">
        <v>0</v>
      </c>
      <c r="B205" t="s">
        <v>160</v>
      </c>
      <c r="C205" t="s">
        <v>161</v>
      </c>
      <c r="R205" s="4">
        <v>15799502</v>
      </c>
      <c r="S205" s="4"/>
      <c r="T205" s="4"/>
      <c r="U205" s="4"/>
      <c r="V205" s="4"/>
      <c r="W205" s="4"/>
      <c r="X205" s="4">
        <v>21263379</v>
      </c>
      <c r="Y205" s="4">
        <v>17930539</v>
      </c>
      <c r="Z205" s="4">
        <v>7269472</v>
      </c>
      <c r="AA205" s="5">
        <v>7947700</v>
      </c>
      <c r="AB205" s="5">
        <v>10657886</v>
      </c>
      <c r="AC205" s="5">
        <v>10563360</v>
      </c>
      <c r="AD205" s="5">
        <v>18612616</v>
      </c>
      <c r="AE205" s="5">
        <v>19867174</v>
      </c>
      <c r="AF205" s="4">
        <v>16576903</v>
      </c>
      <c r="AG205" s="4">
        <v>10167480</v>
      </c>
      <c r="AH205" s="4">
        <v>14172700</v>
      </c>
      <c r="AI205" s="4">
        <v>9127194</v>
      </c>
      <c r="AJ205" s="4">
        <v>5391218</v>
      </c>
      <c r="AK205" s="4">
        <v>3845898</v>
      </c>
      <c r="AL205" s="4">
        <v>3562198</v>
      </c>
      <c r="AM205" s="4">
        <v>9099884</v>
      </c>
      <c r="AN205">
        <v>7274133</v>
      </c>
      <c r="AO205">
        <v>4214763</v>
      </c>
      <c r="AP205">
        <v>7341114</v>
      </c>
      <c r="AQ205">
        <v>6699932</v>
      </c>
      <c r="AR205">
        <v>5475835</v>
      </c>
      <c r="AS205">
        <v>12329326</v>
      </c>
      <c r="AT205">
        <v>14296629</v>
      </c>
      <c r="AU205">
        <v>4742787</v>
      </c>
      <c r="AV205">
        <v>47</v>
      </c>
      <c r="AX205">
        <v>1893960</v>
      </c>
      <c r="AY205">
        <v>22723676</v>
      </c>
    </row>
    <row r="206" spans="1:55" x14ac:dyDescent="0.25">
      <c r="A206" t="s">
        <v>0</v>
      </c>
      <c r="B206" t="s">
        <v>162</v>
      </c>
      <c r="R206" s="4"/>
      <c r="S206" s="4"/>
      <c r="T206" s="4"/>
      <c r="U206" s="4"/>
      <c r="V206" s="4"/>
      <c r="W206" s="4"/>
      <c r="X206" s="4"/>
      <c r="Y206" s="4"/>
      <c r="Z206" s="4"/>
      <c r="AA206" s="5"/>
      <c r="AB206" s="5">
        <v>2279857</v>
      </c>
      <c r="AC206" s="5">
        <f>1653020+10420</f>
        <v>1663440</v>
      </c>
      <c r="AD206" s="5">
        <f>4828805+64766</f>
        <v>4893571</v>
      </c>
      <c r="AE206" s="5">
        <f>6362679+26902</f>
        <v>6389581</v>
      </c>
      <c r="AF206" s="4"/>
      <c r="AG206" s="4"/>
      <c r="AH206" s="4"/>
      <c r="AI206" s="4"/>
      <c r="AJ206" s="4"/>
      <c r="AK206" s="4"/>
      <c r="AL206" s="4"/>
      <c r="AM206" s="4"/>
      <c r="AO206">
        <f>1893425+893856</f>
        <v>2787281</v>
      </c>
      <c r="AP206">
        <f>4512595+1251088</f>
        <v>5763683</v>
      </c>
      <c r="AQ206">
        <f>4441634+1032092</f>
        <v>5473726</v>
      </c>
      <c r="AR206">
        <f>3278537+1105877</f>
        <v>4384414</v>
      </c>
    </row>
    <row r="207" spans="1:55" x14ac:dyDescent="0.25">
      <c r="A207" t="s">
        <v>0</v>
      </c>
      <c r="B207" t="s">
        <v>237</v>
      </c>
      <c r="R207" s="4">
        <v>3573644</v>
      </c>
      <c r="S207" s="4"/>
      <c r="T207" s="4"/>
      <c r="U207" s="4"/>
      <c r="V207" s="4"/>
      <c r="W207" s="4"/>
      <c r="X207" s="4">
        <v>6875346</v>
      </c>
      <c r="Y207" s="4">
        <v>6972683</v>
      </c>
      <c r="Z207" s="4">
        <v>2922717</v>
      </c>
      <c r="AA207" s="5">
        <v>2323426</v>
      </c>
      <c r="AB207" s="5"/>
      <c r="AC207" s="5"/>
      <c r="AD207" s="5"/>
      <c r="AE207" s="5"/>
      <c r="AF207" s="4">
        <v>5028994</v>
      </c>
      <c r="AG207" s="4">
        <v>2248353</v>
      </c>
      <c r="AH207" s="4">
        <v>3436451</v>
      </c>
      <c r="AI207" s="4">
        <v>2265673</v>
      </c>
      <c r="AJ207" s="4">
        <v>1061556</v>
      </c>
      <c r="AK207" s="4">
        <v>931416</v>
      </c>
      <c r="AL207" s="4">
        <v>1064346</v>
      </c>
      <c r="AM207" s="4">
        <v>2923884</v>
      </c>
      <c r="AN207">
        <v>3029725</v>
      </c>
      <c r="AS207">
        <v>6543677</v>
      </c>
      <c r="AT207">
        <v>5414354</v>
      </c>
      <c r="AU207">
        <v>1367774</v>
      </c>
      <c r="AX207">
        <v>104509</v>
      </c>
      <c r="AY207">
        <v>3825625</v>
      </c>
    </row>
    <row r="208" spans="1:55" x14ac:dyDescent="0.25">
      <c r="A208" t="s">
        <v>0</v>
      </c>
      <c r="B208" t="s">
        <v>238</v>
      </c>
      <c r="R208" s="4"/>
      <c r="S208" s="4"/>
      <c r="T208" s="4"/>
      <c r="U208" s="4"/>
      <c r="V208" s="4"/>
      <c r="W208" s="4"/>
      <c r="X208" s="4"/>
      <c r="Y208" s="4"/>
      <c r="Z208" s="4"/>
      <c r="AA208" s="5"/>
      <c r="AB208" s="5"/>
      <c r="AC208" s="5"/>
      <c r="AD208" s="5"/>
      <c r="AE208" s="5"/>
      <c r="AF208" s="4">
        <v>60568</v>
      </c>
      <c r="AG208" s="4">
        <v>13447</v>
      </c>
      <c r="AH208" s="4">
        <v>35711</v>
      </c>
      <c r="AI208" s="4">
        <v>42113</v>
      </c>
      <c r="AJ208" s="4">
        <v>27143</v>
      </c>
      <c r="AK208" s="4">
        <v>27898</v>
      </c>
      <c r="AL208" s="4">
        <v>145122</v>
      </c>
      <c r="AM208" s="4">
        <v>356093</v>
      </c>
      <c r="AN208">
        <v>583090</v>
      </c>
      <c r="AS208">
        <v>1317510</v>
      </c>
      <c r="AT208">
        <v>918145</v>
      </c>
      <c r="AU208">
        <v>194415</v>
      </c>
      <c r="AY208">
        <v>3098</v>
      </c>
    </row>
    <row r="209" spans="1:55" x14ac:dyDescent="0.25">
      <c r="B209" t="s">
        <v>274</v>
      </c>
      <c r="R209" s="4"/>
      <c r="S209" s="4"/>
      <c r="T209" s="4"/>
      <c r="U209" s="4"/>
      <c r="V209" s="4"/>
      <c r="W209" s="4"/>
      <c r="X209" s="4"/>
      <c r="Y209" s="4"/>
      <c r="Z209" s="4"/>
      <c r="AA209" s="5"/>
      <c r="AB209" s="5"/>
      <c r="AC209" s="5"/>
      <c r="AD209" s="5"/>
      <c r="AE209" s="5"/>
      <c r="AF209" s="4"/>
      <c r="AG209" s="4"/>
      <c r="AH209" s="4"/>
      <c r="AI209" s="4"/>
      <c r="AJ209" s="4"/>
      <c r="AK209" s="4"/>
      <c r="AL209" s="4"/>
      <c r="AM209" s="4"/>
      <c r="AZ209">
        <v>17456279</v>
      </c>
      <c r="BA209">
        <v>17353282</v>
      </c>
      <c r="BB209">
        <v>13874164</v>
      </c>
      <c r="BC209">
        <v>36699522</v>
      </c>
    </row>
    <row r="210" spans="1:55" x14ac:dyDescent="0.25">
      <c r="B210" t="s">
        <v>275</v>
      </c>
      <c r="R210" s="4"/>
      <c r="S210" s="4"/>
      <c r="T210" s="4"/>
      <c r="U210" s="4"/>
      <c r="V210" s="4"/>
      <c r="W210" s="4"/>
      <c r="X210" s="4"/>
      <c r="Y210" s="4"/>
      <c r="Z210" s="4"/>
      <c r="AA210" s="5"/>
      <c r="AB210" s="5"/>
      <c r="AC210" s="5"/>
      <c r="AD210" s="5"/>
      <c r="AE210" s="5"/>
      <c r="AF210" s="4"/>
      <c r="AG210" s="4"/>
      <c r="AH210" s="4"/>
      <c r="AI210" s="4"/>
      <c r="AJ210" s="4"/>
      <c r="AK210" s="4"/>
      <c r="AL210" s="4"/>
      <c r="AM210" s="4"/>
      <c r="AZ210">
        <v>12319324</v>
      </c>
      <c r="BA210">
        <v>14919008</v>
      </c>
      <c r="BB210">
        <v>11762671</v>
      </c>
      <c r="BC210">
        <v>21313120</v>
      </c>
    </row>
    <row r="211" spans="1:55" x14ac:dyDescent="0.25">
      <c r="A211" t="s">
        <v>0</v>
      </c>
      <c r="B211" t="s">
        <v>163</v>
      </c>
      <c r="R211" s="4">
        <v>7797090</v>
      </c>
      <c r="S211" s="4"/>
      <c r="T211" s="4"/>
      <c r="U211" s="4"/>
      <c r="V211" s="4"/>
      <c r="W211" s="4"/>
      <c r="X211" s="4">
        <v>16768247</v>
      </c>
      <c r="Y211" s="4">
        <v>16803315</v>
      </c>
      <c r="Z211" s="4">
        <v>10683006</v>
      </c>
      <c r="AA211" s="5">
        <v>10317657</v>
      </c>
      <c r="AB211" s="5">
        <v>12452005</v>
      </c>
      <c r="AC211" s="5">
        <v>13596374</v>
      </c>
      <c r="AD211" s="5">
        <v>17040283</v>
      </c>
      <c r="AE211" s="5">
        <v>17930580</v>
      </c>
      <c r="AF211" s="4">
        <v>16642857</v>
      </c>
      <c r="AG211" s="4">
        <v>13773162</v>
      </c>
      <c r="AH211" s="4">
        <v>15150352</v>
      </c>
      <c r="AI211" s="4">
        <v>13482504</v>
      </c>
      <c r="AJ211" s="4">
        <v>11996189</v>
      </c>
      <c r="AK211" s="4">
        <v>10319752</v>
      </c>
      <c r="AL211" s="4">
        <v>9081037</v>
      </c>
      <c r="AM211" s="4">
        <v>11323635</v>
      </c>
      <c r="AN211">
        <v>10030615</v>
      </c>
      <c r="AO211">
        <v>10076357</v>
      </c>
      <c r="AP211">
        <v>11609038</v>
      </c>
      <c r="AQ211">
        <v>12398930</v>
      </c>
      <c r="AR211">
        <v>10743327</v>
      </c>
      <c r="AS211">
        <v>12437044</v>
      </c>
      <c r="AT211">
        <v>11979440</v>
      </c>
      <c r="AU211">
        <v>9640948</v>
      </c>
      <c r="AV211">
        <v>25079413</v>
      </c>
      <c r="AW211">
        <v>16174222</v>
      </c>
      <c r="AX211">
        <v>15227925</v>
      </c>
      <c r="AY211">
        <v>30359480</v>
      </c>
      <c r="AZ211">
        <v>22620901</v>
      </c>
      <c r="BA211">
        <v>25762763</v>
      </c>
      <c r="BB211">
        <v>26718970</v>
      </c>
      <c r="BC211">
        <v>27811256</v>
      </c>
    </row>
    <row r="212" spans="1:55" x14ac:dyDescent="0.25">
      <c r="A212" t="s">
        <v>0</v>
      </c>
      <c r="B212" t="s">
        <v>164</v>
      </c>
      <c r="C212" t="s">
        <v>235</v>
      </c>
      <c r="R212" s="4">
        <v>94041</v>
      </c>
      <c r="S212" s="4"/>
      <c r="T212" s="4"/>
      <c r="U212" s="4"/>
      <c r="V212" s="4"/>
      <c r="W212" s="4"/>
      <c r="X212" s="4">
        <v>666262</v>
      </c>
      <c r="Y212" s="4">
        <v>545698</v>
      </c>
      <c r="Z212" s="4">
        <v>289295</v>
      </c>
      <c r="AA212" s="5">
        <v>217306</v>
      </c>
      <c r="AB212" s="5">
        <v>260994</v>
      </c>
      <c r="AC212" s="5">
        <v>239497</v>
      </c>
      <c r="AD212" s="5">
        <v>295952</v>
      </c>
      <c r="AE212" s="5">
        <v>277406</v>
      </c>
      <c r="AF212" s="4">
        <v>384506</v>
      </c>
      <c r="AG212" s="4">
        <v>313029</v>
      </c>
      <c r="AH212" s="4">
        <v>275622</v>
      </c>
      <c r="AI212" s="4">
        <v>220691</v>
      </c>
      <c r="AJ212" s="4">
        <v>190063</v>
      </c>
      <c r="AK212" s="4">
        <v>160836</v>
      </c>
      <c r="AL212" s="4">
        <v>149528</v>
      </c>
      <c r="AM212" s="4">
        <v>207755</v>
      </c>
      <c r="AN212">
        <v>187692</v>
      </c>
      <c r="AO212">
        <v>194196</v>
      </c>
      <c r="AP212">
        <v>335026</v>
      </c>
      <c r="AQ212">
        <v>411980</v>
      </c>
      <c r="AR212">
        <v>263538</v>
      </c>
      <c r="AS212">
        <v>514673</v>
      </c>
      <c r="AT212">
        <v>429373</v>
      </c>
      <c r="AU212">
        <v>102357</v>
      </c>
      <c r="AY212">
        <v>160923</v>
      </c>
      <c r="AZ212">
        <v>457071</v>
      </c>
      <c r="BA212">
        <v>1107922</v>
      </c>
      <c r="BB212">
        <v>846312</v>
      </c>
      <c r="BC212">
        <v>1366084</v>
      </c>
    </row>
    <row r="213" spans="1:55" x14ac:dyDescent="0.25">
      <c r="A213" t="s">
        <v>0</v>
      </c>
      <c r="B213" t="s">
        <v>165</v>
      </c>
      <c r="R213" s="4">
        <v>510</v>
      </c>
      <c r="S213" s="4"/>
      <c r="T213" s="4"/>
      <c r="U213" s="4"/>
      <c r="V213" s="4"/>
      <c r="W213" s="4"/>
      <c r="X213" s="4"/>
      <c r="Y213" s="4"/>
      <c r="Z213" s="4"/>
      <c r="AA213" s="5"/>
      <c r="AB213" s="5"/>
      <c r="AC213" s="5"/>
      <c r="AD213" s="5"/>
      <c r="AE213" s="5"/>
      <c r="AF213" s="4"/>
      <c r="AG213" s="4"/>
      <c r="AH213" s="4"/>
      <c r="AI213" s="4"/>
      <c r="AJ213" s="4"/>
      <c r="AK213" s="4">
        <v>490</v>
      </c>
      <c r="AL213" s="4">
        <v>2</v>
      </c>
      <c r="AM213" s="4">
        <v>78</v>
      </c>
      <c r="AO213">
        <v>27</v>
      </c>
      <c r="AQ213">
        <v>292</v>
      </c>
      <c r="AR213">
        <v>2</v>
      </c>
      <c r="AS213">
        <v>685</v>
      </c>
      <c r="BA213">
        <v>34</v>
      </c>
      <c r="BB213">
        <v>304</v>
      </c>
      <c r="BC213">
        <v>272</v>
      </c>
    </row>
    <row r="214" spans="1:55" x14ac:dyDescent="0.25">
      <c r="A214" t="s">
        <v>0</v>
      </c>
      <c r="B214" t="s">
        <v>166</v>
      </c>
      <c r="R214" s="4">
        <v>1428</v>
      </c>
      <c r="S214" s="4"/>
      <c r="T214" s="4"/>
      <c r="U214" s="4"/>
      <c r="V214" s="4"/>
      <c r="W214" s="4"/>
      <c r="X214" s="4">
        <v>101</v>
      </c>
      <c r="Y214" s="4">
        <v>236637</v>
      </c>
      <c r="Z214" s="4">
        <v>409202</v>
      </c>
      <c r="AA214" s="5">
        <v>745</v>
      </c>
      <c r="AB214" s="5">
        <v>1053</v>
      </c>
      <c r="AC214" s="5">
        <v>13038</v>
      </c>
      <c r="AD214" s="5">
        <v>120797</v>
      </c>
      <c r="AE214" s="5">
        <v>55172</v>
      </c>
      <c r="AF214" s="4">
        <v>23555</v>
      </c>
      <c r="AG214" s="4">
        <v>83832</v>
      </c>
      <c r="AH214" s="4">
        <v>61071</v>
      </c>
      <c r="AI214" s="4">
        <v>24544</v>
      </c>
      <c r="AJ214" s="4">
        <v>136408</v>
      </c>
      <c r="AK214" s="4">
        <v>220296</v>
      </c>
      <c r="AL214" s="4">
        <v>52099</v>
      </c>
      <c r="AM214" s="4">
        <v>285787</v>
      </c>
      <c r="AN214">
        <v>56083</v>
      </c>
      <c r="AO214">
        <v>89220</v>
      </c>
      <c r="AP214">
        <v>99375</v>
      </c>
      <c r="AQ214">
        <v>100392</v>
      </c>
      <c r="AR214">
        <v>197910</v>
      </c>
      <c r="AS214">
        <v>598037</v>
      </c>
      <c r="AT214">
        <v>270224</v>
      </c>
      <c r="AU214">
        <v>53036</v>
      </c>
      <c r="AY214">
        <v>53930</v>
      </c>
      <c r="AZ214">
        <v>126365</v>
      </c>
      <c r="BA214">
        <v>216100</v>
      </c>
      <c r="BB214">
        <v>337752</v>
      </c>
      <c r="BC214">
        <v>1272221</v>
      </c>
    </row>
    <row r="215" spans="1:55" x14ac:dyDescent="0.25">
      <c r="A215" t="s">
        <v>0</v>
      </c>
      <c r="B215" t="s">
        <v>167</v>
      </c>
      <c r="C215" t="s">
        <v>168</v>
      </c>
      <c r="R215" s="4"/>
      <c r="S215" s="4"/>
      <c r="T215" s="4"/>
      <c r="U215" s="4"/>
      <c r="V215" s="4"/>
      <c r="W215" s="4"/>
      <c r="X215" s="4"/>
      <c r="Y215" s="4"/>
      <c r="Z215" s="4"/>
      <c r="AA215" s="5">
        <v>927</v>
      </c>
      <c r="AB215" s="5">
        <v>1436</v>
      </c>
      <c r="AC215" s="5">
        <v>935</v>
      </c>
      <c r="AD215" s="5">
        <v>1561</v>
      </c>
      <c r="AE215" s="5">
        <v>4548</v>
      </c>
      <c r="AF215" s="4">
        <v>668</v>
      </c>
      <c r="AG215" s="4">
        <v>8844</v>
      </c>
      <c r="AH215" s="4">
        <v>5532</v>
      </c>
      <c r="AI215" s="4">
        <v>2161</v>
      </c>
      <c r="AJ215" s="4"/>
      <c r="AK215" s="4"/>
      <c r="AL215" s="4"/>
      <c r="AM215" s="4"/>
    </row>
    <row r="216" spans="1:55" x14ac:dyDescent="0.25">
      <c r="A216" t="s">
        <v>0</v>
      </c>
      <c r="B216" t="s">
        <v>169</v>
      </c>
      <c r="R216" s="4">
        <v>675276</v>
      </c>
      <c r="S216" s="4"/>
      <c r="T216" s="4"/>
      <c r="U216" s="4"/>
      <c r="V216" s="4"/>
      <c r="W216" s="4"/>
      <c r="X216" s="4">
        <v>2526311</v>
      </c>
      <c r="Y216" s="4">
        <v>2496292</v>
      </c>
      <c r="Z216" s="4">
        <v>979549</v>
      </c>
      <c r="AA216" s="5">
        <v>664698</v>
      </c>
      <c r="AB216" s="5">
        <v>916246</v>
      </c>
      <c r="AC216" s="5">
        <v>765341</v>
      </c>
      <c r="AD216" s="5">
        <v>718118</v>
      </c>
      <c r="AE216" s="5">
        <v>664502</v>
      </c>
      <c r="AF216" s="4">
        <v>477203</v>
      </c>
      <c r="AG216" s="4">
        <v>481206</v>
      </c>
      <c r="AH216" s="4">
        <v>488924</v>
      </c>
      <c r="AI216" s="4">
        <v>422490</v>
      </c>
      <c r="AJ216" s="4">
        <v>406335</v>
      </c>
      <c r="AK216" s="4">
        <v>243596</v>
      </c>
      <c r="AL216" s="4">
        <v>280887</v>
      </c>
      <c r="AM216" s="4">
        <v>420910</v>
      </c>
      <c r="AN216">
        <v>704017</v>
      </c>
      <c r="AO216">
        <v>754021</v>
      </c>
      <c r="AP216">
        <v>935361</v>
      </c>
      <c r="AQ216">
        <v>1002350</v>
      </c>
      <c r="AR216">
        <v>944278</v>
      </c>
      <c r="AS216">
        <v>2304873</v>
      </c>
      <c r="AT216">
        <v>1702254</v>
      </c>
      <c r="AU216">
        <v>548756</v>
      </c>
      <c r="AV216">
        <v>45</v>
      </c>
      <c r="AX216">
        <v>14265</v>
      </c>
      <c r="AY216">
        <v>392337</v>
      </c>
      <c r="AZ216">
        <v>2088387</v>
      </c>
      <c r="BA216">
        <v>5510467</v>
      </c>
      <c r="BB216">
        <v>10265175</v>
      </c>
      <c r="BC216">
        <v>12059441</v>
      </c>
    </row>
    <row r="217" spans="1:55" x14ac:dyDescent="0.25">
      <c r="A217" t="s">
        <v>0</v>
      </c>
      <c r="B217" t="s">
        <v>170</v>
      </c>
      <c r="R217" s="4">
        <v>38065250</v>
      </c>
      <c r="S217" s="4"/>
      <c r="T217" s="4"/>
      <c r="U217" s="4"/>
      <c r="V217" s="4"/>
      <c r="W217" s="4"/>
      <c r="X217" s="4">
        <v>111403971</v>
      </c>
      <c r="Y217" s="4">
        <v>112287802</v>
      </c>
      <c r="Z217" s="4">
        <v>68069954</v>
      </c>
      <c r="AA217" s="5">
        <v>64793760</v>
      </c>
      <c r="AB217" s="5">
        <v>49005354</v>
      </c>
      <c r="AC217" s="5">
        <v>59022426</v>
      </c>
      <c r="AD217" s="5">
        <v>72637109</v>
      </c>
      <c r="AE217" s="5">
        <v>61030461</v>
      </c>
      <c r="AF217" s="4">
        <v>52739869</v>
      </c>
      <c r="AG217" s="4">
        <v>54413289</v>
      </c>
      <c r="AH217" s="4">
        <v>55648097</v>
      </c>
      <c r="AI217" s="4">
        <v>46448943</v>
      </c>
      <c r="AJ217" s="4">
        <v>45679237</v>
      </c>
      <c r="AK217" s="4">
        <v>45992432</v>
      </c>
      <c r="AL217" s="4">
        <v>48551240</v>
      </c>
      <c r="AM217" s="4">
        <v>49928685</v>
      </c>
      <c r="AN217">
        <v>54285846</v>
      </c>
      <c r="AO217">
        <v>61434551</v>
      </c>
      <c r="AP217">
        <v>71732272</v>
      </c>
      <c r="AQ217">
        <v>71841683</v>
      </c>
      <c r="AR217">
        <v>61983802</v>
      </c>
      <c r="AS217">
        <v>96752829</v>
      </c>
      <c r="AT217">
        <v>46407036</v>
      </c>
      <c r="AU217">
        <v>40161889</v>
      </c>
      <c r="AV217">
        <v>32798757</v>
      </c>
      <c r="AW217">
        <v>53782671</v>
      </c>
      <c r="AX217">
        <v>52829914</v>
      </c>
      <c r="AY217">
        <v>67356985</v>
      </c>
      <c r="AZ217">
        <v>97122299</v>
      </c>
      <c r="BA217">
        <v>168912248</v>
      </c>
      <c r="BB217">
        <v>212865804</v>
      </c>
      <c r="BC217">
        <v>219693418</v>
      </c>
    </row>
    <row r="218" spans="1:55" x14ac:dyDescent="0.25">
      <c r="A218" t="s">
        <v>0</v>
      </c>
      <c r="B218" t="s">
        <v>171</v>
      </c>
      <c r="R218" s="4">
        <v>14532</v>
      </c>
      <c r="S218" s="4"/>
      <c r="T218" s="4"/>
      <c r="U218" s="4"/>
      <c r="V218" s="4"/>
      <c r="W218" s="4"/>
      <c r="X218" s="4"/>
      <c r="Y218" s="4">
        <v>9233</v>
      </c>
      <c r="Z218" s="4"/>
      <c r="AA218" s="5">
        <v>9380</v>
      </c>
      <c r="AB218" s="5">
        <v>350</v>
      </c>
      <c r="AC218" s="5">
        <v>154600</v>
      </c>
      <c r="AD218" s="5">
        <v>147162</v>
      </c>
      <c r="AE218" s="5">
        <v>127658</v>
      </c>
      <c r="AF218" s="4">
        <v>73766</v>
      </c>
      <c r="AG218" s="4">
        <v>49549</v>
      </c>
      <c r="AH218" s="4">
        <v>37311</v>
      </c>
      <c r="AI218" s="4">
        <v>47627</v>
      </c>
      <c r="AJ218" s="4">
        <v>174493</v>
      </c>
      <c r="AK218" s="4">
        <v>212737</v>
      </c>
      <c r="AL218" s="4">
        <v>103480</v>
      </c>
      <c r="AM218" s="4">
        <v>65785</v>
      </c>
      <c r="AN218">
        <v>200210</v>
      </c>
      <c r="AO218">
        <v>493622</v>
      </c>
      <c r="AP218">
        <v>280593</v>
      </c>
      <c r="AQ218">
        <v>391674</v>
      </c>
      <c r="AR218">
        <v>463426</v>
      </c>
      <c r="AS218">
        <v>212006</v>
      </c>
      <c r="AT218">
        <v>132613</v>
      </c>
      <c r="AU218">
        <v>91576</v>
      </c>
      <c r="AV218">
        <v>97</v>
      </c>
      <c r="AY218">
        <v>560</v>
      </c>
      <c r="BA218">
        <v>506817</v>
      </c>
      <c r="BB218">
        <v>926433</v>
      </c>
      <c r="BC218">
        <v>1805209</v>
      </c>
    </row>
    <row r="219" spans="1:55" x14ac:dyDescent="0.25">
      <c r="A219" t="s">
        <v>0</v>
      </c>
      <c r="B219" t="s">
        <v>213</v>
      </c>
      <c r="R219" s="4"/>
      <c r="S219" s="4"/>
      <c r="T219" s="4"/>
      <c r="U219" s="4"/>
      <c r="V219" s="4"/>
      <c r="W219" s="4"/>
      <c r="X219" s="4"/>
      <c r="Y219" s="4"/>
      <c r="Z219" s="4"/>
      <c r="AA219" s="5"/>
      <c r="AB219" s="5"/>
      <c r="AC219" s="5"/>
      <c r="AD219" s="5"/>
      <c r="AE219" s="5"/>
      <c r="AF219" s="4"/>
      <c r="AG219" s="4"/>
      <c r="AH219" s="4"/>
      <c r="AI219" s="4"/>
      <c r="AJ219" s="4"/>
      <c r="AK219" s="4"/>
      <c r="AL219" s="4"/>
      <c r="AM219" s="4"/>
    </row>
    <row r="220" spans="1:55" x14ac:dyDescent="0.25">
      <c r="A220" t="s">
        <v>0</v>
      </c>
      <c r="B220" t="s">
        <v>172</v>
      </c>
      <c r="C220" t="s">
        <v>198</v>
      </c>
      <c r="R220" s="4">
        <v>20338057</v>
      </c>
      <c r="S220" s="4"/>
      <c r="T220" s="4"/>
      <c r="U220" s="4"/>
      <c r="V220" s="4"/>
      <c r="W220" s="4"/>
      <c r="X220" s="4">
        <v>52703816</v>
      </c>
      <c r="Y220" s="4">
        <v>47492889</v>
      </c>
      <c r="Z220" s="4">
        <v>48735661</v>
      </c>
      <c r="AA220" s="5">
        <v>48510239</v>
      </c>
      <c r="AB220" s="5">
        <v>42966271</v>
      </c>
      <c r="AC220" s="5">
        <v>46964167</v>
      </c>
      <c r="AD220" s="5">
        <v>51331282</v>
      </c>
      <c r="AE220" s="5">
        <v>46813322</v>
      </c>
      <c r="AF220" s="4">
        <v>46549306</v>
      </c>
      <c r="AG220" s="4">
        <v>47274188</v>
      </c>
      <c r="AH220" s="4">
        <v>47726597</v>
      </c>
      <c r="AI220" s="4">
        <v>44899288</v>
      </c>
      <c r="AJ220" s="4">
        <v>37775155</v>
      </c>
      <c r="AK220" s="4">
        <v>37019001</v>
      </c>
      <c r="AL220" s="4">
        <v>37171312</v>
      </c>
      <c r="AM220" s="4">
        <v>40439546</v>
      </c>
      <c r="AN220">
        <v>38122742</v>
      </c>
      <c r="AO220">
        <v>43553463</v>
      </c>
      <c r="AP220">
        <v>49884823</v>
      </c>
      <c r="AQ220">
        <v>46865368</v>
      </c>
      <c r="AR220">
        <v>41778226</v>
      </c>
      <c r="AS220">
        <v>55782223</v>
      </c>
      <c r="AT220">
        <v>56413619</v>
      </c>
      <c r="AU220">
        <v>60255501</v>
      </c>
      <c r="AV220">
        <v>49763945</v>
      </c>
      <c r="AW220">
        <v>57231389</v>
      </c>
      <c r="AX220">
        <v>62889649</v>
      </c>
      <c r="AY220">
        <v>74397261</v>
      </c>
      <c r="AZ220">
        <v>89992734</v>
      </c>
      <c r="BA220">
        <v>108704407</v>
      </c>
      <c r="BB220">
        <v>117109204</v>
      </c>
      <c r="BC220">
        <v>133916272</v>
      </c>
    </row>
    <row r="221" spans="1:55" x14ac:dyDescent="0.25">
      <c r="A221" t="s">
        <v>0</v>
      </c>
      <c r="B221" t="s">
        <v>197</v>
      </c>
      <c r="C221" t="s">
        <v>198</v>
      </c>
      <c r="R221" s="4"/>
      <c r="S221" s="4"/>
      <c r="T221" s="4"/>
      <c r="U221" s="4"/>
      <c r="V221" s="4"/>
      <c r="W221" s="4"/>
      <c r="X221" s="4"/>
      <c r="Y221" s="4"/>
      <c r="Z221" s="4"/>
      <c r="AA221" s="5"/>
      <c r="AB221" s="5"/>
      <c r="AC221" s="5"/>
      <c r="AD221" s="5"/>
      <c r="AE221" s="5"/>
      <c r="AF221" s="4"/>
      <c r="AG221" s="4"/>
      <c r="AH221" s="4"/>
      <c r="AI221" s="4"/>
      <c r="AJ221" s="4"/>
      <c r="AK221" s="4"/>
      <c r="AL221" s="4"/>
      <c r="AM221" s="4"/>
    </row>
    <row r="222" spans="1:55" x14ac:dyDescent="0.25">
      <c r="A222" t="s">
        <v>0</v>
      </c>
      <c r="B222" t="s">
        <v>173</v>
      </c>
      <c r="R222" s="4"/>
      <c r="S222" s="4"/>
      <c r="T222" s="4"/>
      <c r="U222" s="4"/>
      <c r="V222" s="4"/>
      <c r="W222" s="4"/>
      <c r="X222" s="4"/>
      <c r="Y222" s="4"/>
      <c r="Z222" s="4">
        <v>130334</v>
      </c>
      <c r="AA222" s="5">
        <v>96969</v>
      </c>
      <c r="AB222" s="5">
        <v>3767</v>
      </c>
      <c r="AC222" s="5">
        <v>141485</v>
      </c>
      <c r="AD222" s="5">
        <v>376397</v>
      </c>
      <c r="AE222" s="5">
        <v>124910</v>
      </c>
      <c r="AF222" s="4">
        <v>94114</v>
      </c>
      <c r="AG222" s="4">
        <v>88912</v>
      </c>
      <c r="AH222" s="4">
        <v>81372</v>
      </c>
      <c r="AI222" s="4">
        <v>133461</v>
      </c>
      <c r="AJ222" s="4">
        <v>74310</v>
      </c>
      <c r="AK222" s="4">
        <v>121406</v>
      </c>
      <c r="AL222" s="4">
        <v>124677</v>
      </c>
      <c r="AM222" s="4">
        <v>50076</v>
      </c>
      <c r="AN222">
        <v>78390</v>
      </c>
      <c r="AO222">
        <v>79959</v>
      </c>
      <c r="AP222">
        <v>140566</v>
      </c>
      <c r="AQ222">
        <v>141636</v>
      </c>
      <c r="AR222">
        <v>211146</v>
      </c>
      <c r="AS222">
        <v>150485</v>
      </c>
      <c r="AT222">
        <v>69036</v>
      </c>
      <c r="AY222">
        <v>100015</v>
      </c>
    </row>
    <row r="223" spans="1:55" x14ac:dyDescent="0.25">
      <c r="B223" t="s">
        <v>276</v>
      </c>
      <c r="R223" s="4"/>
      <c r="S223" s="4"/>
      <c r="T223" s="4"/>
      <c r="U223" s="4"/>
      <c r="V223" s="4"/>
      <c r="W223" s="4"/>
      <c r="X223" s="4"/>
      <c r="Y223" s="4"/>
      <c r="Z223" s="4"/>
      <c r="AA223" s="5"/>
      <c r="AB223" s="5"/>
      <c r="AC223" s="5"/>
      <c r="AD223" s="5"/>
      <c r="AE223" s="5"/>
      <c r="AF223" s="4"/>
      <c r="AG223" s="4"/>
      <c r="AH223" s="4"/>
      <c r="AI223" s="4"/>
      <c r="AJ223" s="4"/>
      <c r="AK223" s="4"/>
      <c r="AL223" s="4"/>
      <c r="AM223" s="4"/>
      <c r="AZ223">
        <v>305189</v>
      </c>
      <c r="BA223">
        <v>661419</v>
      </c>
      <c r="BB223">
        <v>651242</v>
      </c>
      <c r="BC223">
        <v>883015</v>
      </c>
    </row>
    <row r="224" spans="1:55" x14ac:dyDescent="0.25">
      <c r="B224" t="s">
        <v>277</v>
      </c>
      <c r="R224" s="4"/>
      <c r="S224" s="4"/>
      <c r="T224" s="4"/>
      <c r="U224" s="4"/>
      <c r="V224" s="4"/>
      <c r="W224" s="4"/>
      <c r="X224" s="4"/>
      <c r="Y224" s="4"/>
      <c r="Z224" s="4"/>
      <c r="AA224" s="5"/>
      <c r="AB224" s="5"/>
      <c r="AC224" s="5"/>
      <c r="AD224" s="5"/>
      <c r="AE224" s="5"/>
      <c r="AF224" s="4"/>
      <c r="AG224" s="4"/>
      <c r="AH224" s="4"/>
      <c r="AI224" s="4"/>
      <c r="AJ224" s="4"/>
      <c r="AK224" s="4"/>
      <c r="AL224" s="4"/>
      <c r="AM224" s="4"/>
      <c r="AZ224">
        <v>62107</v>
      </c>
    </row>
    <row r="225" spans="1:55" x14ac:dyDescent="0.25">
      <c r="A225" t="s">
        <v>0</v>
      </c>
      <c r="B225" t="s">
        <v>174</v>
      </c>
      <c r="R225" s="4">
        <v>2896</v>
      </c>
      <c r="S225" s="4"/>
      <c r="T225" s="4"/>
      <c r="U225" s="4"/>
      <c r="V225" s="4"/>
      <c r="W225" s="4"/>
      <c r="X225" s="4">
        <v>666</v>
      </c>
      <c r="Y225" s="4">
        <v>13886</v>
      </c>
      <c r="Z225" s="4">
        <v>134209</v>
      </c>
      <c r="AA225" s="5">
        <v>203034</v>
      </c>
      <c r="AB225" s="5">
        <v>2985</v>
      </c>
      <c r="AC225" s="5">
        <v>43229</v>
      </c>
      <c r="AD225" s="5">
        <v>568945</v>
      </c>
      <c r="AE225" s="5">
        <v>285647</v>
      </c>
      <c r="AF225" s="4">
        <v>163835</v>
      </c>
      <c r="AG225" s="4">
        <v>338392</v>
      </c>
      <c r="AH225" s="4">
        <v>706212</v>
      </c>
      <c r="AI225" s="4">
        <v>635943</v>
      </c>
      <c r="AJ225" s="4">
        <v>228094</v>
      </c>
      <c r="AK225" s="4">
        <v>687657</v>
      </c>
      <c r="AL225" s="4">
        <v>857846</v>
      </c>
      <c r="AM225" s="4">
        <v>734446</v>
      </c>
      <c r="AN225">
        <v>614813</v>
      </c>
      <c r="AO225">
        <v>844883</v>
      </c>
      <c r="AP225">
        <v>1196263</v>
      </c>
      <c r="AQ225">
        <v>1170879</v>
      </c>
      <c r="AR225">
        <v>822940</v>
      </c>
      <c r="AS225">
        <v>844461</v>
      </c>
      <c r="AT225">
        <v>543860</v>
      </c>
      <c r="AU225">
        <v>1364</v>
      </c>
      <c r="AV225">
        <v>1276</v>
      </c>
      <c r="AW225">
        <v>905</v>
      </c>
      <c r="AX225">
        <v>281</v>
      </c>
      <c r="AY225">
        <v>678696</v>
      </c>
      <c r="AZ225">
        <v>1825094</v>
      </c>
      <c r="BA225">
        <v>2981808</v>
      </c>
      <c r="BB225">
        <v>1874577</v>
      </c>
      <c r="BC225">
        <v>2341366</v>
      </c>
    </row>
    <row r="226" spans="1:55" x14ac:dyDescent="0.25">
      <c r="A226" t="s">
        <v>0</v>
      </c>
      <c r="B226" t="s">
        <v>175</v>
      </c>
      <c r="R226" s="4">
        <v>24919</v>
      </c>
      <c r="S226" s="4"/>
      <c r="T226" s="4"/>
      <c r="U226" s="4"/>
      <c r="V226" s="4"/>
      <c r="W226" s="4"/>
      <c r="X226" s="4"/>
      <c r="Y226" s="4">
        <v>53</v>
      </c>
      <c r="Z226" s="4">
        <v>2539</v>
      </c>
      <c r="AA226" s="5">
        <v>60155</v>
      </c>
      <c r="AB226" s="5">
        <v>50523</v>
      </c>
      <c r="AC226" s="5">
        <v>5956</v>
      </c>
      <c r="AD226" s="5">
        <v>147711</v>
      </c>
      <c r="AE226" s="5">
        <v>50153</v>
      </c>
      <c r="AF226" s="4">
        <v>8093</v>
      </c>
      <c r="AG226" s="4">
        <v>122975</v>
      </c>
      <c r="AH226" s="4">
        <v>384766</v>
      </c>
      <c r="AI226" s="4">
        <v>240722</v>
      </c>
      <c r="AJ226" s="4">
        <v>49057</v>
      </c>
      <c r="AK226" s="4">
        <v>46670</v>
      </c>
      <c r="AL226" s="4">
        <v>75484</v>
      </c>
      <c r="AM226" s="4">
        <v>16927</v>
      </c>
      <c r="AN226">
        <v>73962</v>
      </c>
      <c r="AO226">
        <v>98025</v>
      </c>
      <c r="AP226">
        <v>90326</v>
      </c>
      <c r="AQ226">
        <v>129157</v>
      </c>
      <c r="AR226">
        <v>120663</v>
      </c>
      <c r="AS226">
        <v>35405</v>
      </c>
      <c r="AT226">
        <v>3774</v>
      </c>
      <c r="AU226">
        <v>13039</v>
      </c>
      <c r="AV226">
        <v>18</v>
      </c>
      <c r="AX226">
        <v>24</v>
      </c>
      <c r="AY226">
        <v>100713</v>
      </c>
      <c r="AZ226">
        <v>752398</v>
      </c>
      <c r="BA226">
        <v>1218474</v>
      </c>
      <c r="BB226">
        <v>1199258</v>
      </c>
      <c r="BC226">
        <v>1804766</v>
      </c>
    </row>
    <row r="227" spans="1:55" x14ac:dyDescent="0.25">
      <c r="A227" t="s">
        <v>0</v>
      </c>
      <c r="B227" t="s">
        <v>176</v>
      </c>
      <c r="R227" s="4">
        <v>30488374</v>
      </c>
      <c r="S227" s="4"/>
      <c r="T227" s="4"/>
      <c r="U227" s="4"/>
      <c r="V227" s="4"/>
      <c r="W227" s="4"/>
      <c r="X227" s="4">
        <v>115243146</v>
      </c>
      <c r="Y227" s="4">
        <v>92999215</v>
      </c>
      <c r="Z227" s="4">
        <v>61975446</v>
      </c>
      <c r="AA227" s="5">
        <v>54874201</v>
      </c>
      <c r="AB227" s="5">
        <v>53380461</v>
      </c>
      <c r="AC227" s="5">
        <v>65899590</v>
      </c>
      <c r="AD227" s="5">
        <v>70585661</v>
      </c>
      <c r="AE227" s="5">
        <v>64048440</v>
      </c>
      <c r="AF227" s="4">
        <v>55151649</v>
      </c>
      <c r="AG227" s="4">
        <v>57142860</v>
      </c>
      <c r="AH227" s="4">
        <v>46410075</v>
      </c>
      <c r="AI227" s="4">
        <v>38146076</v>
      </c>
      <c r="AJ227" s="4">
        <v>32840526</v>
      </c>
      <c r="AK227" s="4">
        <v>42993850</v>
      </c>
      <c r="AL227" s="4">
        <v>46215796</v>
      </c>
      <c r="AM227" s="4">
        <v>50390335</v>
      </c>
      <c r="AN227">
        <v>56010400</v>
      </c>
      <c r="AO227">
        <v>75128150</v>
      </c>
      <c r="AP227">
        <v>88847634</v>
      </c>
      <c r="AQ227">
        <v>78708393</v>
      </c>
      <c r="AR227">
        <v>79992486</v>
      </c>
      <c r="AS227">
        <v>147138946</v>
      </c>
      <c r="AT227">
        <v>190802904</v>
      </c>
      <c r="AU227">
        <v>176206014</v>
      </c>
      <c r="AV227">
        <v>281026039</v>
      </c>
      <c r="AW227">
        <v>384430114</v>
      </c>
      <c r="AX227">
        <v>317208155</v>
      </c>
      <c r="AY227">
        <v>195909143</v>
      </c>
      <c r="AZ227">
        <v>233269603</v>
      </c>
      <c r="BA227">
        <v>216959148</v>
      </c>
      <c r="BB227">
        <v>224481024</v>
      </c>
      <c r="BC227">
        <v>180231002</v>
      </c>
    </row>
    <row r="228" spans="1:55" x14ac:dyDescent="0.25">
      <c r="A228" t="s">
        <v>0</v>
      </c>
      <c r="B228" t="s">
        <v>177</v>
      </c>
      <c r="R228" s="4">
        <v>974266</v>
      </c>
      <c r="S228" s="4"/>
      <c r="T228" s="4"/>
      <c r="U228" s="4"/>
      <c r="V228" s="4"/>
      <c r="W228" s="4"/>
      <c r="X228" s="4">
        <v>2599995</v>
      </c>
      <c r="Y228" s="4">
        <v>4449307</v>
      </c>
      <c r="Z228" s="4">
        <v>1822352</v>
      </c>
      <c r="AA228" s="5">
        <v>1936665</v>
      </c>
      <c r="AB228" s="5">
        <v>2117425</v>
      </c>
      <c r="AC228" s="5">
        <v>1862993</v>
      </c>
      <c r="AD228" s="5">
        <v>1983950</v>
      </c>
      <c r="AE228" s="5">
        <v>1549820</v>
      </c>
      <c r="AF228" s="4">
        <v>2242714</v>
      </c>
      <c r="AG228" s="4">
        <v>2083276</v>
      </c>
      <c r="AH228" s="4">
        <v>2034202</v>
      </c>
      <c r="AI228" s="4">
        <v>2206728</v>
      </c>
      <c r="AJ228" s="4">
        <v>2029326</v>
      </c>
      <c r="AK228" s="4">
        <v>2090834</v>
      </c>
      <c r="AL228" s="4">
        <v>2140532</v>
      </c>
      <c r="AM228" s="4">
        <v>2413805</v>
      </c>
      <c r="AN228">
        <v>2202439</v>
      </c>
      <c r="AO228">
        <v>2286011</v>
      </c>
      <c r="AP228">
        <v>3198138</v>
      </c>
      <c r="AQ228">
        <v>2592319</v>
      </c>
      <c r="AR228">
        <v>2126676</v>
      </c>
      <c r="AS228">
        <v>5832789</v>
      </c>
      <c r="AT228">
        <v>3003667</v>
      </c>
      <c r="AU228">
        <v>2204034</v>
      </c>
      <c r="AV228">
        <v>3847261</v>
      </c>
      <c r="AW228">
        <v>5093007</v>
      </c>
      <c r="AX228">
        <v>6108867</v>
      </c>
      <c r="AY228">
        <v>5391030</v>
      </c>
      <c r="AZ228">
        <v>5814195</v>
      </c>
      <c r="BA228">
        <v>6445915</v>
      </c>
      <c r="BB228">
        <v>721802</v>
      </c>
    </row>
    <row r="229" spans="1:55" x14ac:dyDescent="0.25">
      <c r="A229" t="s">
        <v>0</v>
      </c>
      <c r="B229" t="s">
        <v>178</v>
      </c>
      <c r="R229" s="4">
        <v>2416</v>
      </c>
      <c r="S229" s="4"/>
      <c r="T229" s="4"/>
      <c r="U229" s="4"/>
      <c r="V229" s="4"/>
      <c r="W229" s="4"/>
      <c r="X229" s="4">
        <v>1588</v>
      </c>
      <c r="Y229" s="4">
        <v>1687</v>
      </c>
      <c r="Z229" s="4">
        <v>1697</v>
      </c>
      <c r="AA229" s="5">
        <v>3093</v>
      </c>
      <c r="AB229" s="5">
        <v>1523</v>
      </c>
      <c r="AC229" s="5">
        <v>1920</v>
      </c>
      <c r="AD229" s="5">
        <v>1008</v>
      </c>
      <c r="AE229" s="5">
        <v>2560</v>
      </c>
      <c r="AF229" s="4">
        <v>2024</v>
      </c>
      <c r="AG229" s="4">
        <v>6367</v>
      </c>
      <c r="AH229" s="4">
        <v>4326</v>
      </c>
      <c r="AI229" s="4">
        <v>9323</v>
      </c>
      <c r="AJ229" s="4">
        <v>7552</v>
      </c>
      <c r="AK229" s="4">
        <v>6263</v>
      </c>
      <c r="AL229" s="4">
        <v>6984</v>
      </c>
      <c r="AM229" s="4">
        <v>6445</v>
      </c>
      <c r="AN229">
        <v>4911</v>
      </c>
      <c r="AO229">
        <v>8241</v>
      </c>
      <c r="AP229">
        <v>6728</v>
      </c>
      <c r="AQ229">
        <v>7595</v>
      </c>
      <c r="AR229">
        <v>10160</v>
      </c>
      <c r="AS229">
        <v>4185</v>
      </c>
      <c r="AT229">
        <v>80211</v>
      </c>
      <c r="AU229">
        <v>75223</v>
      </c>
      <c r="AV229">
        <v>18631</v>
      </c>
      <c r="AW229">
        <v>28881</v>
      </c>
      <c r="AX229">
        <v>14012</v>
      </c>
      <c r="AY229">
        <v>30320</v>
      </c>
      <c r="AZ229">
        <v>14442</v>
      </c>
      <c r="BA229">
        <v>42801</v>
      </c>
      <c r="BB229">
        <v>33566</v>
      </c>
      <c r="BC229">
        <v>34353</v>
      </c>
    </row>
    <row r="230" spans="1:55" x14ac:dyDescent="0.25">
      <c r="A230" t="s">
        <v>0</v>
      </c>
      <c r="B230" t="s">
        <v>179</v>
      </c>
      <c r="R230" s="4">
        <v>19006</v>
      </c>
      <c r="S230" s="4"/>
      <c r="T230" s="4"/>
      <c r="U230" s="4"/>
      <c r="V230" s="4"/>
      <c r="W230" s="4"/>
      <c r="X230" s="4">
        <v>33223</v>
      </c>
      <c r="Y230" s="4">
        <v>26157</v>
      </c>
      <c r="Z230" s="4">
        <v>24244</v>
      </c>
      <c r="AA230" s="5">
        <v>22231</v>
      </c>
      <c r="AB230" s="5">
        <v>28112</v>
      </c>
      <c r="AC230" s="5">
        <v>31791</v>
      </c>
      <c r="AD230" s="5">
        <v>37798</v>
      </c>
      <c r="AE230" s="5">
        <v>51302</v>
      </c>
      <c r="AF230" s="4">
        <v>16240</v>
      </c>
      <c r="AG230" s="4">
        <v>38054</v>
      </c>
      <c r="AH230" s="4">
        <v>29488</v>
      </c>
      <c r="AI230" s="4">
        <v>26309</v>
      </c>
      <c r="AJ230" s="4">
        <v>22367</v>
      </c>
      <c r="AK230" s="4">
        <v>27177</v>
      </c>
      <c r="AL230" s="4">
        <v>27784</v>
      </c>
      <c r="AM230" s="4">
        <v>31103</v>
      </c>
      <c r="AN230">
        <v>26334</v>
      </c>
      <c r="AO230">
        <v>29076</v>
      </c>
      <c r="AP230">
        <v>31411</v>
      </c>
      <c r="AQ230">
        <v>40508</v>
      </c>
      <c r="AR230">
        <v>28055</v>
      </c>
      <c r="AS230">
        <v>11798</v>
      </c>
      <c r="AT230">
        <v>19456</v>
      </c>
      <c r="AU230">
        <v>30821</v>
      </c>
      <c r="AV230">
        <v>21446</v>
      </c>
      <c r="AW230">
        <v>32276</v>
      </c>
      <c r="AX230">
        <v>20064</v>
      </c>
      <c r="AY230">
        <v>33089</v>
      </c>
      <c r="AZ230">
        <v>70583</v>
      </c>
      <c r="BA230">
        <v>47326</v>
      </c>
      <c r="BB230">
        <v>183214</v>
      </c>
      <c r="BC230">
        <v>197208</v>
      </c>
    </row>
    <row r="231" spans="1:55" x14ac:dyDescent="0.25">
      <c r="A231" t="s">
        <v>0</v>
      </c>
      <c r="B231" t="s">
        <v>199</v>
      </c>
      <c r="R231" s="4"/>
      <c r="S231" s="4"/>
      <c r="T231" s="4"/>
      <c r="U231" s="4"/>
      <c r="V231" s="4"/>
      <c r="W231" s="4"/>
      <c r="X231" s="4"/>
      <c r="Y231" s="4"/>
      <c r="Z231" s="4"/>
      <c r="AA231" s="5"/>
      <c r="AB231" s="5"/>
      <c r="AC231" s="5"/>
      <c r="AD231" s="5"/>
      <c r="AE231" s="5"/>
      <c r="AF231" s="4">
        <v>1599693</v>
      </c>
      <c r="AG231" s="4">
        <v>1625193</v>
      </c>
      <c r="AH231" s="4">
        <v>1809678</v>
      </c>
      <c r="AI231" s="4">
        <v>2587116</v>
      </c>
      <c r="AJ231" s="4">
        <v>2414542</v>
      </c>
      <c r="AK231" s="4">
        <v>3006367</v>
      </c>
      <c r="AL231" s="4">
        <v>2015694</v>
      </c>
      <c r="AM231" s="4">
        <v>2735704</v>
      </c>
      <c r="AN231">
        <v>3748886</v>
      </c>
      <c r="AO231">
        <v>3570277</v>
      </c>
      <c r="AP231">
        <v>5196283</v>
      </c>
      <c r="AQ231">
        <v>4615680</v>
      </c>
      <c r="AR231">
        <v>4599479</v>
      </c>
      <c r="AS231">
        <v>3136326</v>
      </c>
      <c r="AT231">
        <v>2407061</v>
      </c>
      <c r="AU231">
        <v>1337217</v>
      </c>
      <c r="AV231">
        <v>1099017</v>
      </c>
      <c r="AW231">
        <v>1344275</v>
      </c>
      <c r="AX231">
        <v>2540557</v>
      </c>
      <c r="AY231">
        <v>7488409</v>
      </c>
      <c r="AZ231">
        <v>10072634</v>
      </c>
      <c r="BA231">
        <v>10317434</v>
      </c>
      <c r="BB231">
        <v>9460621</v>
      </c>
      <c r="BC231">
        <v>10980541</v>
      </c>
    </row>
    <row r="232" spans="1:55" x14ac:dyDescent="0.25">
      <c r="A232" t="s">
        <v>0</v>
      </c>
      <c r="B232" t="s">
        <v>200</v>
      </c>
      <c r="R232" s="4"/>
      <c r="S232" s="4"/>
      <c r="T232" s="4"/>
      <c r="U232" s="4"/>
      <c r="V232" s="4"/>
      <c r="W232" s="4"/>
      <c r="X232" s="4"/>
      <c r="Y232" s="4"/>
      <c r="Z232" s="4"/>
      <c r="AA232" s="5"/>
      <c r="AB232" s="5"/>
      <c r="AC232" s="5"/>
      <c r="AD232" s="5"/>
      <c r="AE232" s="5"/>
      <c r="AF232" s="4"/>
      <c r="AG232" s="4"/>
      <c r="AH232" s="4"/>
      <c r="AI232" s="4"/>
      <c r="AJ232" s="4"/>
      <c r="AK232" s="4"/>
      <c r="AL232" s="4"/>
      <c r="AM232" s="4"/>
      <c r="AO232">
        <v>313003</v>
      </c>
      <c r="AP232">
        <v>743165</v>
      </c>
      <c r="AQ232">
        <v>353890</v>
      </c>
      <c r="AR232">
        <v>462807</v>
      </c>
      <c r="AS232">
        <v>763742</v>
      </c>
      <c r="AT232">
        <v>958560</v>
      </c>
      <c r="AU232">
        <v>846817</v>
      </c>
      <c r="AV232">
        <v>456859</v>
      </c>
      <c r="AW232">
        <v>731269</v>
      </c>
      <c r="AX232">
        <v>1145507</v>
      </c>
      <c r="AY232">
        <v>1476599</v>
      </c>
      <c r="AZ232">
        <v>1538858</v>
      </c>
      <c r="BA232">
        <v>1640951</v>
      </c>
      <c r="BB232">
        <v>1893189</v>
      </c>
      <c r="BC232">
        <v>2454850</v>
      </c>
    </row>
    <row r="233" spans="1:55" x14ac:dyDescent="0.25">
      <c r="A233" t="s">
        <v>0</v>
      </c>
      <c r="B233" t="s">
        <v>201</v>
      </c>
      <c r="R233" s="4"/>
      <c r="S233" s="4"/>
      <c r="T233" s="4"/>
      <c r="U233" s="4"/>
      <c r="V233" s="4"/>
      <c r="W233" s="4"/>
      <c r="X233" s="4"/>
      <c r="Y233" s="4"/>
      <c r="Z233" s="4"/>
      <c r="AA233" s="5"/>
      <c r="AB233" s="5"/>
      <c r="AC233" s="5"/>
      <c r="AD233" s="5"/>
      <c r="AE233" s="5"/>
      <c r="AF233" s="4"/>
      <c r="AG233" s="4"/>
      <c r="AH233" s="4"/>
      <c r="AI233" s="4"/>
      <c r="AJ233" s="4"/>
      <c r="AK233" s="4"/>
      <c r="AL233" s="4"/>
      <c r="AM233" s="4"/>
      <c r="AO233">
        <v>258045</v>
      </c>
      <c r="AP233">
        <v>341293</v>
      </c>
      <c r="AQ233">
        <v>282290</v>
      </c>
      <c r="AR233">
        <v>284240</v>
      </c>
      <c r="AS233">
        <v>470668</v>
      </c>
      <c r="AT233">
        <v>431050</v>
      </c>
      <c r="AU233">
        <v>439081</v>
      </c>
      <c r="AV233">
        <v>209019</v>
      </c>
      <c r="AW233">
        <v>257220</v>
      </c>
      <c r="AX233">
        <v>365106</v>
      </c>
      <c r="AY233">
        <v>437942</v>
      </c>
      <c r="AZ233">
        <v>634498</v>
      </c>
      <c r="BA233">
        <v>844798</v>
      </c>
      <c r="BB233">
        <v>862416</v>
      </c>
      <c r="BC233">
        <v>1136996</v>
      </c>
    </row>
    <row r="234" spans="1:55" x14ac:dyDescent="0.25">
      <c r="A234" t="s">
        <v>0</v>
      </c>
      <c r="B234" t="s">
        <v>202</v>
      </c>
      <c r="R234" s="4"/>
      <c r="S234" s="4"/>
      <c r="T234" s="4"/>
      <c r="U234" s="4"/>
      <c r="V234" s="4"/>
      <c r="W234" s="4"/>
      <c r="X234" s="4"/>
      <c r="Y234" s="4"/>
      <c r="Z234" s="4"/>
      <c r="AA234" s="5"/>
      <c r="AB234" s="5"/>
      <c r="AC234" s="5"/>
      <c r="AD234" s="5"/>
      <c r="AE234" s="5"/>
      <c r="AF234" s="4"/>
      <c r="AG234" s="4"/>
      <c r="AH234" s="4"/>
      <c r="AI234" s="4"/>
      <c r="AJ234" s="4"/>
      <c r="AK234" s="4"/>
      <c r="AL234" s="4"/>
      <c r="AM234" s="4"/>
      <c r="AO234">
        <v>426627</v>
      </c>
      <c r="AP234">
        <v>688132</v>
      </c>
      <c r="AQ234">
        <v>588089</v>
      </c>
      <c r="AR234">
        <v>847242</v>
      </c>
      <c r="AS234">
        <v>585620</v>
      </c>
      <c r="AT234">
        <v>475356</v>
      </c>
      <c r="AU234">
        <v>808983</v>
      </c>
      <c r="AV234">
        <v>882229</v>
      </c>
      <c r="AW234">
        <v>442568</v>
      </c>
      <c r="AX234">
        <v>1527365</v>
      </c>
      <c r="AY234">
        <v>1681062</v>
      </c>
      <c r="AZ234">
        <v>1365758</v>
      </c>
      <c r="BA234">
        <v>1107687</v>
      </c>
      <c r="BB234">
        <v>2757377</v>
      </c>
      <c r="BC234">
        <v>2786236</v>
      </c>
    </row>
    <row r="235" spans="1:55" x14ac:dyDescent="0.25">
      <c r="A235" t="s">
        <v>0</v>
      </c>
      <c r="B235" t="s">
        <v>203</v>
      </c>
      <c r="R235" s="4"/>
      <c r="S235" s="4"/>
      <c r="T235" s="4"/>
      <c r="U235" s="4"/>
      <c r="V235" s="4"/>
      <c r="W235" s="4"/>
      <c r="X235" s="4"/>
      <c r="Y235" s="4"/>
      <c r="Z235" s="4"/>
      <c r="AA235" s="5"/>
      <c r="AB235" s="5"/>
      <c r="AC235" s="5"/>
      <c r="AD235" s="5"/>
      <c r="AE235" s="5"/>
      <c r="AF235" s="4">
        <v>1952216</v>
      </c>
      <c r="AG235" s="4">
        <v>2397109</v>
      </c>
      <c r="AH235" s="4">
        <v>2500094</v>
      </c>
      <c r="AI235" s="4">
        <v>1776738</v>
      </c>
      <c r="AJ235" s="4">
        <v>1450543</v>
      </c>
      <c r="AK235" s="4">
        <v>1625138</v>
      </c>
      <c r="AL235" s="4">
        <v>2767542</v>
      </c>
      <c r="AM235" s="4">
        <v>2693174</v>
      </c>
      <c r="AN235">
        <v>2764897</v>
      </c>
      <c r="AO235">
        <v>3410623</v>
      </c>
      <c r="AP235">
        <v>4174857</v>
      </c>
      <c r="AQ235">
        <v>4462097</v>
      </c>
      <c r="AR235">
        <v>4825595</v>
      </c>
      <c r="AS235">
        <v>6993828</v>
      </c>
      <c r="AT235">
        <v>6946508</v>
      </c>
      <c r="AU235">
        <v>6417409</v>
      </c>
      <c r="AV235">
        <v>4504761</v>
      </c>
      <c r="AW235">
        <v>3861612</v>
      </c>
      <c r="AX235">
        <v>3967732</v>
      </c>
      <c r="AY235">
        <v>8707163</v>
      </c>
      <c r="AZ235">
        <v>9822582</v>
      </c>
      <c r="BA235">
        <v>13060358</v>
      </c>
      <c r="BB235">
        <v>11032019</v>
      </c>
      <c r="BC235">
        <v>11561260</v>
      </c>
    </row>
    <row r="236" spans="1:55" x14ac:dyDescent="0.25">
      <c r="A236" t="s">
        <v>0</v>
      </c>
      <c r="B236" t="s">
        <v>204</v>
      </c>
      <c r="R236" s="4"/>
      <c r="S236" s="4"/>
      <c r="T236" s="4"/>
      <c r="U236" s="4"/>
      <c r="V236" s="4"/>
      <c r="W236" s="4"/>
      <c r="X236" s="4"/>
      <c r="Y236" s="4"/>
      <c r="Z236" s="4"/>
      <c r="AA236" s="5"/>
      <c r="AB236" s="5"/>
      <c r="AC236" s="5"/>
      <c r="AD236" s="5"/>
      <c r="AE236" s="5"/>
      <c r="AF236" s="4">
        <v>919486</v>
      </c>
      <c r="AG236" s="4">
        <v>1283303</v>
      </c>
      <c r="AH236" s="4">
        <v>988148</v>
      </c>
      <c r="AI236" s="4">
        <v>743601</v>
      </c>
      <c r="AJ236" s="4">
        <v>501529</v>
      </c>
      <c r="AK236" s="4">
        <v>828218</v>
      </c>
      <c r="AL236" s="4">
        <v>946041</v>
      </c>
      <c r="AM236" s="4">
        <v>835110</v>
      </c>
      <c r="AN236">
        <v>511957</v>
      </c>
    </row>
    <row r="237" spans="1:55" x14ac:dyDescent="0.25">
      <c r="A237" t="s">
        <v>0</v>
      </c>
      <c r="B237" t="s">
        <v>180</v>
      </c>
      <c r="R237" s="4">
        <v>2115929</v>
      </c>
      <c r="S237" s="4"/>
      <c r="T237" s="4"/>
      <c r="U237" s="4"/>
      <c r="V237" s="4"/>
      <c r="W237" s="4"/>
      <c r="X237" s="4">
        <v>11021523</v>
      </c>
      <c r="Y237" s="4">
        <v>14302807</v>
      </c>
      <c r="Z237" s="4">
        <v>6021734</v>
      </c>
      <c r="AA237" s="5">
        <v>4094738</v>
      </c>
      <c r="AB237" s="5">
        <v>5858361</v>
      </c>
      <c r="AC237" s="5">
        <v>4791007</v>
      </c>
      <c r="AD237" s="5">
        <v>5903395</v>
      </c>
      <c r="AE237" s="5">
        <v>4770774</v>
      </c>
      <c r="AF237" s="4"/>
      <c r="AG237" s="4"/>
      <c r="AH237" s="4"/>
      <c r="AI237" s="4"/>
      <c r="AJ237" s="4"/>
      <c r="AK237" s="4"/>
      <c r="AL237" s="4"/>
      <c r="AM237" s="4"/>
    </row>
    <row r="238" spans="1:55" x14ac:dyDescent="0.25">
      <c r="A238" t="s">
        <v>0</v>
      </c>
      <c r="B238" t="s">
        <v>181</v>
      </c>
      <c r="R238" s="4">
        <v>154990</v>
      </c>
      <c r="S238" s="4"/>
      <c r="T238" s="4"/>
      <c r="U238" s="4"/>
      <c r="V238" s="4"/>
      <c r="W238" s="4"/>
      <c r="X238" s="4">
        <v>214115</v>
      </c>
      <c r="Y238" s="4">
        <v>309738</v>
      </c>
      <c r="Z238" s="4">
        <v>199628</v>
      </c>
      <c r="AA238" s="5">
        <v>119039</v>
      </c>
      <c r="AB238" s="5">
        <v>125925</v>
      </c>
      <c r="AC238" s="5">
        <v>164726</v>
      </c>
      <c r="AD238" s="5">
        <v>154720</v>
      </c>
      <c r="AE238" s="5">
        <v>97353</v>
      </c>
      <c r="AF238" s="4">
        <v>112674</v>
      </c>
      <c r="AG238" s="4">
        <v>153107</v>
      </c>
      <c r="AH238" s="4">
        <v>126271</v>
      </c>
      <c r="AI238" s="4">
        <v>35822</v>
      </c>
      <c r="AJ238" s="4">
        <v>17851</v>
      </c>
      <c r="AK238" s="4">
        <v>42401</v>
      </c>
      <c r="AL238" s="4">
        <v>14307</v>
      </c>
      <c r="AM238" s="4">
        <v>88894</v>
      </c>
      <c r="AN238">
        <v>99330</v>
      </c>
      <c r="AO238">
        <v>124762</v>
      </c>
      <c r="AP238">
        <v>145641</v>
      </c>
      <c r="AQ238">
        <v>136313</v>
      </c>
      <c r="AR238">
        <v>127003</v>
      </c>
      <c r="AS238">
        <v>217326</v>
      </c>
      <c r="AT238">
        <v>122152</v>
      </c>
      <c r="AU238">
        <v>2930</v>
      </c>
      <c r="AV238">
        <v>15892</v>
      </c>
      <c r="AW238">
        <v>25296</v>
      </c>
      <c r="AX238">
        <v>17655</v>
      </c>
      <c r="AY238">
        <v>165405</v>
      </c>
      <c r="AZ238">
        <v>215690</v>
      </c>
      <c r="BA238">
        <v>324805</v>
      </c>
      <c r="BB238">
        <v>474672</v>
      </c>
      <c r="BC238">
        <v>549227</v>
      </c>
    </row>
    <row r="239" spans="1:55" x14ac:dyDescent="0.25">
      <c r="A239" t="s">
        <v>0</v>
      </c>
      <c r="B239" t="s">
        <v>182</v>
      </c>
      <c r="R239" s="4">
        <v>648323</v>
      </c>
      <c r="S239" s="4"/>
      <c r="T239" s="4"/>
      <c r="U239" s="4"/>
      <c r="V239" s="4"/>
      <c r="W239" s="4"/>
      <c r="X239" s="4">
        <v>2215766</v>
      </c>
      <c r="Y239" s="4">
        <v>1923085</v>
      </c>
      <c r="Z239" s="4">
        <v>1939474</v>
      </c>
      <c r="AA239" s="5">
        <v>1155449</v>
      </c>
      <c r="AB239" s="5">
        <v>1158615</v>
      </c>
      <c r="AC239" s="5">
        <v>855644</v>
      </c>
      <c r="AD239" s="5">
        <v>815046</v>
      </c>
      <c r="AE239" s="5">
        <v>791544</v>
      </c>
      <c r="AF239" s="4">
        <v>825414</v>
      </c>
      <c r="AG239" s="4">
        <v>1074675</v>
      </c>
      <c r="AH239" s="4">
        <v>628488</v>
      </c>
      <c r="AI239" s="4">
        <v>696105</v>
      </c>
      <c r="AJ239" s="4">
        <v>577820</v>
      </c>
      <c r="AK239" s="4">
        <v>1092754</v>
      </c>
      <c r="AL239" s="4">
        <v>1115472</v>
      </c>
      <c r="AM239" s="4">
        <v>1050954</v>
      </c>
      <c r="AN239">
        <v>721465</v>
      </c>
      <c r="AO239">
        <v>978610</v>
      </c>
      <c r="AP239">
        <v>1141823</v>
      </c>
      <c r="AQ239">
        <v>831412</v>
      </c>
      <c r="AR239">
        <v>1198782</v>
      </c>
      <c r="AS239">
        <v>1464169</v>
      </c>
      <c r="AT239">
        <v>2439896</v>
      </c>
      <c r="AU239">
        <v>2140030</v>
      </c>
      <c r="AV239">
        <v>1292173</v>
      </c>
      <c r="AW239">
        <v>1982431</v>
      </c>
      <c r="AX239">
        <v>2016061</v>
      </c>
      <c r="AY239">
        <v>3827418</v>
      </c>
      <c r="AZ239">
        <v>4522562</v>
      </c>
      <c r="BA239">
        <v>4317011</v>
      </c>
      <c r="BB239">
        <v>4575701</v>
      </c>
      <c r="BC239">
        <v>3804123</v>
      </c>
    </row>
    <row r="240" spans="1:55" x14ac:dyDescent="0.25">
      <c r="A240" t="s">
        <v>0</v>
      </c>
      <c r="B240" t="s">
        <v>183</v>
      </c>
      <c r="R240" s="4">
        <v>427619</v>
      </c>
      <c r="S240" s="4"/>
      <c r="T240" s="4"/>
      <c r="U240" s="4"/>
      <c r="V240" s="4"/>
      <c r="W240" s="4"/>
      <c r="X240" s="4">
        <v>1726392</v>
      </c>
      <c r="Y240" s="4">
        <v>2457221</v>
      </c>
      <c r="Z240" s="4">
        <v>443054</v>
      </c>
      <c r="AA240" s="5">
        <v>372039</v>
      </c>
      <c r="AB240" s="5">
        <v>227800</v>
      </c>
      <c r="AC240" s="5">
        <v>398735</v>
      </c>
      <c r="AD240" s="5">
        <v>484003</v>
      </c>
      <c r="AE240" s="5">
        <v>615950</v>
      </c>
      <c r="AF240" s="4">
        <v>718160</v>
      </c>
      <c r="AG240" s="4">
        <v>612188</v>
      </c>
      <c r="AH240" s="4">
        <v>703036</v>
      </c>
      <c r="AI240" s="4">
        <v>462942</v>
      </c>
      <c r="AJ240" s="4">
        <v>110742</v>
      </c>
      <c r="AK240" s="4">
        <v>109980</v>
      </c>
      <c r="AL240" s="4">
        <v>91933</v>
      </c>
      <c r="AM240" s="4">
        <v>149386</v>
      </c>
      <c r="AN240">
        <v>153728</v>
      </c>
      <c r="AO240">
        <v>202584</v>
      </c>
      <c r="AP240">
        <v>327013</v>
      </c>
      <c r="AQ240">
        <v>158588</v>
      </c>
      <c r="AR240">
        <v>289933</v>
      </c>
      <c r="AS240">
        <v>423072</v>
      </c>
      <c r="AT240">
        <v>169604</v>
      </c>
      <c r="AU240">
        <v>123934</v>
      </c>
      <c r="AV240">
        <v>392065</v>
      </c>
      <c r="AW240">
        <v>404767</v>
      </c>
      <c r="AX240">
        <v>320822</v>
      </c>
      <c r="AY240">
        <v>429046</v>
      </c>
      <c r="AZ240">
        <v>1784079</v>
      </c>
      <c r="BA240">
        <v>2498744</v>
      </c>
      <c r="BB240">
        <v>2416193</v>
      </c>
      <c r="BC240">
        <v>1746559</v>
      </c>
    </row>
    <row r="241" spans="1:55" x14ac:dyDescent="0.25">
      <c r="A241" t="s">
        <v>0</v>
      </c>
      <c r="B241" t="s">
        <v>116</v>
      </c>
      <c r="R241" s="4">
        <v>325000</v>
      </c>
      <c r="S241" s="4"/>
      <c r="T241" s="4"/>
      <c r="U241" s="4"/>
      <c r="V241" s="4"/>
      <c r="W241" s="4"/>
      <c r="X241" s="4">
        <v>665921</v>
      </c>
      <c r="Y241" s="4">
        <v>598948</v>
      </c>
      <c r="Z241" s="4">
        <v>1021647</v>
      </c>
      <c r="AA241" s="5">
        <v>840296</v>
      </c>
      <c r="AB241" s="5"/>
      <c r="AC241" s="5"/>
      <c r="AD241" s="5"/>
      <c r="AE241" s="5"/>
      <c r="AF241" s="4"/>
      <c r="AG241" s="4"/>
      <c r="AH241" s="4"/>
      <c r="AI241" s="4"/>
    </row>
    <row r="242" spans="1:55" x14ac:dyDescent="0.25">
      <c r="A242" t="s">
        <v>0</v>
      </c>
      <c r="B242" t="s">
        <v>205</v>
      </c>
      <c r="AA242" s="5"/>
      <c r="AB242" s="5"/>
      <c r="AC242" s="5"/>
      <c r="AD242" s="5"/>
      <c r="AE242" s="5"/>
      <c r="AF242" s="4"/>
      <c r="AG242" s="4"/>
      <c r="AH242" s="4"/>
      <c r="AI242" s="4"/>
      <c r="AN242">
        <v>799771</v>
      </c>
      <c r="AO242">
        <v>809353</v>
      </c>
      <c r="AP242">
        <v>1167848</v>
      </c>
      <c r="AQ242">
        <v>1725632</v>
      </c>
      <c r="AR242">
        <v>1015191</v>
      </c>
      <c r="AS242">
        <v>4052926</v>
      </c>
      <c r="AT242">
        <v>912869</v>
      </c>
      <c r="AU242">
        <v>482210</v>
      </c>
      <c r="AV242">
        <v>442158</v>
      </c>
      <c r="AW242">
        <v>409287</v>
      </c>
      <c r="AX242">
        <v>356292</v>
      </c>
      <c r="AY242">
        <v>2591971</v>
      </c>
      <c r="AZ242">
        <v>9672265</v>
      </c>
      <c r="BA242">
        <v>11917734</v>
      </c>
      <c r="BB242">
        <v>11705235</v>
      </c>
      <c r="BC242">
        <v>10220906</v>
      </c>
    </row>
    <row r="243" spans="1:55" x14ac:dyDescent="0.25">
      <c r="A243" t="s">
        <v>0</v>
      </c>
      <c r="B243" t="s">
        <v>184</v>
      </c>
      <c r="P243" s="2">
        <f t="shared" ref="P243:AM243" si="2">SUM(P155:P242)</f>
        <v>0</v>
      </c>
      <c r="Q243" s="2">
        <f t="shared" si="2"/>
        <v>0</v>
      </c>
      <c r="R243" s="2">
        <f t="shared" si="2"/>
        <v>191515895</v>
      </c>
      <c r="S243" s="2">
        <f t="shared" si="2"/>
        <v>0</v>
      </c>
      <c r="T243" s="2">
        <f t="shared" si="2"/>
        <v>0</v>
      </c>
      <c r="U243" s="2">
        <f t="shared" si="2"/>
        <v>0</v>
      </c>
      <c r="V243" s="2">
        <f t="shared" si="2"/>
        <v>0</v>
      </c>
      <c r="W243" s="2">
        <f t="shared" si="2"/>
        <v>0</v>
      </c>
      <c r="X243" s="2">
        <f t="shared" si="2"/>
        <v>582570639</v>
      </c>
      <c r="Y243" s="2">
        <f t="shared" si="2"/>
        <v>559937041</v>
      </c>
      <c r="Z243" s="2">
        <f t="shared" si="2"/>
        <v>330781915</v>
      </c>
      <c r="AA243" s="2">
        <f t="shared" si="2"/>
        <v>317768733</v>
      </c>
      <c r="AB243" s="2">
        <f t="shared" si="2"/>
        <v>325926733</v>
      </c>
      <c r="AC243" s="2">
        <f t="shared" si="2"/>
        <v>387872997</v>
      </c>
      <c r="AD243" s="2">
        <f t="shared" si="2"/>
        <v>429136177</v>
      </c>
      <c r="AE243" s="2">
        <f t="shared" si="2"/>
        <v>376156079</v>
      </c>
      <c r="AF243" s="2">
        <f t="shared" si="2"/>
        <v>366661372</v>
      </c>
      <c r="AG243" s="2">
        <f t="shared" si="2"/>
        <v>363584841</v>
      </c>
      <c r="AH243" s="2">
        <f t="shared" si="2"/>
        <v>358842127</v>
      </c>
      <c r="AI243" s="2">
        <f t="shared" si="2"/>
        <v>304029609</v>
      </c>
      <c r="AJ243" s="2">
        <f t="shared" si="2"/>
        <v>247416469</v>
      </c>
      <c r="AK243" s="2">
        <f t="shared" si="2"/>
        <v>248136572</v>
      </c>
      <c r="AL243" s="2">
        <f t="shared" si="2"/>
        <v>249137323</v>
      </c>
      <c r="AM243" s="2">
        <f t="shared" si="2"/>
        <v>271284946</v>
      </c>
      <c r="AN243" s="2">
        <f>SUM(AN155:AN242)</f>
        <v>284558217</v>
      </c>
      <c r="AO243">
        <f t="shared" ref="AO243:BB243" si="3">SUM(AO155:AO242)</f>
        <v>332361497</v>
      </c>
      <c r="AP243">
        <f t="shared" si="3"/>
        <v>405251269</v>
      </c>
      <c r="AQ243">
        <f t="shared" si="3"/>
        <v>371540891</v>
      </c>
      <c r="AR243">
        <f t="shared" si="3"/>
        <v>358155569</v>
      </c>
      <c r="AS243">
        <f t="shared" si="3"/>
        <v>548531153</v>
      </c>
      <c r="AT243">
        <f t="shared" si="3"/>
        <v>514984645</v>
      </c>
      <c r="AU243">
        <f t="shared" si="3"/>
        <v>482530697</v>
      </c>
      <c r="AV243">
        <f t="shared" si="3"/>
        <v>563256671</v>
      </c>
      <c r="AW243">
        <f t="shared" si="3"/>
        <v>711010942</v>
      </c>
      <c r="AX243">
        <f t="shared" si="3"/>
        <v>646226378</v>
      </c>
      <c r="AY243">
        <f t="shared" si="3"/>
        <v>633786487</v>
      </c>
      <c r="AZ243">
        <f t="shared" si="3"/>
        <v>811060993</v>
      </c>
      <c r="BA243">
        <f t="shared" si="3"/>
        <v>993458544</v>
      </c>
      <c r="BB243">
        <f t="shared" si="3"/>
        <v>1089983914</v>
      </c>
      <c r="BC243">
        <f>SUM(BC155:BC242)-BC201</f>
        <v>1179466065</v>
      </c>
    </row>
    <row r="244" spans="1:55" x14ac:dyDescent="0.25">
      <c r="A244" t="s">
        <v>0</v>
      </c>
      <c r="B244" t="s">
        <v>185</v>
      </c>
      <c r="P244" s="3">
        <f t="shared" ref="P244:AI244" si="4">+P243+P154</f>
        <v>0</v>
      </c>
      <c r="Q244" s="3">
        <f t="shared" si="4"/>
        <v>0</v>
      </c>
      <c r="R244" s="3">
        <f t="shared" si="4"/>
        <v>768734739</v>
      </c>
      <c r="S244" s="3">
        <f t="shared" si="4"/>
        <v>0</v>
      </c>
      <c r="T244" s="3">
        <f t="shared" si="4"/>
        <v>0</v>
      </c>
      <c r="U244" s="3">
        <f t="shared" si="4"/>
        <v>0</v>
      </c>
      <c r="V244" s="3">
        <f t="shared" si="4"/>
        <v>0</v>
      </c>
      <c r="W244" s="3">
        <f t="shared" si="4"/>
        <v>0</v>
      </c>
      <c r="X244" s="3">
        <f t="shared" si="4"/>
        <v>1626156212</v>
      </c>
      <c r="Y244" s="3">
        <f t="shared" si="4"/>
        <v>1932648881</v>
      </c>
      <c r="Z244" s="3">
        <f t="shared" si="4"/>
        <v>1085500061</v>
      </c>
      <c r="AA244" s="3">
        <f t="shared" si="4"/>
        <v>1003098899</v>
      </c>
      <c r="AB244" s="3">
        <f t="shared" si="4"/>
        <v>1096226214</v>
      </c>
      <c r="AC244" s="3">
        <f t="shared" si="4"/>
        <v>1277439144</v>
      </c>
      <c r="AD244" s="3">
        <f t="shared" si="4"/>
        <v>1320715190</v>
      </c>
      <c r="AE244" s="3">
        <f t="shared" si="4"/>
        <v>1241361277</v>
      </c>
      <c r="AF244" s="3">
        <f t="shared" si="4"/>
        <v>1218341150</v>
      </c>
      <c r="AG244" s="3">
        <f t="shared" si="4"/>
        <v>1195598413</v>
      </c>
      <c r="AH244" s="3">
        <f t="shared" si="4"/>
        <v>1220765300</v>
      </c>
      <c r="AI244" s="3">
        <f t="shared" si="4"/>
        <v>1043975261</v>
      </c>
      <c r="AJ244" s="3">
        <f>+AJ243+AJ154</f>
        <v>861252638</v>
      </c>
      <c r="AK244" s="3">
        <f t="shared" ref="AK244:BC244" si="5">+AK243+AK154</f>
        <v>701670061</v>
      </c>
      <c r="AL244" s="3">
        <f t="shared" si="5"/>
        <v>675016119</v>
      </c>
      <c r="AM244" s="3">
        <f t="shared" si="5"/>
        <v>731413783</v>
      </c>
      <c r="AN244" s="3">
        <f t="shared" si="5"/>
        <v>747631812</v>
      </c>
      <c r="AO244" s="3">
        <f t="shared" si="5"/>
        <v>837931400</v>
      </c>
      <c r="AP244" s="3">
        <f t="shared" si="5"/>
        <v>1015904266</v>
      </c>
      <c r="AQ244" s="3">
        <f t="shared" si="5"/>
        <v>910170540</v>
      </c>
      <c r="AR244" s="3">
        <f t="shared" si="5"/>
        <v>876171276</v>
      </c>
      <c r="AS244" s="3">
        <f t="shared" si="5"/>
        <v>1152121200</v>
      </c>
      <c r="AT244" s="3">
        <f t="shared" si="5"/>
        <v>1145107779</v>
      </c>
      <c r="AU244" s="3">
        <f t="shared" si="5"/>
        <v>1206163249</v>
      </c>
      <c r="AV244" s="3">
        <f t="shared" si="5"/>
        <v>1886095782</v>
      </c>
      <c r="AW244" s="3">
        <f t="shared" si="5"/>
        <v>2362180572</v>
      </c>
      <c r="AX244" s="3">
        <f t="shared" si="5"/>
        <v>1516898502</v>
      </c>
      <c r="AY244" s="3">
        <f t="shared" si="5"/>
        <v>1301019310</v>
      </c>
      <c r="AZ244" s="3">
        <f t="shared" si="5"/>
        <v>1794540460</v>
      </c>
      <c r="BA244" s="3">
        <f t="shared" si="5"/>
        <v>2078040435</v>
      </c>
      <c r="BB244" s="3">
        <f t="shared" si="5"/>
        <v>2274702742</v>
      </c>
      <c r="BC244" s="3">
        <f t="shared" si="5"/>
        <v>2608246494</v>
      </c>
    </row>
    <row r="245" spans="1:55" x14ac:dyDescent="0.25">
      <c r="AZ245" s="3"/>
    </row>
    <row r="246" spans="1:55" x14ac:dyDescent="0.25">
      <c r="AW246" s="3"/>
      <c r="AX246" s="3"/>
    </row>
    <row r="247" spans="1:55" x14ac:dyDescent="0.25">
      <c r="R247" s="3">
        <f>768734739-R244</f>
        <v>0</v>
      </c>
      <c r="X247" s="3">
        <f>1626156212-X244</f>
        <v>0</v>
      </c>
      <c r="Y247" s="3">
        <f>1932648881-Y244</f>
        <v>0</v>
      </c>
      <c r="Z247" s="3">
        <f>1085500061-Z244</f>
        <v>0</v>
      </c>
      <c r="AA247" s="6">
        <f>1003098899-AA244</f>
        <v>0</v>
      </c>
      <c r="AD247" s="6">
        <f>1320715190-AD244</f>
        <v>0</v>
      </c>
      <c r="AE247" s="6">
        <f>1241361277-AE244</f>
        <v>0</v>
      </c>
      <c r="AF247">
        <f>1218341150-AF244</f>
        <v>0</v>
      </c>
      <c r="AG247">
        <f>1195598413-AG244</f>
        <v>0</v>
      </c>
      <c r="AH247" s="3">
        <f>1220765300-AH244</f>
        <v>0</v>
      </c>
      <c r="AI247">
        <f>1043975261-AI244</f>
        <v>0</v>
      </c>
      <c r="AJ247" s="3">
        <f>861252638-AJ244</f>
        <v>0</v>
      </c>
      <c r="AK247" s="3">
        <f>701670061-AK244</f>
        <v>0</v>
      </c>
      <c r="AL247" s="3">
        <f>675016119-AL244</f>
        <v>0</v>
      </c>
      <c r="AM247" s="3">
        <f>731413783-AM244</f>
        <v>0</v>
      </c>
      <c r="AN247" s="3">
        <f>756040537-AN244</f>
        <v>8408725</v>
      </c>
      <c r="AS247" s="3">
        <f>1152121200-AS244</f>
        <v>0</v>
      </c>
      <c r="AT247" s="3">
        <f>1145107779-AT244</f>
        <v>0</v>
      </c>
      <c r="AU247" s="3">
        <f>1206163249-AU244</f>
        <v>0</v>
      </c>
      <c r="AV247" s="3">
        <f>1886095782-AV244</f>
        <v>0</v>
      </c>
      <c r="AW247" s="3">
        <f>2362180572-AW244</f>
        <v>0</v>
      </c>
      <c r="AX247" s="3">
        <f>1516898502-AX244</f>
        <v>0</v>
      </c>
      <c r="AY247" s="3">
        <f>1301019310-AY244</f>
        <v>0</v>
      </c>
      <c r="AZ247" s="3">
        <f>1794540460-AZ244</f>
        <v>0</v>
      </c>
      <c r="BA247" s="3">
        <f>2078040435-BA244</f>
        <v>0</v>
      </c>
      <c r="BB247" s="3">
        <f>2274702742-BB244</f>
        <v>0</v>
      </c>
      <c r="BC247" s="3">
        <f>2608246494-BC244</f>
        <v>0</v>
      </c>
    </row>
    <row r="248" spans="1:55" x14ac:dyDescent="0.25">
      <c r="R248" t="s">
        <v>260</v>
      </c>
      <c r="S248" t="s">
        <v>260</v>
      </c>
      <c r="T248" t="s">
        <v>260</v>
      </c>
      <c r="U248" t="s">
        <v>260</v>
      </c>
      <c r="V248" t="s">
        <v>260</v>
      </c>
      <c r="W248" t="s">
        <v>260</v>
      </c>
      <c r="X248" t="s">
        <v>260</v>
      </c>
      <c r="Y248" t="s">
        <v>260</v>
      </c>
      <c r="Z248" t="s">
        <v>260</v>
      </c>
      <c r="AA248" t="s">
        <v>260</v>
      </c>
      <c r="AD248" t="s">
        <v>260</v>
      </c>
      <c r="AE248" t="s">
        <v>260</v>
      </c>
      <c r="AF248" t="s">
        <v>260</v>
      </c>
      <c r="AG248" t="s">
        <v>260</v>
      </c>
      <c r="AH248" t="s">
        <v>260</v>
      </c>
      <c r="AS248" t="s">
        <v>260</v>
      </c>
      <c r="AT248" t="s">
        <v>260</v>
      </c>
      <c r="AU248" t="s">
        <v>260</v>
      </c>
      <c r="AV248" t="s">
        <v>260</v>
      </c>
      <c r="AW248" t="s">
        <v>260</v>
      </c>
      <c r="AX248" t="s">
        <v>260</v>
      </c>
      <c r="AY248" t="s">
        <v>260</v>
      </c>
      <c r="AZ248" t="s">
        <v>260</v>
      </c>
      <c r="BA248" t="s">
        <v>260</v>
      </c>
      <c r="BB248" t="s">
        <v>260</v>
      </c>
      <c r="BC248" t="s">
        <v>260</v>
      </c>
    </row>
    <row r="249" spans="1:55" x14ac:dyDescent="0.25">
      <c r="AJ249" t="s">
        <v>236</v>
      </c>
      <c r="AK249" t="s">
        <v>236</v>
      </c>
      <c r="AL249" t="s">
        <v>236</v>
      </c>
      <c r="AM249" t="s">
        <v>236</v>
      </c>
      <c r="AN249" t="s">
        <v>236</v>
      </c>
      <c r="AO249" t="s">
        <v>242</v>
      </c>
      <c r="AP249" t="s">
        <v>242</v>
      </c>
      <c r="AQ249" t="s">
        <v>242</v>
      </c>
      <c r="AR249" t="s">
        <v>242</v>
      </c>
      <c r="AS249" s="1"/>
      <c r="AT249" s="1"/>
    </row>
    <row r="250" spans="1:55" x14ac:dyDescent="0.25">
      <c r="AD250" t="s">
        <v>301</v>
      </c>
      <c r="AE250" t="s">
        <v>301</v>
      </c>
      <c r="AF250" t="s">
        <v>301</v>
      </c>
      <c r="AG250" t="s">
        <v>301</v>
      </c>
      <c r="AH250" t="s">
        <v>301</v>
      </c>
      <c r="AJ250" t="s">
        <v>239</v>
      </c>
      <c r="AK250" t="s">
        <v>239</v>
      </c>
      <c r="AL250" t="s">
        <v>240</v>
      </c>
      <c r="AM250" t="s">
        <v>240</v>
      </c>
      <c r="AS250" t="s">
        <v>301</v>
      </c>
      <c r="AT250" t="s">
        <v>301</v>
      </c>
      <c r="AU250" t="s">
        <v>301</v>
      </c>
      <c r="AV250" t="s">
        <v>301</v>
      </c>
      <c r="AW250" t="s">
        <v>301</v>
      </c>
    </row>
    <row r="251" spans="1:55" x14ac:dyDescent="0.25">
      <c r="AJ251" t="s">
        <v>241</v>
      </c>
      <c r="AK251" t="s">
        <v>241</v>
      </c>
      <c r="AL251" t="s">
        <v>241</v>
      </c>
      <c r="AM251" t="s">
        <v>241</v>
      </c>
      <c r="AN251" t="s">
        <v>241</v>
      </c>
    </row>
    <row r="252" spans="1:55" x14ac:dyDescent="0.25">
      <c r="AF252" s="4"/>
      <c r="AJ252" t="s">
        <v>243</v>
      </c>
      <c r="AK252" t="s">
        <v>243</v>
      </c>
      <c r="AL252" t="s">
        <v>244</v>
      </c>
      <c r="AU252" t="s">
        <v>241</v>
      </c>
      <c r="AV252" t="s">
        <v>241</v>
      </c>
      <c r="AW252" t="s">
        <v>241</v>
      </c>
      <c r="AX252" t="s">
        <v>241</v>
      </c>
      <c r="AY252" t="s">
        <v>241</v>
      </c>
      <c r="BB252" t="s">
        <v>279</v>
      </c>
    </row>
    <row r="253" spans="1:55" x14ac:dyDescent="0.25">
      <c r="AJ253" t="s">
        <v>245</v>
      </c>
      <c r="AK253" t="s">
        <v>245</v>
      </c>
      <c r="AL253" t="s">
        <v>246</v>
      </c>
      <c r="AM253" t="s">
        <v>246</v>
      </c>
      <c r="AN253" t="s">
        <v>246</v>
      </c>
    </row>
    <row r="254" spans="1:55" x14ac:dyDescent="0.25">
      <c r="AN254" t="s">
        <v>247</v>
      </c>
    </row>
    <row r="255" spans="1:55" x14ac:dyDescent="0.25">
      <c r="AJ255" t="s">
        <v>248</v>
      </c>
      <c r="AK255" t="s">
        <v>248</v>
      </c>
      <c r="AL255" t="s">
        <v>248</v>
      </c>
      <c r="AM255" t="s">
        <v>249</v>
      </c>
      <c r="AN255" t="s">
        <v>249</v>
      </c>
    </row>
    <row r="256" spans="1:55" x14ac:dyDescent="0.25">
      <c r="AJ256" t="s">
        <v>250</v>
      </c>
      <c r="AK256" t="s">
        <v>250</v>
      </c>
      <c r="AL256" t="s">
        <v>251</v>
      </c>
      <c r="AM256" t="s">
        <v>251</v>
      </c>
      <c r="AN256" t="s">
        <v>251</v>
      </c>
    </row>
    <row r="257" spans="36:40" x14ac:dyDescent="0.25">
      <c r="AJ257" t="s">
        <v>252</v>
      </c>
      <c r="AK257" t="s">
        <v>252</v>
      </c>
      <c r="AL257" t="s">
        <v>253</v>
      </c>
      <c r="AM257" t="s">
        <v>253</v>
      </c>
      <c r="AN257" t="s">
        <v>253</v>
      </c>
    </row>
    <row r="259" spans="36:40" x14ac:dyDescent="0.25">
      <c r="AJ259" t="s">
        <v>255</v>
      </c>
    </row>
    <row r="260" spans="36:40" x14ac:dyDescent="0.25">
      <c r="AJ260" t="s">
        <v>256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7"/>
  <sheetViews>
    <sheetView zoomScale="70" zoomScaleNormal="70" workbookViewId="0">
      <pane xSplit="2" ySplit="1" topLeftCell="C188" activePane="bottomRight" state="frozen"/>
      <selection activeCell="A127" sqref="A127:XFD127"/>
      <selection pane="topRight" activeCell="A127" sqref="A127:XFD127"/>
      <selection pane="bottomLeft" activeCell="A127" sqref="A127:XFD127"/>
      <selection pane="bottomRight" activeCell="A109" sqref="A109:XFD109"/>
    </sheetView>
  </sheetViews>
  <sheetFormatPr defaultRowHeight="15" x14ac:dyDescent="0.25"/>
  <cols>
    <col min="1" max="1" width="6.5703125" customWidth="1"/>
    <col min="2" max="2" width="16" customWidth="1"/>
    <col min="8" max="12" width="0" hidden="1" customWidth="1"/>
    <col min="16" max="16" width="10" style="1" bestFit="1" customWidth="1"/>
    <col min="17" max="17" width="12" customWidth="1"/>
    <col min="18" max="18" width="12.28515625" style="1" customWidth="1"/>
    <col min="19" max="19" width="12.5703125" customWidth="1"/>
    <col min="20" max="20" width="11.85546875" style="1" customWidth="1"/>
    <col min="29" max="33" width="10.140625" customWidth="1"/>
    <col min="34" max="38" width="10.28515625" bestFit="1" customWidth="1"/>
  </cols>
  <sheetData>
    <row r="1" spans="1:44" x14ac:dyDescent="0.25">
      <c r="C1" t="s">
        <v>186</v>
      </c>
      <c r="D1" t="s">
        <v>187</v>
      </c>
      <c r="E1">
        <v>1911</v>
      </c>
      <c r="F1">
        <v>1912</v>
      </c>
      <c r="G1">
        <v>1913</v>
      </c>
      <c r="H1">
        <v>1914</v>
      </c>
      <c r="I1">
        <v>1915</v>
      </c>
      <c r="J1">
        <v>1916</v>
      </c>
      <c r="K1">
        <v>1917</v>
      </c>
      <c r="L1">
        <v>1918</v>
      </c>
      <c r="M1">
        <v>1919</v>
      </c>
      <c r="N1">
        <v>1920</v>
      </c>
      <c r="O1">
        <v>1921</v>
      </c>
      <c r="P1" s="1">
        <v>1922</v>
      </c>
      <c r="Q1">
        <v>1923</v>
      </c>
      <c r="R1" s="1">
        <v>1924</v>
      </c>
      <c r="S1">
        <v>1925</v>
      </c>
      <c r="T1" s="1">
        <v>1926</v>
      </c>
      <c r="U1">
        <v>1927</v>
      </c>
      <c r="V1">
        <v>1928</v>
      </c>
      <c r="W1">
        <v>1929</v>
      </c>
      <c r="X1">
        <v>1930</v>
      </c>
      <c r="Y1">
        <v>1931</v>
      </c>
      <c r="Z1">
        <v>1932</v>
      </c>
      <c r="AA1">
        <v>1933</v>
      </c>
      <c r="AB1">
        <v>1934</v>
      </c>
      <c r="AC1">
        <v>1935</v>
      </c>
      <c r="AD1">
        <v>1936</v>
      </c>
      <c r="AE1">
        <v>1937</v>
      </c>
      <c r="AF1">
        <v>1938</v>
      </c>
      <c r="AG1">
        <v>1939</v>
      </c>
      <c r="AH1">
        <v>1940</v>
      </c>
      <c r="AI1">
        <v>1941</v>
      </c>
      <c r="AJ1">
        <v>1942</v>
      </c>
      <c r="AK1">
        <v>1943</v>
      </c>
      <c r="AL1">
        <v>1944</v>
      </c>
      <c r="AM1">
        <v>1945</v>
      </c>
      <c r="AN1">
        <v>1946</v>
      </c>
      <c r="AO1">
        <v>1947</v>
      </c>
      <c r="AP1">
        <v>1948</v>
      </c>
      <c r="AQ1">
        <v>1949</v>
      </c>
      <c r="AR1">
        <v>1950</v>
      </c>
    </row>
    <row r="3" spans="1:44" x14ac:dyDescent="0.25">
      <c r="T3"/>
    </row>
    <row r="4" spans="1:44" x14ac:dyDescent="0.25">
      <c r="A4" t="s">
        <v>0</v>
      </c>
      <c r="B4" t="s">
        <v>1</v>
      </c>
      <c r="D4" t="s">
        <v>232</v>
      </c>
      <c r="M4">
        <f>+domexp!X4+reexp!X4</f>
        <v>17494067</v>
      </c>
      <c r="N4">
        <f>+domexp!Y4+reexp!Y4</f>
        <v>16833383</v>
      </c>
      <c r="O4">
        <f>+domexp!Z4+reexp!Z4</f>
        <v>3391290</v>
      </c>
      <c r="P4">
        <f>+domexp!AA4+reexp!AA4</f>
        <v>4611027</v>
      </c>
      <c r="Q4">
        <f>+domexp!AB4+reexp!AB4</f>
        <v>4481126</v>
      </c>
      <c r="R4">
        <f>+domexp!AC4+reexp!AC4</f>
        <v>11072529</v>
      </c>
      <c r="S4">
        <f>+domexp!AD4+reexp!AD4</f>
        <v>19256929</v>
      </c>
      <c r="T4">
        <f>+domexp!AE4+reexp!AE4</f>
        <v>14401366</v>
      </c>
      <c r="U4">
        <f>+domexp!AF4+reexp!AF4</f>
        <v>11289775</v>
      </c>
      <c r="V4">
        <f>+domexp!AG4+reexp!AG4</f>
        <v>4800752</v>
      </c>
      <c r="W4">
        <f>+domexp!AH4+reexp!AH4</f>
        <v>6542033</v>
      </c>
      <c r="AC4">
        <v>3482510</v>
      </c>
      <c r="AD4">
        <v>3507300</v>
      </c>
      <c r="AE4">
        <v>3085300</v>
      </c>
      <c r="AF4">
        <v>6462268</v>
      </c>
      <c r="AG4">
        <v>4630375</v>
      </c>
      <c r="AH4">
        <f>+domexp!AS4+reexp!AS4</f>
        <v>963098</v>
      </c>
      <c r="AI4">
        <f>+domexp!AT4+reexp!AT4</f>
        <v>29286491</v>
      </c>
      <c r="AJ4">
        <f>+domexp!AU4+reexp!AU4</f>
        <v>74511344</v>
      </c>
      <c r="AK4">
        <f>+domexp!AV4+reexp!AV4</f>
        <v>58943747</v>
      </c>
      <c r="AL4">
        <f>+domexp!AW4+reexp!AW4</f>
        <v>56166065</v>
      </c>
    </row>
    <row r="5" spans="1:44" x14ac:dyDescent="0.25">
      <c r="A5" t="s">
        <v>0</v>
      </c>
      <c r="B5" t="s">
        <v>2</v>
      </c>
      <c r="D5" t="s">
        <v>232</v>
      </c>
      <c r="M5">
        <f>+domexp!X5+reexp!X5</f>
        <v>0</v>
      </c>
      <c r="N5">
        <f>+domexp!Y5+reexp!Y5</f>
        <v>0</v>
      </c>
      <c r="O5">
        <f>+domexp!Z5+reexp!Z5</f>
        <v>2902478</v>
      </c>
      <c r="P5">
        <f>+domexp!AA5+reexp!AA5</f>
        <v>3468584</v>
      </c>
      <c r="Q5">
        <f>+domexp!AB5+reexp!AB5</f>
        <v>4832909</v>
      </c>
      <c r="R5">
        <f>+domexp!AC5+reexp!AC5</f>
        <v>5577230</v>
      </c>
      <c r="S5">
        <f>+domexp!AD5+reexp!AD5</f>
        <v>4698234</v>
      </c>
      <c r="T5">
        <f>+domexp!AE5+reexp!AE5</f>
        <v>3538668</v>
      </c>
      <c r="U5">
        <f>+domexp!AF5+reexp!AF5</f>
        <v>3778693</v>
      </c>
      <c r="V5">
        <f>+domexp!AG5+reexp!AG5</f>
        <v>4110822</v>
      </c>
      <c r="W5">
        <f>+domexp!AH5+reexp!AH5</f>
        <v>3892604</v>
      </c>
      <c r="AC5">
        <v>4152904</v>
      </c>
      <c r="AD5">
        <v>4217345</v>
      </c>
      <c r="AE5">
        <v>5962090</v>
      </c>
      <c r="AF5">
        <v>5522688</v>
      </c>
      <c r="AG5">
        <v>4120457</v>
      </c>
      <c r="AH5">
        <f>+domexp!AS5+reexp!AS5</f>
        <v>4175322</v>
      </c>
      <c r="AI5">
        <f>+domexp!AT5+reexp!AT5</f>
        <v>24693</v>
      </c>
      <c r="AJ5">
        <f>+domexp!AU5+reexp!AU5</f>
        <v>0</v>
      </c>
      <c r="AK5">
        <f>+domexp!AV5+reexp!AV5</f>
        <v>0</v>
      </c>
      <c r="AL5">
        <f>+domexp!AW5+reexp!AW5</f>
        <v>0</v>
      </c>
    </row>
    <row r="6" spans="1:44" x14ac:dyDescent="0.25">
      <c r="A6" t="s">
        <v>0</v>
      </c>
      <c r="B6" t="s">
        <v>3</v>
      </c>
      <c r="D6" t="s">
        <v>232</v>
      </c>
      <c r="M6">
        <f>+domexp!X6+reexp!X6</f>
        <v>0</v>
      </c>
      <c r="N6">
        <f>+domexp!Y6+reexp!Y6</f>
        <v>0</v>
      </c>
      <c r="O6">
        <f>+domexp!Z6+reexp!Z6</f>
        <v>4268966</v>
      </c>
      <c r="P6">
        <f>+domexp!AA6+reexp!AA6</f>
        <v>1386310</v>
      </c>
      <c r="Q6">
        <f>+domexp!AB6+reexp!AB6</f>
        <v>1371892</v>
      </c>
      <c r="R6">
        <f>+domexp!AC6+reexp!AC6</f>
        <v>914393</v>
      </c>
      <c r="S6">
        <f>+domexp!AD6+reexp!AD6</f>
        <v>909380</v>
      </c>
      <c r="T6">
        <f>+domexp!AE6+reexp!AE6</f>
        <v>636771</v>
      </c>
      <c r="U6">
        <f>+domexp!AF6+reexp!AF6</f>
        <v>853227</v>
      </c>
      <c r="V6">
        <f>+domexp!AG6+reexp!AG6</f>
        <v>835036</v>
      </c>
      <c r="W6">
        <f>+domexp!AH6+reexp!AH6</f>
        <v>699696</v>
      </c>
      <c r="AC6">
        <v>680324</v>
      </c>
      <c r="AD6">
        <v>732809</v>
      </c>
      <c r="AE6">
        <v>1292037</v>
      </c>
      <c r="AF6">
        <v>937589</v>
      </c>
      <c r="AG6">
        <v>753660</v>
      </c>
      <c r="AH6">
        <f>+domexp!AS6+reexp!AS6</f>
        <v>68120</v>
      </c>
      <c r="AI6">
        <f>+domexp!AT6+reexp!AT6</f>
        <v>0</v>
      </c>
      <c r="AJ6">
        <f>+domexp!AU6+reexp!AU6</f>
        <v>0</v>
      </c>
      <c r="AK6">
        <f>+domexp!AV6+reexp!AV6</f>
        <v>0</v>
      </c>
      <c r="AL6">
        <f>+domexp!AW6+reexp!AW6</f>
        <v>0</v>
      </c>
    </row>
    <row r="7" spans="1:44" x14ac:dyDescent="0.25">
      <c r="A7" t="s">
        <v>0</v>
      </c>
      <c r="B7" t="s">
        <v>4</v>
      </c>
      <c r="D7" t="s">
        <v>232</v>
      </c>
      <c r="M7">
        <f>+domexp!X7+reexp!X7</f>
        <v>0</v>
      </c>
      <c r="N7">
        <f>+domexp!Y7+reexp!Y7</f>
        <v>0</v>
      </c>
      <c r="O7">
        <f>+domexp!Z7+reexp!Z7</f>
        <v>946469</v>
      </c>
      <c r="P7">
        <f>+domexp!AA7+reexp!AA7</f>
        <v>1399830</v>
      </c>
      <c r="Q7">
        <f>+domexp!AB7+reexp!AB7</f>
        <v>1868351</v>
      </c>
      <c r="R7">
        <f>+domexp!AC7+reexp!AC7</f>
        <v>2429042</v>
      </c>
      <c r="S7">
        <f>+domexp!AD7+reexp!AD7</f>
        <v>1812399</v>
      </c>
      <c r="T7">
        <f>+domexp!AE7+reexp!AE7</f>
        <v>1274042</v>
      </c>
      <c r="U7">
        <f>+domexp!AF7+reexp!AF7</f>
        <v>1284654</v>
      </c>
      <c r="V7">
        <f>+domexp!AG7+reexp!AG7</f>
        <v>1469768</v>
      </c>
      <c r="W7">
        <f>+domexp!AH7+reexp!AH7</f>
        <v>1631136</v>
      </c>
      <c r="AC7">
        <v>1121219</v>
      </c>
      <c r="AD7">
        <v>1245566</v>
      </c>
      <c r="AE7">
        <v>1692192</v>
      </c>
      <c r="AF7">
        <v>1677588</v>
      </c>
      <c r="AG7">
        <v>1351996</v>
      </c>
      <c r="AH7">
        <f>+domexp!AS7+reexp!AS7</f>
        <v>122025</v>
      </c>
      <c r="AI7">
        <f>+domexp!AT7+reexp!AT7</f>
        <v>0</v>
      </c>
      <c r="AJ7">
        <f>+domexp!AU7+reexp!AU7</f>
        <v>0</v>
      </c>
      <c r="AK7">
        <f>+domexp!AV7+reexp!AV7</f>
        <v>0</v>
      </c>
      <c r="AL7">
        <f>+domexp!AW7+reexp!AW7</f>
        <v>0</v>
      </c>
    </row>
    <row r="8" spans="1:44" x14ac:dyDescent="0.25">
      <c r="A8" t="s">
        <v>0</v>
      </c>
      <c r="B8" t="s">
        <v>5</v>
      </c>
      <c r="D8" t="s">
        <v>232</v>
      </c>
      <c r="M8">
        <f>+domexp!X8+reexp!X8</f>
        <v>0</v>
      </c>
      <c r="N8">
        <f>+domexp!Y8+reexp!Y8</f>
        <v>0</v>
      </c>
      <c r="O8">
        <f>+domexp!Z8+reexp!Z8</f>
        <v>54843</v>
      </c>
      <c r="P8">
        <f>+domexp!AA8+reexp!AA8</f>
        <v>117640</v>
      </c>
      <c r="Q8">
        <f>+domexp!AB8+reexp!AB8</f>
        <v>218815</v>
      </c>
      <c r="R8">
        <f>+domexp!AC8+reexp!AC8</f>
        <v>330818</v>
      </c>
      <c r="S8">
        <f>+domexp!AD8+reexp!AD8</f>
        <v>318830</v>
      </c>
      <c r="T8">
        <f>+domexp!AE8+reexp!AE8</f>
        <v>159842</v>
      </c>
      <c r="U8">
        <f>+domexp!AF8+reexp!AF8</f>
        <v>252009</v>
      </c>
      <c r="V8">
        <f>+domexp!AG8+reexp!AG8</f>
        <v>376350</v>
      </c>
      <c r="W8">
        <f>+domexp!AH8+reexp!AH8</f>
        <v>394450</v>
      </c>
      <c r="AC8">
        <v>1548141</v>
      </c>
      <c r="AD8">
        <v>1647249</v>
      </c>
      <c r="AE8">
        <v>1874288</v>
      </c>
      <c r="AF8">
        <v>2117073</v>
      </c>
      <c r="AG8">
        <v>1238272</v>
      </c>
      <c r="AH8">
        <f>+domexp!AS8+reexp!AS8</f>
        <v>151806</v>
      </c>
      <c r="AI8">
        <f>+domexp!AT8+reexp!AT8</f>
        <v>0</v>
      </c>
      <c r="AJ8">
        <f>+domexp!AU8+reexp!AU8</f>
        <v>0</v>
      </c>
      <c r="AK8">
        <f>+domexp!AV8+reexp!AV8</f>
        <v>0</v>
      </c>
      <c r="AL8">
        <f>+domexp!AW8+reexp!AW8</f>
        <v>0</v>
      </c>
    </row>
    <row r="9" spans="1:44" x14ac:dyDescent="0.25">
      <c r="A9" t="s">
        <v>0</v>
      </c>
      <c r="B9" t="s">
        <v>6</v>
      </c>
      <c r="D9" t="s">
        <v>232</v>
      </c>
      <c r="M9">
        <f>+domexp!X9+reexp!X9</f>
        <v>29690230</v>
      </c>
      <c r="N9">
        <f>+domexp!Y9+reexp!Y9</f>
        <v>44332916</v>
      </c>
      <c r="O9">
        <f>+domexp!Z9+reexp!Z9</f>
        <v>11515733</v>
      </c>
      <c r="P9">
        <f>+domexp!AA9+reexp!AA9</f>
        <v>13838515</v>
      </c>
      <c r="Q9">
        <f>+domexp!AB9+reexp!AB9</f>
        <v>15630364</v>
      </c>
      <c r="R9">
        <f>+domexp!AC9+reexp!AC9</f>
        <v>15680260</v>
      </c>
      <c r="S9">
        <f>+domexp!AD9+reexp!AD9</f>
        <v>13315308</v>
      </c>
      <c r="T9">
        <f>+domexp!AE9+reexp!AE9</f>
        <v>9341012</v>
      </c>
      <c r="U9">
        <f>+domexp!AF9+reexp!AF9</f>
        <v>10683027</v>
      </c>
      <c r="V9">
        <f>+domexp!AG9+reexp!AG9</f>
        <v>10951121</v>
      </c>
      <c r="W9">
        <f>+domexp!AH9+reexp!AH9</f>
        <v>11704308</v>
      </c>
      <c r="AC9">
        <v>9723022</v>
      </c>
      <c r="AD9">
        <v>10386970</v>
      </c>
      <c r="AE9">
        <v>13021485</v>
      </c>
      <c r="AF9">
        <v>11720315</v>
      </c>
      <c r="AG9">
        <v>14073936</v>
      </c>
      <c r="AH9">
        <f>+domexp!AS9+reexp!AS9</f>
        <v>5347467</v>
      </c>
      <c r="AI9">
        <f>+domexp!AT9+reexp!AT9</f>
        <v>691173</v>
      </c>
      <c r="AJ9">
        <f>+domexp!AU9+reexp!AU9</f>
        <v>518061</v>
      </c>
      <c r="AK9">
        <f>+domexp!AV9+reexp!AV9</f>
        <v>476665</v>
      </c>
      <c r="AL9">
        <f>+domexp!AW9+reexp!AW9</f>
        <v>297278</v>
      </c>
    </row>
    <row r="10" spans="1:44" x14ac:dyDescent="0.25">
      <c r="A10" t="s">
        <v>0</v>
      </c>
      <c r="B10" t="s">
        <v>7</v>
      </c>
      <c r="C10" t="s">
        <v>229</v>
      </c>
      <c r="D10" t="s">
        <v>232</v>
      </c>
      <c r="M10">
        <f>+domexp!X10+reexp!X10</f>
        <v>29596622</v>
      </c>
      <c r="N10">
        <f>+domexp!Y10+reexp!Y10</f>
        <v>35482361</v>
      </c>
      <c r="O10">
        <f>+domexp!Z10+reexp!Z10</f>
        <v>15359313</v>
      </c>
      <c r="P10">
        <f>+domexp!AA10+reexp!AA10</f>
        <v>12231218</v>
      </c>
      <c r="Q10">
        <f>+domexp!AB10+reexp!AB10</f>
        <v>9321369</v>
      </c>
      <c r="R10">
        <f>+domexp!AC10+reexp!AC10</f>
        <v>9367228</v>
      </c>
      <c r="S10">
        <f>+domexp!AD10+reexp!AD10</f>
        <v>8902223</v>
      </c>
      <c r="T10">
        <f>+domexp!AE10+reexp!AE10</f>
        <v>7483163</v>
      </c>
      <c r="U10">
        <f>+domexp!AF10+reexp!AF10</f>
        <v>7958700</v>
      </c>
      <c r="V10">
        <f>+domexp!AG10+reexp!AG10</f>
        <v>8376424</v>
      </c>
      <c r="W10">
        <f>+domexp!AH10+reexp!AH10</f>
        <v>10327212</v>
      </c>
      <c r="AC10">
        <v>6619246</v>
      </c>
      <c r="AD10">
        <v>7146708</v>
      </c>
      <c r="AE10">
        <v>8939207</v>
      </c>
      <c r="AF10">
        <v>7562014</v>
      </c>
      <c r="AG10">
        <v>9677388</v>
      </c>
      <c r="AH10">
        <f>+domexp!AS10+reexp!AS10</f>
        <v>3678180</v>
      </c>
      <c r="AI10">
        <f>+domexp!AT10+reexp!AT10</f>
        <v>0</v>
      </c>
      <c r="AJ10">
        <f>+domexp!AU10+reexp!AU10</f>
        <v>714480</v>
      </c>
      <c r="AK10">
        <f>+domexp!AV10+reexp!AV10</f>
        <v>0</v>
      </c>
      <c r="AL10">
        <f>+domexp!AW10+reexp!AW10</f>
        <v>60286</v>
      </c>
    </row>
    <row r="11" spans="1:44" x14ac:dyDescent="0.25">
      <c r="A11" t="s">
        <v>0</v>
      </c>
      <c r="B11" t="s">
        <v>206</v>
      </c>
      <c r="C11" t="s">
        <v>229</v>
      </c>
      <c r="D11" t="s">
        <v>232</v>
      </c>
      <c r="M11">
        <f>+domexp!X11+reexp!X11</f>
        <v>0</v>
      </c>
      <c r="N11">
        <f>+domexp!Y11+reexp!Y11</f>
        <v>0</v>
      </c>
      <c r="O11">
        <f>+domexp!Z11+reexp!Z11</f>
        <v>0</v>
      </c>
      <c r="P11">
        <f>+domexp!AA11+reexp!AA11</f>
        <v>0</v>
      </c>
      <c r="Q11">
        <f>+domexp!AB11+reexp!AB11</f>
        <v>0</v>
      </c>
      <c r="R11">
        <f>+domexp!AC11+reexp!AC11</f>
        <v>0</v>
      </c>
      <c r="S11">
        <f>+domexp!AD11+reexp!AD11</f>
        <v>0</v>
      </c>
      <c r="T11">
        <f>+domexp!AE11+reexp!AE11</f>
        <v>0</v>
      </c>
      <c r="U11">
        <f>+domexp!AF11+reexp!AF11</f>
        <v>0</v>
      </c>
      <c r="V11">
        <f>+domexp!AG11+reexp!AG11</f>
        <v>0</v>
      </c>
      <c r="W11">
        <f>+domexp!AH11+reexp!AH11</f>
        <v>0</v>
      </c>
      <c r="AC11">
        <v>3551</v>
      </c>
      <c r="AD11">
        <v>184</v>
      </c>
      <c r="AE11">
        <v>333</v>
      </c>
      <c r="AF11">
        <v>354</v>
      </c>
      <c r="AG11">
        <v>235</v>
      </c>
      <c r="AH11">
        <f>+domexp!AS11+reexp!AS11</f>
        <v>69</v>
      </c>
      <c r="AI11">
        <f>+domexp!AT11+reexp!AT11</f>
        <v>0</v>
      </c>
      <c r="AJ11">
        <f>+domexp!AU11+reexp!AU11</f>
        <v>60</v>
      </c>
      <c r="AK11">
        <f>+domexp!AV11+reexp!AV11</f>
        <v>0</v>
      </c>
      <c r="AL11">
        <f>+domexp!AW11+reexp!AW11</f>
        <v>0</v>
      </c>
    </row>
    <row r="12" spans="1:44" x14ac:dyDescent="0.25">
      <c r="B12" t="s">
        <v>280</v>
      </c>
      <c r="M12">
        <f>+domexp!X12+reexp!X12</f>
        <v>518569</v>
      </c>
      <c r="N12">
        <f>+domexp!Y12+reexp!Y12</f>
        <v>1120402</v>
      </c>
      <c r="O12">
        <f>+domexp!Z12+reexp!Z12</f>
        <v>0</v>
      </c>
      <c r="P12">
        <f>+domexp!AA12+reexp!AA12</f>
        <v>0</v>
      </c>
      <c r="Q12">
        <f>+domexp!AB12+reexp!AB12</f>
        <v>0</v>
      </c>
      <c r="R12">
        <f>+domexp!AC12+reexp!AC12</f>
        <v>0</v>
      </c>
      <c r="S12">
        <f>+domexp!AD12+reexp!AD12</f>
        <v>0</v>
      </c>
      <c r="T12">
        <f>+domexp!AE12+reexp!AE12</f>
        <v>0</v>
      </c>
      <c r="U12">
        <f>+domexp!AF12+reexp!AF12</f>
        <v>0</v>
      </c>
      <c r="V12">
        <f>+domexp!AG12+reexp!AG12</f>
        <v>0</v>
      </c>
      <c r="W12">
        <f>+domexp!AH12+reexp!AH12</f>
        <v>0</v>
      </c>
    </row>
    <row r="13" spans="1:44" x14ac:dyDescent="0.25">
      <c r="A13" t="s">
        <v>0</v>
      </c>
      <c r="B13" t="s">
        <v>8</v>
      </c>
      <c r="D13" t="s">
        <v>232</v>
      </c>
      <c r="M13">
        <f>+domexp!X13+reexp!X13</f>
        <v>0</v>
      </c>
      <c r="N13">
        <f>+domexp!Y13+reexp!Y13</f>
        <v>0</v>
      </c>
      <c r="O13">
        <f>+domexp!Z13+reexp!Z13</f>
        <v>390361</v>
      </c>
      <c r="P13">
        <f>+domexp!AA13+reexp!AA13</f>
        <v>470390</v>
      </c>
      <c r="Q13">
        <f>+domexp!AB13+reexp!AB13</f>
        <v>416300</v>
      </c>
      <c r="R13">
        <f>+domexp!AC13+reexp!AC13</f>
        <v>536294</v>
      </c>
      <c r="S13">
        <f>+domexp!AD13+reexp!AD13</f>
        <v>714560</v>
      </c>
      <c r="T13">
        <f>+domexp!AE13+reexp!AE13</f>
        <v>523749</v>
      </c>
      <c r="U13">
        <f>+domexp!AF13+reexp!AF13</f>
        <v>611666</v>
      </c>
      <c r="V13">
        <f>+domexp!AG13+reexp!AG13</f>
        <v>758946</v>
      </c>
      <c r="W13">
        <f>+domexp!AH13+reexp!AH13</f>
        <v>763545</v>
      </c>
      <c r="AC13">
        <v>482167</v>
      </c>
      <c r="AD13">
        <v>373095</v>
      </c>
      <c r="AE13">
        <v>493844</v>
      </c>
      <c r="AF13">
        <v>462659</v>
      </c>
      <c r="AG13">
        <v>388654</v>
      </c>
      <c r="AH13">
        <f>+domexp!AS13+reexp!AS13</f>
        <v>1023999</v>
      </c>
      <c r="AI13">
        <f>+domexp!AT13+reexp!AT13</f>
        <v>3350898</v>
      </c>
      <c r="AJ13">
        <f>+domexp!AU13+reexp!AU13</f>
        <v>3927171</v>
      </c>
      <c r="AK13">
        <f>+domexp!AV13+reexp!AV13</f>
        <v>1454036</v>
      </c>
      <c r="AL13">
        <f>+domexp!AW13+reexp!AW13</f>
        <v>1429285</v>
      </c>
    </row>
    <row r="14" spans="1:44" x14ac:dyDescent="0.25">
      <c r="A14" t="s">
        <v>0</v>
      </c>
      <c r="B14" t="s">
        <v>9</v>
      </c>
      <c r="C14" t="s">
        <v>11</v>
      </c>
      <c r="D14" t="s">
        <v>232</v>
      </c>
      <c r="M14">
        <f>+domexp!X14+reexp!X14</f>
        <v>40449291</v>
      </c>
      <c r="N14">
        <f>+domexp!Y14+reexp!Y14</f>
        <v>34983923</v>
      </c>
      <c r="O14">
        <f>+domexp!Z14+reexp!Z14</f>
        <v>11447473</v>
      </c>
      <c r="P14">
        <f>+domexp!AA14+reexp!AA14</f>
        <v>13688066</v>
      </c>
      <c r="Q14">
        <f>+domexp!AB14+reexp!AB14</f>
        <v>14302800</v>
      </c>
      <c r="R14">
        <f>+domexp!AC14+reexp!AC14</f>
        <v>15509232</v>
      </c>
      <c r="S14">
        <f>+domexp!AD14+reexp!AD14</f>
        <v>12181422</v>
      </c>
      <c r="T14">
        <f>+domexp!AE14+reexp!AE14</f>
        <v>9598478</v>
      </c>
      <c r="U14">
        <f>+domexp!AF14+reexp!AF14</f>
        <v>10564348</v>
      </c>
      <c r="V14">
        <f>+domexp!AG14+reexp!AG14</f>
        <v>10541777</v>
      </c>
      <c r="W14">
        <f>+domexp!AH14+reexp!AH14</f>
        <v>11499234</v>
      </c>
      <c r="AC14">
        <v>13759198</v>
      </c>
      <c r="AD14">
        <v>14943471</v>
      </c>
      <c r="AE14">
        <v>16901742</v>
      </c>
      <c r="AF14">
        <v>15781059</v>
      </c>
      <c r="AG14">
        <v>17587985</v>
      </c>
      <c r="AH14">
        <f>+domexp!AS14+reexp!AS14</f>
        <v>4848395</v>
      </c>
      <c r="AI14">
        <f>+domexp!AT14+reexp!AT14</f>
        <v>0</v>
      </c>
      <c r="AJ14">
        <f>+domexp!AU14+reexp!AU14</f>
        <v>0</v>
      </c>
      <c r="AK14">
        <f>+domexp!AV14+reexp!AV14</f>
        <v>0</v>
      </c>
      <c r="AL14">
        <f>+domexp!AW14+reexp!AW14</f>
        <v>0</v>
      </c>
    </row>
    <row r="15" spans="1:44" x14ac:dyDescent="0.25">
      <c r="B15" t="s">
        <v>257</v>
      </c>
      <c r="M15">
        <f>+domexp!X15+reexp!X15</f>
        <v>0</v>
      </c>
      <c r="N15">
        <f>+domexp!Y15+reexp!Y15</f>
        <v>0</v>
      </c>
      <c r="O15">
        <f>+domexp!Z15+reexp!Z15</f>
        <v>0</v>
      </c>
      <c r="P15">
        <f>+domexp!AA15+reexp!AA15</f>
        <v>0</v>
      </c>
      <c r="Q15">
        <f>+domexp!AB15+reexp!AB15</f>
        <v>0</v>
      </c>
      <c r="R15">
        <f>+domexp!AC15+reexp!AC15</f>
        <v>0</v>
      </c>
      <c r="S15">
        <f>+domexp!AD15+reexp!AD15</f>
        <v>0</v>
      </c>
      <c r="T15">
        <f>+domexp!AE15+reexp!AE15</f>
        <v>0</v>
      </c>
      <c r="U15">
        <f>+domexp!AF15+reexp!AF15</f>
        <v>0</v>
      </c>
      <c r="V15">
        <f>+domexp!AG15+reexp!AG15</f>
        <v>0</v>
      </c>
      <c r="W15">
        <f>+domexp!AH15+reexp!AH15</f>
        <v>0</v>
      </c>
      <c r="AH15">
        <f>+domexp!AS15+reexp!AS15</f>
        <v>0</v>
      </c>
      <c r="AI15">
        <f>+domexp!AT15+reexp!AT15</f>
        <v>749327</v>
      </c>
      <c r="AJ15">
        <f>+domexp!AU15+reexp!AU15</f>
        <v>829498</v>
      </c>
      <c r="AK15">
        <f>+domexp!AV15+reexp!AV15</f>
        <v>923708</v>
      </c>
      <c r="AL15">
        <f>+domexp!AW15+reexp!AW15</f>
        <v>747130</v>
      </c>
    </row>
    <row r="16" spans="1:44" x14ac:dyDescent="0.25">
      <c r="A16" t="s">
        <v>0</v>
      </c>
      <c r="B16" t="s">
        <v>10</v>
      </c>
      <c r="C16" t="s">
        <v>11</v>
      </c>
      <c r="D16" t="s">
        <v>232</v>
      </c>
      <c r="M16">
        <f>+domexp!X16+reexp!X16</f>
        <v>0</v>
      </c>
      <c r="N16">
        <f>+domexp!Y16+reexp!Y16</f>
        <v>0</v>
      </c>
      <c r="O16">
        <f>+domexp!Z16+reexp!Z16</f>
        <v>1956</v>
      </c>
      <c r="P16">
        <f>+domexp!AA16+reexp!AA16</f>
        <v>3216</v>
      </c>
      <c r="Q16">
        <f>+domexp!AB16+reexp!AB16</f>
        <v>4401</v>
      </c>
      <c r="R16">
        <f>+domexp!AC16+reexp!AC16</f>
        <v>1220</v>
      </c>
      <c r="S16">
        <f>+domexp!AD16+reexp!AD16</f>
        <v>1490</v>
      </c>
      <c r="T16">
        <f>+domexp!AE16+reexp!AE16</f>
        <v>651</v>
      </c>
      <c r="U16">
        <f>+domexp!AF16+reexp!AF16</f>
        <v>4577</v>
      </c>
      <c r="V16">
        <f>+domexp!AG16+reexp!AG16</f>
        <v>9924</v>
      </c>
      <c r="W16">
        <f>+domexp!AH16+reexp!AH16</f>
        <v>8735</v>
      </c>
      <c r="AC16">
        <v>945</v>
      </c>
      <c r="AD16">
        <v>3145</v>
      </c>
      <c r="AE16">
        <v>1865</v>
      </c>
      <c r="AF16">
        <v>2145</v>
      </c>
      <c r="AG16">
        <v>2457</v>
      </c>
      <c r="AH16">
        <f>+domexp!AS16+reexp!AS16</f>
        <v>195</v>
      </c>
      <c r="AI16">
        <f>+domexp!AT16+reexp!AT16</f>
        <v>743</v>
      </c>
      <c r="AJ16">
        <f>+domexp!AU16+reexp!AU16</f>
        <v>1608</v>
      </c>
      <c r="AK16">
        <f>+domexp!AV16+reexp!AV16</f>
        <v>1629</v>
      </c>
      <c r="AL16">
        <f>+domexp!AW16+reexp!AW16</f>
        <v>334</v>
      </c>
    </row>
    <row r="17" spans="1:38" x14ac:dyDescent="0.25">
      <c r="B17" t="s">
        <v>299</v>
      </c>
      <c r="P17"/>
      <c r="R17"/>
      <c r="T17"/>
    </row>
    <row r="18" spans="1:38" x14ac:dyDescent="0.25">
      <c r="A18" t="s">
        <v>0</v>
      </c>
      <c r="B18" t="s">
        <v>12</v>
      </c>
      <c r="D18" t="s">
        <v>232</v>
      </c>
      <c r="M18">
        <f>+domexp!X18+reexp!X18</f>
        <v>0</v>
      </c>
      <c r="N18">
        <f>+domexp!Y18+reexp!Y18</f>
        <v>0</v>
      </c>
      <c r="O18">
        <f>+domexp!Z18+reexp!Z18</f>
        <v>4869245</v>
      </c>
      <c r="P18">
        <f>+domexp!AA18+reexp!AA18</f>
        <v>3071617</v>
      </c>
      <c r="Q18">
        <f>+domexp!AB18+reexp!AB18</f>
        <v>3694889</v>
      </c>
      <c r="R18">
        <f>+domexp!AC18+reexp!AC18</f>
        <v>5007440</v>
      </c>
      <c r="S18">
        <f>+domexp!AD18+reexp!AD18</f>
        <v>4599655</v>
      </c>
      <c r="T18">
        <f>+domexp!AE18+reexp!AE18</f>
        <v>3383782</v>
      </c>
      <c r="U18">
        <f>+domexp!AF18+reexp!AF18</f>
        <v>6168044</v>
      </c>
      <c r="V18">
        <f>+domexp!AG18+reexp!AG18</f>
        <v>6082318</v>
      </c>
      <c r="W18">
        <f>+domexp!AH18+reexp!AH18</f>
        <v>5283592</v>
      </c>
      <c r="AC18">
        <v>3792474</v>
      </c>
      <c r="AD18">
        <v>4861763</v>
      </c>
      <c r="AE18">
        <v>5702483</v>
      </c>
      <c r="AF18">
        <v>5365842</v>
      </c>
      <c r="AG18">
        <v>4169842</v>
      </c>
      <c r="AH18">
        <f>+domexp!AS18+reexp!AS18</f>
        <v>0</v>
      </c>
      <c r="AI18">
        <f>+domexp!AT18+reexp!AT18</f>
        <v>0</v>
      </c>
      <c r="AJ18">
        <f>+domexp!AU18+reexp!AU18</f>
        <v>557790</v>
      </c>
      <c r="AK18">
        <f>+domexp!AV18+reexp!AV18</f>
        <v>0</v>
      </c>
      <c r="AL18">
        <f>+domexp!AW18+reexp!AW18</f>
        <v>0</v>
      </c>
    </row>
    <row r="19" spans="1:38" x14ac:dyDescent="0.25">
      <c r="A19" t="s">
        <v>0</v>
      </c>
      <c r="B19" t="s">
        <v>13</v>
      </c>
      <c r="D19" t="s">
        <v>232</v>
      </c>
      <c r="M19">
        <f>+domexp!X19+reexp!X19</f>
        <v>23202473</v>
      </c>
      <c r="N19">
        <f>+domexp!Y19+reexp!Y19</f>
        <v>51088763</v>
      </c>
      <c r="O19">
        <f>+domexp!Z19+reexp!Z19</f>
        <v>40711213</v>
      </c>
      <c r="P19">
        <f>+domexp!AA19+reexp!AA19</f>
        <v>49096559</v>
      </c>
      <c r="Q19">
        <f>+domexp!AB19+reexp!AB19</f>
        <v>60895970</v>
      </c>
      <c r="R19">
        <f>+domexp!AC19+reexp!AC19</f>
        <v>71517234</v>
      </c>
      <c r="S19">
        <f>+domexp!AD19+reexp!AD19</f>
        <v>71489222</v>
      </c>
      <c r="T19">
        <f>+domexp!AE19+reexp!AE19</f>
        <v>47273445</v>
      </c>
      <c r="U19">
        <f>+domexp!AF19+reexp!AF19</f>
        <v>69416703</v>
      </c>
      <c r="V19">
        <f>+domexp!AG19+reexp!AG19</f>
        <v>67339279</v>
      </c>
      <c r="W19">
        <f>+domexp!AH19+reexp!AH19</f>
        <v>60219947</v>
      </c>
      <c r="AC19">
        <v>20274111</v>
      </c>
      <c r="AD19">
        <v>20449910</v>
      </c>
      <c r="AE19">
        <v>23408527</v>
      </c>
      <c r="AF19">
        <v>21848938</v>
      </c>
      <c r="AG19">
        <v>12258346</v>
      </c>
      <c r="AH19">
        <f>+domexp!AS19+reexp!AS19</f>
        <v>0</v>
      </c>
      <c r="AI19">
        <f>+domexp!AT19+reexp!AT19</f>
        <v>0</v>
      </c>
      <c r="AJ19">
        <f>+domexp!AU19+reexp!AU19</f>
        <v>0</v>
      </c>
      <c r="AK19">
        <f>+domexp!AV19+reexp!AV19</f>
        <v>0</v>
      </c>
      <c r="AL19">
        <f>+domexp!AW19+reexp!AW19</f>
        <v>0</v>
      </c>
    </row>
    <row r="20" spans="1:38" x14ac:dyDescent="0.25">
      <c r="B20" t="s">
        <v>283</v>
      </c>
      <c r="P20"/>
      <c r="R20"/>
      <c r="T20"/>
    </row>
    <row r="21" spans="1:38" x14ac:dyDescent="0.25">
      <c r="B21" t="s">
        <v>284</v>
      </c>
      <c r="P21"/>
      <c r="R21"/>
      <c r="T21"/>
    </row>
    <row r="22" spans="1:38" x14ac:dyDescent="0.25">
      <c r="B22" t="s">
        <v>285</v>
      </c>
      <c r="P22"/>
      <c r="R22"/>
      <c r="T22"/>
    </row>
    <row r="23" spans="1:38" x14ac:dyDescent="0.25">
      <c r="B23" t="s">
        <v>286</v>
      </c>
      <c r="P23"/>
      <c r="R23"/>
      <c r="T23"/>
    </row>
    <row r="24" spans="1:38" x14ac:dyDescent="0.25">
      <c r="A24" t="s">
        <v>0</v>
      </c>
      <c r="B24" t="s">
        <v>195</v>
      </c>
      <c r="C24" t="s">
        <v>20</v>
      </c>
      <c r="D24" t="s">
        <v>232</v>
      </c>
      <c r="M24">
        <f>+domexp!X24+reexp!X24</f>
        <v>60600922</v>
      </c>
      <c r="N24">
        <f>+domexp!Y24+reexp!Y24</f>
        <v>62138433</v>
      </c>
      <c r="O24">
        <f>+domexp!Z24+reexp!Z24</f>
        <v>36464032</v>
      </c>
      <c r="P24">
        <f>+domexp!AA24+reexp!AA24</f>
        <v>40552469</v>
      </c>
      <c r="Q24">
        <f>+domexp!AB24+reexp!AB24</f>
        <v>35333133</v>
      </c>
      <c r="R24">
        <f>+domexp!AC24+reexp!AC24</f>
        <v>32531503</v>
      </c>
      <c r="S24">
        <f>+domexp!AD24+reexp!AD24</f>
        <v>31683928</v>
      </c>
      <c r="T24">
        <f>+domexp!AE24+reexp!AE24</f>
        <v>22562030</v>
      </c>
      <c r="U24">
        <f>+domexp!AF24+reexp!AF24</f>
        <v>26039460</v>
      </c>
      <c r="V24">
        <f>+domexp!AG24+reexp!AG24</f>
        <v>26644989</v>
      </c>
      <c r="W24">
        <f>+domexp!AH24+reexp!AH24</f>
        <v>27030201</v>
      </c>
      <c r="AC24">
        <v>11657839</v>
      </c>
      <c r="AD24">
        <v>12343033</v>
      </c>
      <c r="AE24">
        <v>15019230</v>
      </c>
      <c r="AF24">
        <v>13134791</v>
      </c>
      <c r="AG24">
        <v>13455464</v>
      </c>
      <c r="AH24">
        <f>+domexp!AS24+reexp!AS24</f>
        <v>6852828</v>
      </c>
      <c r="AI24">
        <f>+domexp!AT24+reexp!AT24</f>
        <v>0</v>
      </c>
      <c r="AJ24">
        <f>+domexp!AU24+reexp!AU24</f>
        <v>0</v>
      </c>
      <c r="AK24">
        <f>+domexp!AV24+reexp!AV24</f>
        <v>250000</v>
      </c>
      <c r="AL24">
        <f>+domexp!AW24+reexp!AW24</f>
        <v>540926</v>
      </c>
    </row>
    <row r="25" spans="1:38" x14ac:dyDescent="0.25">
      <c r="A25" t="s">
        <v>0</v>
      </c>
      <c r="B25" t="s">
        <v>214</v>
      </c>
      <c r="C25" t="s">
        <v>20</v>
      </c>
      <c r="D25" t="s">
        <v>232</v>
      </c>
      <c r="M25">
        <f>+domexp!X25+reexp!X25</f>
        <v>0</v>
      </c>
      <c r="N25">
        <f>+domexp!Y25+reexp!Y25</f>
        <v>0</v>
      </c>
      <c r="O25">
        <f>+domexp!Z25+reexp!Z25</f>
        <v>0</v>
      </c>
      <c r="P25">
        <f>+domexp!AA25+reexp!AA25</f>
        <v>0</v>
      </c>
      <c r="Q25">
        <f>+domexp!AB25+reexp!AB25</f>
        <v>0</v>
      </c>
      <c r="R25">
        <f>+domexp!AC25+reexp!AC25</f>
        <v>0</v>
      </c>
      <c r="S25">
        <f>+domexp!AD25+reexp!AD25</f>
        <v>0</v>
      </c>
      <c r="T25">
        <f>+domexp!AE25+reexp!AE25</f>
        <v>0</v>
      </c>
      <c r="U25">
        <f>+domexp!AF25+reexp!AF25</f>
        <v>0</v>
      </c>
      <c r="V25">
        <f>+domexp!AG25+reexp!AG25</f>
        <v>0</v>
      </c>
      <c r="W25">
        <f>+domexp!AH25+reexp!AH25</f>
        <v>0</v>
      </c>
      <c r="AC25">
        <v>354970</v>
      </c>
      <c r="AD25">
        <v>423734</v>
      </c>
      <c r="AE25">
        <v>753365</v>
      </c>
      <c r="AF25">
        <v>549580</v>
      </c>
      <c r="AG25">
        <v>576867</v>
      </c>
      <c r="AH25">
        <f>+domexp!AS25+reexp!AS25</f>
        <v>816958</v>
      </c>
      <c r="AI25">
        <f>+domexp!AT25+reexp!AT25</f>
        <v>1112334</v>
      </c>
      <c r="AJ25">
        <f>+domexp!AU25+reexp!AU25</f>
        <v>198365</v>
      </c>
      <c r="AK25">
        <f>+domexp!AV25+reexp!AV25</f>
        <v>0</v>
      </c>
      <c r="AL25">
        <f>+domexp!AW25+reexp!AW25</f>
        <v>0</v>
      </c>
    </row>
    <row r="26" spans="1:38" x14ac:dyDescent="0.25">
      <c r="A26" t="s">
        <v>0</v>
      </c>
      <c r="B26" t="s">
        <v>14</v>
      </c>
      <c r="C26" t="s">
        <v>20</v>
      </c>
      <c r="D26" t="s">
        <v>232</v>
      </c>
      <c r="M26">
        <f>+domexp!X26+reexp!X26</f>
        <v>7150476</v>
      </c>
      <c r="N26">
        <f>+domexp!Y26+reexp!Y26</f>
        <v>18463301</v>
      </c>
      <c r="O26">
        <f>+domexp!Z26+reexp!Z26</f>
        <v>11428792</v>
      </c>
      <c r="P26">
        <f>+domexp!AA26+reexp!AA26</f>
        <v>7821077</v>
      </c>
      <c r="Q26">
        <f>+domexp!AB26+reexp!AB26</f>
        <v>7076432</v>
      </c>
      <c r="R26">
        <f>+domexp!AC26+reexp!AC26</f>
        <v>6958705</v>
      </c>
      <c r="S26">
        <f>+domexp!AD26+reexp!AD26</f>
        <v>8501635</v>
      </c>
      <c r="T26">
        <f>+domexp!AE26+reexp!AE26</f>
        <v>5812087</v>
      </c>
      <c r="U26">
        <f>+domexp!AF26+reexp!AF26</f>
        <v>6153608</v>
      </c>
      <c r="V26">
        <f>+domexp!AG26+reexp!AG26</f>
        <v>7124663</v>
      </c>
      <c r="W26">
        <f>+domexp!AH26+reexp!AH26</f>
        <v>6732025</v>
      </c>
      <c r="AC26">
        <v>1820584</v>
      </c>
      <c r="AD26">
        <v>1985382</v>
      </c>
      <c r="AE26">
        <v>2979604</v>
      </c>
      <c r="AF26">
        <v>2596509</v>
      </c>
      <c r="AG26">
        <v>2848192</v>
      </c>
      <c r="AH26">
        <f>+domexp!AS26+reexp!AS26</f>
        <v>3076062</v>
      </c>
      <c r="AI26">
        <f>+domexp!AT26+reexp!AT26</f>
        <v>5870319</v>
      </c>
      <c r="AJ26">
        <f>+domexp!AU26+reexp!AU26</f>
        <v>1575922</v>
      </c>
      <c r="AK26">
        <f>+domexp!AV26+reexp!AV26</f>
        <v>0</v>
      </c>
      <c r="AL26">
        <f>+domexp!AW26+reexp!AW26</f>
        <v>0</v>
      </c>
    </row>
    <row r="27" spans="1:38" x14ac:dyDescent="0.25">
      <c r="A27" t="s">
        <v>0</v>
      </c>
      <c r="B27" t="s">
        <v>15</v>
      </c>
      <c r="C27" t="s">
        <v>20</v>
      </c>
      <c r="D27" t="s">
        <v>232</v>
      </c>
      <c r="M27">
        <f>+domexp!X27+reexp!X27</f>
        <v>201981</v>
      </c>
      <c r="N27">
        <f>+domexp!Y27+reexp!Y27</f>
        <v>281795</v>
      </c>
      <c r="O27">
        <f>+domexp!Z27+reexp!Z27</f>
        <v>232105</v>
      </c>
      <c r="P27">
        <f>+domexp!AA27+reexp!AA27</f>
        <v>173904</v>
      </c>
      <c r="Q27">
        <f>+domexp!AB27+reexp!AB27</f>
        <v>170181</v>
      </c>
      <c r="R27">
        <f>+domexp!AC27+reexp!AC27</f>
        <v>242870</v>
      </c>
      <c r="S27">
        <f>+domexp!AD27+reexp!AD27</f>
        <v>306233</v>
      </c>
      <c r="T27">
        <f>+domexp!AE27+reexp!AE27</f>
        <v>362173</v>
      </c>
      <c r="U27">
        <f>+domexp!AF27+reexp!AF27</f>
        <v>337048</v>
      </c>
      <c r="V27">
        <f>+domexp!AG27+reexp!AG27</f>
        <v>385578</v>
      </c>
      <c r="W27">
        <f>+domexp!AH27+reexp!AH27</f>
        <v>432484</v>
      </c>
      <c r="AC27">
        <v>81063</v>
      </c>
      <c r="AD27">
        <v>108062</v>
      </c>
      <c r="AE27">
        <v>230849</v>
      </c>
      <c r="AF27">
        <v>153654</v>
      </c>
      <c r="AG27">
        <v>163334</v>
      </c>
      <c r="AH27">
        <f>+domexp!AS27+reexp!AS27</f>
        <v>174054</v>
      </c>
      <c r="AI27">
        <f>+domexp!AT27+reexp!AT27</f>
        <v>354660</v>
      </c>
      <c r="AJ27">
        <f>+domexp!AU27+reexp!AU27</f>
        <v>41161</v>
      </c>
      <c r="AK27">
        <f>+domexp!AV27+reexp!AV27</f>
        <v>0</v>
      </c>
      <c r="AL27">
        <f>+domexp!AW27+reexp!AW27</f>
        <v>0</v>
      </c>
    </row>
    <row r="28" spans="1:38" x14ac:dyDescent="0.25">
      <c r="B28" t="s">
        <v>270</v>
      </c>
      <c r="P28"/>
      <c r="R28"/>
      <c r="T28"/>
    </row>
    <row r="29" spans="1:38" x14ac:dyDescent="0.25">
      <c r="A29" t="s">
        <v>0</v>
      </c>
      <c r="B29" t="s">
        <v>16</v>
      </c>
      <c r="C29" t="s">
        <v>20</v>
      </c>
      <c r="D29" t="s">
        <v>232</v>
      </c>
      <c r="M29">
        <f>+domexp!X29+reexp!X29</f>
        <v>1828</v>
      </c>
      <c r="N29">
        <f>+domexp!Y29+reexp!Y29</f>
        <v>1692</v>
      </c>
      <c r="O29">
        <f>+domexp!Z29+reexp!Z29</f>
        <v>948</v>
      </c>
      <c r="P29">
        <f>+domexp!AA29+reexp!AA29</f>
        <v>4220</v>
      </c>
      <c r="Q29">
        <f>+domexp!AB29+reexp!AB29</f>
        <v>4594</v>
      </c>
      <c r="R29">
        <f>+domexp!AC29+reexp!AC29</f>
        <v>7706</v>
      </c>
      <c r="S29">
        <f>+domexp!AD29+reexp!AD29</f>
        <v>7157</v>
      </c>
      <c r="T29">
        <f>+domexp!AE29+reexp!AE29</f>
        <v>3853</v>
      </c>
      <c r="U29">
        <f>+domexp!AF29+reexp!AF29</f>
        <v>0</v>
      </c>
      <c r="V29">
        <f>+domexp!AG29+reexp!AG29</f>
        <v>0</v>
      </c>
      <c r="W29">
        <f>+domexp!AH29+reexp!AH29</f>
        <v>0</v>
      </c>
      <c r="AH29">
        <f>+domexp!AS29+reexp!AS29</f>
        <v>0</v>
      </c>
      <c r="AI29">
        <f>+domexp!AT29+reexp!AT29</f>
        <v>0</v>
      </c>
      <c r="AJ29">
        <f>+domexp!AU29+reexp!AU29</f>
        <v>0</v>
      </c>
      <c r="AK29">
        <f>+domexp!AV29+reexp!AV29</f>
        <v>0</v>
      </c>
      <c r="AL29">
        <f>+domexp!AW29+reexp!AW29</f>
        <v>0</v>
      </c>
    </row>
    <row r="30" spans="1:38" x14ac:dyDescent="0.25">
      <c r="A30" t="s">
        <v>0</v>
      </c>
      <c r="B30" t="s">
        <v>17</v>
      </c>
      <c r="C30" t="s">
        <v>20</v>
      </c>
      <c r="D30" t="s">
        <v>232</v>
      </c>
      <c r="M30">
        <f>+domexp!X30+reexp!X30</f>
        <v>1618679</v>
      </c>
      <c r="N30">
        <f>+domexp!Y30+reexp!Y30</f>
        <v>4628561</v>
      </c>
      <c r="O30">
        <f>+domexp!Z30+reexp!Z30</f>
        <v>2926804</v>
      </c>
      <c r="P30">
        <f>+domexp!AA30+reexp!AA30</f>
        <v>1662120</v>
      </c>
      <c r="Q30">
        <f>+domexp!AB30+reexp!AB30</f>
        <v>1881179</v>
      </c>
      <c r="R30">
        <f>+domexp!AC30+reexp!AC30</f>
        <v>1970582</v>
      </c>
      <c r="S30">
        <f>+domexp!AD30+reexp!AD30</f>
        <v>2604390</v>
      </c>
      <c r="T30">
        <f>+domexp!AE30+reexp!AE30</f>
        <v>2381419</v>
      </c>
      <c r="U30">
        <f>+domexp!AF30+reexp!AF30</f>
        <v>2336104</v>
      </c>
      <c r="V30">
        <f>+domexp!AG30+reexp!AG30</f>
        <v>2311477</v>
      </c>
      <c r="W30">
        <f>+domexp!AH30+reexp!AH30</f>
        <v>2361029</v>
      </c>
      <c r="AC30">
        <v>192215</v>
      </c>
      <c r="AD30">
        <v>285452</v>
      </c>
      <c r="AE30">
        <v>417708</v>
      </c>
      <c r="AF30">
        <v>305008</v>
      </c>
      <c r="AG30">
        <v>289954</v>
      </c>
      <c r="AH30">
        <f>+domexp!AS30+reexp!AS30</f>
        <v>272000</v>
      </c>
      <c r="AI30">
        <f>+domexp!AT30+reexp!AT30</f>
        <v>296097</v>
      </c>
      <c r="AJ30">
        <f>+domexp!AU30+reexp!AU30</f>
        <v>55789</v>
      </c>
      <c r="AK30">
        <f>+domexp!AV30+reexp!AV30</f>
        <v>0</v>
      </c>
      <c r="AL30">
        <f>+domexp!AW30+reexp!AW30</f>
        <v>0</v>
      </c>
    </row>
    <row r="31" spans="1:38" x14ac:dyDescent="0.25">
      <c r="A31" t="s">
        <v>0</v>
      </c>
      <c r="B31" t="s">
        <v>18</v>
      </c>
      <c r="C31" t="s">
        <v>20</v>
      </c>
      <c r="D31" t="s">
        <v>232</v>
      </c>
      <c r="M31">
        <f>+domexp!X31+reexp!X31</f>
        <v>38703</v>
      </c>
      <c r="N31">
        <f>+domexp!Y31+reexp!Y31</f>
        <v>137158</v>
      </c>
      <c r="O31">
        <f>+domexp!Z31+reexp!Z31</f>
        <v>228134</v>
      </c>
      <c r="P31">
        <f>+domexp!AA31+reexp!AA31</f>
        <v>197046</v>
      </c>
      <c r="Q31">
        <f>+domexp!AB31+reexp!AB31</f>
        <v>232650</v>
      </c>
      <c r="R31">
        <f>+domexp!AC31+reexp!AC31</f>
        <v>299062</v>
      </c>
      <c r="S31">
        <f>+domexp!AD31+reexp!AD31</f>
        <v>269703</v>
      </c>
      <c r="T31">
        <f>+domexp!AE31+reexp!AE31</f>
        <v>285825</v>
      </c>
      <c r="U31">
        <f>+domexp!AF31+reexp!AF31</f>
        <v>556820</v>
      </c>
      <c r="V31">
        <f>+domexp!AG31+reexp!AG31</f>
        <v>682357</v>
      </c>
      <c r="W31">
        <f>+domexp!AH31+reexp!AH31</f>
        <v>561566</v>
      </c>
      <c r="AC31">
        <v>278632</v>
      </c>
      <c r="AD31">
        <v>323281</v>
      </c>
      <c r="AE31">
        <v>302110</v>
      </c>
      <c r="AF31">
        <v>646520</v>
      </c>
      <c r="AG31">
        <v>325735</v>
      </c>
      <c r="AH31">
        <f>+domexp!AS31+reexp!AS31</f>
        <v>416294</v>
      </c>
      <c r="AI31">
        <f>+domexp!AT31+reexp!AT31</f>
        <v>395909</v>
      </c>
      <c r="AJ31">
        <f>+domexp!AU31+reexp!AU31</f>
        <v>1168191</v>
      </c>
      <c r="AK31">
        <f>+domexp!AV31+reexp!AV31</f>
        <v>1216412</v>
      </c>
      <c r="AL31">
        <f>+domexp!AW31+reexp!AW31</f>
        <v>1366984</v>
      </c>
    </row>
    <row r="32" spans="1:38" x14ac:dyDescent="0.25">
      <c r="A32" t="s">
        <v>0</v>
      </c>
      <c r="B32" t="s">
        <v>19</v>
      </c>
      <c r="C32" t="s">
        <v>20</v>
      </c>
      <c r="D32" t="s">
        <v>232</v>
      </c>
      <c r="M32">
        <f>+domexp!X32+reexp!X32</f>
        <v>73591</v>
      </c>
      <c r="N32">
        <f>+domexp!Y32+reexp!Y32</f>
        <v>149271</v>
      </c>
      <c r="O32">
        <f>+domexp!Z32+reexp!Z32</f>
        <v>74745</v>
      </c>
      <c r="P32">
        <f>+domexp!AA32+reexp!AA32</f>
        <v>100245</v>
      </c>
      <c r="Q32">
        <f>+domexp!AB32+reexp!AB32</f>
        <v>84093</v>
      </c>
      <c r="R32">
        <f>+domexp!AC32+reexp!AC32</f>
        <v>78599</v>
      </c>
      <c r="S32">
        <f>+domexp!AD32+reexp!AD32</f>
        <v>122825</v>
      </c>
      <c r="T32">
        <f>+domexp!AE32+reexp!AE32</f>
        <v>87381</v>
      </c>
      <c r="U32">
        <f>+domexp!AF32+reexp!AF32</f>
        <v>179962</v>
      </c>
      <c r="V32">
        <f>+domexp!AG32+reexp!AG32</f>
        <v>103846</v>
      </c>
      <c r="W32">
        <f>+domexp!AH32+reexp!AH32</f>
        <v>101552</v>
      </c>
      <c r="AC32">
        <v>63335</v>
      </c>
      <c r="AD32">
        <v>56986</v>
      </c>
      <c r="AE32">
        <v>48386</v>
      </c>
      <c r="AF32">
        <v>41225</v>
      </c>
      <c r="AG32">
        <v>40104</v>
      </c>
      <c r="AH32">
        <f>+domexp!AS32+reexp!AS32</f>
        <v>42445</v>
      </c>
      <c r="AI32">
        <f>+domexp!AT32+reexp!AT32</f>
        <v>44284</v>
      </c>
      <c r="AJ32">
        <f>+domexp!AU32+reexp!AU32</f>
        <v>29557</v>
      </c>
      <c r="AK32">
        <f>+domexp!AV32+reexp!AV32</f>
        <v>45112</v>
      </c>
      <c r="AL32">
        <f>+domexp!AW32+reexp!AW32</f>
        <v>43502</v>
      </c>
    </row>
    <row r="33" spans="1:38" x14ac:dyDescent="0.25">
      <c r="A33" t="s">
        <v>0</v>
      </c>
      <c r="B33" t="s">
        <v>194</v>
      </c>
      <c r="C33" t="s">
        <v>22</v>
      </c>
      <c r="D33" t="s">
        <v>232</v>
      </c>
      <c r="M33">
        <f>+domexp!X33+reexp!X33</f>
        <v>65506266</v>
      </c>
      <c r="N33">
        <f>+domexp!Y33+reexp!Y33</f>
        <v>68525682</v>
      </c>
      <c r="O33">
        <f>+domexp!Z33+reexp!Z33</f>
        <v>29283310</v>
      </c>
      <c r="P33">
        <f>+domexp!AA33+reexp!AA33</f>
        <v>35679685</v>
      </c>
      <c r="Q33">
        <f>+domexp!AB33+reexp!AB33</f>
        <v>35453396</v>
      </c>
      <c r="R33">
        <f>+domexp!AC33+reexp!AC33</f>
        <v>32883060</v>
      </c>
      <c r="S33">
        <f>+domexp!AD33+reexp!AD33</f>
        <v>28930900</v>
      </c>
      <c r="T33">
        <f>+domexp!AE33+reexp!AE33</f>
        <v>22366515</v>
      </c>
      <c r="U33">
        <f>+domexp!AF33+reexp!AF33</f>
        <v>25250653</v>
      </c>
      <c r="V33">
        <f>+domexp!AG33+reexp!AG33</f>
        <v>27350552</v>
      </c>
      <c r="W33">
        <f>+domexp!AH33+reexp!AH33</f>
        <v>28618308</v>
      </c>
      <c r="AC33">
        <v>8680479</v>
      </c>
      <c r="AD33">
        <v>9466433</v>
      </c>
      <c r="AE33">
        <v>11118860</v>
      </c>
      <c r="AF33">
        <v>8219780</v>
      </c>
      <c r="AG33">
        <v>7240626</v>
      </c>
      <c r="AH33">
        <f>+domexp!AS33+reexp!AS33</f>
        <v>3732769</v>
      </c>
      <c r="AI33">
        <f>+domexp!AT33+reexp!AT33</f>
        <v>0</v>
      </c>
      <c r="AJ33">
        <f>+domexp!AU33+reexp!AU33</f>
        <v>432530</v>
      </c>
      <c r="AK33">
        <f>+domexp!AV33+reexp!AV33</f>
        <v>0</v>
      </c>
      <c r="AL33">
        <f>+domexp!AW33+reexp!AW33</f>
        <v>924336</v>
      </c>
    </row>
    <row r="34" spans="1:38" x14ac:dyDescent="0.25">
      <c r="A34" t="s">
        <v>0</v>
      </c>
      <c r="B34" t="s">
        <v>21</v>
      </c>
      <c r="C34" t="s">
        <v>22</v>
      </c>
      <c r="D34" t="s">
        <v>232</v>
      </c>
      <c r="M34">
        <f>+domexp!X34+reexp!X34</f>
        <v>1246529</v>
      </c>
      <c r="N34">
        <f>+domexp!Y34+reexp!Y34</f>
        <v>1006487</v>
      </c>
      <c r="O34">
        <f>+domexp!Z34+reexp!Z34</f>
        <v>520389</v>
      </c>
      <c r="P34">
        <f>+domexp!AA34+reexp!AA34</f>
        <v>613081</v>
      </c>
      <c r="Q34">
        <f>+domexp!AB34+reexp!AB34</f>
        <v>452328</v>
      </c>
      <c r="R34">
        <f>+domexp!AC34+reexp!AC34</f>
        <v>478318</v>
      </c>
      <c r="S34">
        <f>+domexp!AD34+reexp!AD34</f>
        <v>1029251</v>
      </c>
      <c r="T34">
        <f>+domexp!AE34+reexp!AE34</f>
        <v>779531</v>
      </c>
      <c r="U34">
        <f>+domexp!AF34+reexp!AF34</f>
        <v>461264</v>
      </c>
      <c r="V34">
        <f>+domexp!AG34+reexp!AG34</f>
        <v>626806</v>
      </c>
      <c r="W34">
        <f>+domexp!AH34+reexp!AH34</f>
        <v>785635</v>
      </c>
      <c r="AC34">
        <v>498373</v>
      </c>
      <c r="AD34">
        <v>403132</v>
      </c>
      <c r="AE34">
        <v>527815</v>
      </c>
      <c r="AF34">
        <v>417434</v>
      </c>
      <c r="AG34">
        <v>353968</v>
      </c>
      <c r="AH34">
        <f>+domexp!AS34+reexp!AS34</f>
        <v>355020</v>
      </c>
      <c r="AI34">
        <f>+domexp!AT34+reexp!AT34</f>
        <v>1134385</v>
      </c>
      <c r="AJ34">
        <f>+domexp!AU34+reexp!AU34</f>
        <v>1173442</v>
      </c>
      <c r="AK34">
        <f>+domexp!AV34+reexp!AV34</f>
        <v>1695943</v>
      </c>
      <c r="AL34">
        <f>+domexp!AW34+reexp!AW34</f>
        <v>2228394</v>
      </c>
    </row>
    <row r="35" spans="1:38" x14ac:dyDescent="0.25">
      <c r="A35" t="s">
        <v>0</v>
      </c>
      <c r="B35" t="s">
        <v>23</v>
      </c>
      <c r="D35" t="s">
        <v>232</v>
      </c>
      <c r="M35">
        <f>+domexp!X35+reexp!X35</f>
        <v>0</v>
      </c>
      <c r="N35">
        <f>+domexp!Y35+reexp!Y35</f>
        <v>0</v>
      </c>
      <c r="O35">
        <f>+domexp!Z35+reexp!Z35</f>
        <v>9741</v>
      </c>
      <c r="P35">
        <f>+domexp!AA35+reexp!AA35</f>
        <v>12565</v>
      </c>
      <c r="Q35">
        <f>+domexp!AB35+reexp!AB35</f>
        <v>46797</v>
      </c>
      <c r="R35">
        <f>+domexp!AC35+reexp!AC35</f>
        <v>19477</v>
      </c>
      <c r="S35">
        <f>+domexp!AD35+reexp!AD35</f>
        <v>20239</v>
      </c>
      <c r="T35">
        <f>+domexp!AE35+reexp!AE35</f>
        <v>9255</v>
      </c>
      <c r="U35">
        <f>+domexp!AF35+reexp!AF35</f>
        <v>6362</v>
      </c>
      <c r="V35">
        <f>+domexp!AG35+reexp!AG35</f>
        <v>11430</v>
      </c>
      <c r="W35">
        <f>+domexp!AH35+reexp!AH35</f>
        <v>16802</v>
      </c>
      <c r="AC35">
        <v>26781</v>
      </c>
      <c r="AD35">
        <v>27656</v>
      </c>
      <c r="AE35">
        <v>33507</v>
      </c>
      <c r="AF35">
        <v>24811</v>
      </c>
      <c r="AG35">
        <v>22570</v>
      </c>
      <c r="AH35">
        <f>+domexp!AS35+reexp!AS35</f>
        <v>11944</v>
      </c>
      <c r="AI35">
        <f>+domexp!AT35+reexp!AT35</f>
        <v>0</v>
      </c>
      <c r="AJ35">
        <f>+domexp!AU35+reexp!AU35</f>
        <v>0</v>
      </c>
      <c r="AK35">
        <f>+domexp!AV35+reexp!AV35</f>
        <v>0</v>
      </c>
      <c r="AL35">
        <f>+domexp!AW35+reexp!AW35</f>
        <v>0</v>
      </c>
    </row>
    <row r="36" spans="1:38" x14ac:dyDescent="0.25">
      <c r="A36" t="s">
        <v>0</v>
      </c>
      <c r="B36" t="s">
        <v>193</v>
      </c>
      <c r="C36" t="s">
        <v>37</v>
      </c>
      <c r="D36" t="s">
        <v>232</v>
      </c>
      <c r="M36">
        <f>+domexp!X36+reexp!X36</f>
        <v>183317597</v>
      </c>
      <c r="N36">
        <f>+domexp!Y36+reexp!Y36</f>
        <v>175747743</v>
      </c>
      <c r="O36">
        <f>+domexp!Z36+reexp!Z36</f>
        <v>57065016</v>
      </c>
      <c r="P36">
        <f>+domexp!AA36+reexp!AA36</f>
        <v>66156503</v>
      </c>
      <c r="Q36">
        <f>+domexp!AB36+reexp!AB36</f>
        <v>68298989</v>
      </c>
      <c r="R36">
        <f>+domexp!AC36+reexp!AC36</f>
        <v>59481282</v>
      </c>
      <c r="S36">
        <f>+domexp!AD36+reexp!AD36</f>
        <v>54243087</v>
      </c>
      <c r="T36">
        <f>+domexp!AE36+reexp!AE36</f>
        <v>40608456</v>
      </c>
      <c r="U36">
        <f>+domexp!AF36+reexp!AF36</f>
        <v>42089559</v>
      </c>
      <c r="V36">
        <f>+domexp!AG36+reexp!AG36</f>
        <v>43716774</v>
      </c>
      <c r="W36">
        <f>+domexp!AH36+reexp!AH36</f>
        <v>49180323</v>
      </c>
      <c r="AC36">
        <v>16701595</v>
      </c>
      <c r="AD36">
        <v>17751953</v>
      </c>
      <c r="AE36">
        <v>21410128</v>
      </c>
      <c r="AF36">
        <v>15126890</v>
      </c>
      <c r="AG36">
        <v>13602581</v>
      </c>
      <c r="AH36">
        <f>+domexp!AS36+reexp!AS36</f>
        <v>22465749</v>
      </c>
      <c r="AI36">
        <f>+domexp!AT36+reexp!AT36</f>
        <v>0</v>
      </c>
      <c r="AJ36">
        <f>+domexp!AU36+reexp!AU36</f>
        <v>0</v>
      </c>
      <c r="AK36">
        <f>+domexp!AV36+reexp!AV36</f>
        <v>0</v>
      </c>
      <c r="AL36">
        <f>+domexp!AW36+reexp!AW36</f>
        <v>10949624</v>
      </c>
    </row>
    <row r="37" spans="1:38" x14ac:dyDescent="0.25">
      <c r="A37" t="s">
        <v>0</v>
      </c>
      <c r="B37" t="s">
        <v>24</v>
      </c>
      <c r="C37" t="s">
        <v>37</v>
      </c>
      <c r="D37" t="s">
        <v>232</v>
      </c>
      <c r="M37">
        <f>+domexp!X37+reexp!X37</f>
        <v>3687748</v>
      </c>
      <c r="N37">
        <f>+domexp!Y37+reexp!Y37</f>
        <v>3769295</v>
      </c>
      <c r="O37">
        <f>+domexp!Z37+reexp!Z37</f>
        <v>1230442</v>
      </c>
      <c r="P37">
        <f>+domexp!AA37+reexp!AA37</f>
        <v>1827924</v>
      </c>
      <c r="Q37">
        <f>+domexp!AB37+reexp!AB37</f>
        <v>2138108</v>
      </c>
      <c r="R37">
        <f>+domexp!AC37+reexp!AC37</f>
        <v>2102054</v>
      </c>
      <c r="S37">
        <f>+domexp!AD37+reexp!AD37</f>
        <v>1444665</v>
      </c>
      <c r="T37">
        <f>+domexp!AE37+reexp!AE37</f>
        <v>673416</v>
      </c>
      <c r="U37">
        <f>+domexp!AF37+reexp!AF37</f>
        <v>1664970</v>
      </c>
      <c r="V37">
        <f>+domexp!AG37+reexp!AG37</f>
        <v>1712370</v>
      </c>
      <c r="W37">
        <f>+domexp!AH37+reexp!AH37</f>
        <v>1873174</v>
      </c>
      <c r="AC37">
        <v>924632</v>
      </c>
      <c r="AD37">
        <v>822887</v>
      </c>
      <c r="AE37">
        <v>825684</v>
      </c>
      <c r="AF37">
        <v>1016818</v>
      </c>
      <c r="AG37">
        <v>711927</v>
      </c>
      <c r="AH37">
        <f>+domexp!AS37+reexp!AS37</f>
        <v>709525</v>
      </c>
      <c r="AI37">
        <f>+domexp!AT37+reexp!AT37</f>
        <v>0</v>
      </c>
      <c r="AJ37">
        <f>+domexp!AU37+reexp!AU37</f>
        <v>738</v>
      </c>
      <c r="AK37">
        <f>+domexp!AV37+reexp!AV37</f>
        <v>4189753</v>
      </c>
      <c r="AL37">
        <f>+domexp!AW37+reexp!AW37</f>
        <v>3621119</v>
      </c>
    </row>
    <row r="38" spans="1:38" x14ac:dyDescent="0.25">
      <c r="A38" t="s">
        <v>0</v>
      </c>
      <c r="B38" t="s">
        <v>25</v>
      </c>
      <c r="C38" t="s">
        <v>37</v>
      </c>
      <c r="D38" t="s">
        <v>232</v>
      </c>
      <c r="M38">
        <f>+domexp!X38+reexp!X38</f>
        <v>2387400</v>
      </c>
      <c r="N38">
        <f>+domexp!Y38+reexp!Y38</f>
        <v>1790823</v>
      </c>
      <c r="O38">
        <f>+domexp!Z38+reexp!Z38</f>
        <v>691913</v>
      </c>
      <c r="P38">
        <f>+domexp!AA38+reexp!AA38</f>
        <v>799137</v>
      </c>
      <c r="Q38">
        <f>+domexp!AB38+reexp!AB38</f>
        <v>556311</v>
      </c>
      <c r="R38">
        <f>+domexp!AC38+reexp!AC38</f>
        <v>420818</v>
      </c>
      <c r="S38">
        <f>+domexp!AD38+reexp!AD38</f>
        <v>360287</v>
      </c>
      <c r="T38">
        <f>+domexp!AE38+reexp!AE38</f>
        <v>173010</v>
      </c>
      <c r="U38">
        <f>+domexp!AF38+reexp!AF38</f>
        <v>332540</v>
      </c>
      <c r="V38">
        <f>+domexp!AG38+reexp!AG38</f>
        <v>261999</v>
      </c>
      <c r="W38">
        <f>+domexp!AH38+reexp!AH38</f>
        <v>364825</v>
      </c>
      <c r="AC38">
        <v>223770</v>
      </c>
      <c r="AD38">
        <v>231032</v>
      </c>
      <c r="AE38">
        <v>275568</v>
      </c>
      <c r="AF38">
        <v>272433</v>
      </c>
      <c r="AG38">
        <v>237655</v>
      </c>
      <c r="AH38">
        <f>+domexp!AS38+reexp!AS38</f>
        <v>214109</v>
      </c>
      <c r="AI38">
        <f>+domexp!AT38+reexp!AT38</f>
        <v>0</v>
      </c>
      <c r="AJ38">
        <f>+domexp!AU38+reexp!AU38</f>
        <v>0</v>
      </c>
      <c r="AK38">
        <f>+domexp!AV38+reexp!AV38</f>
        <v>241727</v>
      </c>
      <c r="AL38">
        <f>+domexp!AW38+reexp!AW38</f>
        <v>320077</v>
      </c>
    </row>
    <row r="39" spans="1:38" x14ac:dyDescent="0.25">
      <c r="A39" t="s">
        <v>0</v>
      </c>
      <c r="B39" t="s">
        <v>26</v>
      </c>
      <c r="C39" t="s">
        <v>37</v>
      </c>
      <c r="D39" t="s">
        <v>232</v>
      </c>
      <c r="M39">
        <f>+domexp!X39+reexp!X39</f>
        <v>3410145</v>
      </c>
      <c r="N39">
        <f>+domexp!Y39+reexp!Y39</f>
        <v>3787665</v>
      </c>
      <c r="O39">
        <f>+domexp!Z39+reexp!Z39</f>
        <v>1529845</v>
      </c>
      <c r="P39">
        <f>+domexp!AA39+reexp!AA39</f>
        <v>1904330</v>
      </c>
      <c r="Q39">
        <f>+domexp!AB39+reexp!AB39</f>
        <v>2460650</v>
      </c>
      <c r="R39">
        <f>+domexp!AC39+reexp!AC39</f>
        <v>2734944</v>
      </c>
      <c r="S39">
        <f>+domexp!AD39+reexp!AD39</f>
        <v>0</v>
      </c>
      <c r="T39">
        <f>+domexp!AE39+reexp!AE39</f>
        <v>0</v>
      </c>
      <c r="U39">
        <f>+domexp!AF39+reexp!AF39</f>
        <v>0</v>
      </c>
      <c r="V39">
        <f>+domexp!AG39+reexp!AG39</f>
        <v>0</v>
      </c>
      <c r="W39">
        <f>+domexp!AH39+reexp!AH39</f>
        <v>0</v>
      </c>
      <c r="AC39">
        <v>1253143</v>
      </c>
      <c r="AD39">
        <v>1724007</v>
      </c>
      <c r="AE39">
        <v>1695283</v>
      </c>
      <c r="AF39">
        <v>756390</v>
      </c>
      <c r="AG39">
        <v>799938</v>
      </c>
      <c r="AH39">
        <f>+domexp!AS39+reexp!AS39</f>
        <v>0</v>
      </c>
      <c r="AI39">
        <f>+domexp!AT39+reexp!AT39</f>
        <v>0</v>
      </c>
      <c r="AJ39">
        <f>+domexp!AU39+reexp!AU39</f>
        <v>0</v>
      </c>
      <c r="AK39">
        <f>+domexp!AV39+reexp!AV39</f>
        <v>0</v>
      </c>
      <c r="AL39">
        <f>+domexp!AW39+reexp!AW39</f>
        <v>0</v>
      </c>
    </row>
    <row r="40" spans="1:38" x14ac:dyDescent="0.25">
      <c r="B40" t="s">
        <v>234</v>
      </c>
      <c r="M40">
        <f>+domexp!X40+reexp!X40</f>
        <v>0</v>
      </c>
      <c r="N40">
        <f>+domexp!Y40+reexp!Y40</f>
        <v>0</v>
      </c>
      <c r="O40">
        <f>+domexp!Z40+reexp!Z40</f>
        <v>0</v>
      </c>
      <c r="P40">
        <f>+domexp!AA40+reexp!AA40</f>
        <v>0</v>
      </c>
      <c r="Q40">
        <f>+domexp!AB40+reexp!AB40</f>
        <v>0</v>
      </c>
      <c r="R40">
        <f>+domexp!AC40+reexp!AC40</f>
        <v>0</v>
      </c>
      <c r="S40">
        <f>+domexp!AD40+reexp!AD40</f>
        <v>3283847</v>
      </c>
      <c r="T40">
        <f>+domexp!AE40+reexp!AE40</f>
        <v>2408301</v>
      </c>
      <c r="U40">
        <f>+domexp!AF40+reexp!AF40</f>
        <v>2072488</v>
      </c>
      <c r="V40">
        <f>+domexp!AG40+reexp!AG40</f>
        <v>2619754</v>
      </c>
      <c r="W40">
        <f>+domexp!AH40+reexp!AH40</f>
        <v>2252094</v>
      </c>
      <c r="AH40">
        <f>+domexp!AS40+reexp!AS40</f>
        <v>464931</v>
      </c>
      <c r="AI40">
        <f>+domexp!AT40+reexp!AT40</f>
        <v>757490</v>
      </c>
      <c r="AJ40">
        <f>+domexp!AU40+reexp!AU40</f>
        <v>931287</v>
      </c>
      <c r="AK40">
        <f>+domexp!AV40+reexp!AV40</f>
        <v>1960077</v>
      </c>
      <c r="AL40">
        <f>+domexp!AW40+reexp!AW40</f>
        <v>2151729</v>
      </c>
    </row>
    <row r="41" spans="1:38" x14ac:dyDescent="0.25">
      <c r="A41" t="s">
        <v>0</v>
      </c>
      <c r="B41" t="s">
        <v>27</v>
      </c>
      <c r="C41" t="s">
        <v>37</v>
      </c>
      <c r="D41" t="s">
        <v>232</v>
      </c>
      <c r="M41">
        <f>+domexp!X41+reexp!X41</f>
        <v>68079</v>
      </c>
      <c r="N41">
        <f>+domexp!Y41+reexp!Y41</f>
        <v>163537</v>
      </c>
      <c r="O41">
        <f>+domexp!Z41+reexp!Z41</f>
        <v>67211</v>
      </c>
      <c r="P41">
        <f>+domexp!AA41+reexp!AA41</f>
        <v>70479</v>
      </c>
      <c r="Q41">
        <f>+domexp!AB41+reexp!AB41</f>
        <v>89571</v>
      </c>
      <c r="R41">
        <f>+domexp!AC41+reexp!AC41</f>
        <v>78428</v>
      </c>
      <c r="S41">
        <f>+domexp!AD41+reexp!AD41</f>
        <v>98558</v>
      </c>
      <c r="T41">
        <f>+domexp!AE41+reexp!AE41</f>
        <v>96764</v>
      </c>
      <c r="U41">
        <f>+domexp!AF41+reexp!AF41</f>
        <v>161888</v>
      </c>
      <c r="V41">
        <f>+domexp!AG41+reexp!AG41</f>
        <v>239466</v>
      </c>
      <c r="W41">
        <f>+domexp!AH41+reexp!AH41</f>
        <v>280001</v>
      </c>
      <c r="AC41">
        <v>71670</v>
      </c>
      <c r="AD41">
        <v>48683</v>
      </c>
      <c r="AE41">
        <v>89403</v>
      </c>
      <c r="AF41">
        <v>75966</v>
      </c>
      <c r="AG41">
        <v>30059</v>
      </c>
      <c r="AH41">
        <f>+domexp!AS41+reexp!AS41</f>
        <v>17992</v>
      </c>
      <c r="AI41">
        <f>+domexp!AT41+reexp!AT41</f>
        <v>0</v>
      </c>
      <c r="AJ41">
        <f>+domexp!AU41+reexp!AU41</f>
        <v>0</v>
      </c>
      <c r="AK41">
        <f>+domexp!AV41+reexp!AV41</f>
        <v>2792</v>
      </c>
      <c r="AL41">
        <f>+domexp!AW41+reexp!AW41</f>
        <v>14511</v>
      </c>
    </row>
    <row r="42" spans="1:38" x14ac:dyDescent="0.25">
      <c r="A42" t="s">
        <v>0</v>
      </c>
      <c r="B42" t="s">
        <v>28</v>
      </c>
      <c r="C42" t="s">
        <v>37</v>
      </c>
      <c r="D42" t="s">
        <v>232</v>
      </c>
      <c r="M42">
        <f>+domexp!X42+reexp!X42</f>
        <v>300296</v>
      </c>
      <c r="N42">
        <f>+domexp!Y42+reexp!Y42</f>
        <v>294068</v>
      </c>
      <c r="O42">
        <f>+domexp!Z42+reexp!Z42</f>
        <v>91821</v>
      </c>
      <c r="P42">
        <f>+domexp!AA42+reexp!AA42</f>
        <v>124963</v>
      </c>
      <c r="Q42">
        <f>+domexp!AB42+reexp!AB42</f>
        <v>77595</v>
      </c>
      <c r="R42">
        <f>+domexp!AC42+reexp!AC42</f>
        <v>92768</v>
      </c>
      <c r="S42">
        <f>+domexp!AD42+reexp!AD42</f>
        <v>103089</v>
      </c>
      <c r="T42">
        <f>+domexp!AE42+reexp!AE42</f>
        <v>55975</v>
      </c>
      <c r="U42">
        <f>+domexp!AF42+reexp!AF42</f>
        <v>82381</v>
      </c>
      <c r="V42">
        <f>+domexp!AG42+reexp!AG42</f>
        <v>87016</v>
      </c>
      <c r="W42">
        <f>+domexp!AH42+reexp!AH42</f>
        <v>104022</v>
      </c>
      <c r="AC42">
        <v>54008</v>
      </c>
      <c r="AD42">
        <v>56983</v>
      </c>
      <c r="AE42">
        <v>105938</v>
      </c>
      <c r="AF42">
        <v>70560</v>
      </c>
      <c r="AG42">
        <v>69380</v>
      </c>
      <c r="AH42">
        <f>+domexp!AS42+reexp!AS42</f>
        <v>15468</v>
      </c>
      <c r="AI42">
        <f>+domexp!AT42+reexp!AT42</f>
        <v>232</v>
      </c>
      <c r="AJ42">
        <f>+domexp!AU42+reexp!AU42</f>
        <v>1170</v>
      </c>
      <c r="AK42">
        <f>+domexp!AV42+reexp!AV42</f>
        <v>464573</v>
      </c>
      <c r="AL42">
        <f>+domexp!AW42+reexp!AW42</f>
        <v>1105189</v>
      </c>
    </row>
    <row r="43" spans="1:38" x14ac:dyDescent="0.25">
      <c r="A43" t="s">
        <v>0</v>
      </c>
      <c r="B43" t="s">
        <v>29</v>
      </c>
      <c r="C43" t="s">
        <v>37</v>
      </c>
      <c r="D43" t="s">
        <v>232</v>
      </c>
      <c r="M43">
        <f>+domexp!X43+reexp!X43</f>
        <v>85241</v>
      </c>
      <c r="N43">
        <f>+domexp!Y43+reexp!Y43</f>
        <v>32207</v>
      </c>
      <c r="O43">
        <f>+domexp!Z43+reexp!Z43</f>
        <v>41686</v>
      </c>
      <c r="P43">
        <f>+domexp!AA43+reexp!AA43</f>
        <v>26046</v>
      </c>
      <c r="Q43">
        <f>+domexp!AB43+reexp!AB43</f>
        <v>26113</v>
      </c>
      <c r="R43">
        <f>+domexp!AC43+reexp!AC43</f>
        <v>35648</v>
      </c>
      <c r="S43">
        <f>+domexp!AD43+reexp!AD43</f>
        <v>25811</v>
      </c>
      <c r="T43">
        <f>+domexp!AE43+reexp!AE43</f>
        <v>3097</v>
      </c>
      <c r="U43">
        <f>+domexp!AF43+reexp!AF43</f>
        <v>11145</v>
      </c>
      <c r="V43">
        <f>+domexp!AG43+reexp!AG43</f>
        <v>6993</v>
      </c>
      <c r="W43">
        <f>+domexp!AH43+reexp!AH43</f>
        <v>8356</v>
      </c>
      <c r="AC43">
        <v>36860</v>
      </c>
      <c r="AD43">
        <v>39016</v>
      </c>
      <c r="AE43">
        <v>40560</v>
      </c>
      <c r="AF43">
        <v>20951</v>
      </c>
      <c r="AG43">
        <v>8724</v>
      </c>
      <c r="AH43">
        <f>+domexp!AS43+reexp!AS43</f>
        <v>3076</v>
      </c>
      <c r="AI43">
        <f>+domexp!AT43+reexp!AT43</f>
        <v>0</v>
      </c>
      <c r="AJ43">
        <f>+domexp!AU43+reexp!AU43</f>
        <v>0</v>
      </c>
      <c r="AK43">
        <f>+domexp!AV43+reexp!AV43</f>
        <v>113342</v>
      </c>
      <c r="AL43">
        <f>+domexp!AW43+reexp!AW43</f>
        <v>294196</v>
      </c>
    </row>
    <row r="44" spans="1:38" x14ac:dyDescent="0.25">
      <c r="A44" t="s">
        <v>0</v>
      </c>
      <c r="B44" t="s">
        <v>30</v>
      </c>
      <c r="C44" t="s">
        <v>37</v>
      </c>
      <c r="D44" t="s">
        <v>232</v>
      </c>
      <c r="M44">
        <f>+domexp!X44+reexp!X44</f>
        <v>0</v>
      </c>
      <c r="N44">
        <f>+domexp!Y44+reexp!Y44</f>
        <v>0</v>
      </c>
      <c r="O44">
        <f>+domexp!Z44+reexp!Z44</f>
        <v>2967832</v>
      </c>
      <c r="P44">
        <f>+domexp!AA44+reexp!AA44</f>
        <v>2168436</v>
      </c>
      <c r="Q44">
        <f>+domexp!AB44+reexp!AB44</f>
        <v>2006665</v>
      </c>
      <c r="R44">
        <f>+domexp!AC44+reexp!AC44</f>
        <v>1926837</v>
      </c>
      <c r="S44">
        <f>+domexp!AD44+reexp!AD44</f>
        <v>1789872</v>
      </c>
      <c r="T44">
        <f>+domexp!AE44+reexp!AE44</f>
        <v>1210428</v>
      </c>
      <c r="U44">
        <f>+domexp!AF44+reexp!AF44</f>
        <v>1640806</v>
      </c>
      <c r="V44">
        <f>+domexp!AG44+reexp!AG44</f>
        <v>1212670</v>
      </c>
      <c r="W44">
        <f>+domexp!AH44+reexp!AH44</f>
        <v>1417834</v>
      </c>
      <c r="AC44">
        <v>922891</v>
      </c>
      <c r="AD44">
        <v>730148</v>
      </c>
      <c r="AE44">
        <v>838139</v>
      </c>
      <c r="AF44">
        <v>671731</v>
      </c>
      <c r="AG44">
        <v>690484</v>
      </c>
      <c r="AH44">
        <f>+domexp!AS44+reexp!AS44</f>
        <v>0</v>
      </c>
      <c r="AI44">
        <f>+domexp!AT44+reexp!AT44</f>
        <v>0</v>
      </c>
      <c r="AJ44">
        <f>+domexp!AU44+reexp!AU44</f>
        <v>0</v>
      </c>
      <c r="AK44">
        <f>+domexp!AV44+reexp!AV44</f>
        <v>0</v>
      </c>
      <c r="AL44">
        <f>+domexp!AW44+reexp!AW44</f>
        <v>0</v>
      </c>
    </row>
    <row r="45" spans="1:38" x14ac:dyDescent="0.25">
      <c r="A45" t="s">
        <v>0</v>
      </c>
      <c r="B45" t="s">
        <v>31</v>
      </c>
      <c r="C45" t="s">
        <v>37</v>
      </c>
      <c r="D45" t="s">
        <v>232</v>
      </c>
      <c r="M45">
        <f>+domexp!X45+reexp!X45</f>
        <v>1583</v>
      </c>
      <c r="N45">
        <f>+domexp!Y45+reexp!Y45</f>
        <v>4177</v>
      </c>
      <c r="O45">
        <f>+domexp!Z45+reexp!Z45</f>
        <v>14156</v>
      </c>
      <c r="P45">
        <f>+domexp!AA45+reexp!AA45</f>
        <v>6612</v>
      </c>
      <c r="Q45">
        <f>+domexp!AB45+reexp!AB45</f>
        <v>14550</v>
      </c>
      <c r="R45">
        <f>+domexp!AC45+reexp!AC45</f>
        <v>9063</v>
      </c>
      <c r="S45">
        <f>+domexp!AD45+reexp!AD45</f>
        <v>8979</v>
      </c>
      <c r="T45">
        <f>+domexp!AE45+reexp!AE45</f>
        <v>11554</v>
      </c>
      <c r="U45">
        <f>+domexp!AF45+reexp!AF45</f>
        <v>15960</v>
      </c>
      <c r="V45">
        <f>+domexp!AG45+reexp!AG45</f>
        <v>10781</v>
      </c>
      <c r="W45">
        <f>+domexp!AH45+reexp!AH45</f>
        <v>16601</v>
      </c>
      <c r="AC45">
        <v>136002</v>
      </c>
      <c r="AD45">
        <v>63830</v>
      </c>
      <c r="AE45">
        <v>33277</v>
      </c>
      <c r="AF45">
        <v>19601</v>
      </c>
      <c r="AG45">
        <v>23052</v>
      </c>
      <c r="AH45">
        <f>+domexp!AS45+reexp!AS45</f>
        <v>17752</v>
      </c>
      <c r="AI45">
        <f>+domexp!AT45+reexp!AT45</f>
        <v>11979</v>
      </c>
      <c r="AJ45">
        <f>+domexp!AU45+reexp!AU45</f>
        <v>10610</v>
      </c>
      <c r="AK45">
        <f>+domexp!AV45+reexp!AV45</f>
        <v>7224</v>
      </c>
      <c r="AL45">
        <f>+domexp!AW45+reexp!AW45</f>
        <v>10828</v>
      </c>
    </row>
    <row r="46" spans="1:38" x14ac:dyDescent="0.25">
      <c r="A46" t="s">
        <v>0</v>
      </c>
      <c r="B46" t="s">
        <v>32</v>
      </c>
      <c r="C46" t="s">
        <v>37</v>
      </c>
      <c r="D46" t="s">
        <v>232</v>
      </c>
      <c r="M46">
        <f>+domexp!X46+reexp!X46</f>
        <v>600635</v>
      </c>
      <c r="N46">
        <f>+domexp!Y46+reexp!Y46</f>
        <v>1864705</v>
      </c>
      <c r="O46">
        <f>+domexp!Z46+reexp!Z46</f>
        <v>574303</v>
      </c>
      <c r="P46">
        <f>+domexp!AA46+reexp!AA46</f>
        <v>243789</v>
      </c>
      <c r="Q46">
        <f>+domexp!AB46+reexp!AB46</f>
        <v>221359</v>
      </c>
      <c r="R46">
        <f>+domexp!AC46+reexp!AC46</f>
        <v>329470</v>
      </c>
      <c r="S46">
        <f>+domexp!AD46+reexp!AD46</f>
        <v>278080</v>
      </c>
      <c r="T46">
        <f>+domexp!AE46+reexp!AE46</f>
        <v>330962</v>
      </c>
      <c r="U46">
        <f>+domexp!AF46+reexp!AF46</f>
        <v>375308</v>
      </c>
      <c r="V46">
        <f>+domexp!AG46+reexp!AG46</f>
        <v>355954</v>
      </c>
      <c r="W46">
        <f>+domexp!AH46+reexp!AH46</f>
        <v>406602</v>
      </c>
      <c r="AC46">
        <v>216432</v>
      </c>
      <c r="AD46">
        <v>249437</v>
      </c>
      <c r="AE46">
        <v>244698</v>
      </c>
      <c r="AF46">
        <v>345441</v>
      </c>
      <c r="AG46">
        <v>352061</v>
      </c>
      <c r="AH46">
        <f>+domexp!AS46+reexp!AS46</f>
        <v>333956</v>
      </c>
      <c r="AI46">
        <f>+domexp!AT46+reexp!AT46</f>
        <v>27581</v>
      </c>
      <c r="AJ46">
        <f>+domexp!AU46+reexp!AU46</f>
        <v>2520</v>
      </c>
      <c r="AK46">
        <f>+domexp!AV46+reexp!AV46</f>
        <v>0</v>
      </c>
      <c r="AL46">
        <f>+domexp!AW46+reexp!AW46</f>
        <v>0</v>
      </c>
    </row>
    <row r="47" spans="1:38" x14ac:dyDescent="0.25">
      <c r="A47" t="s">
        <v>0</v>
      </c>
      <c r="B47" t="s">
        <v>33</v>
      </c>
      <c r="C47" t="s">
        <v>37</v>
      </c>
      <c r="D47" t="s">
        <v>232</v>
      </c>
      <c r="M47">
        <f>+domexp!X47+reexp!X47</f>
        <v>25581</v>
      </c>
      <c r="N47">
        <f>+domexp!Y47+reexp!Y47</f>
        <v>37151</v>
      </c>
      <c r="O47">
        <f>+domexp!Z47+reexp!Z47</f>
        <v>27531</v>
      </c>
      <c r="P47">
        <f>+domexp!AA47+reexp!AA47</f>
        <v>30029</v>
      </c>
      <c r="Q47">
        <f>+domexp!AB47+reexp!AB47</f>
        <v>14422</v>
      </c>
      <c r="R47">
        <f>+domexp!AC47+reexp!AC47</f>
        <v>48398</v>
      </c>
      <c r="S47">
        <f>+domexp!AD47+reexp!AD47</f>
        <v>27207</v>
      </c>
      <c r="T47">
        <f>+domexp!AE47+reexp!AE47</f>
        <v>20112</v>
      </c>
      <c r="U47">
        <f>+domexp!AF47+reexp!AF47</f>
        <v>23427</v>
      </c>
      <c r="V47">
        <f>+domexp!AG47+reexp!AG47</f>
        <v>64988</v>
      </c>
      <c r="W47">
        <f>+domexp!AH47+reexp!AH47</f>
        <v>84777</v>
      </c>
      <c r="AC47">
        <v>23535</v>
      </c>
      <c r="AD47">
        <v>35089</v>
      </c>
      <c r="AE47">
        <v>30794</v>
      </c>
      <c r="AF47">
        <v>33896</v>
      </c>
      <c r="AG47">
        <v>11049</v>
      </c>
      <c r="AH47">
        <f>+domexp!AS47+reexp!AS47</f>
        <v>3376</v>
      </c>
      <c r="AI47">
        <f>+domexp!AT47+reexp!AT47</f>
        <v>1015</v>
      </c>
      <c r="AJ47">
        <f>+domexp!AU47+reexp!AU47</f>
        <v>1147</v>
      </c>
      <c r="AK47">
        <f>+domexp!AV47+reexp!AV47</f>
        <v>3480</v>
      </c>
      <c r="AL47">
        <f>+domexp!AW47+reexp!AW47</f>
        <v>1499</v>
      </c>
    </row>
    <row r="48" spans="1:38" x14ac:dyDescent="0.25">
      <c r="A48" t="s">
        <v>0</v>
      </c>
      <c r="B48" t="s">
        <v>34</v>
      </c>
      <c r="C48" t="s">
        <v>37</v>
      </c>
      <c r="D48" t="s">
        <v>232</v>
      </c>
      <c r="M48">
        <f>+domexp!X48+reexp!X48</f>
        <v>6634</v>
      </c>
      <c r="N48">
        <f>+domexp!Y48+reexp!Y48</f>
        <v>11043</v>
      </c>
      <c r="O48">
        <f>+domexp!Z48+reexp!Z48</f>
        <v>11098</v>
      </c>
      <c r="P48">
        <f>+domexp!AA48+reexp!AA48</f>
        <v>298328</v>
      </c>
      <c r="Q48">
        <f>+domexp!AB48+reexp!AB48</f>
        <v>1013203</v>
      </c>
      <c r="R48">
        <f>+domexp!AC48+reexp!AC48</f>
        <v>708206</v>
      </c>
      <c r="S48">
        <f>+domexp!AD48+reexp!AD48</f>
        <v>410918</v>
      </c>
      <c r="T48">
        <f>+domexp!AE48+reexp!AE48</f>
        <v>51046</v>
      </c>
      <c r="U48">
        <f>+domexp!AF48+reexp!AF48</f>
        <v>360601</v>
      </c>
      <c r="V48">
        <f>+domexp!AG48+reexp!AG48</f>
        <v>525343</v>
      </c>
      <c r="W48">
        <f>+domexp!AH48+reexp!AH48</f>
        <v>446820</v>
      </c>
      <c r="AC48">
        <v>4403</v>
      </c>
      <c r="AD48">
        <v>1515</v>
      </c>
      <c r="AE48">
        <v>1517</v>
      </c>
      <c r="AF48">
        <v>960</v>
      </c>
      <c r="AG48">
        <v>583</v>
      </c>
      <c r="AH48">
        <f>+domexp!AS48+reexp!AS48</f>
        <v>869</v>
      </c>
      <c r="AI48">
        <f>+domexp!AT48+reexp!AT48</f>
        <v>0</v>
      </c>
      <c r="AJ48">
        <f>+domexp!AU48+reexp!AU48</f>
        <v>105</v>
      </c>
      <c r="AK48">
        <f>+domexp!AV48+reexp!AV48</f>
        <v>131</v>
      </c>
      <c r="AL48">
        <f>+domexp!AW48+reexp!AW48</f>
        <v>0</v>
      </c>
    </row>
    <row r="49" spans="1:38" x14ac:dyDescent="0.25">
      <c r="A49" t="s">
        <v>0</v>
      </c>
      <c r="B49" t="s">
        <v>35</v>
      </c>
      <c r="C49" t="s">
        <v>37</v>
      </c>
      <c r="D49" t="s">
        <v>232</v>
      </c>
      <c r="M49">
        <f>+domexp!X49+reexp!X49</f>
        <v>195869</v>
      </c>
      <c r="N49">
        <f>+domexp!Y49+reexp!Y49</f>
        <v>270980</v>
      </c>
      <c r="O49">
        <f>+domexp!Z49+reexp!Z49</f>
        <v>75591</v>
      </c>
      <c r="P49">
        <f>+domexp!AA49+reexp!AA49</f>
        <v>81411</v>
      </c>
      <c r="Q49">
        <f>+domexp!AB49+reexp!AB49</f>
        <v>51635</v>
      </c>
      <c r="R49">
        <f>+domexp!AC49+reexp!AC49</f>
        <v>33609</v>
      </c>
      <c r="S49">
        <f>+domexp!AD49+reexp!AD49</f>
        <v>13870</v>
      </c>
      <c r="T49">
        <f>+domexp!AE49+reexp!AE49</f>
        <v>5492</v>
      </c>
      <c r="U49">
        <f>+domexp!AF49+reexp!AF49</f>
        <v>31841</v>
      </c>
      <c r="V49">
        <f>+domexp!AG49+reexp!AG49</f>
        <v>24625</v>
      </c>
      <c r="W49">
        <f>+domexp!AH49+reexp!AH49</f>
        <v>21027</v>
      </c>
      <c r="AC49">
        <v>74746</v>
      </c>
      <c r="AD49">
        <v>42702</v>
      </c>
      <c r="AE49">
        <v>40947</v>
      </c>
      <c r="AF49">
        <v>15588</v>
      </c>
      <c r="AG49">
        <v>11557</v>
      </c>
      <c r="AH49">
        <f>+domexp!AS49+reexp!AS49</f>
        <v>8626</v>
      </c>
      <c r="AI49">
        <f>+domexp!AT49+reexp!AT49</f>
        <v>84</v>
      </c>
      <c r="AJ49">
        <f>+domexp!AU49+reexp!AU49</f>
        <v>39</v>
      </c>
      <c r="AK49">
        <f>+domexp!AV49+reexp!AV49</f>
        <v>1463</v>
      </c>
      <c r="AL49">
        <f>+domexp!AW49+reexp!AW49</f>
        <v>4062</v>
      </c>
    </row>
    <row r="50" spans="1:38" x14ac:dyDescent="0.25">
      <c r="A50" t="s">
        <v>0</v>
      </c>
      <c r="B50" t="s">
        <v>36</v>
      </c>
      <c r="C50" t="s">
        <v>37</v>
      </c>
      <c r="D50" t="s">
        <v>232</v>
      </c>
      <c r="M50">
        <f>+domexp!X50+reexp!X50</f>
        <v>17229</v>
      </c>
      <c r="N50">
        <f>+domexp!Y50+reexp!Y50</f>
        <v>25960</v>
      </c>
      <c r="O50">
        <f>+domexp!Z50+reexp!Z50</f>
        <v>6802</v>
      </c>
      <c r="P50">
        <f>+domexp!AA50+reexp!AA50</f>
        <v>8796</v>
      </c>
      <c r="Q50">
        <f>+domexp!AB50+reexp!AB50</f>
        <v>7679</v>
      </c>
      <c r="R50">
        <f>+domexp!AC50+reexp!AC50</f>
        <v>2626</v>
      </c>
      <c r="S50">
        <f>+domexp!AD50+reexp!AD50</f>
        <v>2339</v>
      </c>
      <c r="T50">
        <f>+domexp!AE50+reexp!AE50</f>
        <v>2359</v>
      </c>
      <c r="U50">
        <f>+domexp!AF50+reexp!AF50</f>
        <v>1783</v>
      </c>
      <c r="V50">
        <f>+domexp!AG50+reexp!AG50</f>
        <v>3662</v>
      </c>
      <c r="W50">
        <f>+domexp!AH50+reexp!AH50</f>
        <v>4231</v>
      </c>
      <c r="AC50">
        <v>4563</v>
      </c>
      <c r="AD50">
        <v>9903</v>
      </c>
      <c r="AE50">
        <v>6167</v>
      </c>
      <c r="AF50">
        <v>4868</v>
      </c>
      <c r="AG50">
        <v>5566</v>
      </c>
      <c r="AH50">
        <f>+domexp!AS50+reexp!AS50</f>
        <v>5841</v>
      </c>
      <c r="AI50">
        <f>+domexp!AT50+reexp!AT50</f>
        <v>50</v>
      </c>
      <c r="AJ50">
        <f>+domexp!AU50+reexp!AU50</f>
        <v>15</v>
      </c>
      <c r="AK50">
        <f>+domexp!AV50+reexp!AV50</f>
        <v>3</v>
      </c>
      <c r="AL50">
        <f>+domexp!AW50+reexp!AW50</f>
        <v>23</v>
      </c>
    </row>
    <row r="51" spans="1:38" x14ac:dyDescent="0.25">
      <c r="A51" t="s">
        <v>0</v>
      </c>
      <c r="B51" t="s">
        <v>38</v>
      </c>
      <c r="D51" t="s">
        <v>232</v>
      </c>
      <c r="M51">
        <f>+domexp!X51+reexp!X51</f>
        <v>15220334</v>
      </c>
      <c r="N51">
        <f>+domexp!Y51+reexp!Y51</f>
        <v>15463656</v>
      </c>
      <c r="O51">
        <f>+domexp!Z51+reexp!Z51</f>
        <v>6584540</v>
      </c>
      <c r="P51">
        <f>+domexp!AA51+reexp!AA51</f>
        <v>11195605</v>
      </c>
      <c r="Q51">
        <f>+domexp!AB51+reexp!AB51</f>
        <v>8642685</v>
      </c>
      <c r="R51">
        <f>+domexp!AC51+reexp!AC51</f>
        <v>12700958</v>
      </c>
      <c r="S51">
        <f>+domexp!AD51+reexp!AD51</f>
        <v>10394430</v>
      </c>
      <c r="T51">
        <f>+domexp!AE51+reexp!AE51</f>
        <v>7831131</v>
      </c>
      <c r="U51">
        <f>+domexp!AF51+reexp!AF51</f>
        <v>9017904</v>
      </c>
      <c r="V51">
        <f>+domexp!AG51+reexp!AG51</f>
        <v>9232342</v>
      </c>
      <c r="W51">
        <f>+domexp!AH51+reexp!AH51</f>
        <v>7591867</v>
      </c>
      <c r="AC51">
        <v>4077027</v>
      </c>
      <c r="AD51">
        <v>3911120</v>
      </c>
      <c r="AE51">
        <v>4662949</v>
      </c>
      <c r="AF51">
        <v>3474677</v>
      </c>
      <c r="AG51">
        <v>3970084</v>
      </c>
      <c r="AH51">
        <f>+domexp!AS51+reexp!AS51</f>
        <v>3576286</v>
      </c>
      <c r="AI51">
        <f>+domexp!AT51+reexp!AT51</f>
        <v>912221</v>
      </c>
      <c r="AJ51">
        <f>+domexp!AU51+reexp!AU51</f>
        <v>791776</v>
      </c>
      <c r="AK51">
        <f>+domexp!AV51+reexp!AV51</f>
        <v>169962</v>
      </c>
      <c r="AL51">
        <f>+domexp!AW51+reexp!AW51</f>
        <v>79480</v>
      </c>
    </row>
    <row r="52" spans="1:38" x14ac:dyDescent="0.25">
      <c r="A52" t="s">
        <v>0</v>
      </c>
      <c r="B52" t="s">
        <v>207</v>
      </c>
      <c r="D52" t="s">
        <v>232</v>
      </c>
      <c r="M52">
        <f>+domexp!X52+reexp!X52</f>
        <v>0</v>
      </c>
      <c r="N52">
        <f>+domexp!Y52+reexp!Y52</f>
        <v>0</v>
      </c>
      <c r="O52">
        <f>+domexp!Z52+reexp!Z52</f>
        <v>0</v>
      </c>
      <c r="P52">
        <f>+domexp!AA52+reexp!AA52</f>
        <v>0</v>
      </c>
      <c r="Q52">
        <f>+domexp!AB52+reexp!AB52</f>
        <v>0</v>
      </c>
      <c r="R52">
        <f>+domexp!AC52+reexp!AC52</f>
        <v>0</v>
      </c>
      <c r="S52">
        <f>+domexp!AD52+reexp!AD52</f>
        <v>0</v>
      </c>
      <c r="T52">
        <f>+domexp!AE52+reexp!AE52</f>
        <v>0</v>
      </c>
      <c r="U52">
        <f>+domexp!AF52+reexp!AF52</f>
        <v>0</v>
      </c>
      <c r="V52">
        <f>+domexp!AG52+reexp!AG52</f>
        <v>0</v>
      </c>
      <c r="W52">
        <f>+domexp!AH52+reexp!AH52</f>
        <v>0</v>
      </c>
      <c r="AC52">
        <v>598</v>
      </c>
      <c r="AD52">
        <v>1000</v>
      </c>
      <c r="AE52">
        <v>63</v>
      </c>
      <c r="AF52">
        <v>28</v>
      </c>
      <c r="AG52">
        <v>17</v>
      </c>
      <c r="AH52">
        <f>+domexp!AS52+reexp!AS52</f>
        <v>0</v>
      </c>
      <c r="AI52">
        <f>+domexp!AT52+reexp!AT52</f>
        <v>51</v>
      </c>
      <c r="AJ52">
        <f>+domexp!AU52+reexp!AU52</f>
        <v>0</v>
      </c>
      <c r="AK52">
        <f>+domexp!AV52+reexp!AV52</f>
        <v>0</v>
      </c>
      <c r="AL52">
        <f>+domexp!AW52+reexp!AW52</f>
        <v>0</v>
      </c>
    </row>
    <row r="53" spans="1:38" x14ac:dyDescent="0.25">
      <c r="A53" t="s">
        <v>0</v>
      </c>
      <c r="B53" t="s">
        <v>192</v>
      </c>
      <c r="C53" t="s">
        <v>45</v>
      </c>
      <c r="D53" t="s">
        <v>232</v>
      </c>
      <c r="M53">
        <f>+domexp!X53+reexp!X53</f>
        <v>7638465</v>
      </c>
      <c r="N53">
        <f>+domexp!Y53+reexp!Y53</f>
        <v>12051676</v>
      </c>
      <c r="O53">
        <f>+domexp!Z53+reexp!Z53</f>
        <v>4122285</v>
      </c>
      <c r="P53">
        <f>+domexp!AA53+reexp!AA53</f>
        <v>4686604</v>
      </c>
      <c r="Q53">
        <f>+domexp!AB53+reexp!AB53</f>
        <v>5461957</v>
      </c>
      <c r="R53">
        <f>+domexp!AC53+reexp!AC53</f>
        <v>5418163</v>
      </c>
      <c r="S53">
        <f>+domexp!AD53+reexp!AD53</f>
        <v>4803758</v>
      </c>
      <c r="T53">
        <f>+domexp!AE53+reexp!AE53</f>
        <v>3953234</v>
      </c>
      <c r="U53">
        <f>+domexp!AF53+reexp!AF53</f>
        <v>4316397</v>
      </c>
      <c r="V53">
        <f>+domexp!AG53+reexp!AG53</f>
        <v>4073460</v>
      </c>
      <c r="W53">
        <f>+domexp!AH53+reexp!AH53</f>
        <v>3989341</v>
      </c>
      <c r="AC53">
        <v>4173006</v>
      </c>
      <c r="AD53">
        <v>2776483</v>
      </c>
      <c r="AE53">
        <v>3067834</v>
      </c>
      <c r="AF53">
        <v>2956271</v>
      </c>
      <c r="AG53">
        <v>2824394</v>
      </c>
      <c r="AH53">
        <f>+domexp!AS53+reexp!AS53</f>
        <v>3441169</v>
      </c>
      <c r="AI53">
        <f>+domexp!AT53+reexp!AT53</f>
        <v>2918090</v>
      </c>
      <c r="AJ53">
        <f>+domexp!AU53+reexp!AU53</f>
        <v>2141634</v>
      </c>
      <c r="AK53">
        <f>+domexp!AV53+reexp!AV53</f>
        <v>9485796</v>
      </c>
      <c r="AL53">
        <f>+domexp!AW53+reexp!AW53</f>
        <v>6227497</v>
      </c>
    </row>
    <row r="54" spans="1:38" x14ac:dyDescent="0.25">
      <c r="A54" t="s">
        <v>0</v>
      </c>
      <c r="B54" t="s">
        <v>39</v>
      </c>
      <c r="C54" t="s">
        <v>45</v>
      </c>
      <c r="D54" t="s">
        <v>232</v>
      </c>
      <c r="M54">
        <f>+domexp!X54+reexp!X54</f>
        <v>251581</v>
      </c>
      <c r="N54">
        <f>+domexp!Y54+reexp!Y54</f>
        <v>424026</v>
      </c>
      <c r="O54">
        <f>+domexp!Z54+reexp!Z54</f>
        <v>49506</v>
      </c>
      <c r="P54">
        <f>+domexp!AA54+reexp!AA54</f>
        <v>69559</v>
      </c>
      <c r="Q54">
        <f>+domexp!AB54+reexp!AB54</f>
        <v>57441</v>
      </c>
      <c r="R54">
        <f>+domexp!AC54+reexp!AC54</f>
        <v>78586</v>
      </c>
      <c r="S54">
        <f>+domexp!AD54+reexp!AD54</f>
        <v>70942</v>
      </c>
      <c r="T54">
        <f>+domexp!AE54+reexp!AE54</f>
        <v>58104</v>
      </c>
      <c r="U54">
        <f>+domexp!AF54+reexp!AF54</f>
        <v>63494</v>
      </c>
      <c r="V54">
        <f>+domexp!AG54+reexp!AG54</f>
        <v>56825</v>
      </c>
      <c r="W54">
        <f>+domexp!AH54+reexp!AH54</f>
        <v>56276</v>
      </c>
      <c r="AC54">
        <v>28989</v>
      </c>
      <c r="AD54">
        <v>35046</v>
      </c>
      <c r="AE54">
        <v>43209</v>
      </c>
      <c r="AF54">
        <v>47111</v>
      </c>
      <c r="AG54">
        <v>43258</v>
      </c>
      <c r="AH54">
        <f>+domexp!AS54+reexp!AS54</f>
        <v>36980</v>
      </c>
      <c r="AI54">
        <f>+domexp!AT54+reexp!AT54</f>
        <v>48832</v>
      </c>
      <c r="AJ54">
        <f>+domexp!AU54+reexp!AU54</f>
        <v>22921</v>
      </c>
      <c r="AK54">
        <f>+domexp!AV54+reexp!AV54</f>
        <v>4228</v>
      </c>
      <c r="AL54">
        <f>+domexp!AW54+reexp!AW54</f>
        <v>122974</v>
      </c>
    </row>
    <row r="55" spans="1:38" x14ac:dyDescent="0.25">
      <c r="A55" t="s">
        <v>0</v>
      </c>
      <c r="B55" t="s">
        <v>40</v>
      </c>
      <c r="C55" t="s">
        <v>45</v>
      </c>
      <c r="D55" t="s">
        <v>232</v>
      </c>
      <c r="M55">
        <f>+domexp!X55+reexp!X55</f>
        <v>508100</v>
      </c>
      <c r="N55">
        <f>+domexp!Y55+reexp!Y55</f>
        <v>1107706</v>
      </c>
      <c r="O55">
        <f>+domexp!Z55+reexp!Z55</f>
        <v>304324</v>
      </c>
      <c r="P55">
        <f>+domexp!AA55+reexp!AA55</f>
        <v>376084</v>
      </c>
      <c r="Q55">
        <f>+domexp!AB55+reexp!AB55</f>
        <v>608806</v>
      </c>
      <c r="R55">
        <f>+domexp!AC55+reexp!AC55</f>
        <v>619086</v>
      </c>
      <c r="S55">
        <f>+domexp!AD55+reexp!AD55</f>
        <v>410614</v>
      </c>
      <c r="T55">
        <f>+domexp!AE55+reexp!AE55</f>
        <v>432861</v>
      </c>
      <c r="U55">
        <f>+domexp!AF55+reexp!AF55</f>
        <v>369118</v>
      </c>
      <c r="V55">
        <f>+domexp!AG55+reexp!AG55</f>
        <v>346108</v>
      </c>
      <c r="W55">
        <f>+domexp!AH55+reexp!AH55</f>
        <v>395389</v>
      </c>
      <c r="AC55">
        <v>283449</v>
      </c>
      <c r="AD55">
        <v>264137</v>
      </c>
      <c r="AE55">
        <v>285360</v>
      </c>
      <c r="AF55">
        <v>219177</v>
      </c>
      <c r="AG55">
        <v>227793</v>
      </c>
      <c r="AH55">
        <f>+domexp!AS55+reexp!AS55</f>
        <v>151191</v>
      </c>
      <c r="AI55">
        <f>+domexp!AT55+reexp!AT55</f>
        <v>109400</v>
      </c>
      <c r="AJ55">
        <f>+domexp!AU55+reexp!AU55</f>
        <v>95298</v>
      </c>
      <c r="AK55">
        <f>+domexp!AV55+reexp!AV55</f>
        <v>156549</v>
      </c>
      <c r="AL55">
        <f>+domexp!AW55+reexp!AW55</f>
        <v>105159</v>
      </c>
    </row>
    <row r="56" spans="1:38" x14ac:dyDescent="0.25">
      <c r="A56" t="s">
        <v>0</v>
      </c>
      <c r="B56" t="s">
        <v>41</v>
      </c>
      <c r="C56" t="s">
        <v>45</v>
      </c>
      <c r="D56" t="s">
        <v>232</v>
      </c>
      <c r="M56">
        <f>+domexp!X56+reexp!X56</f>
        <v>1033208</v>
      </c>
      <c r="N56">
        <f>+domexp!Y56+reexp!Y56</f>
        <v>2003073</v>
      </c>
      <c r="O56">
        <f>+domexp!Z56+reexp!Z56</f>
        <v>510238</v>
      </c>
      <c r="P56">
        <f>+domexp!AA56+reexp!AA56</f>
        <v>674782</v>
      </c>
      <c r="Q56">
        <f>+domexp!AB56+reexp!AB56</f>
        <v>1137965</v>
      </c>
      <c r="R56">
        <f>+domexp!AC56+reexp!AC56</f>
        <v>1153680</v>
      </c>
      <c r="S56">
        <f>+domexp!AD56+reexp!AD56</f>
        <v>657770</v>
      </c>
      <c r="T56">
        <f>+domexp!AE56+reexp!AE56</f>
        <v>568443</v>
      </c>
      <c r="U56">
        <f>+domexp!AF56+reexp!AF56</f>
        <v>1268170</v>
      </c>
      <c r="V56">
        <f>+domexp!AG56+reexp!AG56</f>
        <v>796531</v>
      </c>
      <c r="W56">
        <f>+domexp!AH56+reexp!AH56</f>
        <v>744860</v>
      </c>
      <c r="AC56">
        <v>125017</v>
      </c>
      <c r="AD56">
        <v>124157</v>
      </c>
      <c r="AE56">
        <v>281760</v>
      </c>
      <c r="AF56">
        <v>185707</v>
      </c>
      <c r="AG56">
        <v>196588</v>
      </c>
      <c r="AH56">
        <f>+domexp!AS56+reexp!AS56</f>
        <v>220268</v>
      </c>
      <c r="AI56">
        <f>+domexp!AT56+reexp!AT56</f>
        <v>71801</v>
      </c>
      <c r="AJ56">
        <f>+domexp!AU56+reexp!AU56</f>
        <v>61255</v>
      </c>
      <c r="AK56">
        <f>+domexp!AV56+reexp!AV56</f>
        <v>43433</v>
      </c>
      <c r="AL56">
        <f>+domexp!AW56+reexp!AW56</f>
        <v>33220</v>
      </c>
    </row>
    <row r="57" spans="1:38" x14ac:dyDescent="0.25">
      <c r="A57" t="s">
        <v>0</v>
      </c>
      <c r="B57" t="s">
        <v>208</v>
      </c>
      <c r="C57" t="s">
        <v>45</v>
      </c>
      <c r="D57" t="s">
        <v>232</v>
      </c>
      <c r="M57">
        <f>+domexp!X57+reexp!X57</f>
        <v>0</v>
      </c>
      <c r="N57">
        <f>+domexp!Y57+reexp!Y57</f>
        <v>0</v>
      </c>
      <c r="O57">
        <f>+domexp!Z57+reexp!Z57</f>
        <v>0</v>
      </c>
      <c r="P57">
        <f>+domexp!AA57+reexp!AA57</f>
        <v>0</v>
      </c>
      <c r="Q57">
        <f>+domexp!AB57+reexp!AB57</f>
        <v>0</v>
      </c>
      <c r="R57">
        <f>+domexp!AC57+reexp!AC57</f>
        <v>0</v>
      </c>
      <c r="S57">
        <f>+domexp!AD57+reexp!AD57</f>
        <v>0</v>
      </c>
      <c r="T57">
        <f>+domexp!AE57+reexp!AE57</f>
        <v>0</v>
      </c>
      <c r="U57">
        <f>+domexp!AF57+reexp!AF57</f>
        <v>0</v>
      </c>
      <c r="V57">
        <f>+domexp!AG57+reexp!AG57</f>
        <v>0</v>
      </c>
      <c r="W57">
        <f>+domexp!AH57+reexp!AH57</f>
        <v>0</v>
      </c>
      <c r="AC57">
        <v>98348</v>
      </c>
      <c r="AD57">
        <v>76745</v>
      </c>
      <c r="AE57">
        <v>127016</v>
      </c>
      <c r="AF57">
        <v>161768</v>
      </c>
      <c r="AG57">
        <v>165833</v>
      </c>
      <c r="AH57">
        <f>+domexp!AS57+reexp!AS57</f>
        <v>147369</v>
      </c>
      <c r="AI57">
        <f>+domexp!AT57+reexp!AT57</f>
        <v>76508</v>
      </c>
      <c r="AJ57">
        <f>+domexp!AU57+reexp!AU57</f>
        <v>119977</v>
      </c>
      <c r="AK57">
        <f>+domexp!AV57+reexp!AV57</f>
        <v>141250</v>
      </c>
      <c r="AL57">
        <f>+domexp!AW57+reexp!AW57</f>
        <v>92174</v>
      </c>
    </row>
    <row r="58" spans="1:38" x14ac:dyDescent="0.25">
      <c r="A58" t="s">
        <v>0</v>
      </c>
      <c r="B58" t="s">
        <v>42</v>
      </c>
      <c r="C58" t="s">
        <v>45</v>
      </c>
      <c r="D58" t="s">
        <v>232</v>
      </c>
      <c r="M58">
        <f>+domexp!X58+reexp!X58</f>
        <v>1339627</v>
      </c>
      <c r="N58">
        <f>+domexp!Y58+reexp!Y58</f>
        <v>3365812</v>
      </c>
      <c r="O58">
        <f>+domexp!Z58+reexp!Z58</f>
        <v>2400334</v>
      </c>
      <c r="P58">
        <f>+domexp!AA58+reexp!AA58</f>
        <v>1898443</v>
      </c>
      <c r="Q58">
        <f>+domexp!AB58+reexp!AB58</f>
        <v>1955640</v>
      </c>
      <c r="R58">
        <f>+domexp!AC58+reexp!AC58</f>
        <v>2127238</v>
      </c>
      <c r="S58">
        <f>+domexp!AD58+reexp!AD58</f>
        <v>3015329</v>
      </c>
      <c r="T58">
        <f>+domexp!AE58+reexp!AE58</f>
        <v>2622694</v>
      </c>
      <c r="U58">
        <f>+domexp!AF58+reexp!AF58</f>
        <v>3202698</v>
      </c>
      <c r="V58">
        <f>+domexp!AG58+reexp!AG58</f>
        <v>3251539</v>
      </c>
      <c r="W58">
        <f>+domexp!AH58+reexp!AH58</f>
        <v>3240395</v>
      </c>
      <c r="AC58">
        <v>1646865</v>
      </c>
      <c r="AD58">
        <v>1335299</v>
      </c>
      <c r="AE58">
        <v>1531536</v>
      </c>
      <c r="AF58">
        <v>1422374</v>
      </c>
      <c r="AG58">
        <v>1079318</v>
      </c>
      <c r="AH58">
        <f>+domexp!AS58+reexp!AS58</f>
        <v>688735</v>
      </c>
      <c r="AI58">
        <f>+domexp!AT58+reexp!AT58</f>
        <v>395259</v>
      </c>
      <c r="AJ58">
        <f>+domexp!AU58+reexp!AU58</f>
        <v>304732</v>
      </c>
      <c r="AK58">
        <f>+domexp!AV58+reexp!AV58</f>
        <v>336309</v>
      </c>
      <c r="AL58">
        <f>+domexp!AW58+reexp!AW58</f>
        <v>360316</v>
      </c>
    </row>
    <row r="59" spans="1:38" x14ac:dyDescent="0.25">
      <c r="A59" t="s">
        <v>0</v>
      </c>
      <c r="B59" t="s">
        <v>188</v>
      </c>
      <c r="D59" t="s">
        <v>232</v>
      </c>
      <c r="M59">
        <f>+domexp!X59+reexp!X59</f>
        <v>120956</v>
      </c>
      <c r="N59">
        <f>+domexp!Y59+reexp!Y59</f>
        <v>334484</v>
      </c>
      <c r="O59">
        <f>+domexp!Z59+reexp!Z59</f>
        <v>237542</v>
      </c>
      <c r="P59">
        <f>+domexp!AA59+reexp!AA59</f>
        <v>259572</v>
      </c>
      <c r="Q59">
        <f>+domexp!AB59+reexp!AB59</f>
        <v>174744</v>
      </c>
      <c r="R59">
        <f>+domexp!AC59+reexp!AC59</f>
        <v>165445</v>
      </c>
      <c r="S59">
        <f>+domexp!AD59+reexp!AD59</f>
        <v>226610</v>
      </c>
      <c r="T59">
        <f>+domexp!AE59+reexp!AE59</f>
        <v>126491</v>
      </c>
      <c r="U59">
        <f>+domexp!AF59+reexp!AF59</f>
        <v>248250</v>
      </c>
      <c r="V59">
        <f>+domexp!AG59+reexp!AG59</f>
        <v>280451</v>
      </c>
      <c r="W59">
        <f>+domexp!AH59+reexp!AH59</f>
        <v>206220</v>
      </c>
      <c r="AC59">
        <v>127915</v>
      </c>
      <c r="AD59">
        <v>100308</v>
      </c>
      <c r="AE59">
        <v>153040</v>
      </c>
      <c r="AF59">
        <v>163274</v>
      </c>
      <c r="AG59">
        <v>110649</v>
      </c>
      <c r="AH59">
        <f>+domexp!AS59+reexp!AS59</f>
        <v>78938</v>
      </c>
      <c r="AI59">
        <f>+domexp!AT59+reexp!AT59</f>
        <v>30494</v>
      </c>
      <c r="AJ59">
        <f>+domexp!AU59+reexp!AU59</f>
        <v>12773</v>
      </c>
      <c r="AK59">
        <f>+domexp!AV59+reexp!AV59</f>
        <v>5762</v>
      </c>
      <c r="AL59">
        <f>+domexp!AW59+reexp!AW59</f>
        <v>17177</v>
      </c>
    </row>
    <row r="60" spans="1:38" x14ac:dyDescent="0.25">
      <c r="A60" t="s">
        <v>0</v>
      </c>
      <c r="B60" t="s">
        <v>43</v>
      </c>
      <c r="C60" t="s">
        <v>45</v>
      </c>
      <c r="D60" t="s">
        <v>232</v>
      </c>
      <c r="M60">
        <f>+domexp!X60+reexp!X60</f>
        <v>4472</v>
      </c>
      <c r="N60">
        <f>+domexp!Y60+reexp!Y60</f>
        <v>11197</v>
      </c>
      <c r="O60">
        <f>+domexp!Z60+reexp!Z60</f>
        <v>2543</v>
      </c>
      <c r="P60">
        <f>+domexp!AA60+reexp!AA60</f>
        <v>7470</v>
      </c>
      <c r="Q60">
        <f>+domexp!AB60+reexp!AB60</f>
        <v>5249</v>
      </c>
      <c r="R60">
        <f>+domexp!AC60+reexp!AC60</f>
        <v>3013</v>
      </c>
      <c r="S60">
        <f>+domexp!AD60+reexp!AD60</f>
        <v>2447</v>
      </c>
      <c r="T60">
        <f>+domexp!AE60+reexp!AE60</f>
        <v>8715</v>
      </c>
      <c r="U60">
        <f>+domexp!AF60+reexp!AF60</f>
        <v>13506</v>
      </c>
      <c r="V60">
        <f>+domexp!AG60+reexp!AG60</f>
        <v>4842</v>
      </c>
      <c r="W60">
        <f>+domexp!AH60+reexp!AH60</f>
        <v>2697</v>
      </c>
      <c r="AC60">
        <v>730</v>
      </c>
      <c r="AD60">
        <v>1369</v>
      </c>
      <c r="AE60">
        <v>525</v>
      </c>
      <c r="AF60">
        <v>2511</v>
      </c>
      <c r="AG60">
        <v>506</v>
      </c>
      <c r="AH60">
        <f>+domexp!AS60+reexp!AS60</f>
        <v>179</v>
      </c>
      <c r="AI60">
        <f>+domexp!AT60+reexp!AT60</f>
        <v>106</v>
      </c>
      <c r="AJ60">
        <f>+domexp!AU60+reexp!AU60</f>
        <v>9</v>
      </c>
      <c r="AK60">
        <f>+domexp!AV60+reexp!AV60</f>
        <v>0</v>
      </c>
      <c r="AL60">
        <f>+domexp!AW60+reexp!AW60</f>
        <v>0</v>
      </c>
    </row>
    <row r="61" spans="1:38" x14ac:dyDescent="0.25">
      <c r="A61" t="s">
        <v>0</v>
      </c>
      <c r="B61" t="s">
        <v>44</v>
      </c>
      <c r="C61" t="s">
        <v>45</v>
      </c>
      <c r="D61" t="s">
        <v>232</v>
      </c>
      <c r="M61">
        <f>+domexp!X61+reexp!X61</f>
        <v>1460</v>
      </c>
      <c r="N61">
        <f>+domexp!Y61+reexp!Y61</f>
        <v>10529</v>
      </c>
      <c r="O61">
        <f>+domexp!Z61+reexp!Z61</f>
        <v>1975</v>
      </c>
      <c r="P61">
        <f>+domexp!AA61+reexp!AA61</f>
        <v>6680</v>
      </c>
      <c r="Q61">
        <f>+domexp!AB61+reexp!AB61</f>
        <v>8044</v>
      </c>
      <c r="R61">
        <f>+domexp!AC61+reexp!AC61</f>
        <v>7214</v>
      </c>
      <c r="S61">
        <f>+domexp!AD61+reexp!AD61</f>
        <v>6048</v>
      </c>
      <c r="T61">
        <f>+domexp!AE61+reexp!AE61</f>
        <v>7041</v>
      </c>
      <c r="U61">
        <f>+domexp!AF61+reexp!AF61</f>
        <v>6163</v>
      </c>
      <c r="V61">
        <f>+domexp!AG61+reexp!AG61</f>
        <v>7881</v>
      </c>
      <c r="W61">
        <f>+domexp!AH61+reexp!AH61</f>
        <v>3599</v>
      </c>
      <c r="AC61">
        <v>2758</v>
      </c>
      <c r="AD61">
        <v>1825</v>
      </c>
      <c r="AE61">
        <v>924</v>
      </c>
      <c r="AF61">
        <v>1897</v>
      </c>
      <c r="AG61">
        <v>1323</v>
      </c>
      <c r="AH61">
        <f>+domexp!AS61+reexp!AS61</f>
        <v>6046</v>
      </c>
      <c r="AI61">
        <f>+domexp!AT61+reexp!AT61</f>
        <v>584</v>
      </c>
      <c r="AJ61">
        <f>+domexp!AU61+reexp!AU61</f>
        <v>613</v>
      </c>
      <c r="AK61">
        <f>+domexp!AV61+reexp!AV61</f>
        <v>0</v>
      </c>
      <c r="AL61">
        <f>+domexp!AW61+reexp!AW61</f>
        <v>0</v>
      </c>
    </row>
    <row r="62" spans="1:38" x14ac:dyDescent="0.25">
      <c r="A62" t="s">
        <v>0</v>
      </c>
      <c r="B62" t="s">
        <v>191</v>
      </c>
      <c r="C62" t="s">
        <v>49</v>
      </c>
      <c r="D62" t="s">
        <v>232</v>
      </c>
      <c r="M62">
        <f>+domexp!X62+reexp!X62</f>
        <v>13060682</v>
      </c>
      <c r="N62">
        <f>+domexp!Y62+reexp!Y62</f>
        <v>22674223</v>
      </c>
      <c r="O62">
        <f>+domexp!Z62+reexp!Z62</f>
        <v>14213731</v>
      </c>
      <c r="P62">
        <f>+domexp!AA62+reexp!AA62</f>
        <v>12919651</v>
      </c>
      <c r="Q62">
        <f>+domexp!AB62+reexp!AB62</f>
        <v>11318702</v>
      </c>
      <c r="R62">
        <f>+domexp!AC62+reexp!AC62</f>
        <v>11378110</v>
      </c>
      <c r="S62">
        <f>+domexp!AD62+reexp!AD62</f>
        <v>11036394</v>
      </c>
      <c r="T62">
        <f>+domexp!AE62+reexp!AE62</f>
        <v>7758843</v>
      </c>
      <c r="U62">
        <f>+domexp!AF62+reexp!AF62</f>
        <v>10847580</v>
      </c>
      <c r="V62">
        <f>+domexp!AG62+reexp!AG62</f>
        <v>10448871</v>
      </c>
      <c r="W62">
        <f>+domexp!AH62+reexp!AH62</f>
        <v>12540869</v>
      </c>
      <c r="AC62">
        <v>5344039</v>
      </c>
      <c r="AD62">
        <v>2975218</v>
      </c>
      <c r="AE62">
        <v>2443885</v>
      </c>
      <c r="AF62">
        <v>3444259</v>
      </c>
      <c r="AG62">
        <v>1262333</v>
      </c>
      <c r="AH62">
        <f>+domexp!AS62+reexp!AS62</f>
        <v>1182244</v>
      </c>
      <c r="AI62">
        <f>+domexp!AT62+reexp!AT62</f>
        <v>1499574</v>
      </c>
      <c r="AJ62">
        <f>+domexp!AU62+reexp!AU62</f>
        <v>1709512</v>
      </c>
      <c r="AK62">
        <f>+domexp!AV62+reexp!AV62</f>
        <v>1742989</v>
      </c>
      <c r="AL62">
        <f>+domexp!AW62+reexp!AW62</f>
        <v>1279044</v>
      </c>
    </row>
    <row r="63" spans="1:38" x14ac:dyDescent="0.25">
      <c r="A63" t="s">
        <v>0</v>
      </c>
      <c r="B63" t="s">
        <v>46</v>
      </c>
      <c r="C63" t="s">
        <v>49</v>
      </c>
      <c r="D63" t="s">
        <v>232</v>
      </c>
      <c r="M63">
        <f>+domexp!X63+reexp!X63</f>
        <v>1460130</v>
      </c>
      <c r="N63">
        <f>+domexp!Y63+reexp!Y63</f>
        <v>3689892</v>
      </c>
      <c r="O63">
        <f>+domexp!Z63+reexp!Z63</f>
        <v>1274858</v>
      </c>
      <c r="P63">
        <f>+domexp!AA63+reexp!AA63</f>
        <v>1986772</v>
      </c>
      <c r="Q63">
        <f>+domexp!AB63+reexp!AB63</f>
        <v>2206923</v>
      </c>
      <c r="R63">
        <f>+domexp!AC63+reexp!AC63</f>
        <v>2108533</v>
      </c>
      <c r="S63">
        <f>+domexp!AD63+reexp!AD63</f>
        <v>1850587</v>
      </c>
      <c r="T63">
        <f>+domexp!AE63+reexp!AE63</f>
        <v>1274803</v>
      </c>
      <c r="U63">
        <f>+domexp!AF63+reexp!AF63</f>
        <v>1713659</v>
      </c>
      <c r="V63">
        <f>+domexp!AG63+reexp!AG63</f>
        <v>1428352</v>
      </c>
      <c r="W63">
        <f>+domexp!AH63+reexp!AH63</f>
        <v>1364543</v>
      </c>
      <c r="AC63">
        <v>1005015</v>
      </c>
      <c r="AD63">
        <v>672012</v>
      </c>
      <c r="AE63">
        <v>383441</v>
      </c>
      <c r="AF63">
        <v>259856</v>
      </c>
      <c r="AG63">
        <v>244458</v>
      </c>
      <c r="AH63">
        <f>+domexp!AS63+reexp!AS63</f>
        <v>296928</v>
      </c>
      <c r="AI63">
        <f>+domexp!AT63+reexp!AT63</f>
        <v>228845</v>
      </c>
      <c r="AJ63">
        <f>+domexp!AU63+reexp!AU63</f>
        <v>93854</v>
      </c>
      <c r="AK63">
        <f>+domexp!AV63+reexp!AV63</f>
        <v>187267</v>
      </c>
      <c r="AL63">
        <f>+domexp!AW63+reexp!AW63</f>
        <v>78526</v>
      </c>
    </row>
    <row r="64" spans="1:38" x14ac:dyDescent="0.25">
      <c r="A64" t="s">
        <v>0</v>
      </c>
      <c r="B64" t="s">
        <v>47</v>
      </c>
      <c r="C64" t="s">
        <v>49</v>
      </c>
      <c r="D64" t="s">
        <v>232</v>
      </c>
      <c r="M64">
        <f>+domexp!X64+reexp!X64</f>
        <v>162571</v>
      </c>
      <c r="N64">
        <f>+domexp!Y64+reexp!Y64</f>
        <v>247766</v>
      </c>
      <c r="O64">
        <f>+domexp!Z64+reexp!Z64</f>
        <v>323744</v>
      </c>
      <c r="P64">
        <f>+domexp!AA64+reexp!AA64</f>
        <v>797416</v>
      </c>
      <c r="Q64">
        <f>+domexp!AB64+reexp!AB64</f>
        <v>513625</v>
      </c>
      <c r="R64">
        <f>+domexp!AC64+reexp!AC64</f>
        <v>566526</v>
      </c>
      <c r="S64">
        <f>+domexp!AD64+reexp!AD64</f>
        <v>578653</v>
      </c>
      <c r="T64">
        <f>+domexp!AE64+reexp!AE64</f>
        <v>506622</v>
      </c>
      <c r="U64">
        <f>+domexp!AF64+reexp!AF64</f>
        <v>536916</v>
      </c>
      <c r="V64">
        <f>+domexp!AG64+reexp!AG64</f>
        <v>504376</v>
      </c>
      <c r="W64">
        <f>+domexp!AH64+reexp!AH64</f>
        <v>420179</v>
      </c>
      <c r="AC64">
        <v>315913</v>
      </c>
      <c r="AD64">
        <v>139327</v>
      </c>
      <c r="AE64">
        <v>90131</v>
      </c>
      <c r="AF64">
        <v>37934</v>
      </c>
      <c r="AG64">
        <v>22425</v>
      </c>
      <c r="AH64">
        <f>+domexp!AS64+reexp!AS64</f>
        <v>26632</v>
      </c>
      <c r="AI64">
        <f>+domexp!AT64+reexp!AT64</f>
        <v>21431</v>
      </c>
      <c r="AJ64">
        <f>+domexp!AU64+reexp!AU64</f>
        <v>34209</v>
      </c>
      <c r="AK64">
        <f>+domexp!AV64+reexp!AV64</f>
        <v>16816</v>
      </c>
      <c r="AL64">
        <f>+domexp!AW64+reexp!AW64</f>
        <v>14537</v>
      </c>
    </row>
    <row r="65" spans="1:38" x14ac:dyDescent="0.25">
      <c r="A65" t="s">
        <v>0</v>
      </c>
      <c r="B65" t="s">
        <v>48</v>
      </c>
      <c r="C65" t="s">
        <v>49</v>
      </c>
      <c r="D65" t="s">
        <v>232</v>
      </c>
      <c r="M65">
        <f>+domexp!X65+reexp!X65</f>
        <v>29147</v>
      </c>
      <c r="N65">
        <f>+domexp!Y65+reexp!Y65</f>
        <v>66013</v>
      </c>
      <c r="O65">
        <f>+domexp!Z65+reexp!Z65</f>
        <v>32917</v>
      </c>
      <c r="P65">
        <f>+domexp!AA65+reexp!AA65</f>
        <v>56605</v>
      </c>
      <c r="Q65">
        <f>+domexp!AB65+reexp!AB65</f>
        <v>58962</v>
      </c>
      <c r="R65">
        <f>+domexp!AC65+reexp!AC65</f>
        <v>58601</v>
      </c>
      <c r="S65">
        <f>+domexp!AD65+reexp!AD65</f>
        <v>99563</v>
      </c>
      <c r="T65">
        <f>+domexp!AE65+reexp!AE65</f>
        <v>50074</v>
      </c>
      <c r="U65">
        <f>+domexp!AF65+reexp!AF65</f>
        <v>67098</v>
      </c>
      <c r="V65">
        <f>+domexp!AG65+reexp!AG65</f>
        <v>57951</v>
      </c>
      <c r="W65">
        <f>+domexp!AH65+reexp!AH65</f>
        <v>52674</v>
      </c>
      <c r="AC65">
        <v>47891</v>
      </c>
      <c r="AD65">
        <v>37327</v>
      </c>
      <c r="AE65">
        <v>6687</v>
      </c>
      <c r="AF65">
        <v>5214</v>
      </c>
      <c r="AG65">
        <v>1816</v>
      </c>
      <c r="AH65">
        <f>+domexp!AS65+reexp!AS65</f>
        <v>2960</v>
      </c>
      <c r="AI65">
        <f>+domexp!AT65+reexp!AT65</f>
        <v>17099</v>
      </c>
      <c r="AJ65">
        <f>+domexp!AU65+reexp!AU65</f>
        <v>30206</v>
      </c>
      <c r="AK65">
        <f>+domexp!AV65+reexp!AV65</f>
        <v>15010</v>
      </c>
      <c r="AL65">
        <f>+domexp!AW65+reexp!AW65</f>
        <v>0</v>
      </c>
    </row>
    <row r="66" spans="1:38" x14ac:dyDescent="0.25">
      <c r="A66" t="s">
        <v>0</v>
      </c>
      <c r="B66" t="s">
        <v>190</v>
      </c>
      <c r="C66" t="s">
        <v>52</v>
      </c>
      <c r="D66" t="s">
        <v>232</v>
      </c>
      <c r="M66">
        <f>+domexp!X66+reexp!X66</f>
        <v>33444127</v>
      </c>
      <c r="N66">
        <f>+domexp!Y66+reexp!Y66</f>
        <v>45326231</v>
      </c>
      <c r="O66">
        <f>+domexp!Z66+reexp!Z66</f>
        <v>18661612</v>
      </c>
      <c r="P66">
        <f>+domexp!AA66+reexp!AA66</f>
        <v>20392153</v>
      </c>
      <c r="Q66">
        <f>+domexp!AB66+reexp!AB66</f>
        <v>21553953</v>
      </c>
      <c r="R66">
        <f>+domexp!AC66+reexp!AC66</f>
        <v>20041232</v>
      </c>
      <c r="S66">
        <f>+domexp!AD66+reexp!AD66</f>
        <v>21704306</v>
      </c>
      <c r="T66">
        <f>+domexp!AE66+reexp!AE66</f>
        <v>12459458</v>
      </c>
      <c r="U66">
        <f>+domexp!AF66+reexp!AF66</f>
        <v>15727351</v>
      </c>
      <c r="V66">
        <f>+domexp!AG66+reexp!AG66</f>
        <v>16469311</v>
      </c>
      <c r="W66">
        <f>+domexp!AH66+reexp!AH66</f>
        <v>17578420</v>
      </c>
      <c r="AC66">
        <v>6799275</v>
      </c>
      <c r="AD66">
        <v>533114</v>
      </c>
      <c r="AE66">
        <v>4941793</v>
      </c>
      <c r="AF66">
        <v>5718979</v>
      </c>
      <c r="AG66">
        <v>4779694</v>
      </c>
      <c r="AH66">
        <f>+domexp!AS66+reexp!AS66</f>
        <v>3172422</v>
      </c>
      <c r="AI66">
        <f>+domexp!AT66+reexp!AT66</f>
        <v>0</v>
      </c>
      <c r="AJ66">
        <f>+domexp!AU66+reexp!AU66</f>
        <v>4</v>
      </c>
      <c r="AK66">
        <f>+domexp!AV66+reexp!AV66</f>
        <v>65139</v>
      </c>
      <c r="AL66">
        <f>+domexp!AW66+reexp!AW66</f>
        <v>729514</v>
      </c>
    </row>
    <row r="67" spans="1:38" x14ac:dyDescent="0.25">
      <c r="B67" t="s">
        <v>261</v>
      </c>
      <c r="P67"/>
      <c r="R67"/>
      <c r="T67"/>
    </row>
    <row r="68" spans="1:38" x14ac:dyDescent="0.25">
      <c r="B68" t="s">
        <v>258</v>
      </c>
      <c r="P68"/>
      <c r="R68"/>
      <c r="T68"/>
    </row>
    <row r="69" spans="1:38" x14ac:dyDescent="0.25">
      <c r="A69" t="s">
        <v>0</v>
      </c>
      <c r="B69" t="s">
        <v>215</v>
      </c>
      <c r="D69" t="s">
        <v>232</v>
      </c>
      <c r="M69">
        <f>+domexp!X69+reexp!X69</f>
        <v>0</v>
      </c>
      <c r="N69">
        <f>+domexp!Y69+reexp!Y69</f>
        <v>0</v>
      </c>
      <c r="O69">
        <f>+domexp!Z69+reexp!Z69</f>
        <v>0</v>
      </c>
      <c r="P69">
        <f>+domexp!AA69+reexp!AA69</f>
        <v>0</v>
      </c>
      <c r="Q69">
        <f>+domexp!AB69+reexp!AB69</f>
        <v>0</v>
      </c>
      <c r="R69">
        <f>+domexp!AC69+reexp!AC69</f>
        <v>0</v>
      </c>
      <c r="S69">
        <f>+domexp!AD69+reexp!AD69</f>
        <v>0</v>
      </c>
      <c r="T69">
        <f>+domexp!AE69+reexp!AE69</f>
        <v>0</v>
      </c>
      <c r="U69">
        <f>+domexp!AF69+reexp!AF69</f>
        <v>0</v>
      </c>
      <c r="V69">
        <f>+domexp!AG69+reexp!AG69</f>
        <v>0</v>
      </c>
      <c r="W69">
        <f>+domexp!AH69+reexp!AH69</f>
        <v>0</v>
      </c>
      <c r="AC69">
        <v>21495</v>
      </c>
      <c r="AD69">
        <v>1257</v>
      </c>
      <c r="AE69">
        <v>1168</v>
      </c>
      <c r="AF69">
        <v>653</v>
      </c>
      <c r="AG69">
        <v>2172</v>
      </c>
      <c r="AH69">
        <f>+domexp!AS69+reexp!AS69</f>
        <v>93</v>
      </c>
      <c r="AI69">
        <f>+domexp!AT69+reexp!AT69</f>
        <v>0</v>
      </c>
      <c r="AJ69">
        <f>+domexp!AU69+reexp!AU69</f>
        <v>0</v>
      </c>
      <c r="AK69">
        <f>+domexp!AV69+reexp!AV69</f>
        <v>0</v>
      </c>
      <c r="AL69">
        <f>+domexp!AW69+reexp!AW69</f>
        <v>0</v>
      </c>
    </row>
    <row r="70" spans="1:38" x14ac:dyDescent="0.25">
      <c r="A70" t="s">
        <v>0</v>
      </c>
      <c r="B70" t="s">
        <v>50</v>
      </c>
      <c r="C70" t="s">
        <v>52</v>
      </c>
      <c r="D70" t="s">
        <v>232</v>
      </c>
      <c r="M70">
        <f>+domexp!X70+reexp!X70</f>
        <v>145456</v>
      </c>
      <c r="N70">
        <f>+domexp!Y70+reexp!Y70</f>
        <v>156068</v>
      </c>
      <c r="O70">
        <f>+domexp!Z70+reexp!Z70</f>
        <v>47668</v>
      </c>
      <c r="P70">
        <f>+domexp!AA70+reexp!AA70</f>
        <v>106910</v>
      </c>
      <c r="Q70">
        <f>+domexp!AB70+reexp!AB70</f>
        <v>125301</v>
      </c>
      <c r="R70">
        <f>+domexp!AC70+reexp!AC70</f>
        <v>89759</v>
      </c>
      <c r="S70">
        <f>+domexp!AD70+reexp!AD70</f>
        <v>113643</v>
      </c>
      <c r="T70">
        <f>+domexp!AE70+reexp!AE70</f>
        <v>76972</v>
      </c>
      <c r="U70">
        <f>+domexp!AF70+reexp!AF70</f>
        <v>110709</v>
      </c>
      <c r="V70">
        <f>+domexp!AG70+reexp!AG70</f>
        <v>65681</v>
      </c>
      <c r="W70">
        <f>+domexp!AH70+reexp!AH70</f>
        <v>89879</v>
      </c>
      <c r="AC70">
        <v>42030</v>
      </c>
      <c r="AD70">
        <v>2443</v>
      </c>
      <c r="AE70">
        <v>11238</v>
      </c>
      <c r="AF70">
        <v>14278</v>
      </c>
      <c r="AG70">
        <v>7839</v>
      </c>
      <c r="AH70">
        <f>+domexp!AS70+reexp!AS70</f>
        <v>1732</v>
      </c>
      <c r="AI70">
        <f>+domexp!AT70+reexp!AT70</f>
        <v>0</v>
      </c>
      <c r="AJ70">
        <f>+domexp!AU70+reexp!AU70</f>
        <v>1850</v>
      </c>
      <c r="AK70">
        <f>+domexp!AV70+reexp!AV70</f>
        <v>58</v>
      </c>
      <c r="AL70">
        <f>+domexp!AW70+reexp!AW70</f>
        <v>82996</v>
      </c>
    </row>
    <row r="71" spans="1:38" x14ac:dyDescent="0.25">
      <c r="A71" t="s">
        <v>0</v>
      </c>
      <c r="B71" t="s">
        <v>51</v>
      </c>
      <c r="C71" t="s">
        <v>52</v>
      </c>
      <c r="D71" t="s">
        <v>232</v>
      </c>
      <c r="M71">
        <f>+domexp!X71+reexp!X71</f>
        <v>6267</v>
      </c>
      <c r="N71">
        <f>+domexp!Y71+reexp!Y71</f>
        <v>2623</v>
      </c>
      <c r="O71">
        <f>+domexp!Z71+reexp!Z71</f>
        <v>17376</v>
      </c>
      <c r="P71">
        <f>+domexp!AA71+reexp!AA71</f>
        <v>14196</v>
      </c>
      <c r="Q71">
        <f>+domexp!AB71+reexp!AB71</f>
        <v>27947</v>
      </c>
      <c r="R71">
        <f>+domexp!AC71+reexp!AC71</f>
        <v>37739</v>
      </c>
      <c r="S71">
        <f>+domexp!AD71+reexp!AD71</f>
        <v>50066</v>
      </c>
      <c r="T71">
        <f>+domexp!AE71+reexp!AE71</f>
        <v>32499</v>
      </c>
      <c r="U71">
        <f>+domexp!AF71+reexp!AF71</f>
        <v>30487</v>
      </c>
      <c r="V71">
        <f>+domexp!AG71+reexp!AG71</f>
        <v>25554</v>
      </c>
      <c r="W71">
        <f>+domexp!AH71+reexp!AH71</f>
        <v>38301</v>
      </c>
      <c r="AC71">
        <v>105614</v>
      </c>
      <c r="AD71">
        <v>5884</v>
      </c>
      <c r="AE71">
        <v>3825</v>
      </c>
      <c r="AF71">
        <v>3250</v>
      </c>
      <c r="AG71">
        <v>1124</v>
      </c>
      <c r="AH71">
        <f>+domexp!AS71+reexp!AS71</f>
        <v>16</v>
      </c>
      <c r="AI71">
        <f>+domexp!AT71+reexp!AT71</f>
        <v>0</v>
      </c>
      <c r="AJ71">
        <f>+domexp!AU71+reexp!AU71</f>
        <v>5304</v>
      </c>
      <c r="AK71">
        <f>+domexp!AV71+reexp!AV71</f>
        <v>102492</v>
      </c>
      <c r="AL71">
        <f>+domexp!AW71+reexp!AW71</f>
        <v>89218</v>
      </c>
    </row>
    <row r="72" spans="1:38" x14ac:dyDescent="0.25">
      <c r="A72" t="s">
        <v>0</v>
      </c>
      <c r="B72" t="s">
        <v>216</v>
      </c>
      <c r="C72" t="s">
        <v>52</v>
      </c>
      <c r="D72" t="s">
        <v>232</v>
      </c>
      <c r="M72">
        <f>+domexp!X72+reexp!X72</f>
        <v>0</v>
      </c>
      <c r="N72">
        <f>+domexp!Y72+reexp!Y72</f>
        <v>0</v>
      </c>
      <c r="O72">
        <f>+domexp!Z72+reexp!Z72</f>
        <v>0</v>
      </c>
      <c r="P72">
        <f>+domexp!AA72+reexp!AA72</f>
        <v>0</v>
      </c>
      <c r="Q72">
        <f>+domexp!AB72+reexp!AB72</f>
        <v>0</v>
      </c>
      <c r="R72">
        <f>+domexp!AC72+reexp!AC72</f>
        <v>0</v>
      </c>
      <c r="S72">
        <f>+domexp!AD72+reexp!AD72</f>
        <v>0</v>
      </c>
      <c r="T72">
        <f>+domexp!AE72+reexp!AE72</f>
        <v>0</v>
      </c>
      <c r="U72">
        <f>+domexp!AF72+reexp!AF72</f>
        <v>0</v>
      </c>
      <c r="V72">
        <f>+domexp!AG72+reexp!AG72</f>
        <v>0</v>
      </c>
      <c r="W72">
        <f>+domexp!AH72+reexp!AH72</f>
        <v>0</v>
      </c>
      <c r="AC72">
        <v>48880</v>
      </c>
      <c r="AD72">
        <v>9248</v>
      </c>
      <c r="AE72">
        <v>4336</v>
      </c>
      <c r="AF72">
        <v>1347</v>
      </c>
      <c r="AG72">
        <v>11287</v>
      </c>
      <c r="AH72">
        <f>+domexp!AS72+reexp!AS72</f>
        <v>0</v>
      </c>
      <c r="AI72">
        <f>+domexp!AT72+reexp!AT72</f>
        <v>0</v>
      </c>
      <c r="AJ72">
        <f>+domexp!AU72+reexp!AU72</f>
        <v>0</v>
      </c>
      <c r="AK72">
        <f>+domexp!AV72+reexp!AV72</f>
        <v>0</v>
      </c>
      <c r="AL72">
        <f>+domexp!AW72+reexp!AW72</f>
        <v>0</v>
      </c>
    </row>
    <row r="73" spans="1:38" x14ac:dyDescent="0.25">
      <c r="A73" t="s">
        <v>0</v>
      </c>
      <c r="B73" t="s">
        <v>53</v>
      </c>
      <c r="C73" t="s">
        <v>54</v>
      </c>
      <c r="D73" t="s">
        <v>232</v>
      </c>
      <c r="M73">
        <f>+domexp!X73+reexp!X73</f>
        <v>0</v>
      </c>
      <c r="N73">
        <f>+domexp!Y73+reexp!Y73</f>
        <v>0</v>
      </c>
      <c r="O73">
        <f>+domexp!Z73+reexp!Z73</f>
        <v>12664</v>
      </c>
      <c r="P73">
        <f>+domexp!AA73+reexp!AA73</f>
        <v>12424</v>
      </c>
      <c r="Q73">
        <f>+domexp!AB73+reexp!AB73</f>
        <v>30045</v>
      </c>
      <c r="R73">
        <f>+domexp!AC73+reexp!AC73</f>
        <v>0</v>
      </c>
      <c r="S73">
        <f>+domexp!AD73+reexp!AD73</f>
        <v>0</v>
      </c>
      <c r="T73">
        <f>+domexp!AE73+reexp!AE73</f>
        <v>0</v>
      </c>
      <c r="U73">
        <f>+domexp!AF73+reexp!AF73</f>
        <v>0</v>
      </c>
      <c r="V73">
        <f>+domexp!AG73+reexp!AG73</f>
        <v>0</v>
      </c>
      <c r="W73">
        <f>+domexp!AH73+reexp!AH73</f>
        <v>0</v>
      </c>
      <c r="AH73">
        <f>+domexp!AS73+reexp!AS73</f>
        <v>0</v>
      </c>
      <c r="AI73">
        <f>+domexp!AT73+reexp!AT73</f>
        <v>0</v>
      </c>
      <c r="AJ73">
        <f>+domexp!AU73+reexp!AU73</f>
        <v>0</v>
      </c>
      <c r="AK73">
        <f>+domexp!AV73+reexp!AV73</f>
        <v>0</v>
      </c>
      <c r="AL73">
        <f>+domexp!AW73+reexp!AW73</f>
        <v>0</v>
      </c>
    </row>
    <row r="74" spans="1:38" x14ac:dyDescent="0.25">
      <c r="A74" t="s">
        <v>0</v>
      </c>
      <c r="B74" t="s">
        <v>55</v>
      </c>
      <c r="D74" t="s">
        <v>232</v>
      </c>
      <c r="M74">
        <f>+domexp!X74+reexp!X74</f>
        <v>0</v>
      </c>
      <c r="N74">
        <f>+domexp!Y74+reexp!Y74</f>
        <v>0</v>
      </c>
      <c r="O74">
        <f>+domexp!Z74+reexp!Z74</f>
        <v>0</v>
      </c>
      <c r="P74">
        <f>+domexp!AA74+reexp!AA74</f>
        <v>14</v>
      </c>
      <c r="Q74">
        <f>+domexp!AB74+reexp!AB74</f>
        <v>38</v>
      </c>
      <c r="R74">
        <f>+domexp!AC74+reexp!AC74</f>
        <v>293</v>
      </c>
      <c r="S74">
        <f>+domexp!AD74+reexp!AD74</f>
        <v>1879</v>
      </c>
      <c r="T74">
        <f>+domexp!AE74+reexp!AE74</f>
        <v>737</v>
      </c>
      <c r="U74">
        <f>+domexp!AF74+reexp!AF74</f>
        <v>950</v>
      </c>
      <c r="V74">
        <f>+domexp!AG74+reexp!AG74</f>
        <v>214</v>
      </c>
      <c r="W74">
        <f>+domexp!AH74+reexp!AH74</f>
        <v>1923</v>
      </c>
      <c r="AC74">
        <v>122</v>
      </c>
      <c r="AD74">
        <v>884</v>
      </c>
      <c r="AE74">
        <v>3</v>
      </c>
      <c r="AF74">
        <v>174</v>
      </c>
      <c r="AG74">
        <v>247</v>
      </c>
      <c r="AH74">
        <f>+domexp!AS74+reexp!AS74</f>
        <v>363</v>
      </c>
      <c r="AI74">
        <f>+domexp!AT74+reexp!AT74</f>
        <v>0</v>
      </c>
      <c r="AJ74">
        <f>+domexp!AU74+reexp!AU74</f>
        <v>0</v>
      </c>
      <c r="AK74">
        <f>+domexp!AV74+reexp!AV74</f>
        <v>0</v>
      </c>
      <c r="AL74">
        <f>+domexp!AW74+reexp!AW74</f>
        <v>80</v>
      </c>
    </row>
    <row r="75" spans="1:38" x14ac:dyDescent="0.25">
      <c r="B75" t="s">
        <v>290</v>
      </c>
      <c r="P75"/>
      <c r="R75"/>
      <c r="T75"/>
    </row>
    <row r="76" spans="1:38" x14ac:dyDescent="0.25">
      <c r="A76" t="s">
        <v>0</v>
      </c>
      <c r="B76" t="s">
        <v>56</v>
      </c>
      <c r="D76" t="s">
        <v>232</v>
      </c>
      <c r="M76">
        <f>+domexp!X76+reexp!X76</f>
        <v>0</v>
      </c>
      <c r="N76">
        <f>+domexp!Y76+reexp!Y76</f>
        <v>0</v>
      </c>
      <c r="O76">
        <f>+domexp!Z76+reexp!Z76</f>
        <v>2141898</v>
      </c>
      <c r="P76">
        <f>+domexp!AA76+reexp!AA76</f>
        <v>1452955</v>
      </c>
      <c r="Q76">
        <f>+domexp!AB76+reexp!AB76</f>
        <v>1529375</v>
      </c>
      <c r="R76">
        <f>+domexp!AC76+reexp!AC76</f>
        <v>2910142</v>
      </c>
      <c r="S76">
        <f>+domexp!AD76+reexp!AD76</f>
        <v>2734890</v>
      </c>
      <c r="T76">
        <f>+domexp!AE76+reexp!AE76</f>
        <v>2183217</v>
      </c>
      <c r="U76">
        <f>+domexp!AF76+reexp!AF76</f>
        <v>2825345</v>
      </c>
      <c r="V76">
        <f>+domexp!AG76+reexp!AG76</f>
        <v>3281440</v>
      </c>
      <c r="W76">
        <f>+domexp!AH76+reexp!AH76</f>
        <v>2989706</v>
      </c>
      <c r="AH76">
        <f>+domexp!AS76+reexp!AS76</f>
        <v>0</v>
      </c>
      <c r="AI76">
        <f>+domexp!AT76+reexp!AT76</f>
        <v>0</v>
      </c>
      <c r="AJ76">
        <f>+domexp!AU76+reexp!AU76</f>
        <v>0</v>
      </c>
      <c r="AK76">
        <f>+domexp!AV76+reexp!AV76</f>
        <v>0</v>
      </c>
      <c r="AL76">
        <f>+domexp!AW76+reexp!AW76</f>
        <v>0</v>
      </c>
    </row>
    <row r="77" spans="1:38" x14ac:dyDescent="0.25">
      <c r="A77" t="s">
        <v>0</v>
      </c>
      <c r="B77" t="s">
        <v>57</v>
      </c>
      <c r="D77" t="s">
        <v>232</v>
      </c>
      <c r="M77">
        <f>+domexp!X77+reexp!X77</f>
        <v>0</v>
      </c>
      <c r="N77">
        <f>+domexp!Y77+reexp!Y77</f>
        <v>0</v>
      </c>
      <c r="O77">
        <f>+domexp!Z77+reexp!Z77</f>
        <v>327154</v>
      </c>
      <c r="P77">
        <f>+domexp!AA77+reexp!AA77</f>
        <v>232205</v>
      </c>
      <c r="Q77">
        <f>+domexp!AB77+reexp!AB77</f>
        <v>165751</v>
      </c>
      <c r="R77">
        <f>+domexp!AC77+reexp!AC77</f>
        <v>411253</v>
      </c>
      <c r="S77">
        <f>+domexp!AD77+reexp!AD77</f>
        <v>644988</v>
      </c>
      <c r="T77">
        <f>+domexp!AE77+reexp!AE77</f>
        <v>694633</v>
      </c>
      <c r="U77">
        <f>+domexp!AF77+reexp!AF77</f>
        <v>1035098</v>
      </c>
      <c r="V77">
        <f>+domexp!AG77+reexp!AG77</f>
        <v>1068165</v>
      </c>
      <c r="W77">
        <f>+domexp!AH77+reexp!AH77</f>
        <v>1129886</v>
      </c>
      <c r="AC77">
        <v>435921</v>
      </c>
      <c r="AD77">
        <v>413584</v>
      </c>
      <c r="AE77">
        <v>500519</v>
      </c>
      <c r="AF77">
        <v>584199</v>
      </c>
      <c r="AG77">
        <v>528352</v>
      </c>
      <c r="AH77">
        <f>+domexp!AS77+reexp!AS77</f>
        <v>253272</v>
      </c>
      <c r="AI77">
        <f>+domexp!AT77+reexp!AT77</f>
        <v>0</v>
      </c>
      <c r="AJ77">
        <f>+domexp!AU77+reexp!AU77</f>
        <v>0</v>
      </c>
      <c r="AK77">
        <f>+domexp!AV77+reexp!AV77</f>
        <v>0</v>
      </c>
      <c r="AL77">
        <f>+domexp!AW77+reexp!AW77</f>
        <v>0</v>
      </c>
    </row>
    <row r="78" spans="1:38" x14ac:dyDescent="0.25">
      <c r="A78" t="s">
        <v>0</v>
      </c>
      <c r="B78" t="s">
        <v>58</v>
      </c>
      <c r="D78" t="s">
        <v>232</v>
      </c>
      <c r="M78">
        <f>+domexp!X78+reexp!X78</f>
        <v>0</v>
      </c>
      <c r="N78">
        <f>+domexp!Y78+reexp!Y78</f>
        <v>0</v>
      </c>
      <c r="O78">
        <f>+domexp!Z78+reexp!Z78</f>
        <v>2733490</v>
      </c>
      <c r="P78">
        <f>+domexp!AA78+reexp!AA78</f>
        <v>1049089</v>
      </c>
      <c r="Q78">
        <f>+domexp!AB78+reexp!AB78</f>
        <v>1100749</v>
      </c>
      <c r="R78">
        <f>+domexp!AC78+reexp!AC78</f>
        <v>1531748</v>
      </c>
      <c r="S78">
        <f>+domexp!AD78+reexp!AD78</f>
        <v>1787554</v>
      </c>
      <c r="T78">
        <f>+domexp!AE78+reexp!AE78</f>
        <v>1507176</v>
      </c>
      <c r="U78">
        <f>+domexp!AF78+reexp!AF78</f>
        <v>2039201</v>
      </c>
      <c r="V78">
        <f>+domexp!AG78+reexp!AG78</f>
        <v>2345445</v>
      </c>
      <c r="W78">
        <f>+domexp!AH78+reexp!AH78</f>
        <v>2236947</v>
      </c>
      <c r="AC78">
        <v>1432037</v>
      </c>
      <c r="AD78">
        <v>1821245</v>
      </c>
      <c r="AE78">
        <v>2601124</v>
      </c>
      <c r="AF78">
        <v>2275969</v>
      </c>
      <c r="AG78">
        <v>1084550</v>
      </c>
      <c r="AH78">
        <f>+domexp!AS78+reexp!AS78</f>
        <v>0</v>
      </c>
      <c r="AI78">
        <f>+domexp!AT78+reexp!AT78</f>
        <v>0</v>
      </c>
      <c r="AJ78">
        <f>+domexp!AU78+reexp!AU78</f>
        <v>0</v>
      </c>
      <c r="AK78">
        <f>+domexp!AV78+reexp!AV78</f>
        <v>0</v>
      </c>
      <c r="AL78">
        <f>+domexp!AW78+reexp!AW78</f>
        <v>48</v>
      </c>
    </row>
    <row r="79" spans="1:38" x14ac:dyDescent="0.25">
      <c r="A79" t="s">
        <v>0</v>
      </c>
      <c r="B79" t="s">
        <v>59</v>
      </c>
      <c r="D79" t="s">
        <v>232</v>
      </c>
      <c r="M79">
        <f>+domexp!X79+reexp!X79</f>
        <v>0</v>
      </c>
      <c r="N79">
        <f>+domexp!Y79+reexp!Y79</f>
        <v>0</v>
      </c>
      <c r="O79">
        <f>+domexp!Z79+reexp!Z79</f>
        <v>1076079</v>
      </c>
      <c r="P79">
        <f>+domexp!AA79+reexp!AA79</f>
        <v>682858</v>
      </c>
      <c r="Q79">
        <f>+domexp!AB79+reexp!AB79</f>
        <v>931268</v>
      </c>
      <c r="R79">
        <f>+domexp!AC79+reexp!AC79</f>
        <v>1149207</v>
      </c>
      <c r="S79">
        <f>+domexp!AD79+reexp!AD79</f>
        <v>1291674</v>
      </c>
      <c r="T79">
        <f>+domexp!AE79+reexp!AE79</f>
        <v>866910</v>
      </c>
      <c r="U79">
        <f>+domexp!AF79+reexp!AF79</f>
        <v>1273125</v>
      </c>
      <c r="V79">
        <f>+domexp!AG79+reexp!AG79</f>
        <v>1269005</v>
      </c>
      <c r="W79">
        <f>+domexp!AH79+reexp!AH79</f>
        <v>1524482</v>
      </c>
      <c r="AH79">
        <f>+domexp!AS79+reexp!AS79</f>
        <v>0</v>
      </c>
      <c r="AI79">
        <f>+domexp!AT79+reexp!AT79</f>
        <v>0</v>
      </c>
      <c r="AJ79">
        <f>+domexp!AU79+reexp!AU79</f>
        <v>0</v>
      </c>
      <c r="AK79">
        <f>+domexp!AV79+reexp!AV79</f>
        <v>0</v>
      </c>
      <c r="AL79">
        <f>+domexp!AW79+reexp!AW79</f>
        <v>0</v>
      </c>
    </row>
    <row r="80" spans="1:38" x14ac:dyDescent="0.25">
      <c r="A80" t="s">
        <v>0</v>
      </c>
      <c r="B80" t="s">
        <v>217</v>
      </c>
      <c r="D80" t="s">
        <v>232</v>
      </c>
      <c r="M80">
        <f>+domexp!X80+reexp!X80</f>
        <v>0</v>
      </c>
      <c r="N80">
        <f>+domexp!Y80+reexp!Y80</f>
        <v>0</v>
      </c>
      <c r="O80">
        <f>+domexp!Z80+reexp!Z80</f>
        <v>0</v>
      </c>
      <c r="P80">
        <f>+domexp!AA80+reexp!AA80</f>
        <v>0</v>
      </c>
      <c r="Q80">
        <f>+domexp!AB80+reexp!AB80</f>
        <v>0</v>
      </c>
      <c r="R80">
        <f>+domexp!AC80+reexp!AC80</f>
        <v>0</v>
      </c>
      <c r="S80">
        <f>+domexp!AD80+reexp!AD80</f>
        <v>36322</v>
      </c>
      <c r="T80">
        <f>+domexp!AE80+reexp!AE80</f>
        <v>32507</v>
      </c>
      <c r="U80">
        <f>+domexp!AF80+reexp!AF80</f>
        <v>42109</v>
      </c>
      <c r="V80">
        <f>+domexp!AG80+reexp!AG80</f>
        <v>53584</v>
      </c>
      <c r="W80">
        <f>+domexp!AH80+reexp!AH80</f>
        <v>49941</v>
      </c>
      <c r="AC80">
        <v>928214</v>
      </c>
      <c r="AD80">
        <v>885258</v>
      </c>
      <c r="AE80">
        <v>1002438</v>
      </c>
      <c r="AF80">
        <v>1235245</v>
      </c>
      <c r="AG80">
        <v>1034320</v>
      </c>
      <c r="AH80">
        <f>+domexp!AS80+reexp!AS80</f>
        <v>738094</v>
      </c>
      <c r="AI80">
        <f>+domexp!AT80+reexp!AT80</f>
        <v>40453</v>
      </c>
      <c r="AJ80">
        <f>+domexp!AU80+reexp!AU80</f>
        <v>194</v>
      </c>
      <c r="AK80">
        <f>+domexp!AV80+reexp!AV80</f>
        <v>0</v>
      </c>
      <c r="AL80">
        <f>+domexp!AW80+reexp!AW80</f>
        <v>0</v>
      </c>
    </row>
    <row r="81" spans="1:38" x14ac:dyDescent="0.25">
      <c r="A81" t="s">
        <v>0</v>
      </c>
      <c r="B81" t="s">
        <v>60</v>
      </c>
      <c r="D81" t="s">
        <v>232</v>
      </c>
      <c r="M81">
        <f>+domexp!X81+reexp!X81</f>
        <v>7464657</v>
      </c>
      <c r="N81">
        <f>+domexp!Y81+reexp!Y81</f>
        <v>13294378</v>
      </c>
      <c r="O81">
        <f>+domexp!Z81+reexp!Z81</f>
        <v>6138068</v>
      </c>
      <c r="P81">
        <f>+domexp!AA81+reexp!AA81</f>
        <v>3842059</v>
      </c>
      <c r="Q81">
        <f>+domexp!AB81+reexp!AB81</f>
        <v>3954162</v>
      </c>
      <c r="R81">
        <f>+domexp!AC81+reexp!AC81</f>
        <v>6017919</v>
      </c>
      <c r="S81">
        <f>+domexp!AD81+reexp!AD81</f>
        <v>6171043</v>
      </c>
      <c r="T81">
        <f>+domexp!AE81+reexp!AE81</f>
        <v>3503585</v>
      </c>
      <c r="U81">
        <f>+domexp!AF81+reexp!AF81</f>
        <v>4891386</v>
      </c>
      <c r="V81">
        <f>+domexp!AG81+reexp!AG81</f>
        <v>5000459</v>
      </c>
      <c r="W81">
        <f>+domexp!AH81+reexp!AH81</f>
        <v>5079214</v>
      </c>
      <c r="AC81">
        <v>2924373</v>
      </c>
      <c r="AD81">
        <v>3321702</v>
      </c>
      <c r="AE81">
        <v>2946098</v>
      </c>
      <c r="AF81">
        <v>3752123</v>
      </c>
      <c r="AG81">
        <v>3378087</v>
      </c>
      <c r="AH81">
        <f>+domexp!AS81+reexp!AS81</f>
        <v>2183054</v>
      </c>
      <c r="AI81">
        <f>+domexp!AT81+reexp!AT81</f>
        <v>3533989</v>
      </c>
      <c r="AJ81">
        <f>+domexp!AU81+reexp!AU81</f>
        <v>0</v>
      </c>
      <c r="AK81">
        <f>+domexp!AV81+reexp!AV81</f>
        <v>0</v>
      </c>
      <c r="AL81">
        <f>+domexp!AW81+reexp!AW81</f>
        <v>926</v>
      </c>
    </row>
    <row r="82" spans="1:38" x14ac:dyDescent="0.25">
      <c r="A82" t="s">
        <v>0</v>
      </c>
      <c r="B82" t="s">
        <v>61</v>
      </c>
      <c r="C82" t="s">
        <v>62</v>
      </c>
      <c r="D82" t="s">
        <v>232</v>
      </c>
      <c r="M82">
        <f>+domexp!X82+reexp!X82</f>
        <v>56053</v>
      </c>
      <c r="N82">
        <f>+domexp!Y82+reexp!Y82</f>
        <v>62172</v>
      </c>
      <c r="O82">
        <f>+domexp!Z82+reexp!Z82</f>
        <v>19541</v>
      </c>
      <c r="P82">
        <f>+domexp!AA82+reexp!AA82</f>
        <v>23429</v>
      </c>
      <c r="Q82">
        <f>+domexp!AB82+reexp!AB82</f>
        <v>15753</v>
      </c>
      <c r="R82">
        <f>+domexp!AC82+reexp!AC82</f>
        <v>24056</v>
      </c>
      <c r="S82">
        <f>+domexp!AD82+reexp!AD82</f>
        <v>41009</v>
      </c>
      <c r="T82">
        <f>+domexp!AE82+reexp!AE82</f>
        <v>21541</v>
      </c>
      <c r="U82">
        <f>+domexp!AF82+reexp!AF82</f>
        <v>23227</v>
      </c>
      <c r="V82">
        <f>+domexp!AG82+reexp!AG82</f>
        <v>27258</v>
      </c>
      <c r="W82">
        <f>+domexp!AH82+reexp!AH82</f>
        <v>27111</v>
      </c>
      <c r="AH82">
        <f>+domexp!AS82+reexp!AS82</f>
        <v>0</v>
      </c>
      <c r="AI82">
        <f>+domexp!AT82+reexp!AT82</f>
        <v>0</v>
      </c>
      <c r="AJ82">
        <f>+domexp!AU82+reexp!AU82</f>
        <v>0</v>
      </c>
      <c r="AK82">
        <f>+domexp!AV82+reexp!AV82</f>
        <v>0</v>
      </c>
      <c r="AL82">
        <f>+domexp!AW82+reexp!AW82</f>
        <v>0</v>
      </c>
    </row>
    <row r="83" spans="1:38" x14ac:dyDescent="0.25">
      <c r="A83" t="s">
        <v>0</v>
      </c>
      <c r="B83" t="s">
        <v>63</v>
      </c>
      <c r="C83" t="s">
        <v>64</v>
      </c>
      <c r="D83" t="s">
        <v>232</v>
      </c>
      <c r="M83">
        <f>+domexp!X83+reexp!X83</f>
        <v>0</v>
      </c>
      <c r="N83">
        <f>+domexp!Y83+reexp!Y83</f>
        <v>1095</v>
      </c>
      <c r="O83">
        <f>+domexp!Z83+reexp!Z83</f>
        <v>3292</v>
      </c>
      <c r="P83">
        <f>+domexp!AA83+reexp!AA83</f>
        <v>1021</v>
      </c>
      <c r="Q83">
        <f>+domexp!AB83+reexp!AB83</f>
        <v>0</v>
      </c>
      <c r="R83">
        <f>+domexp!AC83+reexp!AC83</f>
        <v>0</v>
      </c>
      <c r="S83">
        <f>+domexp!AD83+reexp!AD83</f>
        <v>0</v>
      </c>
      <c r="T83">
        <f>+domexp!AE83+reexp!AE83</f>
        <v>0</v>
      </c>
      <c r="U83">
        <f>+domexp!AF83+reexp!AF83</f>
        <v>0</v>
      </c>
      <c r="V83">
        <f>+domexp!AG83+reexp!AG83</f>
        <v>0</v>
      </c>
      <c r="W83">
        <f>+domexp!AH83+reexp!AH83</f>
        <v>0</v>
      </c>
      <c r="AH83">
        <f>+domexp!AS83+reexp!AS83</f>
        <v>0</v>
      </c>
      <c r="AI83">
        <f>+domexp!AT83+reexp!AT83</f>
        <v>0</v>
      </c>
      <c r="AJ83">
        <f>+domexp!AU83+reexp!AU83</f>
        <v>0</v>
      </c>
      <c r="AK83">
        <f>+domexp!AV83+reexp!AV83</f>
        <v>0</v>
      </c>
      <c r="AL83">
        <f>+domexp!AW83+reexp!AW83</f>
        <v>0</v>
      </c>
    </row>
    <row r="84" spans="1:38" x14ac:dyDescent="0.25">
      <c r="A84" t="s">
        <v>0</v>
      </c>
      <c r="B84" t="s">
        <v>65</v>
      </c>
      <c r="D84" t="s">
        <v>232</v>
      </c>
      <c r="M84">
        <f>+domexp!X84+reexp!X84</f>
        <v>0</v>
      </c>
      <c r="N84">
        <f>+domexp!Y84+reexp!Y84</f>
        <v>0</v>
      </c>
      <c r="O84">
        <f>+domexp!Z84+reexp!Z84</f>
        <v>3264</v>
      </c>
      <c r="P84">
        <f>+domexp!AA84+reexp!AA84</f>
        <v>12700</v>
      </c>
      <c r="Q84">
        <f>+domexp!AB84+reexp!AB84</f>
        <v>17719</v>
      </c>
      <c r="R84">
        <f>+domexp!AC84+reexp!AC84</f>
        <v>26877</v>
      </c>
      <c r="S84">
        <f>+domexp!AD84+reexp!AD84</f>
        <v>24781</v>
      </c>
      <c r="T84">
        <f>+domexp!AE84+reexp!AE84</f>
        <v>31143</v>
      </c>
      <c r="U84">
        <f>+domexp!AF84+reexp!AF84</f>
        <v>50248</v>
      </c>
      <c r="V84">
        <f>+domexp!AG84+reexp!AG84</f>
        <v>38390</v>
      </c>
      <c r="W84">
        <f>+domexp!AH84+reexp!AH84</f>
        <v>32653</v>
      </c>
      <c r="AC84">
        <v>41542</v>
      </c>
      <c r="AD84">
        <v>35543</v>
      </c>
      <c r="AE84">
        <v>37409</v>
      </c>
      <c r="AF84">
        <v>24025</v>
      </c>
      <c r="AG84">
        <v>6890</v>
      </c>
      <c r="AH84">
        <f>+domexp!AS84+reexp!AS84</f>
        <v>511</v>
      </c>
      <c r="AI84">
        <f>+domexp!AT84+reexp!AT84</f>
        <v>0</v>
      </c>
      <c r="AJ84">
        <f>+domexp!AU84+reexp!AU84</f>
        <v>0</v>
      </c>
      <c r="AK84">
        <f>+domexp!AV84+reexp!AV84</f>
        <v>0</v>
      </c>
      <c r="AL84">
        <f>+domexp!AW84+reexp!AW84</f>
        <v>0</v>
      </c>
    </row>
    <row r="85" spans="1:38" x14ac:dyDescent="0.25">
      <c r="A85" t="s">
        <v>0</v>
      </c>
      <c r="B85" t="s">
        <v>66</v>
      </c>
      <c r="D85" t="s">
        <v>232</v>
      </c>
      <c r="M85">
        <f>+domexp!X85+reexp!X85</f>
        <v>460876</v>
      </c>
      <c r="N85">
        <f>+domexp!Y85+reexp!Y85</f>
        <v>1048776</v>
      </c>
      <c r="O85">
        <f>+domexp!Z85+reexp!Z85</f>
        <v>1078566</v>
      </c>
      <c r="P85">
        <f>+domexp!AA85+reexp!AA85</f>
        <v>879811</v>
      </c>
      <c r="Q85">
        <f>+domexp!AB85+reexp!AB85</f>
        <v>1344489</v>
      </c>
      <c r="R85">
        <f>+domexp!AC85+reexp!AC85</f>
        <v>1112071</v>
      </c>
      <c r="S85">
        <f>+domexp!AD85+reexp!AD85</f>
        <v>1356996</v>
      </c>
      <c r="T85">
        <f>+domexp!AE85+reexp!AE85</f>
        <v>897934</v>
      </c>
      <c r="U85">
        <f>+domexp!AF85+reexp!AF85</f>
        <v>934781</v>
      </c>
      <c r="V85">
        <f>+domexp!AG85+reexp!AG85</f>
        <v>926671</v>
      </c>
      <c r="W85">
        <f>+domexp!AH85+reexp!AH85</f>
        <v>865025</v>
      </c>
      <c r="AC85">
        <v>199104</v>
      </c>
      <c r="AD85">
        <v>211930</v>
      </c>
      <c r="AE85">
        <v>267933</v>
      </c>
      <c r="AF85">
        <v>321339</v>
      </c>
      <c r="AG85">
        <v>153672</v>
      </c>
      <c r="AH85">
        <f>+domexp!AS85+reexp!AS85</f>
        <v>342240</v>
      </c>
      <c r="AI85">
        <f>+domexp!AT85+reexp!AT85</f>
        <v>52270</v>
      </c>
      <c r="AJ85">
        <f>+domexp!AU85+reexp!AU85</f>
        <v>0</v>
      </c>
      <c r="AK85">
        <f>+domexp!AV85+reexp!AV85</f>
        <v>0</v>
      </c>
      <c r="AL85">
        <f>+domexp!AW85+reexp!AW85</f>
        <v>0</v>
      </c>
    </row>
    <row r="86" spans="1:38" x14ac:dyDescent="0.25">
      <c r="B86" t="s">
        <v>291</v>
      </c>
      <c r="P86"/>
      <c r="R86"/>
      <c r="T86"/>
    </row>
    <row r="87" spans="1:38" x14ac:dyDescent="0.25">
      <c r="A87" t="s">
        <v>0</v>
      </c>
      <c r="B87" t="s">
        <v>67</v>
      </c>
      <c r="D87" t="s">
        <v>232</v>
      </c>
      <c r="M87">
        <f>+domexp!X87+reexp!X87</f>
        <v>6031402</v>
      </c>
      <c r="N87">
        <f>+domexp!Y87+reexp!Y87</f>
        <v>7503205</v>
      </c>
      <c r="O87">
        <f>+domexp!Z87+reexp!Z87</f>
        <v>5928335</v>
      </c>
      <c r="P87">
        <f>+domexp!AA87+reexp!AA87</f>
        <v>2682512</v>
      </c>
      <c r="Q87">
        <f>+domexp!AB87+reexp!AB87</f>
        <v>2843667</v>
      </c>
      <c r="R87">
        <f>+domexp!AC87+reexp!AC87</f>
        <v>2939100</v>
      </c>
      <c r="S87">
        <f>+domexp!AD87+reexp!AD87</f>
        <v>3187988</v>
      </c>
      <c r="T87">
        <f>+domexp!AE87+reexp!AE87</f>
        <v>2698137</v>
      </c>
      <c r="U87">
        <f>+domexp!AF87+reexp!AF87</f>
        <v>2789235</v>
      </c>
      <c r="V87">
        <f>+domexp!AG87+reexp!AG87</f>
        <v>3061503</v>
      </c>
      <c r="W87">
        <f>+domexp!AH87+reexp!AH87</f>
        <v>2374316</v>
      </c>
      <c r="AC87">
        <v>1213324</v>
      </c>
      <c r="AD87">
        <v>1120365</v>
      </c>
      <c r="AE87">
        <v>1814286</v>
      </c>
      <c r="AF87">
        <v>1352017</v>
      </c>
      <c r="AG87">
        <v>1798015</v>
      </c>
      <c r="AH87">
        <f>+domexp!AS87+reexp!AS87</f>
        <v>1708810</v>
      </c>
      <c r="AI87">
        <f>+domexp!AT87+reexp!AT87</f>
        <v>0</v>
      </c>
      <c r="AJ87">
        <f>+domexp!AU87+reexp!AU87</f>
        <v>0</v>
      </c>
      <c r="AK87">
        <f>+domexp!AV87+reexp!AV87</f>
        <v>0</v>
      </c>
      <c r="AL87">
        <f>+domexp!AW87+reexp!AW87</f>
        <v>0</v>
      </c>
    </row>
    <row r="88" spans="1:38" x14ac:dyDescent="0.25">
      <c r="A88" t="s">
        <v>0</v>
      </c>
      <c r="B88" t="s">
        <v>68</v>
      </c>
      <c r="D88" t="s">
        <v>232</v>
      </c>
      <c r="M88">
        <f>+domexp!X88+reexp!X88</f>
        <v>12793076</v>
      </c>
      <c r="N88">
        <f>+domexp!Y88+reexp!Y88</f>
        <v>12952586</v>
      </c>
      <c r="O88">
        <f>+domexp!Z88+reexp!Z88</f>
        <v>4674102</v>
      </c>
      <c r="P88">
        <f>+domexp!AA88+reexp!AA88</f>
        <v>3545700</v>
      </c>
      <c r="Q88">
        <f>+domexp!AB88+reexp!AB88</f>
        <v>3283022</v>
      </c>
      <c r="R88">
        <f>+domexp!AC88+reexp!AC88</f>
        <v>3432503</v>
      </c>
      <c r="S88">
        <f>+domexp!AD88+reexp!AD88</f>
        <v>3752440</v>
      </c>
      <c r="T88">
        <f>+domexp!AE88+reexp!AE88</f>
        <v>2509875</v>
      </c>
      <c r="U88">
        <f>+domexp!AF88+reexp!AF88</f>
        <v>2485483</v>
      </c>
      <c r="V88">
        <f>+domexp!AG88+reexp!AG88</f>
        <v>2124333</v>
      </c>
      <c r="W88">
        <f>+domexp!AH88+reexp!AH88</f>
        <v>2295825</v>
      </c>
      <c r="AH88">
        <f>+domexp!AS88+reexp!AS88</f>
        <v>0</v>
      </c>
      <c r="AI88">
        <f>+domexp!AT88+reexp!AT88</f>
        <v>0</v>
      </c>
      <c r="AJ88">
        <f>+domexp!AU88+reexp!AU88</f>
        <v>0</v>
      </c>
      <c r="AK88">
        <f>+domexp!AV88+reexp!AV88</f>
        <v>0</v>
      </c>
      <c r="AL88">
        <f>+domexp!AW88+reexp!AW88</f>
        <v>0</v>
      </c>
    </row>
    <row r="89" spans="1:38" x14ac:dyDescent="0.25">
      <c r="A89" t="s">
        <v>0</v>
      </c>
      <c r="B89" t="s">
        <v>69</v>
      </c>
      <c r="D89" t="s">
        <v>232</v>
      </c>
      <c r="M89">
        <f>+domexp!X89+reexp!X89</f>
        <v>10098374</v>
      </c>
      <c r="N89">
        <f>+domexp!Y89+reexp!Y89</f>
        <v>19456990</v>
      </c>
      <c r="O89">
        <f>+domexp!Z89+reexp!Z89</f>
        <v>144400</v>
      </c>
      <c r="P89">
        <f>+domexp!AA89+reexp!AA89</f>
        <v>279903</v>
      </c>
      <c r="Q89">
        <f>+domexp!AB89+reexp!AB89</f>
        <v>811146</v>
      </c>
      <c r="R89">
        <f>+domexp!AC89+reexp!AC89</f>
        <v>915183</v>
      </c>
      <c r="S89">
        <f>+domexp!AD89+reexp!AD89</f>
        <v>1057947</v>
      </c>
      <c r="T89">
        <f>+domexp!AE89+reexp!AE89</f>
        <v>701679</v>
      </c>
      <c r="U89">
        <f>+domexp!AF89+reexp!AF89</f>
        <v>800983</v>
      </c>
      <c r="V89">
        <f>+domexp!AG89+reexp!AG89</f>
        <v>758049</v>
      </c>
      <c r="W89">
        <f>+domexp!AH89+reexp!AH89</f>
        <v>649591</v>
      </c>
      <c r="AH89">
        <f>+domexp!AS89+reexp!AS89</f>
        <v>0</v>
      </c>
      <c r="AI89">
        <f>+domexp!AT89+reexp!AT89</f>
        <v>0</v>
      </c>
      <c r="AJ89">
        <f>+domexp!AU89+reexp!AU89</f>
        <v>0</v>
      </c>
      <c r="AK89">
        <f>+domexp!AV89+reexp!AV89</f>
        <v>0</v>
      </c>
      <c r="AL89">
        <f>+domexp!AW89+reexp!AW89</f>
        <v>0</v>
      </c>
    </row>
    <row r="90" spans="1:38" x14ac:dyDescent="0.25">
      <c r="A90" t="s">
        <v>0</v>
      </c>
      <c r="B90" t="s">
        <v>70</v>
      </c>
      <c r="C90" t="s">
        <v>71</v>
      </c>
      <c r="D90" t="s">
        <v>232</v>
      </c>
      <c r="M90">
        <f>+domexp!X90+reexp!X90</f>
        <v>0</v>
      </c>
      <c r="N90">
        <f>+domexp!Y90+reexp!Y90</f>
        <v>0</v>
      </c>
      <c r="O90">
        <f>+domexp!Z90+reexp!Z90</f>
        <v>18603</v>
      </c>
      <c r="P90">
        <f>+domexp!AA90+reexp!AA90</f>
        <v>5601</v>
      </c>
      <c r="Q90">
        <f>+domexp!AB90+reexp!AB90</f>
        <v>11028</v>
      </c>
      <c r="R90">
        <f>+domexp!AC90+reexp!AC90</f>
        <v>0</v>
      </c>
      <c r="S90">
        <f>+domexp!AD90+reexp!AD90</f>
        <v>0</v>
      </c>
      <c r="T90">
        <f>+domexp!AE90+reexp!AE90</f>
        <v>0</v>
      </c>
      <c r="U90">
        <f>+domexp!AF90+reexp!AF90</f>
        <v>0</v>
      </c>
      <c r="V90">
        <f>+domexp!AG90+reexp!AG90</f>
        <v>0</v>
      </c>
      <c r="W90">
        <f>+domexp!AH90+reexp!AH90</f>
        <v>0</v>
      </c>
      <c r="AH90">
        <f>+domexp!AS90+reexp!AS90</f>
        <v>0</v>
      </c>
      <c r="AI90">
        <f>+domexp!AT90+reexp!AT90</f>
        <v>0</v>
      </c>
      <c r="AJ90">
        <f>+domexp!AU90+reexp!AU90</f>
        <v>0</v>
      </c>
      <c r="AK90">
        <f>+domexp!AV90+reexp!AV90</f>
        <v>0</v>
      </c>
      <c r="AL90">
        <f>+domexp!AW90+reexp!AW90</f>
        <v>0</v>
      </c>
    </row>
    <row r="91" spans="1:38" x14ac:dyDescent="0.25">
      <c r="A91" t="s">
        <v>0</v>
      </c>
      <c r="B91" t="s">
        <v>72</v>
      </c>
      <c r="C91" t="s">
        <v>73</v>
      </c>
      <c r="D91" t="s">
        <v>232</v>
      </c>
      <c r="M91">
        <f>+domexp!X91+reexp!X91</f>
        <v>0</v>
      </c>
      <c r="N91">
        <f>+domexp!Y91+reexp!Y91</f>
        <v>0</v>
      </c>
      <c r="O91">
        <f>+domexp!Z91+reexp!Z91</f>
        <v>1729998</v>
      </c>
      <c r="P91">
        <f>+domexp!AA91+reexp!AA91</f>
        <v>977128</v>
      </c>
      <c r="Q91">
        <f>+domexp!AB91+reexp!AB91</f>
        <v>0</v>
      </c>
      <c r="R91">
        <f>+domexp!AC91+reexp!AC91</f>
        <v>0</v>
      </c>
      <c r="S91">
        <f>+domexp!AD91+reexp!AD91</f>
        <v>0</v>
      </c>
      <c r="T91">
        <f>+domexp!AE91+reexp!AE91</f>
        <v>0</v>
      </c>
      <c r="U91">
        <f>+domexp!AF91+reexp!AF91</f>
        <v>0</v>
      </c>
      <c r="V91">
        <f>+domexp!AG91+reexp!AG91</f>
        <v>0</v>
      </c>
      <c r="W91">
        <f>+domexp!AH91+reexp!AH91</f>
        <v>0</v>
      </c>
      <c r="AH91">
        <f>+domexp!AS91+reexp!AS91</f>
        <v>0</v>
      </c>
      <c r="AI91">
        <f>+domexp!AT91+reexp!AT91</f>
        <v>0</v>
      </c>
      <c r="AJ91">
        <f>+domexp!AU91+reexp!AU91</f>
        <v>0</v>
      </c>
      <c r="AK91">
        <f>+domexp!AV91+reexp!AV91</f>
        <v>0</v>
      </c>
      <c r="AL91">
        <f>+domexp!AW91+reexp!AW91</f>
        <v>0</v>
      </c>
    </row>
    <row r="92" spans="1:38" x14ac:dyDescent="0.25">
      <c r="A92" t="s">
        <v>0</v>
      </c>
      <c r="B92" t="s">
        <v>218</v>
      </c>
      <c r="D92" t="s">
        <v>232</v>
      </c>
      <c r="M92">
        <f>+domexp!X92+reexp!X92</f>
        <v>0</v>
      </c>
      <c r="N92">
        <f>+domexp!Y92+reexp!Y92</f>
        <v>0</v>
      </c>
      <c r="O92">
        <f>+domexp!Z92+reexp!Z92</f>
        <v>0</v>
      </c>
      <c r="P92">
        <f>+domexp!AA92+reexp!AA92</f>
        <v>0</v>
      </c>
      <c r="Q92">
        <f>+domexp!AB92+reexp!AB92</f>
        <v>0</v>
      </c>
      <c r="R92">
        <f>+domexp!AC92+reexp!AC92</f>
        <v>0</v>
      </c>
      <c r="S92">
        <f>+domexp!AD92+reexp!AD92</f>
        <v>0</v>
      </c>
      <c r="T92">
        <f>+domexp!AE92+reexp!AE92</f>
        <v>0</v>
      </c>
      <c r="U92">
        <f>+domexp!AF92+reexp!AF92</f>
        <v>0</v>
      </c>
      <c r="V92">
        <f>+domexp!AG92+reexp!AG92</f>
        <v>0</v>
      </c>
      <c r="W92">
        <f>+domexp!AH92+reexp!AH92</f>
        <v>0</v>
      </c>
      <c r="AC92">
        <v>1021210</v>
      </c>
      <c r="AD92">
        <v>947745</v>
      </c>
      <c r="AE92">
        <v>1542695</v>
      </c>
      <c r="AF92">
        <v>2475867</v>
      </c>
      <c r="AG92">
        <v>1547955</v>
      </c>
      <c r="AH92">
        <f>+domexp!AS92+reexp!AS92</f>
        <v>7278108</v>
      </c>
      <c r="AI92">
        <f>+domexp!AT92+reexp!AT92</f>
        <v>8292949</v>
      </c>
      <c r="AJ92">
        <f>+domexp!AU92+reexp!AU92</f>
        <v>6816751</v>
      </c>
      <c r="AK92">
        <f>+domexp!AV92+reexp!AV92</f>
        <v>12868230</v>
      </c>
      <c r="AL92">
        <f>+domexp!AW92+reexp!AW92</f>
        <v>3235694</v>
      </c>
    </row>
    <row r="93" spans="1:38" x14ac:dyDescent="0.25">
      <c r="B93" t="s">
        <v>259</v>
      </c>
      <c r="M93">
        <f>+domexp!X93+reexp!X93</f>
        <v>0</v>
      </c>
      <c r="N93">
        <f>+domexp!Y93+reexp!Y93</f>
        <v>0</v>
      </c>
      <c r="O93">
        <f>+domexp!Z93+reexp!Z93</f>
        <v>0</v>
      </c>
      <c r="P93">
        <f>+domexp!AA93+reexp!AA93</f>
        <v>0</v>
      </c>
      <c r="Q93">
        <f>+domexp!AB93+reexp!AB93</f>
        <v>0</v>
      </c>
      <c r="R93">
        <f>+domexp!AC93+reexp!AC93</f>
        <v>0</v>
      </c>
      <c r="S93">
        <f>+domexp!AD93+reexp!AD93</f>
        <v>0</v>
      </c>
      <c r="T93">
        <f>+domexp!AE93+reexp!AE93</f>
        <v>0</v>
      </c>
      <c r="U93">
        <f>+domexp!AF93+reexp!AF93</f>
        <v>0</v>
      </c>
      <c r="V93">
        <f>+domexp!AG93+reexp!AG93</f>
        <v>0</v>
      </c>
      <c r="W93">
        <f>+domexp!AH93+reexp!AH93</f>
        <v>0</v>
      </c>
      <c r="AH93">
        <f>+domexp!AS93+reexp!AS93</f>
        <v>401430</v>
      </c>
      <c r="AI93">
        <f>+domexp!AT93+reexp!AT93</f>
        <v>21026</v>
      </c>
      <c r="AJ93">
        <f>+domexp!AU93+reexp!AU93</f>
        <v>593973</v>
      </c>
      <c r="AK93">
        <f>+domexp!AV93+reexp!AV93</f>
        <v>749883</v>
      </c>
      <c r="AL93">
        <f>+domexp!AW93+reexp!AW93</f>
        <v>755923</v>
      </c>
    </row>
    <row r="94" spans="1:38" x14ac:dyDescent="0.25">
      <c r="B94" t="s">
        <v>30</v>
      </c>
      <c r="P94"/>
      <c r="R94"/>
      <c r="T94"/>
    </row>
    <row r="95" spans="1:38" x14ac:dyDescent="0.25">
      <c r="B95" t="s">
        <v>264</v>
      </c>
      <c r="P95"/>
      <c r="R95"/>
      <c r="T95"/>
    </row>
    <row r="96" spans="1:38" x14ac:dyDescent="0.25">
      <c r="B96" t="s">
        <v>265</v>
      </c>
      <c r="P96"/>
      <c r="R96"/>
      <c r="T96"/>
    </row>
    <row r="97" spans="1:44" x14ac:dyDescent="0.25">
      <c r="B97" t="s">
        <v>266</v>
      </c>
      <c r="P97"/>
      <c r="R97"/>
      <c r="T97"/>
    </row>
    <row r="98" spans="1:44" x14ac:dyDescent="0.25">
      <c r="A98" t="s">
        <v>0</v>
      </c>
      <c r="B98" t="s">
        <v>74</v>
      </c>
      <c r="D98" t="s">
        <v>232</v>
      </c>
      <c r="M98">
        <f>+domexp!X98+reexp!X98</f>
        <v>0</v>
      </c>
      <c r="N98">
        <f>+domexp!Y98+reexp!Y98</f>
        <v>0</v>
      </c>
      <c r="O98">
        <f>+domexp!Z98+reexp!Z98</f>
        <v>0</v>
      </c>
      <c r="P98">
        <f>+domexp!AA98+reexp!AA98</f>
        <v>0</v>
      </c>
      <c r="Q98">
        <f>+domexp!AB98+reexp!AB98</f>
        <v>15314573</v>
      </c>
      <c r="R98">
        <f>+domexp!AC98+reexp!AC98</f>
        <v>15377862</v>
      </c>
      <c r="S98">
        <f>+domexp!AD98+reexp!AD98</f>
        <v>16681585</v>
      </c>
      <c r="T98">
        <f>+domexp!AE98+reexp!AE98</f>
        <v>11258824</v>
      </c>
      <c r="U98">
        <f>+domexp!AF98+reexp!AF98</f>
        <v>12759487</v>
      </c>
      <c r="V98">
        <f>+domexp!AG98+reexp!AG98</f>
        <v>11383457</v>
      </c>
      <c r="W98">
        <f>+domexp!AH98+reexp!AH98</f>
        <v>12840866</v>
      </c>
      <c r="AC98">
        <v>7631373</v>
      </c>
      <c r="AD98">
        <v>7756411</v>
      </c>
      <c r="AE98">
        <v>7878890</v>
      </c>
      <c r="AF98">
        <v>8689015</v>
      </c>
      <c r="AG98">
        <v>9670053</v>
      </c>
      <c r="AH98">
        <f>+domexp!AS98+reexp!AS98</f>
        <v>9118931</v>
      </c>
      <c r="AI98">
        <f>+domexp!AT98+reexp!AT98</f>
        <v>9180164</v>
      </c>
      <c r="AJ98">
        <f>+domexp!AU98+reexp!AU98</f>
        <v>8951013</v>
      </c>
      <c r="AK98">
        <f>+domexp!AV98+reexp!AV98</f>
        <v>4724068</v>
      </c>
      <c r="AL98">
        <f>+domexp!AW98+reexp!AW98</f>
        <v>5976904</v>
      </c>
    </row>
    <row r="99" spans="1:44" x14ac:dyDescent="0.25">
      <c r="A99" t="s">
        <v>0</v>
      </c>
      <c r="B99" t="s">
        <v>75</v>
      </c>
      <c r="D99" t="s">
        <v>232</v>
      </c>
      <c r="M99">
        <f>+domexp!X99+reexp!X99</f>
        <v>4123688</v>
      </c>
      <c r="N99">
        <f>+domexp!Y99+reexp!Y99</f>
        <v>4938246</v>
      </c>
      <c r="O99">
        <f>+domexp!Z99+reexp!Z99</f>
        <v>3271439</v>
      </c>
      <c r="P99">
        <f>+domexp!AA99+reexp!AA99</f>
        <v>2504764</v>
      </c>
      <c r="Q99">
        <f>+domexp!AB99+reexp!AB99</f>
        <v>1767751</v>
      </c>
      <c r="R99">
        <f>+domexp!AC99+reexp!AC99</f>
        <v>2475908</v>
      </c>
      <c r="S99">
        <f>+domexp!AD99+reexp!AD99</f>
        <v>2189797</v>
      </c>
      <c r="T99">
        <f>+domexp!AE99+reexp!AE99</f>
        <v>1553755</v>
      </c>
      <c r="U99">
        <f>+domexp!AF99+reexp!AF99</f>
        <v>1764437</v>
      </c>
      <c r="V99">
        <f>+domexp!AG99+reexp!AG99</f>
        <v>2122438</v>
      </c>
      <c r="W99">
        <f>+domexp!AH99+reexp!AH99</f>
        <v>2132176</v>
      </c>
      <c r="AC99">
        <v>715473</v>
      </c>
      <c r="AD99">
        <v>543546</v>
      </c>
      <c r="AE99">
        <v>439231</v>
      </c>
      <c r="AF99">
        <v>313042</v>
      </c>
      <c r="AG99">
        <v>305788</v>
      </c>
      <c r="AH99">
        <f>+domexp!AS99+reexp!AS99</f>
        <v>373123</v>
      </c>
      <c r="AI99">
        <f>+domexp!AT99+reexp!AT99</f>
        <v>279540</v>
      </c>
      <c r="AJ99">
        <f>+domexp!AU99+reexp!AU99</f>
        <v>139829</v>
      </c>
      <c r="AK99">
        <f>+domexp!AV99+reexp!AV99</f>
        <v>305497</v>
      </c>
      <c r="AL99">
        <f>+domexp!AW99+reexp!AW99</f>
        <v>454599</v>
      </c>
    </row>
    <row r="100" spans="1:44" x14ac:dyDescent="0.25">
      <c r="A100" t="s">
        <v>0</v>
      </c>
      <c r="B100" t="s">
        <v>76</v>
      </c>
      <c r="D100" t="s">
        <v>232</v>
      </c>
      <c r="M100">
        <f>+domexp!X100+reexp!X100</f>
        <v>176944</v>
      </c>
      <c r="N100">
        <f>+domexp!Y100+reexp!Y100</f>
        <v>300916</v>
      </c>
      <c r="O100">
        <f>+domexp!Z100+reexp!Z100</f>
        <v>120722</v>
      </c>
      <c r="P100">
        <f>+domexp!AA100+reexp!AA100</f>
        <v>146498</v>
      </c>
      <c r="Q100">
        <f>+domexp!AB100+reexp!AB100</f>
        <v>126651</v>
      </c>
      <c r="R100">
        <f>+domexp!AC100+reexp!AC100</f>
        <v>159342</v>
      </c>
      <c r="S100">
        <f>+domexp!AD100+reexp!AD100</f>
        <v>175209</v>
      </c>
      <c r="T100">
        <f>+domexp!AE100+reexp!AE100</f>
        <v>195003</v>
      </c>
      <c r="U100">
        <f>+domexp!AF100+reexp!AF100</f>
        <v>206942</v>
      </c>
      <c r="V100">
        <f>+domexp!AG100+reexp!AG100</f>
        <v>233565</v>
      </c>
      <c r="W100">
        <f>+domexp!AH100+reexp!AH100</f>
        <v>151326</v>
      </c>
      <c r="AC100">
        <v>74919</v>
      </c>
      <c r="AD100">
        <v>81980</v>
      </c>
      <c r="AE100">
        <v>91414</v>
      </c>
      <c r="AF100">
        <v>77644</v>
      </c>
      <c r="AG100">
        <v>67521</v>
      </c>
      <c r="AH100">
        <f>+domexp!AS100+reexp!AS100</f>
        <v>78153</v>
      </c>
      <c r="AI100">
        <f>+domexp!AT100+reexp!AT100</f>
        <v>74282</v>
      </c>
      <c r="AJ100">
        <f>+domexp!AU100+reexp!AU100</f>
        <v>61257</v>
      </c>
      <c r="AK100">
        <f>+domexp!AV100+reexp!AV100</f>
        <v>52723</v>
      </c>
      <c r="AL100">
        <f>+domexp!AW100+reexp!AW100</f>
        <v>23869</v>
      </c>
    </row>
    <row r="101" spans="1:44" x14ac:dyDescent="0.25">
      <c r="A101" t="s">
        <v>0</v>
      </c>
      <c r="B101" t="s">
        <v>77</v>
      </c>
      <c r="D101" t="s">
        <v>232</v>
      </c>
      <c r="M101">
        <f>+domexp!X101+reexp!X101</f>
        <v>11236</v>
      </c>
      <c r="N101">
        <f>+domexp!Y101+reexp!Y101</f>
        <v>83118</v>
      </c>
      <c r="O101">
        <f>+domexp!Z101+reexp!Z101</f>
        <v>54715</v>
      </c>
      <c r="P101">
        <f>+domexp!AA101+reexp!AA101</f>
        <v>4825</v>
      </c>
      <c r="Q101">
        <f>+domexp!AB101+reexp!AB101</f>
        <v>8154</v>
      </c>
      <c r="R101">
        <f>+domexp!AC101+reexp!AC101</f>
        <v>12998</v>
      </c>
      <c r="S101">
        <f>+domexp!AD101+reexp!AD101</f>
        <v>24759</v>
      </c>
      <c r="T101">
        <f>+domexp!AE101+reexp!AE101</f>
        <v>16599</v>
      </c>
      <c r="U101">
        <f>+domexp!AF101+reexp!AF101</f>
        <v>17093</v>
      </c>
      <c r="V101">
        <f>+domexp!AG101+reexp!AG101</f>
        <v>20706</v>
      </c>
      <c r="W101">
        <f>+domexp!AH101+reexp!AH101</f>
        <v>34933</v>
      </c>
      <c r="AH101">
        <f>+domexp!AS101+reexp!AS101</f>
        <v>144</v>
      </c>
      <c r="AI101">
        <f>+domexp!AT101+reexp!AT101</f>
        <v>0</v>
      </c>
      <c r="AJ101">
        <f>+domexp!AU101+reexp!AU101</f>
        <v>2254</v>
      </c>
      <c r="AK101">
        <f>+domexp!AV101+reexp!AV101</f>
        <v>102396</v>
      </c>
      <c r="AL101">
        <f>+domexp!AW101+reexp!AW101</f>
        <v>104564</v>
      </c>
    </row>
    <row r="102" spans="1:44" x14ac:dyDescent="0.25">
      <c r="A102" t="s">
        <v>0</v>
      </c>
      <c r="B102" t="s">
        <v>78</v>
      </c>
      <c r="D102" t="s">
        <v>232</v>
      </c>
      <c r="M102">
        <f>+domexp!X102+reexp!X102</f>
        <v>3095</v>
      </c>
      <c r="N102">
        <f>+domexp!Y102+reexp!Y102</f>
        <v>6759</v>
      </c>
      <c r="O102">
        <f>+domexp!Z102+reexp!Z102</f>
        <v>1397</v>
      </c>
      <c r="P102">
        <f>+domexp!AA102+reexp!AA102</f>
        <v>8715</v>
      </c>
      <c r="Q102">
        <f>+domexp!AB102+reexp!AB102</f>
        <v>8756</v>
      </c>
      <c r="R102">
        <f>+domexp!AC102+reexp!AC102</f>
        <v>14247</v>
      </c>
      <c r="S102">
        <f>+domexp!AD102+reexp!AD102</f>
        <v>13677</v>
      </c>
      <c r="T102">
        <f>+domexp!AE102+reexp!AE102</f>
        <v>12191</v>
      </c>
      <c r="U102">
        <f>+domexp!AF102+reexp!AF102</f>
        <v>16377</v>
      </c>
      <c r="V102">
        <f>+domexp!AG102+reexp!AG102</f>
        <v>18641</v>
      </c>
      <c r="W102">
        <f>+domexp!AH102+reexp!AH102</f>
        <v>16131</v>
      </c>
      <c r="AH102">
        <f>+domexp!AS102+reexp!AS102</f>
        <v>0</v>
      </c>
      <c r="AI102">
        <f>+domexp!AT102+reexp!AT102</f>
        <v>0</v>
      </c>
      <c r="AJ102">
        <f>+domexp!AU102+reexp!AU102</f>
        <v>0</v>
      </c>
      <c r="AK102">
        <f>+domexp!AV102+reexp!AV102</f>
        <v>0</v>
      </c>
      <c r="AL102">
        <f>+domexp!AW102+reexp!AW102</f>
        <v>0</v>
      </c>
    </row>
    <row r="103" spans="1:44" x14ac:dyDescent="0.25">
      <c r="A103" t="s">
        <v>0</v>
      </c>
      <c r="B103" t="s">
        <v>79</v>
      </c>
      <c r="D103" t="s">
        <v>232</v>
      </c>
      <c r="M103">
        <f>+domexp!X103+reexp!X103</f>
        <v>1675532</v>
      </c>
      <c r="N103">
        <f>+domexp!Y103+reexp!Y103</f>
        <v>719</v>
      </c>
      <c r="O103">
        <f>+domexp!Z103+reexp!Z103</f>
        <v>42</v>
      </c>
      <c r="P103">
        <f>+domexp!AA103+reexp!AA103</f>
        <v>336</v>
      </c>
      <c r="Q103">
        <f>+domexp!AB103+reexp!AB103</f>
        <v>3713</v>
      </c>
      <c r="R103">
        <f>+domexp!AC103+reexp!AC103</f>
        <v>44503</v>
      </c>
      <c r="S103">
        <f>+domexp!AD103+reexp!AD103</f>
        <v>7299</v>
      </c>
      <c r="T103">
        <f>+domexp!AE103+reexp!AE103</f>
        <v>52635</v>
      </c>
      <c r="U103">
        <f>+domexp!AF103+reexp!AF103</f>
        <v>148027</v>
      </c>
      <c r="V103">
        <f>+domexp!AG103+reexp!AG103</f>
        <v>153387</v>
      </c>
      <c r="W103">
        <f>+domexp!AH103+reexp!AH103</f>
        <v>132346</v>
      </c>
      <c r="AH103">
        <f>+domexp!AS103+reexp!AS103</f>
        <v>0</v>
      </c>
      <c r="AI103">
        <f>+domexp!AT103+reexp!AT103</f>
        <v>0</v>
      </c>
      <c r="AJ103">
        <f>+domexp!AU103+reexp!AU103</f>
        <v>0</v>
      </c>
      <c r="AK103">
        <f>+domexp!AV103+reexp!AV103</f>
        <v>0</v>
      </c>
      <c r="AL103">
        <f>+domexp!AW103+reexp!AW103</f>
        <v>0</v>
      </c>
    </row>
    <row r="104" spans="1:44" x14ac:dyDescent="0.25">
      <c r="A104" t="s">
        <v>0</v>
      </c>
      <c r="B104" t="s">
        <v>219</v>
      </c>
      <c r="D104" t="s">
        <v>232</v>
      </c>
      <c r="M104">
        <f>+domexp!X104+reexp!X104</f>
        <v>0</v>
      </c>
      <c r="N104">
        <f>+domexp!Y104+reexp!Y104</f>
        <v>0</v>
      </c>
      <c r="O104">
        <f>+domexp!Z104+reexp!Z104</f>
        <v>0</v>
      </c>
      <c r="P104">
        <f>+domexp!AA104+reexp!AA104</f>
        <v>0</v>
      </c>
      <c r="Q104">
        <f>+domexp!AB104+reexp!AB104</f>
        <v>0</v>
      </c>
      <c r="R104">
        <f>+domexp!AC104+reexp!AC104</f>
        <v>0</v>
      </c>
      <c r="S104">
        <f>+domexp!AD104+reexp!AD104</f>
        <v>0</v>
      </c>
      <c r="T104">
        <f>+domexp!AE104+reexp!AE104</f>
        <v>0</v>
      </c>
      <c r="U104">
        <f>+domexp!AF104+reexp!AF104</f>
        <v>0</v>
      </c>
      <c r="V104">
        <f>+domexp!AG104+reexp!AG104</f>
        <v>0</v>
      </c>
      <c r="W104">
        <f>+domexp!AH104+reexp!AH104</f>
        <v>0</v>
      </c>
      <c r="AC104">
        <v>71137</v>
      </c>
      <c r="AD104">
        <v>85327</v>
      </c>
      <c r="AE104">
        <v>87071</v>
      </c>
      <c r="AF104">
        <v>94960</v>
      </c>
      <c r="AG104">
        <v>100395</v>
      </c>
      <c r="AH104">
        <f>+domexp!AS104+reexp!AS104</f>
        <v>76079</v>
      </c>
      <c r="AI104">
        <f>+domexp!AT104+reexp!AT104</f>
        <v>40301</v>
      </c>
      <c r="AJ104">
        <f>+domexp!AU104+reexp!AU104</f>
        <v>56388</v>
      </c>
      <c r="AK104">
        <f>+domexp!AV104+reexp!AV104</f>
        <v>127745</v>
      </c>
      <c r="AL104">
        <f>+domexp!AW104+reexp!AW104</f>
        <v>57565</v>
      </c>
    </row>
    <row r="105" spans="1:44" x14ac:dyDescent="0.25">
      <c r="A105" t="s">
        <v>0</v>
      </c>
      <c r="B105" t="s">
        <v>220</v>
      </c>
      <c r="D105" t="s">
        <v>232</v>
      </c>
      <c r="M105">
        <f>+domexp!X105+reexp!X105</f>
        <v>0</v>
      </c>
      <c r="N105">
        <f>+domexp!Y105+reexp!Y105</f>
        <v>0</v>
      </c>
      <c r="O105">
        <f>+domexp!Z105+reexp!Z105</f>
        <v>0</v>
      </c>
      <c r="P105">
        <f>+domexp!AA105+reexp!AA105</f>
        <v>0</v>
      </c>
      <c r="Q105">
        <f>+domexp!AB105+reexp!AB105</f>
        <v>0</v>
      </c>
      <c r="R105">
        <f>+domexp!AC105+reexp!AC105</f>
        <v>0</v>
      </c>
      <c r="S105">
        <f>+domexp!AD105+reexp!AD105</f>
        <v>0</v>
      </c>
      <c r="T105">
        <f>+domexp!AE105+reexp!AE105</f>
        <v>0</v>
      </c>
      <c r="U105">
        <f>+domexp!AF105+reexp!AF105</f>
        <v>0</v>
      </c>
      <c r="V105">
        <f>+domexp!AG105+reexp!AG105</f>
        <v>0</v>
      </c>
      <c r="W105">
        <f>+domexp!AH105+reexp!AH105</f>
        <v>0</v>
      </c>
      <c r="AC105">
        <v>23920</v>
      </c>
      <c r="AD105">
        <v>66865</v>
      </c>
      <c r="AE105">
        <v>40627</v>
      </c>
      <c r="AF105">
        <v>40262</v>
      </c>
      <c r="AG105">
        <v>50550</v>
      </c>
      <c r="AH105">
        <f>+domexp!AS105+reexp!AS105</f>
        <v>39297</v>
      </c>
      <c r="AI105">
        <f>+domexp!AT105+reexp!AT105</f>
        <v>40655</v>
      </c>
      <c r="AJ105">
        <f>+domexp!AU105+reexp!AU105</f>
        <v>7979</v>
      </c>
      <c r="AK105">
        <f>+domexp!AV105+reexp!AV105</f>
        <v>9449</v>
      </c>
      <c r="AL105">
        <f>+domexp!AW105+reexp!AW105</f>
        <v>20135</v>
      </c>
    </row>
    <row r="106" spans="1:44" x14ac:dyDescent="0.25">
      <c r="B106" t="s">
        <v>267</v>
      </c>
      <c r="P106"/>
      <c r="R106"/>
      <c r="T106"/>
    </row>
    <row r="107" spans="1:44" x14ac:dyDescent="0.25">
      <c r="B107" t="s">
        <v>268</v>
      </c>
      <c r="P107"/>
      <c r="R107"/>
      <c r="T107"/>
    </row>
    <row r="108" spans="1:44" x14ac:dyDescent="0.25">
      <c r="B108" t="s">
        <v>302</v>
      </c>
      <c r="P108"/>
      <c r="R108"/>
      <c r="T108"/>
    </row>
    <row r="109" spans="1:44" x14ac:dyDescent="0.25">
      <c r="A109" t="s">
        <v>0</v>
      </c>
      <c r="B109" t="s">
        <v>80</v>
      </c>
      <c r="D109" t="s">
        <v>232</v>
      </c>
      <c r="M109">
        <f>+domexp!X109+reexp!X109</f>
        <v>0</v>
      </c>
      <c r="N109">
        <f>+domexp!Y109+reexp!Y109</f>
        <v>2246711</v>
      </c>
      <c r="O109">
        <f>+domexp!Z109+reexp!Z109</f>
        <v>1529127</v>
      </c>
      <c r="P109">
        <f>+domexp!AA109+reexp!AA109</f>
        <v>1755940</v>
      </c>
      <c r="Q109">
        <f>+domexp!AB109+reexp!AB109</f>
        <v>1816182</v>
      </c>
      <c r="R109">
        <f>+domexp!AC109+reexp!AC109</f>
        <v>2058227</v>
      </c>
      <c r="S109">
        <f>+domexp!AD109+reexp!AD109</f>
        <v>2548042</v>
      </c>
      <c r="T109">
        <f>+domexp!AE109+reexp!AE109</f>
        <v>2089217</v>
      </c>
      <c r="U109">
        <f>+domexp!AF109+reexp!AF109</f>
        <v>2413398</v>
      </c>
      <c r="V109">
        <f>+domexp!AG109+reexp!AG109</f>
        <v>1720529</v>
      </c>
      <c r="W109">
        <f>+domexp!AH109+reexp!AH109</f>
        <v>2346227</v>
      </c>
      <c r="AC109">
        <v>2662704</v>
      </c>
      <c r="AD109">
        <v>2705990</v>
      </c>
      <c r="AE109">
        <v>3278293</v>
      </c>
      <c r="AF109">
        <v>5431013</v>
      </c>
      <c r="AG109">
        <v>3969244</v>
      </c>
      <c r="AH109">
        <f>+domexp!AS109+reexp!AS109</f>
        <v>1818179</v>
      </c>
      <c r="AI109">
        <f>+domexp!AT109+reexp!AT109</f>
        <v>1229702</v>
      </c>
      <c r="AJ109">
        <f>+domexp!AU109+reexp!AU109</f>
        <v>3149764</v>
      </c>
      <c r="AK109">
        <f>+domexp!AV109+reexp!AV109</f>
        <v>1712478</v>
      </c>
      <c r="AL109">
        <f>+domexp!AW109+reexp!AW109</f>
        <v>4619308</v>
      </c>
    </row>
    <row r="110" spans="1:44" x14ac:dyDescent="0.25">
      <c r="A110" t="s">
        <v>0</v>
      </c>
      <c r="B110" t="s">
        <v>81</v>
      </c>
      <c r="D110" t="s">
        <v>232</v>
      </c>
      <c r="M110">
        <f>+domexp!X110+reexp!X110</f>
        <v>0</v>
      </c>
      <c r="N110">
        <f>+domexp!Y110+reexp!Y110</f>
        <v>0</v>
      </c>
      <c r="O110">
        <f>+domexp!Z110+reexp!Z110</f>
        <v>0</v>
      </c>
      <c r="P110">
        <f>+domexp!AA110+reexp!AA110</f>
        <v>831</v>
      </c>
      <c r="Q110">
        <f>+domexp!AB110+reexp!AB110</f>
        <v>3244</v>
      </c>
      <c r="R110">
        <f>+domexp!AC110+reexp!AC110</f>
        <v>5071</v>
      </c>
      <c r="S110">
        <f>+domexp!AD110+reexp!AD110</f>
        <v>5548</v>
      </c>
      <c r="T110">
        <f>+domexp!AE110+reexp!AE110</f>
        <v>10465</v>
      </c>
      <c r="U110">
        <f>+domexp!AF110+reexp!AF110</f>
        <v>14138</v>
      </c>
      <c r="V110">
        <f>+domexp!AG110+reexp!AG110</f>
        <v>13997</v>
      </c>
      <c r="W110">
        <f>+domexp!AH110+reexp!AH110</f>
        <v>3897</v>
      </c>
      <c r="AC110">
        <v>8481</v>
      </c>
      <c r="AD110">
        <v>29817</v>
      </c>
      <c r="AE110">
        <v>66314</v>
      </c>
      <c r="AF110">
        <v>29468</v>
      </c>
      <c r="AG110">
        <v>15252</v>
      </c>
      <c r="AH110">
        <f>+domexp!AS110+reexp!AS110</f>
        <v>14205</v>
      </c>
      <c r="AI110">
        <f>+domexp!AT110+reexp!AT110</f>
        <v>9273</v>
      </c>
      <c r="AJ110">
        <f>+domexp!AU110+reexp!AU110</f>
        <v>5054</v>
      </c>
      <c r="AK110">
        <f>+domexp!AV110+reexp!AV110</f>
        <v>4367</v>
      </c>
      <c r="AL110">
        <f>+domexp!AW110+reexp!AW110</f>
        <v>16953</v>
      </c>
    </row>
    <row r="111" spans="1:44" x14ac:dyDescent="0.25">
      <c r="A111" t="s">
        <v>0</v>
      </c>
      <c r="B111" t="s">
        <v>221</v>
      </c>
      <c r="D111" t="s">
        <v>232</v>
      </c>
      <c r="M111">
        <f>+domexp!X111+reexp!X111</f>
        <v>0</v>
      </c>
      <c r="N111">
        <f>+domexp!Y111+reexp!Y111</f>
        <v>0</v>
      </c>
      <c r="O111">
        <f>+domexp!Z111+reexp!Z111</f>
        <v>0</v>
      </c>
      <c r="P111">
        <f>+domexp!AA111+reexp!AA111</f>
        <v>0</v>
      </c>
      <c r="Q111">
        <f>+domexp!AB111+reexp!AB111</f>
        <v>0</v>
      </c>
      <c r="R111">
        <f>+domexp!AC111+reexp!AC111</f>
        <v>0</v>
      </c>
      <c r="S111">
        <f>+domexp!AD111+reexp!AD111</f>
        <v>0</v>
      </c>
      <c r="T111">
        <f>+domexp!AE111+reexp!AE111</f>
        <v>0</v>
      </c>
      <c r="U111">
        <f>+domexp!AF111+reexp!AF111</f>
        <v>0</v>
      </c>
      <c r="V111">
        <f>+domexp!AG111+reexp!AG111</f>
        <v>0</v>
      </c>
      <c r="W111">
        <f>+domexp!AH111+reexp!AH111</f>
        <v>0</v>
      </c>
      <c r="AC111">
        <v>15280</v>
      </c>
      <c r="AD111">
        <v>10112</v>
      </c>
      <c r="AE111">
        <v>18368</v>
      </c>
      <c r="AF111">
        <v>17069</v>
      </c>
      <c r="AG111">
        <v>7110</v>
      </c>
      <c r="AH111">
        <f>+domexp!AS111+reexp!AS111</f>
        <v>3057</v>
      </c>
      <c r="AI111">
        <f>+domexp!AT111+reexp!AT111</f>
        <v>849</v>
      </c>
      <c r="AJ111">
        <f>+domexp!AU111+reexp!AU111</f>
        <v>330</v>
      </c>
      <c r="AK111">
        <f>+domexp!AV111+reexp!AV111</f>
        <v>0</v>
      </c>
      <c r="AL111">
        <f>+domexp!AW111+reexp!AW111</f>
        <v>108</v>
      </c>
    </row>
    <row r="112" spans="1:44" x14ac:dyDescent="0.25">
      <c r="B112" t="s">
        <v>303</v>
      </c>
      <c r="P112"/>
      <c r="R112"/>
      <c r="T112"/>
      <c r="AR112">
        <v>52</v>
      </c>
    </row>
    <row r="113" spans="1:38" x14ac:dyDescent="0.25">
      <c r="B113" t="s">
        <v>269</v>
      </c>
      <c r="P113"/>
      <c r="R113"/>
      <c r="T113"/>
    </row>
    <row r="114" spans="1:38" x14ac:dyDescent="0.25">
      <c r="A114" t="s">
        <v>0</v>
      </c>
      <c r="B114" t="s">
        <v>82</v>
      </c>
      <c r="D114" t="s">
        <v>232</v>
      </c>
      <c r="M114">
        <f>+domexp!X114+reexp!X114</f>
        <v>0</v>
      </c>
      <c r="N114">
        <f>+domexp!Y114+reexp!Y114</f>
        <v>16878</v>
      </c>
      <c r="O114">
        <f>+domexp!Z114+reexp!Z114</f>
        <v>0</v>
      </c>
      <c r="P114">
        <f>+domexp!AA114+reexp!AA114</f>
        <v>5691</v>
      </c>
      <c r="Q114">
        <f>+domexp!AB114+reexp!AB114</f>
        <v>6881</v>
      </c>
      <c r="R114">
        <f>+domexp!AC114+reexp!AC114</f>
        <v>9106</v>
      </c>
      <c r="S114">
        <f>+domexp!AD114+reexp!AD114</f>
        <v>4259</v>
      </c>
      <c r="T114">
        <f>+domexp!AE114+reexp!AE114</f>
        <v>1643</v>
      </c>
      <c r="U114">
        <f>+domexp!AF114+reexp!AF114</f>
        <v>3866</v>
      </c>
      <c r="V114">
        <f>+domexp!AG114+reexp!AG114</f>
        <v>5003</v>
      </c>
      <c r="W114">
        <f>+domexp!AH114+reexp!AH114</f>
        <v>3602</v>
      </c>
      <c r="AH114">
        <f>+domexp!AS114+reexp!AS114</f>
        <v>0</v>
      </c>
      <c r="AI114">
        <f>+domexp!AT114+reexp!AT114</f>
        <v>0</v>
      </c>
      <c r="AJ114">
        <f>+domexp!AU114+reexp!AU114</f>
        <v>0</v>
      </c>
      <c r="AK114">
        <f>+domexp!AV114+reexp!AV114</f>
        <v>0</v>
      </c>
      <c r="AL114">
        <f>+domexp!AW114+reexp!AW114</f>
        <v>0</v>
      </c>
    </row>
    <row r="115" spans="1:38" x14ac:dyDescent="0.25">
      <c r="A115" t="s">
        <v>0</v>
      </c>
      <c r="B115" t="s">
        <v>83</v>
      </c>
      <c r="D115" t="s">
        <v>232</v>
      </c>
      <c r="M115">
        <f>+domexp!X115+reexp!X115</f>
        <v>1757186</v>
      </c>
      <c r="N115">
        <f>+domexp!Y115+reexp!Y115</f>
        <v>4110740</v>
      </c>
      <c r="O115">
        <f>+domexp!Z115+reexp!Z115</f>
        <v>2095971</v>
      </c>
      <c r="P115">
        <f>+domexp!AA115+reexp!AA115</f>
        <v>2263145</v>
      </c>
      <c r="Q115">
        <f>+domexp!AB115+reexp!AB115</f>
        <v>1667388</v>
      </c>
      <c r="R115">
        <f>+domexp!AC115+reexp!AC115</f>
        <v>1866444</v>
      </c>
      <c r="S115">
        <f>+domexp!AD115+reexp!AD115</f>
        <v>2035453</v>
      </c>
      <c r="T115">
        <f>+domexp!AE115+reexp!AE115</f>
        <v>1961936</v>
      </c>
      <c r="U115">
        <f>+domexp!AF115+reexp!AF115</f>
        <v>2058538</v>
      </c>
      <c r="V115">
        <f>+domexp!AG115+reexp!AG115</f>
        <v>2058254</v>
      </c>
      <c r="W115">
        <f>+domexp!AH115+reexp!AH115</f>
        <v>2388925</v>
      </c>
      <c r="AC115">
        <v>1196797</v>
      </c>
      <c r="AD115">
        <v>1156705</v>
      </c>
      <c r="AE115">
        <v>1012568</v>
      </c>
      <c r="AF115">
        <v>1195233</v>
      </c>
      <c r="AG115">
        <v>1024842</v>
      </c>
      <c r="AH115">
        <f>+domexp!AS115+reexp!AS115</f>
        <v>1048669</v>
      </c>
      <c r="AI115">
        <f>+domexp!AT115+reexp!AT115</f>
        <v>717008</v>
      </c>
      <c r="AJ115">
        <f>+domexp!AU115+reexp!AU115</f>
        <v>37649</v>
      </c>
      <c r="AK115">
        <f>+domexp!AV115+reexp!AV115</f>
        <v>0</v>
      </c>
      <c r="AL115">
        <f>+domexp!AW115+reexp!AW115</f>
        <v>0</v>
      </c>
    </row>
    <row r="116" spans="1:38" x14ac:dyDescent="0.25">
      <c r="A116" t="s">
        <v>0</v>
      </c>
      <c r="B116" t="s">
        <v>84</v>
      </c>
      <c r="D116" t="s">
        <v>232</v>
      </c>
      <c r="M116">
        <f>+domexp!X116+reexp!X116</f>
        <v>21109060</v>
      </c>
      <c r="N116">
        <f>+domexp!Y116+reexp!Y116</f>
        <v>43970382</v>
      </c>
      <c r="O116">
        <f>+domexp!Z116+reexp!Z116</f>
        <v>26404707</v>
      </c>
      <c r="P116">
        <f>+domexp!AA116+reexp!AA116</f>
        <v>23137949</v>
      </c>
      <c r="Q116">
        <f>+domexp!AB116+reexp!AB116</f>
        <v>18804778</v>
      </c>
      <c r="R116">
        <f>+domexp!AC116+reexp!AC116</f>
        <v>20537530</v>
      </c>
      <c r="S116">
        <f>+domexp!AD116+reexp!AD116</f>
        <v>14808823</v>
      </c>
      <c r="T116">
        <f>+domexp!AE116+reexp!AE116</f>
        <v>16650447</v>
      </c>
      <c r="U116">
        <f>+domexp!AF116+reexp!AF116</f>
        <v>9810055</v>
      </c>
      <c r="V116">
        <f>+domexp!AG116+reexp!AG116</f>
        <v>15858667</v>
      </c>
      <c r="W116">
        <f>+domexp!AH116+reexp!AH116</f>
        <v>14145776</v>
      </c>
      <c r="AC116">
        <v>5021523</v>
      </c>
      <c r="AD116">
        <v>5780445</v>
      </c>
      <c r="AE116">
        <v>5911789</v>
      </c>
      <c r="AF116">
        <v>4057586</v>
      </c>
      <c r="AG116">
        <v>3557968</v>
      </c>
      <c r="AH116">
        <f>+domexp!AS116+reexp!AS116</f>
        <v>3608786</v>
      </c>
      <c r="AI116">
        <f>+domexp!AT116+reexp!AT116</f>
        <v>2241478</v>
      </c>
      <c r="AJ116">
        <f>+domexp!AU116+reexp!AU116</f>
        <v>557345</v>
      </c>
      <c r="AK116">
        <f>+domexp!AV116+reexp!AV116</f>
        <v>1153978</v>
      </c>
      <c r="AL116">
        <f>+domexp!AW116+reexp!AW116</f>
        <v>1148911</v>
      </c>
    </row>
    <row r="117" spans="1:38" x14ac:dyDescent="0.25">
      <c r="B117" t="s">
        <v>271</v>
      </c>
      <c r="P117"/>
      <c r="R117"/>
      <c r="T117"/>
    </row>
    <row r="118" spans="1:38" x14ac:dyDescent="0.25">
      <c r="A118" t="s">
        <v>0</v>
      </c>
      <c r="B118" t="s">
        <v>222</v>
      </c>
      <c r="D118" t="s">
        <v>232</v>
      </c>
      <c r="M118">
        <f>+domexp!X118+reexp!X118</f>
        <v>0</v>
      </c>
      <c r="N118">
        <f>+domexp!Y118+reexp!Y118</f>
        <v>0</v>
      </c>
      <c r="O118">
        <f>+domexp!Z118+reexp!Z118</f>
        <v>0</v>
      </c>
      <c r="P118">
        <f>+domexp!AA118+reexp!AA118</f>
        <v>0</v>
      </c>
      <c r="Q118">
        <f>+domexp!AB118+reexp!AB118</f>
        <v>0</v>
      </c>
      <c r="R118">
        <f>+domexp!AC118+reexp!AC118</f>
        <v>0</v>
      </c>
      <c r="S118">
        <f>+domexp!AD118+reexp!AD118</f>
        <v>0</v>
      </c>
      <c r="T118">
        <f>+domexp!AE118+reexp!AE118</f>
        <v>0</v>
      </c>
      <c r="U118">
        <f>+domexp!AF118+reexp!AF118</f>
        <v>0</v>
      </c>
      <c r="V118">
        <f>+domexp!AG118+reexp!AG118</f>
        <v>0</v>
      </c>
      <c r="W118">
        <f>+domexp!AH118+reexp!AH118</f>
        <v>0</v>
      </c>
      <c r="AC118">
        <v>44433</v>
      </c>
      <c r="AD118">
        <v>32838</v>
      </c>
      <c r="AE118">
        <v>93071</v>
      </c>
      <c r="AF118">
        <v>31848</v>
      </c>
      <c r="AG118">
        <v>22511</v>
      </c>
      <c r="AH118">
        <f>+domexp!AS118+reexp!AS118</f>
        <v>16402</v>
      </c>
      <c r="AI118">
        <f>+domexp!AT118+reexp!AT118</f>
        <v>2369</v>
      </c>
      <c r="AJ118">
        <f>+domexp!AU118+reexp!AU118</f>
        <v>0</v>
      </c>
      <c r="AK118">
        <f>+domexp!AV118+reexp!AV118</f>
        <v>0</v>
      </c>
      <c r="AL118">
        <f>+domexp!AW118+reexp!AW118</f>
        <v>0</v>
      </c>
    </row>
    <row r="119" spans="1:38" x14ac:dyDescent="0.25">
      <c r="A119" t="s">
        <v>0</v>
      </c>
      <c r="B119" t="s">
        <v>85</v>
      </c>
      <c r="C119" t="s">
        <v>87</v>
      </c>
      <c r="D119" t="s">
        <v>232</v>
      </c>
      <c r="M119">
        <f>+domexp!X119+reexp!X119</f>
        <v>14729703</v>
      </c>
      <c r="N119">
        <f>+domexp!Y119+reexp!Y119</f>
        <v>28006071</v>
      </c>
      <c r="O119">
        <f>+domexp!Z119+reexp!Z119</f>
        <v>22204378</v>
      </c>
      <c r="P119">
        <f>+domexp!AA119+reexp!AA119</f>
        <v>24457273</v>
      </c>
      <c r="Q119">
        <f>+domexp!AB119+reexp!AB119</f>
        <v>26572492</v>
      </c>
      <c r="R119">
        <f>+domexp!AC119+reexp!AC119</f>
        <v>27009511</v>
      </c>
      <c r="S119">
        <f>+domexp!AD119+reexp!AD119</f>
        <v>16500542</v>
      </c>
      <c r="T119">
        <f>+domexp!AE119+reexp!AE119</f>
        <v>14180401</v>
      </c>
      <c r="U119">
        <f>+domexp!AF119+reexp!AF119</f>
        <v>15382162</v>
      </c>
      <c r="V119">
        <f>+domexp!AG119+reexp!AG119</f>
        <v>14800830</v>
      </c>
      <c r="W119">
        <f>+domexp!AH119+reexp!AH119</f>
        <v>13641883</v>
      </c>
      <c r="AC119">
        <v>4005680</v>
      </c>
      <c r="AD119">
        <v>3563789</v>
      </c>
      <c r="AE119">
        <v>4330498</v>
      </c>
      <c r="AF119">
        <v>1807549</v>
      </c>
      <c r="AG119">
        <v>856835</v>
      </c>
      <c r="AH119">
        <f>+domexp!AS119+reexp!AS119</f>
        <v>336660</v>
      </c>
      <c r="AI119">
        <f>+domexp!AT119+reexp!AT119</f>
        <v>27961</v>
      </c>
      <c r="AJ119">
        <f>+domexp!AU119+reexp!AU119</f>
        <v>0</v>
      </c>
      <c r="AK119">
        <f>+domexp!AV119+reexp!AV119</f>
        <v>0</v>
      </c>
      <c r="AL119">
        <f>+domexp!AW119+reexp!AW119</f>
        <v>0</v>
      </c>
    </row>
    <row r="120" spans="1:38" x14ac:dyDescent="0.25">
      <c r="A120" t="s">
        <v>0</v>
      </c>
      <c r="B120" t="s">
        <v>223</v>
      </c>
      <c r="C120" t="s">
        <v>87</v>
      </c>
      <c r="D120" t="s">
        <v>232</v>
      </c>
      <c r="M120">
        <f>+domexp!X120+reexp!X120</f>
        <v>0</v>
      </c>
      <c r="N120">
        <f>+domexp!Y120+reexp!Y120</f>
        <v>0</v>
      </c>
      <c r="O120">
        <f>+domexp!Z120+reexp!Z120</f>
        <v>0</v>
      </c>
      <c r="P120">
        <f>+domexp!AA120+reexp!AA120</f>
        <v>0</v>
      </c>
      <c r="Q120">
        <f>+domexp!AB120+reexp!AB120</f>
        <v>0</v>
      </c>
      <c r="R120">
        <f>+domexp!AC120+reexp!AC120</f>
        <v>0</v>
      </c>
      <c r="S120">
        <f>+domexp!AD120+reexp!AD120</f>
        <v>0</v>
      </c>
      <c r="T120">
        <f>+domexp!AE120+reexp!AE120</f>
        <v>0</v>
      </c>
      <c r="U120">
        <f>+domexp!AF120+reexp!AF120</f>
        <v>0</v>
      </c>
      <c r="V120">
        <f>+domexp!AG120+reexp!AG120</f>
        <v>0</v>
      </c>
      <c r="W120">
        <f>+domexp!AH120+reexp!AH120</f>
        <v>0</v>
      </c>
      <c r="AC120">
        <v>335806</v>
      </c>
      <c r="AD120">
        <v>300958</v>
      </c>
      <c r="AE120">
        <v>394234</v>
      </c>
      <c r="AF120">
        <v>268147</v>
      </c>
      <c r="AG120">
        <v>163912</v>
      </c>
      <c r="AH120">
        <f>+domexp!AS120+reexp!AS120</f>
        <v>66421</v>
      </c>
      <c r="AI120">
        <f>+domexp!AT120+reexp!AT120</f>
        <v>58599</v>
      </c>
      <c r="AJ120">
        <f>+domexp!AU120+reexp!AU120</f>
        <v>0</v>
      </c>
      <c r="AK120">
        <f>+domexp!AV120+reexp!AV120</f>
        <v>0</v>
      </c>
      <c r="AL120">
        <f>+domexp!AW120+reexp!AW120</f>
        <v>0</v>
      </c>
    </row>
    <row r="121" spans="1:38" x14ac:dyDescent="0.25">
      <c r="A121" t="s">
        <v>0</v>
      </c>
      <c r="B121" t="s">
        <v>86</v>
      </c>
      <c r="C121" t="s">
        <v>87</v>
      </c>
      <c r="D121" t="s">
        <v>232</v>
      </c>
      <c r="M121">
        <f>+domexp!X121+reexp!X121</f>
        <v>53021</v>
      </c>
      <c r="N121">
        <f>+domexp!Y121+reexp!Y121</f>
        <v>154115</v>
      </c>
      <c r="O121">
        <f>+domexp!Z121+reexp!Z121</f>
        <v>126328</v>
      </c>
      <c r="P121">
        <f>+domexp!AA121+reexp!AA121</f>
        <v>82489</v>
      </c>
      <c r="Q121">
        <f>+domexp!AB121+reexp!AB121</f>
        <v>66145</v>
      </c>
      <c r="R121">
        <f>+domexp!AC121+reexp!AC121</f>
        <v>126212</v>
      </c>
      <c r="S121">
        <f>+domexp!AD121+reexp!AD121</f>
        <v>94119</v>
      </c>
      <c r="T121">
        <f>+domexp!AE121+reexp!AE121</f>
        <v>101296</v>
      </c>
      <c r="U121">
        <f>+domexp!AF121+reexp!AF121</f>
        <v>96042</v>
      </c>
      <c r="V121">
        <f>+domexp!AG121+reexp!AG121</f>
        <v>154233</v>
      </c>
      <c r="W121">
        <f>+domexp!AH121+reexp!AH121</f>
        <v>197034</v>
      </c>
      <c r="AC121">
        <v>110893</v>
      </c>
      <c r="AD121">
        <v>122854</v>
      </c>
      <c r="AE121">
        <v>62973</v>
      </c>
      <c r="AF121">
        <v>27969</v>
      </c>
      <c r="AG121">
        <v>16957</v>
      </c>
      <c r="AH121">
        <f>+domexp!AS121+reexp!AS121</f>
        <v>118700</v>
      </c>
      <c r="AI121">
        <f>+domexp!AT121+reexp!AT121</f>
        <v>619</v>
      </c>
      <c r="AJ121">
        <f>+domexp!AU121+reexp!AU121</f>
        <v>0</v>
      </c>
      <c r="AK121">
        <f>+domexp!AV121+reexp!AV121</f>
        <v>0</v>
      </c>
      <c r="AL121">
        <f>+domexp!AW121+reexp!AW121</f>
        <v>0</v>
      </c>
    </row>
    <row r="122" spans="1:38" x14ac:dyDescent="0.25">
      <c r="A122" t="s">
        <v>0</v>
      </c>
      <c r="B122" t="s">
        <v>88</v>
      </c>
      <c r="D122" t="s">
        <v>232</v>
      </c>
      <c r="M122">
        <f>+domexp!X122+reexp!X122</f>
        <v>0</v>
      </c>
      <c r="N122">
        <f>+domexp!Y122+reexp!Y122</f>
        <v>2147</v>
      </c>
      <c r="O122">
        <f>+domexp!Z122+reexp!Z122</f>
        <v>2182</v>
      </c>
      <c r="P122">
        <f>+domexp!AA122+reexp!AA122</f>
        <v>3083</v>
      </c>
      <c r="Q122">
        <f>+domexp!AB122+reexp!AB122</f>
        <v>1160</v>
      </c>
      <c r="R122">
        <f>+domexp!AC122+reexp!AC122</f>
        <v>3308</v>
      </c>
      <c r="S122">
        <f>+domexp!AD122+reexp!AD122</f>
        <v>9531</v>
      </c>
      <c r="T122">
        <f>+domexp!AE122+reexp!AE122</f>
        <v>7310</v>
      </c>
      <c r="U122">
        <f>+domexp!AF122+reexp!AF122</f>
        <v>6539</v>
      </c>
      <c r="V122">
        <f>+domexp!AG122+reexp!AG122</f>
        <v>6861</v>
      </c>
      <c r="W122">
        <f>+domexp!AH122+reexp!AH122</f>
        <v>11409</v>
      </c>
      <c r="AC122">
        <v>5751</v>
      </c>
      <c r="AD122">
        <v>2773</v>
      </c>
      <c r="AE122">
        <v>2003</v>
      </c>
      <c r="AF122">
        <v>1456</v>
      </c>
      <c r="AG122">
        <v>1440</v>
      </c>
      <c r="AH122">
        <f>+domexp!AS122+reexp!AS122</f>
        <v>975</v>
      </c>
      <c r="AI122">
        <f>+domexp!AT122+reexp!AT122</f>
        <v>366</v>
      </c>
      <c r="AJ122">
        <f>+domexp!AU122+reexp!AU122</f>
        <v>157</v>
      </c>
      <c r="AK122">
        <f>+domexp!AV122+reexp!AV122</f>
        <v>140</v>
      </c>
      <c r="AL122">
        <f>+domexp!AW122+reexp!AW122</f>
        <v>353</v>
      </c>
    </row>
    <row r="123" spans="1:38" x14ac:dyDescent="0.25">
      <c r="A123" t="s">
        <v>0</v>
      </c>
      <c r="B123" t="s">
        <v>189</v>
      </c>
      <c r="C123" t="s">
        <v>93</v>
      </c>
      <c r="D123" t="s">
        <v>232</v>
      </c>
      <c r="M123">
        <f>+domexp!X123+reexp!X123</f>
        <v>65513865</v>
      </c>
      <c r="N123">
        <f>+domexp!Y123+reexp!Y123</f>
        <v>131060995</v>
      </c>
      <c r="O123">
        <f>+domexp!Z123+reexp!Z123</f>
        <v>64308334</v>
      </c>
      <c r="P123">
        <f>+domexp!AA123+reexp!AA123</f>
        <v>77263870</v>
      </c>
      <c r="Q123">
        <f>+domexp!AB123+reexp!AB123</f>
        <v>85642784</v>
      </c>
      <c r="R123">
        <f>+domexp!AC123+reexp!AC123</f>
        <v>78565998</v>
      </c>
      <c r="S123">
        <f>+domexp!AD123+reexp!AD123</f>
        <v>83204780</v>
      </c>
      <c r="T123">
        <f>+domexp!AE123+reexp!AE123</f>
        <v>74951069</v>
      </c>
      <c r="U123">
        <f>+domexp!AF123+reexp!AF123</f>
        <v>66875032</v>
      </c>
      <c r="V123">
        <f>+domexp!AG123+reexp!AG123</f>
        <v>68729499</v>
      </c>
      <c r="W123">
        <f>+domexp!AH123+reexp!AH123</f>
        <v>62016256</v>
      </c>
      <c r="AC123">
        <v>22893722</v>
      </c>
      <c r="AD123">
        <v>27625642</v>
      </c>
      <c r="AE123">
        <v>31418907</v>
      </c>
      <c r="AF123">
        <v>20483635</v>
      </c>
      <c r="AG123">
        <v>28405232</v>
      </c>
      <c r="AH123">
        <f>+domexp!AS123+reexp!AS123</f>
        <v>37937703</v>
      </c>
      <c r="AI123">
        <f>+domexp!AT123+reexp!AT123</f>
        <v>32820459</v>
      </c>
      <c r="AJ123">
        <f>+domexp!AU123+reexp!AU123</f>
        <v>26273456</v>
      </c>
      <c r="AK123">
        <f>+domexp!AV123+reexp!AV123</f>
        <v>25421781</v>
      </c>
      <c r="AL123">
        <f>+domexp!AW123+reexp!AW123</f>
        <v>22945958</v>
      </c>
    </row>
    <row r="124" spans="1:38" x14ac:dyDescent="0.25">
      <c r="A124" t="s">
        <v>0</v>
      </c>
      <c r="B124" t="s">
        <v>89</v>
      </c>
      <c r="C124" t="s">
        <v>93</v>
      </c>
      <c r="D124" t="s">
        <v>232</v>
      </c>
      <c r="M124">
        <f>+domexp!X124+reexp!X124</f>
        <v>444731</v>
      </c>
      <c r="N124">
        <f>+domexp!Y124+reexp!Y124</f>
        <v>1245828</v>
      </c>
      <c r="O124">
        <f>+domexp!Z124+reexp!Z124</f>
        <v>704359</v>
      </c>
      <c r="P124">
        <f>+domexp!AA124+reexp!AA124</f>
        <v>633448</v>
      </c>
      <c r="Q124">
        <f>+domexp!AB124+reexp!AB124</f>
        <v>901680</v>
      </c>
      <c r="R124">
        <f>+domexp!AC124+reexp!AC124</f>
        <v>1231798</v>
      </c>
      <c r="S124">
        <f>+domexp!AD124+reexp!AD124</f>
        <v>1266212</v>
      </c>
      <c r="T124">
        <f>+domexp!AE124+reexp!AE124</f>
        <v>994713</v>
      </c>
      <c r="U124">
        <f>+domexp!AF124+reexp!AF124</f>
        <v>1218206</v>
      </c>
      <c r="V124">
        <f>+domexp!AG124+reexp!AG124</f>
        <v>1153004</v>
      </c>
      <c r="W124">
        <f>+domexp!AH124+reexp!AH124</f>
        <v>1095908</v>
      </c>
      <c r="AH124">
        <f>+domexp!AS124+reexp!AS124</f>
        <v>0</v>
      </c>
      <c r="AI124">
        <f>+domexp!AT124+reexp!AT124</f>
        <v>0</v>
      </c>
      <c r="AJ124">
        <f>+domexp!AU124+reexp!AU124</f>
        <v>0</v>
      </c>
      <c r="AK124">
        <f>+domexp!AV124+reexp!AV124</f>
        <v>0</v>
      </c>
      <c r="AL124">
        <f>+domexp!AW124+reexp!AW124</f>
        <v>0</v>
      </c>
    </row>
    <row r="125" spans="1:38" x14ac:dyDescent="0.25">
      <c r="A125" t="s">
        <v>0</v>
      </c>
      <c r="B125" t="s">
        <v>224</v>
      </c>
      <c r="C125" t="s">
        <v>93</v>
      </c>
      <c r="D125" t="s">
        <v>232</v>
      </c>
      <c r="M125">
        <f>+domexp!X125+reexp!X125</f>
        <v>0</v>
      </c>
      <c r="N125">
        <f>+domexp!Y125+reexp!Y125</f>
        <v>0</v>
      </c>
      <c r="O125">
        <f>+domexp!Z125+reexp!Z125</f>
        <v>0</v>
      </c>
      <c r="P125">
        <f>+domexp!AA125+reexp!AA125</f>
        <v>0</v>
      </c>
      <c r="Q125">
        <f>+domexp!AB125+reexp!AB125</f>
        <v>0</v>
      </c>
      <c r="R125">
        <f>+domexp!AC125+reexp!AC125</f>
        <v>0</v>
      </c>
      <c r="S125">
        <f>+domexp!AD125+reexp!AD125</f>
        <v>0</v>
      </c>
      <c r="T125">
        <f>+domexp!AE125+reexp!AE125</f>
        <v>0</v>
      </c>
      <c r="U125">
        <f>+domexp!AF125+reexp!AF125</f>
        <v>0</v>
      </c>
      <c r="V125">
        <f>+domexp!AG125+reexp!AG125</f>
        <v>0</v>
      </c>
      <c r="W125">
        <f>+domexp!AH125+reexp!AH125</f>
        <v>23799</v>
      </c>
      <c r="AC125">
        <v>438945</v>
      </c>
      <c r="AD125">
        <v>536670</v>
      </c>
      <c r="AE125">
        <v>616382</v>
      </c>
      <c r="AF125">
        <v>747003</v>
      </c>
      <c r="AG125">
        <v>611296</v>
      </c>
      <c r="AH125">
        <f>+domexp!AS125+reexp!AS125</f>
        <v>534159</v>
      </c>
      <c r="AI125">
        <f>+domexp!AT125+reexp!AT125</f>
        <v>379896</v>
      </c>
      <c r="AJ125">
        <f>+domexp!AU125+reexp!AU125</f>
        <v>22790</v>
      </c>
      <c r="AK125">
        <f>+domexp!AV125+reexp!AV125</f>
        <v>0</v>
      </c>
      <c r="AL125">
        <f>+domexp!AW125+reexp!AW125</f>
        <v>0</v>
      </c>
    </row>
    <row r="126" spans="1:38" x14ac:dyDescent="0.25">
      <c r="A126" t="s">
        <v>0</v>
      </c>
      <c r="B126" t="s">
        <v>225</v>
      </c>
      <c r="C126" t="s">
        <v>93</v>
      </c>
      <c r="D126" t="s">
        <v>232</v>
      </c>
      <c r="M126">
        <f>+domexp!X126+reexp!X126</f>
        <v>0</v>
      </c>
      <c r="N126">
        <f>+domexp!Y126+reexp!Y126</f>
        <v>0</v>
      </c>
      <c r="O126">
        <f>+domexp!Z126+reexp!Z126</f>
        <v>0</v>
      </c>
      <c r="P126">
        <f>+domexp!AA126+reexp!AA126</f>
        <v>0</v>
      </c>
      <c r="Q126">
        <f>+domexp!AB126+reexp!AB126</f>
        <v>0</v>
      </c>
      <c r="R126">
        <f>+domexp!AC126+reexp!AC126</f>
        <v>0</v>
      </c>
      <c r="S126">
        <f>+domexp!AD126+reexp!AD126</f>
        <v>0</v>
      </c>
      <c r="T126">
        <f>+domexp!AE126+reexp!AE126</f>
        <v>0</v>
      </c>
      <c r="U126">
        <f>+domexp!AF126+reexp!AF126</f>
        <v>0</v>
      </c>
      <c r="V126">
        <f>+domexp!AG126+reexp!AG126</f>
        <v>0</v>
      </c>
      <c r="W126">
        <f>+domexp!AH126+reexp!AH126</f>
        <v>0</v>
      </c>
      <c r="AC126">
        <v>1120</v>
      </c>
      <c r="AD126">
        <v>2207</v>
      </c>
      <c r="AE126">
        <v>773</v>
      </c>
      <c r="AF126">
        <v>1804</v>
      </c>
      <c r="AG126">
        <v>716</v>
      </c>
      <c r="AH126">
        <f>+domexp!AS126+reexp!AS126</f>
        <v>2984</v>
      </c>
      <c r="AI126">
        <f>+domexp!AT126+reexp!AT126</f>
        <v>3222</v>
      </c>
      <c r="AJ126">
        <f>+domexp!AU126+reexp!AU126</f>
        <v>27</v>
      </c>
      <c r="AK126">
        <f>+domexp!AV126+reexp!AV126</f>
        <v>9</v>
      </c>
      <c r="AL126">
        <f>+domexp!AW126+reexp!AW126</f>
        <v>0</v>
      </c>
    </row>
    <row r="127" spans="1:38" x14ac:dyDescent="0.25">
      <c r="A127" t="s">
        <v>0</v>
      </c>
      <c r="B127" t="s">
        <v>90</v>
      </c>
      <c r="C127" t="s">
        <v>93</v>
      </c>
      <c r="D127" t="s">
        <v>232</v>
      </c>
      <c r="M127">
        <f>+domexp!X127+reexp!X127</f>
        <v>49474</v>
      </c>
      <c r="N127">
        <f>+domexp!Y127+reexp!Y127</f>
        <v>154654</v>
      </c>
      <c r="O127">
        <f>+domexp!Z127+reexp!Z127</f>
        <v>88588</v>
      </c>
      <c r="P127">
        <f>+domexp!AA127+reexp!AA127</f>
        <v>83591</v>
      </c>
      <c r="Q127">
        <f>+domexp!AB127+reexp!AB127</f>
        <v>100094</v>
      </c>
      <c r="R127">
        <f>+domexp!AC127+reexp!AC127</f>
        <v>111258</v>
      </c>
      <c r="S127">
        <f>+domexp!AD127+reexp!AD127</f>
        <v>115083</v>
      </c>
      <c r="T127">
        <f>+domexp!AE127+reexp!AE127</f>
        <v>115168</v>
      </c>
      <c r="U127">
        <f>+domexp!AF127+reexp!AF127</f>
        <v>120887</v>
      </c>
      <c r="V127">
        <f>+domexp!AG127+reexp!AG127</f>
        <v>115739</v>
      </c>
      <c r="W127">
        <f>+domexp!AH127+reexp!AH127</f>
        <v>104593</v>
      </c>
      <c r="AC127">
        <v>66173</v>
      </c>
      <c r="AD127">
        <v>86702</v>
      </c>
      <c r="AE127">
        <v>114186</v>
      </c>
      <c r="AF127">
        <v>86100</v>
      </c>
      <c r="AG127">
        <v>81226</v>
      </c>
      <c r="AH127">
        <f>+domexp!AS127+reexp!AS127</f>
        <v>77886</v>
      </c>
      <c r="AI127">
        <f>+domexp!AT127+reexp!AT127</f>
        <v>53417</v>
      </c>
      <c r="AJ127">
        <f>+domexp!AU127+reexp!AU127</f>
        <v>10379</v>
      </c>
      <c r="AK127">
        <f>+domexp!AV127+reexp!AV127</f>
        <v>16646</v>
      </c>
      <c r="AL127">
        <f>+domexp!AW127+reexp!AW127</f>
        <v>19537</v>
      </c>
    </row>
    <row r="128" spans="1:38" x14ac:dyDescent="0.25">
      <c r="A128" t="s">
        <v>0</v>
      </c>
      <c r="B128" t="s">
        <v>91</v>
      </c>
      <c r="C128" t="s">
        <v>93</v>
      </c>
      <c r="D128" t="s">
        <v>232</v>
      </c>
      <c r="M128">
        <f>+domexp!X128+reexp!X128</f>
        <v>10100</v>
      </c>
      <c r="N128">
        <f>+domexp!Y128+reexp!Y128</f>
        <v>29626</v>
      </c>
      <c r="O128">
        <f>+domexp!Z128+reexp!Z128</f>
        <v>96601</v>
      </c>
      <c r="P128">
        <f>+domexp!AA128+reexp!AA128</f>
        <v>43232</v>
      </c>
      <c r="Q128">
        <f>+domexp!AB128+reexp!AB128</f>
        <v>39998</v>
      </c>
      <c r="R128">
        <f>+domexp!AC128+reexp!AC128</f>
        <v>41426</v>
      </c>
      <c r="S128">
        <f>+domexp!AD128+reexp!AD128</f>
        <v>30899</v>
      </c>
      <c r="T128">
        <f>+domexp!AE128+reexp!AE128</f>
        <v>20524</v>
      </c>
      <c r="U128">
        <f>+domexp!AF128+reexp!AF128</f>
        <v>25308</v>
      </c>
      <c r="V128">
        <f>+domexp!AG128+reexp!AG128</f>
        <v>23607</v>
      </c>
      <c r="W128">
        <f>+domexp!AH128+reexp!AH128</f>
        <v>27208</v>
      </c>
      <c r="AC128">
        <v>25146</v>
      </c>
      <c r="AD128">
        <v>46641</v>
      </c>
      <c r="AE128">
        <v>51019</v>
      </c>
      <c r="AF128">
        <v>34876</v>
      </c>
      <c r="AG128">
        <v>37087</v>
      </c>
      <c r="AH128">
        <f>+domexp!AS128+reexp!AS128</f>
        <v>44564</v>
      </c>
      <c r="AI128">
        <f>+domexp!AT128+reexp!AT128</f>
        <v>43556</v>
      </c>
      <c r="AJ128">
        <f>+domexp!AU128+reexp!AU128</f>
        <v>4781</v>
      </c>
      <c r="AK128">
        <f>+domexp!AV128+reexp!AV128</f>
        <v>15879</v>
      </c>
      <c r="AL128">
        <f>+domexp!AW128+reexp!AW128</f>
        <v>17933</v>
      </c>
    </row>
    <row r="129" spans="1:38" x14ac:dyDescent="0.25">
      <c r="A129" t="s">
        <v>0</v>
      </c>
      <c r="B129" t="s">
        <v>92</v>
      </c>
      <c r="C129" t="s">
        <v>93</v>
      </c>
      <c r="D129" t="s">
        <v>232</v>
      </c>
      <c r="M129">
        <f>+domexp!X129+reexp!X129</f>
        <v>0</v>
      </c>
      <c r="N129">
        <f>+domexp!Y129+reexp!Y129</f>
        <v>0</v>
      </c>
      <c r="O129">
        <f>+domexp!Z129+reexp!Z129</f>
        <v>20579</v>
      </c>
      <c r="P129">
        <f>+domexp!AA129+reexp!AA129</f>
        <v>16027</v>
      </c>
      <c r="Q129">
        <f>+domexp!AB129+reexp!AB129</f>
        <v>33386</v>
      </c>
      <c r="R129">
        <f>+domexp!AC129+reexp!AC129</f>
        <v>8826</v>
      </c>
      <c r="S129">
        <f>+domexp!AD129+reexp!AD129</f>
        <v>14801</v>
      </c>
      <c r="T129">
        <f>+domexp!AE129+reexp!AE129</f>
        <v>21360</v>
      </c>
      <c r="U129">
        <f>+domexp!AF129+reexp!AF129</f>
        <v>10551</v>
      </c>
      <c r="V129">
        <f>+domexp!AG129+reexp!AG129</f>
        <v>21894</v>
      </c>
      <c r="W129">
        <f>+domexp!AH129+reexp!AH129</f>
        <v>24047</v>
      </c>
      <c r="AC129">
        <v>40785</v>
      </c>
      <c r="AD129">
        <v>45228</v>
      </c>
      <c r="AE129">
        <v>22620</v>
      </c>
      <c r="AF129">
        <v>13260</v>
      </c>
      <c r="AG129">
        <v>24842</v>
      </c>
      <c r="AH129">
        <f>+domexp!AS129+reexp!AS129</f>
        <v>16798</v>
      </c>
      <c r="AI129">
        <f>+domexp!AT129+reexp!AT129</f>
        <v>37232</v>
      </c>
      <c r="AJ129">
        <f>+domexp!AU129+reexp!AU129</f>
        <v>9544</v>
      </c>
      <c r="AK129">
        <f>+domexp!AV129+reexp!AV129</f>
        <v>10303</v>
      </c>
      <c r="AL129">
        <f>+domexp!AW129+reexp!AW129</f>
        <v>6394</v>
      </c>
    </row>
    <row r="130" spans="1:38" x14ac:dyDescent="0.25">
      <c r="A130" t="s">
        <v>0</v>
      </c>
      <c r="B130" t="s">
        <v>94</v>
      </c>
      <c r="D130" t="s">
        <v>232</v>
      </c>
      <c r="M130">
        <f>+domexp!X130+reexp!X130</f>
        <v>2023270</v>
      </c>
      <c r="N130">
        <f>+domexp!Y130+reexp!Y130</f>
        <v>7399219</v>
      </c>
      <c r="O130">
        <f>+domexp!Z130+reexp!Z130</f>
        <v>2490475</v>
      </c>
      <c r="P130">
        <f>+domexp!AA130+reexp!AA130</f>
        <v>1894461</v>
      </c>
      <c r="Q130">
        <f>+domexp!AB130+reexp!AB130</f>
        <v>3055850</v>
      </c>
      <c r="R130">
        <f>+domexp!AC130+reexp!AC130</f>
        <v>3320060</v>
      </c>
      <c r="S130">
        <f>+domexp!AD130+reexp!AD130</f>
        <v>2686668</v>
      </c>
      <c r="T130">
        <f>+domexp!AE130+reexp!AE130</f>
        <v>2181886</v>
      </c>
      <c r="U130">
        <f>+domexp!AF130+reexp!AF130</f>
        <v>2174980</v>
      </c>
      <c r="V130">
        <f>+domexp!AG130+reexp!AG130</f>
        <v>1693550</v>
      </c>
      <c r="W130">
        <f>+domexp!AH130+reexp!AH130</f>
        <v>2080984</v>
      </c>
      <c r="AC130">
        <v>874258</v>
      </c>
      <c r="AD130">
        <v>1019498</v>
      </c>
      <c r="AE130">
        <v>1410001</v>
      </c>
      <c r="AF130">
        <v>847464</v>
      </c>
      <c r="AG130">
        <v>674514</v>
      </c>
      <c r="AH130">
        <f>+domexp!AS130+reexp!AS130</f>
        <v>918634</v>
      </c>
      <c r="AI130">
        <f>+domexp!AT130+reexp!AT130</f>
        <v>916590</v>
      </c>
      <c r="AJ130">
        <f>+domexp!AU130+reexp!AU130</f>
        <v>869781</v>
      </c>
      <c r="AK130">
        <f>+domexp!AV130+reexp!AV130</f>
        <v>741923</v>
      </c>
      <c r="AL130">
        <f>+domexp!AW130+reexp!AW130</f>
        <v>477642</v>
      </c>
    </row>
    <row r="131" spans="1:38" x14ac:dyDescent="0.25">
      <c r="A131" t="s">
        <v>0</v>
      </c>
      <c r="B131" t="s">
        <v>95</v>
      </c>
      <c r="D131" t="s">
        <v>232</v>
      </c>
      <c r="M131">
        <f>+domexp!X132+reexp!X132</f>
        <v>218339</v>
      </c>
      <c r="N131">
        <f>+domexp!Y132+reexp!Y132</f>
        <v>443678</v>
      </c>
      <c r="O131">
        <f>+domexp!Z132+reexp!Z132</f>
        <v>106292</v>
      </c>
      <c r="P131">
        <f>+domexp!AA132+reexp!AA132</f>
        <v>191691</v>
      </c>
      <c r="Q131">
        <f>+domexp!AB132+reexp!AB132</f>
        <v>261876</v>
      </c>
      <c r="R131">
        <f>+domexp!AC132+reexp!AC132</f>
        <v>254054</v>
      </c>
      <c r="S131">
        <f>+domexp!AD132+reexp!AD132</f>
        <v>424792</v>
      </c>
      <c r="T131">
        <f>+domexp!AE132+reexp!AE132</f>
        <v>229492</v>
      </c>
      <c r="U131">
        <f>+domexp!AF132+reexp!AF132</f>
        <v>183090</v>
      </c>
      <c r="V131">
        <f>+domexp!AG132+reexp!AG132</f>
        <v>336316</v>
      </c>
      <c r="W131">
        <f>+domexp!AH132+reexp!AH132</f>
        <v>182484</v>
      </c>
      <c r="AC131">
        <v>138724</v>
      </c>
      <c r="AD131">
        <v>236718</v>
      </c>
      <c r="AE131">
        <v>313187</v>
      </c>
      <c r="AF131">
        <v>193172</v>
      </c>
      <c r="AG131">
        <v>165395</v>
      </c>
      <c r="AH131">
        <f>+domexp!AS132+reexp!AS132</f>
        <v>154808</v>
      </c>
      <c r="AI131">
        <f>+domexp!AT132+reexp!AT132</f>
        <v>101656</v>
      </c>
      <c r="AJ131">
        <f>+domexp!AU132+reexp!AU132</f>
        <v>59690</v>
      </c>
      <c r="AK131">
        <f>+domexp!AV132+reexp!AV132</f>
        <v>53871</v>
      </c>
      <c r="AL131">
        <f>+domexp!AW132+reexp!AW132</f>
        <v>56084</v>
      </c>
    </row>
    <row r="132" spans="1:38" x14ac:dyDescent="0.25">
      <c r="A132" t="s">
        <v>0</v>
      </c>
      <c r="B132" t="s">
        <v>96</v>
      </c>
      <c r="D132" t="s">
        <v>232</v>
      </c>
      <c r="M132">
        <f>+domexp!X133+reexp!X133</f>
        <v>71454</v>
      </c>
      <c r="N132">
        <f>+domexp!Y133+reexp!Y133</f>
        <v>443985</v>
      </c>
      <c r="O132">
        <f>+domexp!Z133+reexp!Z133</f>
        <v>103725</v>
      </c>
      <c r="P132">
        <f>+domexp!AA133+reexp!AA133</f>
        <v>199623</v>
      </c>
      <c r="Q132">
        <f>+domexp!AB133+reexp!AB133</f>
        <v>184217</v>
      </c>
      <c r="R132">
        <f>+domexp!AC133+reexp!AC133</f>
        <v>260174</v>
      </c>
      <c r="S132">
        <f>+domexp!AD133+reexp!AD133</f>
        <v>253900</v>
      </c>
      <c r="T132">
        <f>+domexp!AE133+reexp!AE133</f>
        <v>259023</v>
      </c>
      <c r="U132">
        <f>+domexp!AF133+reexp!AF133</f>
        <v>294819</v>
      </c>
      <c r="V132">
        <f>+domexp!AG133+reexp!AG133</f>
        <v>286244</v>
      </c>
      <c r="W132">
        <f>+domexp!AH133+reexp!AH133</f>
        <v>258200</v>
      </c>
      <c r="AC132">
        <v>130262</v>
      </c>
      <c r="AD132">
        <v>107894</v>
      </c>
      <c r="AE132">
        <v>145122</v>
      </c>
      <c r="AF132">
        <v>91966</v>
      </c>
      <c r="AG132">
        <v>94118</v>
      </c>
      <c r="AH132">
        <f>+domexp!AS133+reexp!AS133</f>
        <v>100647</v>
      </c>
      <c r="AI132">
        <f>+domexp!AT133+reexp!AT133</f>
        <v>90156</v>
      </c>
      <c r="AJ132">
        <f>+domexp!AU133+reexp!AU133</f>
        <v>120090</v>
      </c>
      <c r="AK132">
        <f>+domexp!AV133+reexp!AV133</f>
        <v>114013</v>
      </c>
      <c r="AL132">
        <f>+domexp!AW133+reexp!AW133</f>
        <v>48641</v>
      </c>
    </row>
    <row r="133" spans="1:38" x14ac:dyDescent="0.25">
      <c r="A133" t="s">
        <v>0</v>
      </c>
      <c r="B133" t="s">
        <v>97</v>
      </c>
      <c r="D133" t="s">
        <v>232</v>
      </c>
      <c r="M133">
        <f>+domexp!X134+reexp!X134</f>
        <v>1348230</v>
      </c>
      <c r="N133">
        <f>+domexp!Y134+reexp!Y134</f>
        <v>4566207</v>
      </c>
      <c r="O133">
        <f>+domexp!Z134+reexp!Z134</f>
        <v>4715691</v>
      </c>
      <c r="P133">
        <f>+domexp!AA134+reexp!AA134</f>
        <v>2303939</v>
      </c>
      <c r="Q133">
        <f>+domexp!AB134+reexp!AB134</f>
        <v>2811603</v>
      </c>
      <c r="R133">
        <f>+domexp!AC134+reexp!AC134</f>
        <v>2476491</v>
      </c>
      <c r="S133">
        <f>+domexp!AD134+reexp!AD134</f>
        <v>3194099</v>
      </c>
      <c r="T133">
        <f>+domexp!AE134+reexp!AE134</f>
        <v>2825520</v>
      </c>
      <c r="U133">
        <f>+domexp!AF134+reexp!AF134</f>
        <v>2234370</v>
      </c>
      <c r="V133">
        <f>+domexp!AG134+reexp!AG134</f>
        <v>2854553</v>
      </c>
      <c r="W133">
        <f>+domexp!AH134+reexp!AH134</f>
        <v>2576954</v>
      </c>
      <c r="AC133">
        <v>1386486</v>
      </c>
      <c r="AD133">
        <v>1386285</v>
      </c>
      <c r="AE133">
        <v>1738621</v>
      </c>
      <c r="AF133">
        <v>854186</v>
      </c>
      <c r="AG133">
        <v>702961</v>
      </c>
      <c r="AH133">
        <f>+domexp!AS134+reexp!AS134</f>
        <v>1079762</v>
      </c>
      <c r="AI133">
        <f>+domexp!AT134+reexp!AT134</f>
        <v>1571539</v>
      </c>
      <c r="AJ133">
        <f>+domexp!AU134+reexp!AU134</f>
        <v>1252696</v>
      </c>
      <c r="AK133">
        <f>+domexp!AV134+reexp!AV134</f>
        <v>692529</v>
      </c>
      <c r="AL133">
        <f>+domexp!AW134+reexp!AW134</f>
        <v>627104</v>
      </c>
    </row>
    <row r="134" spans="1:38" x14ac:dyDescent="0.25">
      <c r="A134" t="s">
        <v>0</v>
      </c>
      <c r="B134" t="s">
        <v>98</v>
      </c>
      <c r="D134" t="s">
        <v>232</v>
      </c>
      <c r="M134">
        <f>+domexp!X135+reexp!X135</f>
        <v>405153</v>
      </c>
      <c r="N134">
        <f>+domexp!Y135+reexp!Y135</f>
        <v>912543</v>
      </c>
      <c r="O134">
        <f>+domexp!Z135+reexp!Z135</f>
        <v>391453</v>
      </c>
      <c r="P134">
        <f>+domexp!AA135+reexp!AA135</f>
        <v>394675</v>
      </c>
      <c r="Q134">
        <f>+domexp!AB135+reexp!AB135</f>
        <v>369221</v>
      </c>
      <c r="R134">
        <f>+domexp!AC135+reexp!AC135</f>
        <v>604706</v>
      </c>
      <c r="S134">
        <f>+domexp!AD135+reexp!AD135</f>
        <v>545397</v>
      </c>
      <c r="T134">
        <f>+domexp!AE135+reexp!AE135</f>
        <v>518255</v>
      </c>
      <c r="U134">
        <f>+domexp!AF135+reexp!AF135</f>
        <v>441882</v>
      </c>
      <c r="V134">
        <f>+domexp!AG135+reexp!AG135</f>
        <v>469091</v>
      </c>
      <c r="W134">
        <f>+domexp!AH135+reexp!AH135</f>
        <v>444916</v>
      </c>
      <c r="AC134">
        <v>213353</v>
      </c>
      <c r="AD134">
        <v>194885</v>
      </c>
      <c r="AE134">
        <v>278409</v>
      </c>
      <c r="AF134">
        <v>170653</v>
      </c>
      <c r="AG134">
        <v>118477</v>
      </c>
      <c r="AH134">
        <f>+domexp!AS135+reexp!AS135</f>
        <v>75648</v>
      </c>
      <c r="AI134">
        <f>+domexp!AT135+reexp!AT135</f>
        <v>133271</v>
      </c>
      <c r="AJ134">
        <f>+domexp!AU135+reexp!AU135</f>
        <v>115546</v>
      </c>
      <c r="AK134">
        <f>+domexp!AV135+reexp!AV135</f>
        <v>83229</v>
      </c>
      <c r="AL134">
        <f>+domexp!AW135+reexp!AW135</f>
        <v>52460</v>
      </c>
    </row>
    <row r="135" spans="1:38" x14ac:dyDescent="0.25">
      <c r="A135" t="s">
        <v>0</v>
      </c>
      <c r="B135" t="s">
        <v>99</v>
      </c>
      <c r="D135" t="s">
        <v>232</v>
      </c>
      <c r="M135">
        <f>+domexp!X136+reexp!X136</f>
        <v>72457</v>
      </c>
      <c r="N135">
        <f>+domexp!Y136+reexp!Y136</f>
        <v>335806</v>
      </c>
      <c r="O135">
        <f>+domexp!Z136+reexp!Z136</f>
        <v>129573</v>
      </c>
      <c r="P135">
        <f>+domexp!AA136+reexp!AA136</f>
        <v>152234</v>
      </c>
      <c r="Q135">
        <f>+domexp!AB136+reexp!AB136</f>
        <v>213351</v>
      </c>
      <c r="R135">
        <f>+domexp!AC136+reexp!AC136</f>
        <v>643876</v>
      </c>
      <c r="S135">
        <f>+domexp!AD136+reexp!AD136</f>
        <v>484427</v>
      </c>
      <c r="T135">
        <f>+domexp!AE136+reexp!AE136</f>
        <v>168764</v>
      </c>
      <c r="U135">
        <f>+domexp!AF136+reexp!AF136</f>
        <v>554910</v>
      </c>
      <c r="V135">
        <f>+domexp!AG136+reexp!AG136</f>
        <v>186953</v>
      </c>
      <c r="W135">
        <f>+domexp!AH136+reexp!AH136</f>
        <v>752662</v>
      </c>
      <c r="AC135">
        <v>85132</v>
      </c>
      <c r="AD135">
        <v>74517</v>
      </c>
      <c r="AE135">
        <v>60968</v>
      </c>
      <c r="AF135">
        <v>69906</v>
      </c>
      <c r="AG135">
        <v>89926</v>
      </c>
      <c r="AH135">
        <f>+domexp!AS136+reexp!AS136</f>
        <v>51030</v>
      </c>
      <c r="AI135">
        <f>+domexp!AT136+reexp!AT136</f>
        <v>47284</v>
      </c>
      <c r="AJ135">
        <f>+domexp!AU136+reexp!AU136</f>
        <v>53042</v>
      </c>
      <c r="AK135">
        <f>+domexp!AV136+reexp!AV136</f>
        <v>37245</v>
      </c>
      <c r="AL135">
        <f>+domexp!AW136+reexp!AW136</f>
        <v>35973</v>
      </c>
    </row>
    <row r="136" spans="1:38" x14ac:dyDescent="0.25">
      <c r="A136" t="s">
        <v>0</v>
      </c>
      <c r="B136" t="s">
        <v>100</v>
      </c>
      <c r="D136" t="s">
        <v>232</v>
      </c>
      <c r="M136">
        <f>+domexp!X137+reexp!X137</f>
        <v>251558</v>
      </c>
      <c r="N136">
        <f>+domexp!Y137+reexp!Y137</f>
        <v>689741</v>
      </c>
      <c r="O136">
        <f>+domexp!Z137+reexp!Z137</f>
        <v>257247</v>
      </c>
      <c r="P136">
        <f>+domexp!AA137+reexp!AA137</f>
        <v>338714</v>
      </c>
      <c r="Q136">
        <f>+domexp!AB137+reexp!AB137</f>
        <v>428190</v>
      </c>
      <c r="R136">
        <f>+domexp!AC137+reexp!AC137</f>
        <v>505746</v>
      </c>
      <c r="S136">
        <f>+domexp!AD137+reexp!AD137</f>
        <v>631061</v>
      </c>
      <c r="T136">
        <f>+domexp!AE137+reexp!AE137</f>
        <v>642554</v>
      </c>
      <c r="U136">
        <f>+domexp!AF137+reexp!AF137</f>
        <v>380375</v>
      </c>
      <c r="V136">
        <f>+domexp!AG137+reexp!AG137</f>
        <v>506361</v>
      </c>
      <c r="W136">
        <f>+domexp!AH137+reexp!AH137</f>
        <v>483763</v>
      </c>
      <c r="AC136">
        <v>254718</v>
      </c>
      <c r="AD136">
        <v>157099</v>
      </c>
      <c r="AE136">
        <v>253100</v>
      </c>
      <c r="AF136">
        <v>123027</v>
      </c>
      <c r="AG136">
        <v>128644</v>
      </c>
      <c r="AH136">
        <f>+domexp!AS137+reexp!AS137</f>
        <v>145856</v>
      </c>
      <c r="AI136">
        <f>+domexp!AT137+reexp!AT137</f>
        <v>71226</v>
      </c>
      <c r="AJ136">
        <f>+domexp!AU137+reexp!AU137</f>
        <v>95272</v>
      </c>
      <c r="AK136">
        <f>+domexp!AV137+reexp!AV137</f>
        <v>74608</v>
      </c>
      <c r="AL136">
        <f>+domexp!AW137+reexp!AW137</f>
        <v>42482</v>
      </c>
    </row>
    <row r="137" spans="1:38" x14ac:dyDescent="0.25">
      <c r="A137" t="s">
        <v>0</v>
      </c>
      <c r="B137" t="s">
        <v>101</v>
      </c>
      <c r="D137" t="s">
        <v>232</v>
      </c>
      <c r="M137">
        <f>+domexp!X138+reexp!X138</f>
        <v>170202</v>
      </c>
      <c r="N137">
        <f>+domexp!Y138+reexp!Y138</f>
        <v>456552</v>
      </c>
      <c r="O137">
        <f>+domexp!Z138+reexp!Z138</f>
        <v>156138</v>
      </c>
      <c r="P137">
        <f>+domexp!AA138+reexp!AA138</f>
        <v>116000</v>
      </c>
      <c r="Q137">
        <f>+domexp!AB138+reexp!AB138</f>
        <v>238230</v>
      </c>
      <c r="R137">
        <f>+domexp!AC138+reexp!AC138</f>
        <v>354932</v>
      </c>
      <c r="S137">
        <f>+domexp!AD138+reexp!AD138</f>
        <v>244298</v>
      </c>
      <c r="T137">
        <f>+domexp!AE138+reexp!AE138</f>
        <v>237271</v>
      </c>
      <c r="U137">
        <f>+domexp!AF138+reexp!AF138</f>
        <v>258215</v>
      </c>
      <c r="V137">
        <f>+domexp!AG138+reexp!AG138</f>
        <v>252786</v>
      </c>
      <c r="W137">
        <f>+domexp!AH138+reexp!AH138</f>
        <v>267589</v>
      </c>
      <c r="AC137">
        <v>100848</v>
      </c>
      <c r="AD137">
        <v>128363</v>
      </c>
      <c r="AE137">
        <v>97254</v>
      </c>
      <c r="AF137">
        <v>54483</v>
      </c>
      <c r="AG137">
        <v>73782</v>
      </c>
      <c r="AH137">
        <f>+domexp!AS138+reexp!AS138</f>
        <v>47528</v>
      </c>
      <c r="AI137">
        <f>+domexp!AT138+reexp!AT138</f>
        <v>45941</v>
      </c>
      <c r="AJ137">
        <f>+domexp!AU138+reexp!AU138</f>
        <v>45008</v>
      </c>
      <c r="AK137">
        <f>+domexp!AV138+reexp!AV138</f>
        <v>39891</v>
      </c>
      <c r="AL137">
        <f>+domexp!AW138+reexp!AW138</f>
        <v>25775</v>
      </c>
    </row>
    <row r="138" spans="1:38" x14ac:dyDescent="0.25">
      <c r="A138" t="s">
        <v>0</v>
      </c>
      <c r="B138" t="s">
        <v>102</v>
      </c>
      <c r="D138" t="s">
        <v>232</v>
      </c>
      <c r="M138">
        <f>+domexp!X139+reexp!X139</f>
        <v>114827</v>
      </c>
      <c r="N138">
        <f>+domexp!Y139+reexp!Y139</f>
        <v>617540</v>
      </c>
      <c r="O138">
        <f>+domexp!Z139+reexp!Z139</f>
        <v>255186</v>
      </c>
      <c r="P138">
        <f>+domexp!AA139+reexp!AA139</f>
        <v>205394</v>
      </c>
      <c r="Q138">
        <f>+domexp!AB139+reexp!AB139</f>
        <v>268169</v>
      </c>
      <c r="R138">
        <f>+domexp!AC139+reexp!AC139</f>
        <v>444226</v>
      </c>
      <c r="S138">
        <f>+domexp!AD139+reexp!AD139</f>
        <v>394166</v>
      </c>
      <c r="T138">
        <f>+domexp!AE139+reexp!AE139</f>
        <v>315669</v>
      </c>
      <c r="U138">
        <f>+domexp!AF139+reexp!AF139</f>
        <v>413812</v>
      </c>
      <c r="V138">
        <f>+domexp!AG139+reexp!AG139</f>
        <v>403255</v>
      </c>
      <c r="W138">
        <f>+domexp!AH139+reexp!AH139</f>
        <v>412540</v>
      </c>
      <c r="AC138">
        <v>125942</v>
      </c>
      <c r="AD138">
        <v>110318</v>
      </c>
      <c r="AE138">
        <v>158145</v>
      </c>
      <c r="AF138">
        <v>149363</v>
      </c>
      <c r="AG138">
        <v>144283</v>
      </c>
      <c r="AH138">
        <f>+domexp!AS139+reexp!AS139</f>
        <v>223673</v>
      </c>
      <c r="AI138">
        <f>+domexp!AT139+reexp!AT139</f>
        <v>168874</v>
      </c>
      <c r="AJ138">
        <f>+domexp!AU139+reexp!AU139</f>
        <v>118370</v>
      </c>
      <c r="AK138">
        <f>+domexp!AV139+reexp!AV139</f>
        <v>124053</v>
      </c>
      <c r="AL138">
        <f>+domexp!AW139+reexp!AW139</f>
        <v>63394</v>
      </c>
    </row>
    <row r="139" spans="1:38" x14ac:dyDescent="0.25">
      <c r="A139" t="s">
        <v>0</v>
      </c>
      <c r="B139" t="s">
        <v>103</v>
      </c>
      <c r="D139" t="s">
        <v>232</v>
      </c>
      <c r="M139">
        <f>+domexp!X140+reexp!X140</f>
        <v>1844340</v>
      </c>
      <c r="N139">
        <f>+domexp!Y140+reexp!Y140</f>
        <v>6248625</v>
      </c>
      <c r="O139">
        <f>+domexp!Z140+reexp!Z140</f>
        <v>1419336</v>
      </c>
      <c r="P139">
        <f>+domexp!AA140+reexp!AA140</f>
        <v>2278514</v>
      </c>
      <c r="Q139">
        <f>+domexp!AB140+reexp!AB140</f>
        <v>2746245</v>
      </c>
      <c r="R139">
        <f>+domexp!AC140+reexp!AC140</f>
        <v>2728127</v>
      </c>
      <c r="S139">
        <f>+domexp!AD140+reexp!AD140</f>
        <v>3912052</v>
      </c>
      <c r="T139">
        <f>+domexp!AE140+reexp!AE140</f>
        <v>3800424</v>
      </c>
      <c r="U139">
        <f>+domexp!AF140+reexp!AF140</f>
        <v>3497065</v>
      </c>
      <c r="V139">
        <f>+domexp!AG140+reexp!AG140</f>
        <v>3708082</v>
      </c>
      <c r="W139">
        <f>+domexp!AH140+reexp!AH140</f>
        <v>3303327</v>
      </c>
      <c r="AC139">
        <v>1950134</v>
      </c>
      <c r="AD139">
        <v>2419475</v>
      </c>
      <c r="AE139">
        <v>3027548</v>
      </c>
      <c r="AF139">
        <v>1761708</v>
      </c>
      <c r="AG139">
        <v>2055798</v>
      </c>
      <c r="AH139">
        <f>+domexp!AS140+reexp!AS140</f>
        <v>1359158</v>
      </c>
      <c r="AI139">
        <f>+domexp!AT140+reexp!AT140</f>
        <v>1149372</v>
      </c>
      <c r="AJ139">
        <f>+domexp!AU140+reexp!AU140</f>
        <v>870296</v>
      </c>
      <c r="AK139">
        <f>+domexp!AV140+reexp!AV140</f>
        <v>808920</v>
      </c>
      <c r="AL139">
        <f>+domexp!AW140+reexp!AW140</f>
        <v>494572</v>
      </c>
    </row>
    <row r="140" spans="1:38" x14ac:dyDescent="0.25">
      <c r="A140" t="s">
        <v>0</v>
      </c>
      <c r="B140" t="s">
        <v>104</v>
      </c>
      <c r="D140" t="s">
        <v>232</v>
      </c>
      <c r="M140">
        <f>+domexp!X141+reexp!X141</f>
        <v>219023</v>
      </c>
      <c r="N140">
        <f>+domexp!Y141+reexp!Y141</f>
        <v>538236</v>
      </c>
      <c r="O140">
        <f>+domexp!Z141+reexp!Z141</f>
        <v>323061</v>
      </c>
      <c r="P140">
        <f>+domexp!AA141+reexp!AA141</f>
        <v>229807</v>
      </c>
      <c r="Q140">
        <f>+domexp!AB141+reexp!AB141</f>
        <v>370362</v>
      </c>
      <c r="R140">
        <f>+domexp!AC141+reexp!AC141</f>
        <v>438395</v>
      </c>
      <c r="S140">
        <f>+domexp!AD141+reexp!AD141</f>
        <v>408629</v>
      </c>
      <c r="T140">
        <f>+domexp!AE141+reexp!AE141</f>
        <v>389138</v>
      </c>
      <c r="U140">
        <f>+domexp!AF141+reexp!AF141</f>
        <v>424417</v>
      </c>
      <c r="V140">
        <f>+domexp!AG141+reexp!AG141</f>
        <v>434841</v>
      </c>
      <c r="W140">
        <f>+domexp!AH141+reexp!AH141</f>
        <v>458286</v>
      </c>
      <c r="AC140">
        <v>297310</v>
      </c>
      <c r="AD140">
        <v>368812</v>
      </c>
      <c r="AE140">
        <v>428496</v>
      </c>
      <c r="AF140">
        <v>458954</v>
      </c>
      <c r="AG140">
        <v>314773</v>
      </c>
      <c r="AH140">
        <f>+domexp!AS141+reexp!AS141</f>
        <v>417302</v>
      </c>
      <c r="AI140">
        <f>+domexp!AT141+reexp!AT141</f>
        <v>362249</v>
      </c>
      <c r="AJ140">
        <f>+domexp!AU141+reexp!AU141</f>
        <v>229893</v>
      </c>
      <c r="AK140">
        <f>+domexp!AV141+reexp!AV141</f>
        <v>214046</v>
      </c>
      <c r="AL140">
        <f>+domexp!AW141+reexp!AW141</f>
        <v>132112</v>
      </c>
    </row>
    <row r="141" spans="1:38" x14ac:dyDescent="0.25">
      <c r="A141" t="s">
        <v>0</v>
      </c>
      <c r="B141" t="s">
        <v>105</v>
      </c>
      <c r="D141" t="s">
        <v>232</v>
      </c>
      <c r="M141">
        <f>+domexp!X142+reexp!X142</f>
        <v>1376199</v>
      </c>
      <c r="N141">
        <f>+domexp!Y142+reexp!Y142</f>
        <v>3446686</v>
      </c>
      <c r="O141">
        <f>+domexp!Z142+reexp!Z142</f>
        <v>736836</v>
      </c>
      <c r="P141">
        <f>+domexp!AA142+reexp!AA142</f>
        <v>966542</v>
      </c>
      <c r="Q141">
        <f>+domexp!AB142+reexp!AB142</f>
        <v>1566778</v>
      </c>
      <c r="R141">
        <f>+domexp!AC142+reexp!AC142</f>
        <v>1802960</v>
      </c>
      <c r="S141">
        <f>+domexp!AD142+reexp!AD142</f>
        <v>2512931</v>
      </c>
      <c r="T141">
        <f>+domexp!AE142+reexp!AE142</f>
        <v>2326075</v>
      </c>
      <c r="U141">
        <f>+domexp!AF142+reexp!AF142</f>
        <v>2195483</v>
      </c>
      <c r="V141">
        <f>+domexp!AG142+reexp!AG142</f>
        <v>2201268</v>
      </c>
      <c r="W141">
        <f>+domexp!AH142+reexp!AH142</f>
        <v>2547265</v>
      </c>
      <c r="AC141">
        <v>1107792</v>
      </c>
      <c r="AD141">
        <v>1207653</v>
      </c>
      <c r="AE141">
        <v>1777521</v>
      </c>
      <c r="AF141">
        <v>1446488</v>
      </c>
      <c r="AG141">
        <v>1494376</v>
      </c>
      <c r="AH141">
        <f>+domexp!AS142+reexp!AS142</f>
        <v>1816684</v>
      </c>
      <c r="AI141">
        <f>+domexp!AT142+reexp!AT142</f>
        <v>1324812</v>
      </c>
      <c r="AJ141">
        <f>+domexp!AU142+reexp!AU142</f>
        <v>1401989</v>
      </c>
      <c r="AK141">
        <f>+domexp!AV142+reexp!AV142</f>
        <v>1064631</v>
      </c>
      <c r="AL141">
        <f>+domexp!AW142+reexp!AW142</f>
        <v>401826</v>
      </c>
    </row>
    <row r="142" spans="1:38" x14ac:dyDescent="0.25">
      <c r="A142" t="s">
        <v>0</v>
      </c>
      <c r="B142" t="s">
        <v>106</v>
      </c>
      <c r="D142" t="s">
        <v>232</v>
      </c>
      <c r="M142">
        <f>+domexp!X143+reexp!X143</f>
        <v>386679</v>
      </c>
      <c r="N142">
        <f>+domexp!Y143+reexp!Y143</f>
        <v>1365128</v>
      </c>
      <c r="O142">
        <f>+domexp!Z143+reexp!Z143</f>
        <v>638326</v>
      </c>
      <c r="P142">
        <f>+domexp!AA143+reexp!AA143</f>
        <v>621241</v>
      </c>
      <c r="Q142">
        <f>+domexp!AB143+reexp!AB143</f>
        <v>599756</v>
      </c>
      <c r="R142">
        <f>+domexp!AC143+reexp!AC143</f>
        <v>808737</v>
      </c>
      <c r="S142">
        <f>+domexp!AD143+reexp!AD143</f>
        <v>700382</v>
      </c>
      <c r="T142">
        <f>+domexp!AE143+reexp!AE143</f>
        <v>532455</v>
      </c>
      <c r="U142">
        <f>+domexp!AF143+reexp!AF143</f>
        <v>434794</v>
      </c>
      <c r="V142">
        <f>+domexp!AG143+reexp!AG143</f>
        <v>506837</v>
      </c>
      <c r="W142">
        <f>+domexp!AH143+reexp!AH143</f>
        <v>593933</v>
      </c>
      <c r="AC142">
        <v>221667</v>
      </c>
      <c r="AD142">
        <v>230229</v>
      </c>
      <c r="AE142">
        <v>272647</v>
      </c>
      <c r="AF142">
        <v>131216</v>
      </c>
      <c r="AG142">
        <v>137739</v>
      </c>
      <c r="AH142">
        <f>+domexp!AS143+reexp!AS143</f>
        <v>193418</v>
      </c>
      <c r="AI142">
        <f>+domexp!AT143+reexp!AT143</f>
        <v>174408</v>
      </c>
      <c r="AJ142">
        <f>+domexp!AU143+reexp!AU143</f>
        <v>128537</v>
      </c>
      <c r="AK142">
        <f>+domexp!AV143+reexp!AV143</f>
        <v>262492</v>
      </c>
      <c r="AL142">
        <f>+domexp!AW143+reexp!AW143</f>
        <v>162760</v>
      </c>
    </row>
    <row r="143" spans="1:38" x14ac:dyDescent="0.25">
      <c r="A143" t="s">
        <v>0</v>
      </c>
      <c r="B143" t="s">
        <v>107</v>
      </c>
      <c r="D143" t="s">
        <v>232</v>
      </c>
      <c r="M143">
        <f>+domexp!X144+reexp!X144</f>
        <v>1720541</v>
      </c>
      <c r="N143">
        <f>+domexp!Y144+reexp!Y144</f>
        <v>4833953</v>
      </c>
      <c r="O143">
        <f>+domexp!Z144+reexp!Z144</f>
        <v>2180725</v>
      </c>
      <c r="P143">
        <f>+domexp!AA144+reexp!AA144</f>
        <v>1788880</v>
      </c>
      <c r="Q143">
        <f>+domexp!AB144+reexp!AB144</f>
        <v>2603218</v>
      </c>
      <c r="R143">
        <f>+domexp!AC144+reexp!AC144</f>
        <v>2803059</v>
      </c>
      <c r="S143">
        <f>+domexp!AD144+reexp!AD144</f>
        <v>2455685</v>
      </c>
      <c r="T143">
        <f>+domexp!AE144+reexp!AE144</f>
        <v>2430139</v>
      </c>
      <c r="U143">
        <f>+domexp!AF144+reexp!AF144</f>
        <v>2162083</v>
      </c>
      <c r="V143">
        <f>+domexp!AG144+reexp!AG144</f>
        <v>2038889</v>
      </c>
      <c r="W143">
        <f>+domexp!AH144+reexp!AH144</f>
        <v>2093023</v>
      </c>
      <c r="AC143">
        <v>1029686</v>
      </c>
      <c r="AD143">
        <v>1132720</v>
      </c>
      <c r="AE143">
        <v>1162448</v>
      </c>
      <c r="AF143">
        <v>1033139</v>
      </c>
      <c r="AG143">
        <v>748903</v>
      </c>
      <c r="AH143">
        <f>+domexp!AS144+reexp!AS144</f>
        <v>1087087</v>
      </c>
      <c r="AI143">
        <f>+domexp!AT144+reexp!AT144</f>
        <v>494861</v>
      </c>
      <c r="AJ143">
        <f>+domexp!AU144+reexp!AU144</f>
        <v>647790</v>
      </c>
      <c r="AK143">
        <f>+domexp!AV144+reexp!AV144</f>
        <v>788712</v>
      </c>
      <c r="AL143">
        <f>+domexp!AW144+reexp!AW144</f>
        <v>355426</v>
      </c>
    </row>
    <row r="144" spans="1:38" x14ac:dyDescent="0.25">
      <c r="A144" t="s">
        <v>0</v>
      </c>
      <c r="B144" t="s">
        <v>108</v>
      </c>
      <c r="D144" t="s">
        <v>232</v>
      </c>
      <c r="M144">
        <f>+domexp!X145+reexp!X145</f>
        <v>4857245</v>
      </c>
      <c r="N144">
        <f>+domexp!Y145+reexp!Y145</f>
        <v>9884101</v>
      </c>
      <c r="O144">
        <f>+domexp!Z145+reexp!Z145</f>
        <v>5211388</v>
      </c>
      <c r="P144">
        <f>+domexp!AA145+reexp!AA145</f>
        <v>5559939</v>
      </c>
      <c r="Q144">
        <f>+domexp!AB145+reexp!AB145</f>
        <v>7011109</v>
      </c>
      <c r="R144">
        <f>+domexp!AC145+reexp!AC145</f>
        <v>5668939</v>
      </c>
      <c r="S144">
        <f>+domexp!AD145+reexp!AD145</f>
        <v>6336459</v>
      </c>
      <c r="T144">
        <f>+domexp!AE145+reexp!AE145</f>
        <v>5944886</v>
      </c>
      <c r="U144">
        <f>+domexp!AF145+reexp!AF145</f>
        <v>5410895</v>
      </c>
      <c r="V144">
        <f>+domexp!AG145+reexp!AG145</f>
        <v>5385231</v>
      </c>
      <c r="W144">
        <f>+domexp!AH145+reexp!AH145</f>
        <v>9592814</v>
      </c>
      <c r="AC144">
        <v>2051202</v>
      </c>
      <c r="AD144">
        <v>1746447</v>
      </c>
      <c r="AE144">
        <v>1903604</v>
      </c>
      <c r="AF144">
        <v>1640832</v>
      </c>
      <c r="AG144">
        <v>1503292</v>
      </c>
      <c r="AH144">
        <f>+domexp!AS145+reexp!AS145</f>
        <v>2899791</v>
      </c>
      <c r="AI144">
        <f>+domexp!AT145+reexp!AT145</f>
        <v>1278399</v>
      </c>
      <c r="AJ144">
        <f>+domexp!AU145+reexp!AU145</f>
        <v>1433953</v>
      </c>
      <c r="AK144">
        <f>+domexp!AV145+reexp!AV145</f>
        <v>2036157</v>
      </c>
      <c r="AL144">
        <f>+domexp!AW145+reexp!AW145</f>
        <v>812678</v>
      </c>
    </row>
    <row r="145" spans="1:44" x14ac:dyDescent="0.25">
      <c r="A145" t="s">
        <v>0</v>
      </c>
      <c r="B145" t="s">
        <v>109</v>
      </c>
      <c r="D145" t="s">
        <v>232</v>
      </c>
      <c r="M145">
        <f>+domexp!X146+reexp!X146</f>
        <v>11074641</v>
      </c>
      <c r="N145">
        <f>+domexp!Y146+reexp!Y146</f>
        <v>24893997</v>
      </c>
      <c r="O145">
        <f>+domexp!Z146+reexp!Z146</f>
        <v>10602573</v>
      </c>
      <c r="P145">
        <f>+domexp!AA146+reexp!AA146</f>
        <v>11176009</v>
      </c>
      <c r="Q145">
        <f>+domexp!AB146+reexp!AB146</f>
        <v>11250107</v>
      </c>
      <c r="R145">
        <f>+domexp!AC146+reexp!AC146</f>
        <v>14108573</v>
      </c>
      <c r="S145">
        <f>+domexp!AD146+reexp!AD146</f>
        <v>16485917</v>
      </c>
      <c r="T145">
        <f>+domexp!AE146+reexp!AE146</f>
        <v>12890393</v>
      </c>
      <c r="U145">
        <f>+domexp!AF146+reexp!AF146</f>
        <v>14665668</v>
      </c>
      <c r="V145">
        <f>+domexp!AG146+reexp!AG146</f>
        <v>16425073</v>
      </c>
      <c r="W145">
        <f>+domexp!AH146+reexp!AH146</f>
        <v>13705052</v>
      </c>
      <c r="AC145">
        <v>4757152</v>
      </c>
      <c r="AD145">
        <v>4758569</v>
      </c>
      <c r="AE145">
        <v>7046626</v>
      </c>
      <c r="AF145">
        <v>5185294</v>
      </c>
      <c r="AG145">
        <v>4589635</v>
      </c>
      <c r="AH145">
        <f>+domexp!AS146+reexp!AS146</f>
        <v>5119941</v>
      </c>
      <c r="AI145">
        <f>+domexp!AT146+reexp!AT146</f>
        <v>3563609</v>
      </c>
      <c r="AJ145">
        <f>+domexp!AU146+reexp!AU146</f>
        <v>3608422</v>
      </c>
      <c r="AK145">
        <f>+domexp!AV146+reexp!AV146</f>
        <v>4105018</v>
      </c>
      <c r="AL145">
        <f>+domexp!AW146+reexp!AW146</f>
        <v>2325311</v>
      </c>
    </row>
    <row r="146" spans="1:44" x14ac:dyDescent="0.25">
      <c r="A146" t="s">
        <v>0</v>
      </c>
      <c r="B146" t="s">
        <v>110</v>
      </c>
      <c r="D146" t="s">
        <v>232</v>
      </c>
      <c r="M146">
        <f>+domexp!X147+reexp!X147</f>
        <v>3366010</v>
      </c>
      <c r="N146">
        <f>+domexp!Y147+reexp!Y147</f>
        <v>6056941</v>
      </c>
      <c r="O146">
        <f>+domexp!Z147+reexp!Z147</f>
        <v>3107165</v>
      </c>
      <c r="P146">
        <f>+domexp!AA147+reexp!AA147</f>
        <v>2599279</v>
      </c>
      <c r="Q146">
        <f>+domexp!AB147+reexp!AB147</f>
        <v>3258361</v>
      </c>
      <c r="R146">
        <f>+domexp!AC147+reexp!AC147</f>
        <v>3266381</v>
      </c>
      <c r="S146">
        <f>+domexp!AD147+reexp!AD147</f>
        <v>3250538</v>
      </c>
      <c r="T146">
        <f>+domexp!AE147+reexp!AE147</f>
        <v>2439449</v>
      </c>
      <c r="U146">
        <f>+domexp!AF147+reexp!AF147</f>
        <v>2918209</v>
      </c>
      <c r="V146">
        <f>+domexp!AG147+reexp!AG147</f>
        <v>3160435</v>
      </c>
      <c r="W146">
        <f>+domexp!AH147+reexp!AH147</f>
        <v>3775496</v>
      </c>
      <c r="AC146">
        <v>1516279</v>
      </c>
      <c r="AD146">
        <v>1919949</v>
      </c>
      <c r="AE146">
        <v>2309351</v>
      </c>
      <c r="AF146">
        <v>2187202</v>
      </c>
      <c r="AG146">
        <v>2165581</v>
      </c>
      <c r="AH146">
        <f>+domexp!AS147+reexp!AS147</f>
        <v>2825823</v>
      </c>
      <c r="AI146">
        <f>+domexp!AT147+reexp!AT147</f>
        <v>2550400</v>
      </c>
      <c r="AJ146">
        <f>+domexp!AU147+reexp!AU147</f>
        <v>1823446</v>
      </c>
      <c r="AK146">
        <f>+domexp!AV147+reexp!AV147</f>
        <v>1300787</v>
      </c>
      <c r="AL146">
        <f>+domexp!AW147+reexp!AW147</f>
        <v>598839</v>
      </c>
    </row>
    <row r="147" spans="1:44" x14ac:dyDescent="0.25">
      <c r="A147" t="s">
        <v>0</v>
      </c>
      <c r="B147" t="s">
        <v>111</v>
      </c>
      <c r="D147" t="s">
        <v>232</v>
      </c>
      <c r="M147">
        <f>+domexp!X148+reexp!X148</f>
        <v>555806</v>
      </c>
      <c r="N147">
        <f>+domexp!Y148+reexp!Y148</f>
        <v>768429</v>
      </c>
      <c r="O147">
        <f>+domexp!Z148+reexp!Z148</f>
        <v>439455</v>
      </c>
      <c r="P147">
        <f>+domexp!AA148+reexp!AA148</f>
        <v>415646</v>
      </c>
      <c r="Q147">
        <f>+domexp!AB148+reexp!AB148</f>
        <v>555461</v>
      </c>
      <c r="R147">
        <f>+domexp!AC148+reexp!AC148</f>
        <v>523733</v>
      </c>
      <c r="S147">
        <f>+domexp!AD148+reexp!AD148</f>
        <v>540865</v>
      </c>
      <c r="T147">
        <f>+domexp!AE148+reexp!AE148</f>
        <v>559065</v>
      </c>
      <c r="U147">
        <f>+domexp!AF148+reexp!AF148</f>
        <v>426090</v>
      </c>
      <c r="V147">
        <f>+domexp!AG148+reexp!AG148</f>
        <v>512277</v>
      </c>
      <c r="W147">
        <f>+domexp!AH148+reexp!AH148</f>
        <v>688415</v>
      </c>
      <c r="AC147">
        <v>128744</v>
      </c>
      <c r="AD147">
        <v>186922</v>
      </c>
      <c r="AE147">
        <v>255257</v>
      </c>
      <c r="AF147">
        <v>206283</v>
      </c>
      <c r="AG147">
        <v>199061</v>
      </c>
      <c r="AH147">
        <f>+domexp!AS148+reexp!AS148</f>
        <v>391177</v>
      </c>
      <c r="AI147">
        <f>+domexp!AT148+reexp!AT148</f>
        <v>486000</v>
      </c>
      <c r="AJ147">
        <f>+domexp!AU148+reexp!AU148</f>
        <v>486175</v>
      </c>
      <c r="AK147">
        <f>+domexp!AV148+reexp!AV148</f>
        <v>557229</v>
      </c>
      <c r="AL147">
        <f>+domexp!AW148+reexp!AW148</f>
        <v>253062</v>
      </c>
    </row>
    <row r="148" spans="1:44" x14ac:dyDescent="0.25">
      <c r="A148" t="s">
        <v>0</v>
      </c>
      <c r="B148" t="s">
        <v>112</v>
      </c>
      <c r="D148" t="s">
        <v>232</v>
      </c>
      <c r="M148">
        <f>+domexp!X149+reexp!X149</f>
        <v>21701837</v>
      </c>
      <c r="N148">
        <f>+domexp!Y149+reexp!Y149</f>
        <v>43841651</v>
      </c>
      <c r="O148">
        <f>+domexp!Z149+reexp!Z149</f>
        <v>28053695</v>
      </c>
      <c r="P148">
        <f>+domexp!AA149+reexp!AA149</f>
        <v>23324615</v>
      </c>
      <c r="Q148">
        <f>+domexp!AB149+reexp!AB149</f>
        <v>28832281</v>
      </c>
      <c r="R148">
        <f>+domexp!AC149+reexp!AC149</f>
        <v>27702386</v>
      </c>
      <c r="S148">
        <f>+domexp!AD149+reexp!AD149</f>
        <v>29735332</v>
      </c>
      <c r="T148">
        <f>+domexp!AE149+reexp!AE149</f>
        <v>23649710</v>
      </c>
      <c r="U148">
        <f>+domexp!AF149+reexp!AF149</f>
        <v>27601502</v>
      </c>
      <c r="V148">
        <f>+domexp!AG149+reexp!AG149</f>
        <v>31773511</v>
      </c>
      <c r="W148">
        <f>+domexp!AH149+reexp!AH149</f>
        <v>29677382</v>
      </c>
      <c r="AC148">
        <v>15256670</v>
      </c>
      <c r="AD148">
        <v>15266220</v>
      </c>
      <c r="AE148">
        <v>20043196</v>
      </c>
      <c r="AF148">
        <v>19338017</v>
      </c>
      <c r="AG148">
        <v>20425649</v>
      </c>
      <c r="AH148">
        <f>+domexp!AS149+reexp!AS149</f>
        <v>17896716</v>
      </c>
      <c r="AI148">
        <f>+domexp!AT149+reexp!AT149</f>
        <v>15581124</v>
      </c>
      <c r="AJ148">
        <f>+domexp!AU149+reexp!AU149</f>
        <v>13345469</v>
      </c>
      <c r="AK148">
        <f>+domexp!AV149+reexp!AV149</f>
        <v>9563068</v>
      </c>
      <c r="AL148">
        <f>+domexp!AW149+reexp!AW149</f>
        <v>4098469</v>
      </c>
    </row>
    <row r="149" spans="1:44" x14ac:dyDescent="0.25">
      <c r="A149" t="s">
        <v>0</v>
      </c>
      <c r="B149" t="s">
        <v>113</v>
      </c>
      <c r="D149" t="s">
        <v>232</v>
      </c>
      <c r="M149">
        <f>+domexp!X150+reexp!X150</f>
        <v>295560</v>
      </c>
      <c r="N149">
        <f>+domexp!Y150+reexp!Y150</f>
        <v>172134</v>
      </c>
      <c r="O149">
        <f>+domexp!Z150+reexp!Z150</f>
        <v>69965</v>
      </c>
      <c r="P149">
        <f>+domexp!AA150+reexp!AA150</f>
        <v>75369</v>
      </c>
      <c r="Q149">
        <f>+domexp!AB150+reexp!AB150</f>
        <v>136711</v>
      </c>
      <c r="R149">
        <f>+domexp!AC150+reexp!AC150</f>
        <v>154855</v>
      </c>
      <c r="S149">
        <f>+domexp!AD150+reexp!AD150</f>
        <v>195420</v>
      </c>
      <c r="T149">
        <f>+domexp!AE150+reexp!AE150</f>
        <v>137031</v>
      </c>
      <c r="U149">
        <f>+domexp!AF150+reexp!AF150</f>
        <v>114454</v>
      </c>
      <c r="V149">
        <f>+domexp!AG150+reexp!AG150</f>
        <v>144772</v>
      </c>
      <c r="W149">
        <f>+domexp!AH150+reexp!AH150</f>
        <v>121726</v>
      </c>
      <c r="AC149">
        <v>77227</v>
      </c>
      <c r="AD149">
        <v>62793</v>
      </c>
      <c r="AE149">
        <v>95154</v>
      </c>
      <c r="AF149">
        <v>72308</v>
      </c>
      <c r="AG149">
        <v>72573</v>
      </c>
      <c r="AH149">
        <f>+domexp!AS150+reexp!AS150</f>
        <v>86974</v>
      </c>
      <c r="AI149">
        <f>+domexp!AT150+reexp!AT150</f>
        <v>73478</v>
      </c>
      <c r="AJ149">
        <f>+domexp!AU150+reexp!AU150</f>
        <v>82855</v>
      </c>
      <c r="AK149">
        <f>+domexp!AV150+reexp!AV150</f>
        <v>99881</v>
      </c>
      <c r="AL149">
        <f>+domexp!AW150+reexp!AW150</f>
        <v>52122</v>
      </c>
    </row>
    <row r="150" spans="1:44" x14ac:dyDescent="0.25">
      <c r="A150" t="s">
        <v>0</v>
      </c>
      <c r="B150" t="s">
        <v>226</v>
      </c>
      <c r="D150" t="s">
        <v>232</v>
      </c>
      <c r="M150">
        <f>+domexp!X151+reexp!X151</f>
        <v>0</v>
      </c>
      <c r="N150">
        <f>+domexp!Y151+reexp!Y151</f>
        <v>0</v>
      </c>
      <c r="O150">
        <f>+domexp!Z151+reexp!Z151</f>
        <v>0</v>
      </c>
      <c r="P150">
        <f>+domexp!AA151+reexp!AA151</f>
        <v>0</v>
      </c>
      <c r="Q150">
        <f>+domexp!AB151+reexp!AB151</f>
        <v>0</v>
      </c>
      <c r="R150">
        <f>+domexp!AC151+reexp!AC151</f>
        <v>0</v>
      </c>
      <c r="S150">
        <f>+domexp!AD151+reexp!AD151</f>
        <v>0</v>
      </c>
      <c r="T150">
        <f>+domexp!AE151+reexp!AE151</f>
        <v>0</v>
      </c>
      <c r="U150">
        <f>+domexp!AF151+reexp!AF151</f>
        <v>0</v>
      </c>
      <c r="V150">
        <f>+domexp!AG151+reexp!AG151</f>
        <v>0</v>
      </c>
      <c r="W150">
        <f>+domexp!AH151+reexp!AH151</f>
        <v>0</v>
      </c>
      <c r="AC150">
        <v>46</v>
      </c>
      <c r="AE150">
        <v>10</v>
      </c>
      <c r="AF150">
        <v>17</v>
      </c>
      <c r="AG150">
        <v>269</v>
      </c>
      <c r="AH150">
        <f>+domexp!AS151+reexp!AS151</f>
        <v>0</v>
      </c>
      <c r="AI150">
        <f>+domexp!AT151+reexp!AT151</f>
        <v>0</v>
      </c>
      <c r="AJ150">
        <f>+domexp!AU151+reexp!AU151</f>
        <v>0</v>
      </c>
      <c r="AK150">
        <f>+domexp!AV151+reexp!AV151</f>
        <v>0</v>
      </c>
      <c r="AL150">
        <f>+domexp!AW151+reexp!AW151</f>
        <v>0</v>
      </c>
    </row>
    <row r="151" spans="1:44" x14ac:dyDescent="0.25">
      <c r="A151" t="s">
        <v>0</v>
      </c>
      <c r="B151" t="s">
        <v>227</v>
      </c>
      <c r="D151" t="s">
        <v>232</v>
      </c>
      <c r="M151">
        <f>+domexp!X152+reexp!X152</f>
        <v>0</v>
      </c>
      <c r="N151">
        <f>+domexp!Y152+reexp!Y152</f>
        <v>0</v>
      </c>
      <c r="O151">
        <f>+domexp!Z152+reexp!Z152</f>
        <v>0</v>
      </c>
      <c r="P151">
        <f>+domexp!AA152+reexp!AA152</f>
        <v>0</v>
      </c>
      <c r="Q151">
        <f>+domexp!AB152+reexp!AB152</f>
        <v>0</v>
      </c>
      <c r="R151">
        <f>+domexp!AC152+reexp!AC152</f>
        <v>0</v>
      </c>
      <c r="S151">
        <f>+domexp!AD152+reexp!AD152</f>
        <v>0</v>
      </c>
      <c r="T151">
        <f>+domexp!AE152+reexp!AE152</f>
        <v>0</v>
      </c>
      <c r="U151">
        <f>+domexp!AF152+reexp!AF152</f>
        <v>0</v>
      </c>
      <c r="V151">
        <f>+domexp!AG152+reexp!AG152</f>
        <v>0</v>
      </c>
      <c r="W151">
        <f>+domexp!AH152+reexp!AH152</f>
        <v>0</v>
      </c>
      <c r="AD151">
        <v>471</v>
      </c>
      <c r="AF151">
        <v>128</v>
      </c>
      <c r="AH151">
        <f>+domexp!AS152+reexp!AS152</f>
        <v>0</v>
      </c>
      <c r="AI151">
        <f>+domexp!AT152+reexp!AT152</f>
        <v>0</v>
      </c>
      <c r="AJ151">
        <f>+domexp!AU152+reexp!AU152</f>
        <v>0</v>
      </c>
      <c r="AK151">
        <f>+domexp!AV152+reexp!AV152</f>
        <v>0</v>
      </c>
      <c r="AL151">
        <f>+domexp!AW152+reexp!AW152</f>
        <v>0</v>
      </c>
    </row>
    <row r="152" spans="1:44" x14ac:dyDescent="0.25">
      <c r="A152" t="s">
        <v>0</v>
      </c>
      <c r="B152" t="s">
        <v>114</v>
      </c>
      <c r="D152" t="s">
        <v>232</v>
      </c>
      <c r="M152">
        <f>+domexp!X153+reexp!X153</f>
        <v>0</v>
      </c>
      <c r="N152">
        <f>+domexp!Y153+reexp!Y153</f>
        <v>0</v>
      </c>
      <c r="O152">
        <f>+domexp!Z153+reexp!Z153</f>
        <v>0</v>
      </c>
      <c r="P152">
        <f>+domexp!AA153+reexp!AA153</f>
        <v>0</v>
      </c>
      <c r="Q152">
        <f>+domexp!AB153+reexp!AB153</f>
        <v>247</v>
      </c>
      <c r="R152">
        <f>+domexp!AC153+reexp!AC153</f>
        <v>0</v>
      </c>
      <c r="S152">
        <f>+domexp!AD153+reexp!AD153</f>
        <v>0</v>
      </c>
      <c r="T152">
        <f>+domexp!AE153+reexp!AE153</f>
        <v>49</v>
      </c>
      <c r="U152">
        <f>+domexp!AF153+reexp!AF153</f>
        <v>84</v>
      </c>
      <c r="V152">
        <f>+domexp!AG153+reexp!AG153</f>
        <v>62</v>
      </c>
      <c r="W152">
        <f>+domexp!AH153+reexp!AH153</f>
        <v>38</v>
      </c>
      <c r="AH152">
        <f>+domexp!AS153+reexp!AS153</f>
        <v>0</v>
      </c>
      <c r="AI152">
        <f>+domexp!AT153+reexp!AT153</f>
        <v>0</v>
      </c>
      <c r="AJ152">
        <f>+domexp!AU153+reexp!AU153</f>
        <v>0</v>
      </c>
      <c r="AK152">
        <f>+domexp!AV153+reexp!AV153</f>
        <v>0</v>
      </c>
      <c r="AL152">
        <f>+domexp!AW153+reexp!AW153</f>
        <v>0</v>
      </c>
    </row>
    <row r="153" spans="1:44" x14ac:dyDescent="0.25">
      <c r="A153" t="s">
        <v>0</v>
      </c>
      <c r="B153" t="s">
        <v>115</v>
      </c>
      <c r="D153" t="s">
        <v>232</v>
      </c>
      <c r="M153">
        <f>+domexp!X154+reexp!X154</f>
        <v>0</v>
      </c>
      <c r="N153">
        <f>+domexp!Y154+reexp!Y154</f>
        <v>0</v>
      </c>
      <c r="O153">
        <f>+domexp!Z154+reexp!Z154</f>
        <v>300</v>
      </c>
      <c r="P153">
        <f>+domexp!AA154+reexp!AA154</f>
        <v>6623</v>
      </c>
      <c r="Q153">
        <f>+domexp!AB154+reexp!AB154</f>
        <v>11587</v>
      </c>
      <c r="R153">
        <f>+domexp!AC154+reexp!AC154</f>
        <v>9884</v>
      </c>
      <c r="S153">
        <f>+domexp!AD154+reexp!AD154</f>
        <v>1401</v>
      </c>
      <c r="T153">
        <f>+domexp!AE154+reexp!AE154</f>
        <v>1760</v>
      </c>
      <c r="U153">
        <f>+domexp!AF154+reexp!AF154</f>
        <v>224</v>
      </c>
      <c r="V153">
        <f>+domexp!AG154+reexp!AG154</f>
        <v>56095</v>
      </c>
      <c r="W153">
        <f>+domexp!AH154+reexp!AH154</f>
        <v>44341</v>
      </c>
      <c r="AH153">
        <f>+domexp!AS154+reexp!AS154</f>
        <v>0</v>
      </c>
      <c r="AI153">
        <f>+domexp!AT154+reexp!AT154</f>
        <v>0</v>
      </c>
      <c r="AJ153">
        <f>+domexp!AU154+reexp!AU154</f>
        <v>0</v>
      </c>
      <c r="AK153">
        <f>+domexp!AV154+reexp!AV154</f>
        <v>0</v>
      </c>
      <c r="AL153">
        <f>+domexp!AW154+reexp!AW154</f>
        <v>0</v>
      </c>
    </row>
    <row r="154" spans="1:44" x14ac:dyDescent="0.25">
      <c r="A154" t="s">
        <v>0</v>
      </c>
      <c r="B154" t="s">
        <v>228</v>
      </c>
      <c r="D154" t="s">
        <v>232</v>
      </c>
      <c r="M154">
        <f>+domexp!X155+reexp!X155</f>
        <v>0</v>
      </c>
      <c r="N154">
        <f>+domexp!Y155+reexp!Y155</f>
        <v>0</v>
      </c>
      <c r="O154">
        <f>+domexp!Z155+reexp!Z155</f>
        <v>0</v>
      </c>
      <c r="P154">
        <f>+domexp!AA155+reexp!AA155</f>
        <v>0</v>
      </c>
      <c r="Q154">
        <f>+domexp!AB155+reexp!AB155</f>
        <v>0</v>
      </c>
      <c r="R154">
        <f>+domexp!AC155+reexp!AC155</f>
        <v>0</v>
      </c>
      <c r="S154">
        <f>+domexp!AD155+reexp!AD155</f>
        <v>0</v>
      </c>
      <c r="T154">
        <f>+domexp!AE155+reexp!AE155</f>
        <v>0</v>
      </c>
      <c r="U154">
        <f>+domexp!AF155+reexp!AF155</f>
        <v>0</v>
      </c>
      <c r="V154">
        <f>+domexp!AG155+reexp!AG155</f>
        <v>0</v>
      </c>
      <c r="W154">
        <f>+domexp!AH155+reexp!AH155</f>
        <v>0</v>
      </c>
      <c r="AC154">
        <v>7281</v>
      </c>
      <c r="AD154">
        <v>4410</v>
      </c>
      <c r="AE154">
        <v>28</v>
      </c>
      <c r="AF154">
        <v>6148</v>
      </c>
      <c r="AG154">
        <v>692</v>
      </c>
      <c r="AH154">
        <f>+domexp!AS155+reexp!AS155</f>
        <v>20</v>
      </c>
      <c r="AI154">
        <f>+domexp!AT155+reexp!AT155</f>
        <v>0</v>
      </c>
      <c r="AJ154">
        <f>+domexp!AU155+reexp!AU155</f>
        <v>0</v>
      </c>
      <c r="AK154">
        <f>+domexp!AV155+reexp!AV155</f>
        <v>0</v>
      </c>
      <c r="AL154">
        <f>+domexp!AW155+reexp!AW155</f>
        <v>0</v>
      </c>
    </row>
    <row r="155" spans="1:44" x14ac:dyDescent="0.25">
      <c r="A155" t="s">
        <v>0</v>
      </c>
      <c r="B155" t="s">
        <v>116</v>
      </c>
      <c r="D155" t="s">
        <v>232</v>
      </c>
      <c r="M155">
        <f>+domexp!X156+reexp!X156</f>
        <v>0</v>
      </c>
      <c r="N155">
        <f>+domexp!Y156+reexp!Y156</f>
        <v>0</v>
      </c>
      <c r="O155">
        <f>+domexp!Z156+reexp!Z156</f>
        <v>0</v>
      </c>
      <c r="P155">
        <f>+domexp!AA156+reexp!AA156</f>
        <v>0</v>
      </c>
      <c r="Q155">
        <f>+domexp!AB156+reexp!AB156</f>
        <v>1884</v>
      </c>
      <c r="R155">
        <f>+domexp!AC156+reexp!AC156</f>
        <v>1894</v>
      </c>
      <c r="S155">
        <f>+domexp!AD156+reexp!AD156</f>
        <v>1744</v>
      </c>
      <c r="T155">
        <f>+domexp!AE156+reexp!AE156</f>
        <v>1168</v>
      </c>
      <c r="U155">
        <f>+domexp!AF156+reexp!AF156</f>
        <v>1852</v>
      </c>
      <c r="V155">
        <f>+domexp!AG156+reexp!AG156</f>
        <v>1536</v>
      </c>
      <c r="W155">
        <f>+domexp!AH156+reexp!AH156</f>
        <v>2066</v>
      </c>
      <c r="AC155">
        <v>1546</v>
      </c>
      <c r="AD155">
        <v>564</v>
      </c>
      <c r="AE155">
        <v>578</v>
      </c>
      <c r="AF155">
        <v>302</v>
      </c>
      <c r="AG155">
        <v>202</v>
      </c>
      <c r="AH155">
        <f>+domexp!AS156+reexp!AS156</f>
        <v>61</v>
      </c>
      <c r="AI155">
        <f>+domexp!AT156+reexp!AT156</f>
        <v>0</v>
      </c>
      <c r="AJ155">
        <f>+domexp!AU156+reexp!AU156</f>
        <v>0</v>
      </c>
      <c r="AK155">
        <f>+domexp!AV156+reexp!AV156</f>
        <v>0</v>
      </c>
      <c r="AL155">
        <f>+domexp!AW156+reexp!AW156</f>
        <v>0</v>
      </c>
    </row>
    <row r="156" spans="1:44" x14ac:dyDescent="0.25">
      <c r="A156" t="s">
        <v>0</v>
      </c>
      <c r="B156" t="s">
        <v>117</v>
      </c>
      <c r="D156" t="s">
        <v>232</v>
      </c>
      <c r="E156" s="1">
        <f t="shared" ref="E156:L156" si="0">SUM(E4:E155)</f>
        <v>0</v>
      </c>
      <c r="F156" s="1">
        <f t="shared" si="0"/>
        <v>0</v>
      </c>
      <c r="G156" s="1">
        <f t="shared" si="0"/>
        <v>0</v>
      </c>
      <c r="H156" s="1">
        <f t="shared" si="0"/>
        <v>0</v>
      </c>
      <c r="I156" s="1">
        <f t="shared" si="0"/>
        <v>0</v>
      </c>
      <c r="J156" s="1">
        <f t="shared" si="0"/>
        <v>0</v>
      </c>
      <c r="K156" s="1">
        <f t="shared" si="0"/>
        <v>0</v>
      </c>
      <c r="L156" s="1">
        <f t="shared" si="0"/>
        <v>0</v>
      </c>
      <c r="M156">
        <f>+domexp!X157+reexp!X157</f>
        <v>748129980</v>
      </c>
      <c r="N156">
        <f>+domexp!Y157+reexp!Y157</f>
        <v>1030294985</v>
      </c>
      <c r="O156">
        <f>+domexp!Z157+reexp!Z157</f>
        <v>498656308</v>
      </c>
      <c r="P156">
        <f>+domexp!AA157+reexp!AA157</f>
        <v>522324980</v>
      </c>
      <c r="Q156">
        <f>+domexp!AB157+reexp!AB157</f>
        <v>564307599</v>
      </c>
      <c r="R156">
        <f>+domexp!AC157+reexp!AC157</f>
        <v>576982951</v>
      </c>
      <c r="S156">
        <f>+domexp!AD157+reexp!AD157</f>
        <v>566003774</v>
      </c>
      <c r="T156">
        <f>+domexp!AE157+reexp!AE157</f>
        <v>438007801</v>
      </c>
      <c r="U156">
        <f>+domexp!AF157+reexp!AF157</f>
        <v>479518430</v>
      </c>
      <c r="V156">
        <f>+domexp!AG157+reexp!AG157</f>
        <v>490673530</v>
      </c>
      <c r="W156">
        <f>+domexp!AH157+reexp!AH157</f>
        <v>489040508</v>
      </c>
      <c r="X156" s="1">
        <f>SUM(X4:X155)</f>
        <v>0</v>
      </c>
      <c r="Y156" s="1">
        <f>SUM(Y4:Y155)</f>
        <v>0</v>
      </c>
      <c r="Z156" s="1">
        <f>SUM(Z4:Z155)</f>
        <v>0</v>
      </c>
      <c r="AA156" s="1">
        <f>SUM(AA4:AA155)</f>
        <v>0</v>
      </c>
      <c r="AB156" s="1">
        <f>SUM(AB4:AB155)</f>
        <v>0</v>
      </c>
      <c r="AC156" s="1">
        <v>221489899</v>
      </c>
      <c r="AD156" s="1">
        <v>223746831</v>
      </c>
      <c r="AE156" s="1">
        <v>269451697</v>
      </c>
      <c r="AF156" s="1">
        <v>236016940</v>
      </c>
      <c r="AG156" s="1">
        <v>222965768</v>
      </c>
      <c r="AH156">
        <f>+domexp!AS157+reexp!AS157</f>
        <v>178550003</v>
      </c>
      <c r="AI156">
        <f>+domexp!AT157+reexp!AT157</f>
        <v>139806923</v>
      </c>
      <c r="AJ156">
        <f>+domexp!AU157+reexp!AU157</f>
        <v>165597761</v>
      </c>
      <c r="AK156">
        <f>+domexp!AV157+reexp!AV157</f>
        <v>154502752</v>
      </c>
      <c r="AL156">
        <f>+domexp!AW157+reexp!AW157</f>
        <v>142111703</v>
      </c>
      <c r="AM156" s="1">
        <f t="shared" ref="AM156" si="1">SUM(AM4:AM155)</f>
        <v>0</v>
      </c>
      <c r="AN156" s="1">
        <f t="shared" ref="AN156" si="2">SUM(AN4:AN155)</f>
        <v>0</v>
      </c>
      <c r="AO156" s="1">
        <f t="shared" ref="AO156" si="3">SUM(AO4:AO155)</f>
        <v>0</v>
      </c>
      <c r="AP156" s="1">
        <f t="shared" ref="AP156" si="4">SUM(AP4:AP155)</f>
        <v>0</v>
      </c>
      <c r="AQ156" s="1">
        <f t="shared" ref="AQ156" si="5">SUM(AQ4:AQ155)</f>
        <v>0</v>
      </c>
      <c r="AR156" s="1">
        <f t="shared" ref="AR156" si="6">SUM(AR4:AR155)</f>
        <v>52</v>
      </c>
    </row>
    <row r="157" spans="1:44" x14ac:dyDescent="0.25">
      <c r="A157" t="s">
        <v>0</v>
      </c>
      <c r="B157" t="s">
        <v>118</v>
      </c>
      <c r="D157" t="s">
        <v>232</v>
      </c>
      <c r="M157">
        <f>+domexp!X158+reexp!X158</f>
        <v>0</v>
      </c>
      <c r="N157">
        <f>+domexp!Y158+reexp!Y158</f>
        <v>0</v>
      </c>
      <c r="O157">
        <f>+domexp!Z158+reexp!Z158</f>
        <v>0</v>
      </c>
      <c r="P157">
        <f>+domexp!AA158+reexp!AA158</f>
        <v>0</v>
      </c>
      <c r="Q157">
        <f>+domexp!AB158+reexp!AB158</f>
        <v>31213354</v>
      </c>
      <c r="R157">
        <f>+domexp!AC158+reexp!AC158</f>
        <v>58512325</v>
      </c>
      <c r="S157">
        <f>+domexp!AD158+reexp!AD158</f>
        <v>51180815</v>
      </c>
      <c r="T157">
        <f>+domexp!AE158+reexp!AE158</f>
        <v>45175316</v>
      </c>
      <c r="U157">
        <f>+domexp!AF158+reexp!AF158</f>
        <v>45566206</v>
      </c>
      <c r="V157">
        <f>+domexp!AG158+reexp!AG158</f>
        <v>44720383</v>
      </c>
      <c r="W157">
        <f>+domexp!AH158+reexp!AH158</f>
        <v>46297697</v>
      </c>
      <c r="AC157" s="1">
        <v>20239597</v>
      </c>
      <c r="AD157" s="1">
        <v>21071939</v>
      </c>
      <c r="AE157" s="1">
        <v>21596400</v>
      </c>
      <c r="AF157" s="1">
        <v>20281525</v>
      </c>
      <c r="AG157" s="1">
        <v>22902877</v>
      </c>
      <c r="AH157">
        <f>+domexp!AS158+reexp!AS158</f>
        <v>28566880</v>
      </c>
      <c r="AI157">
        <f>+domexp!AT158+reexp!AT158</f>
        <v>20781309</v>
      </c>
      <c r="AJ157">
        <f>+domexp!AU158+reexp!AU158</f>
        <v>19504689</v>
      </c>
      <c r="AK157">
        <f>+domexp!AV158+reexp!AV158</f>
        <v>13243663</v>
      </c>
      <c r="AL157">
        <f>+domexp!AW158+reexp!AW158</f>
        <v>13775058</v>
      </c>
    </row>
    <row r="158" spans="1:44" x14ac:dyDescent="0.25">
      <c r="A158" t="s">
        <v>0</v>
      </c>
      <c r="B158" t="s">
        <v>119</v>
      </c>
      <c r="D158" t="s">
        <v>232</v>
      </c>
      <c r="M158">
        <f>+domexp!X159+reexp!X159</f>
        <v>3125220</v>
      </c>
      <c r="N158">
        <f>+domexp!Y159+reexp!Y159</f>
        <v>4163828</v>
      </c>
      <c r="O158">
        <f>+domexp!Z159+reexp!Z159</f>
        <v>3870524</v>
      </c>
      <c r="P158">
        <f>+domexp!AA159+reexp!AA159</f>
        <v>3727108</v>
      </c>
      <c r="Q158">
        <f>+domexp!AB159+reexp!AB159</f>
        <v>3858492</v>
      </c>
      <c r="R158">
        <f>+domexp!AC159+reexp!AC159</f>
        <v>4037279</v>
      </c>
      <c r="S158">
        <f>+domexp!AD159+reexp!AD159</f>
        <v>4324139</v>
      </c>
      <c r="T158">
        <f>+domexp!AE159+reexp!AE159</f>
        <v>4170056</v>
      </c>
      <c r="U158">
        <f>+domexp!AF159+reexp!AF159</f>
        <v>4450776</v>
      </c>
      <c r="V158">
        <f>+domexp!AG159+reexp!AG159</f>
        <v>4544454</v>
      </c>
      <c r="W158">
        <f>+domexp!AH159+reexp!AH159</f>
        <v>4718353</v>
      </c>
      <c r="AC158" s="1">
        <v>4942093</v>
      </c>
      <c r="AD158" s="1">
        <v>5101658</v>
      </c>
      <c r="AE158" s="1">
        <v>5477589</v>
      </c>
      <c r="AF158" s="1">
        <v>5093144</v>
      </c>
      <c r="AG158" s="1">
        <v>5411841</v>
      </c>
      <c r="AH158">
        <f>+domexp!AS159+reexp!AS159</f>
        <v>2802541</v>
      </c>
      <c r="AI158">
        <f>+domexp!AT159+reexp!AT159</f>
        <v>0</v>
      </c>
      <c r="AJ158">
        <f>+domexp!AU159+reexp!AU159</f>
        <v>0</v>
      </c>
      <c r="AK158">
        <f>+domexp!AV159+reexp!AV159</f>
        <v>0</v>
      </c>
      <c r="AL158">
        <f>+domexp!AW159+reexp!AW159</f>
        <v>0</v>
      </c>
    </row>
    <row r="159" spans="1:44" x14ac:dyDescent="0.25">
      <c r="A159" t="s">
        <v>0</v>
      </c>
      <c r="B159" t="s">
        <v>120</v>
      </c>
      <c r="D159" t="s">
        <v>232</v>
      </c>
      <c r="M159">
        <f>+domexp!X160+reexp!X160</f>
        <v>3748903</v>
      </c>
      <c r="N159">
        <f>+domexp!Y160+reexp!Y160</f>
        <v>6666942</v>
      </c>
      <c r="O159">
        <f>+domexp!Z160+reexp!Z160</f>
        <v>1962561</v>
      </c>
      <c r="P159">
        <f>+domexp!AA160+reexp!AA160</f>
        <v>1806008</v>
      </c>
      <c r="Q159">
        <f>+domexp!AB160+reexp!AB160</f>
        <v>1282065</v>
      </c>
      <c r="R159">
        <f>+domexp!AC160+reexp!AC160</f>
        <v>1426792</v>
      </c>
      <c r="S159">
        <f>+domexp!AD160+reexp!AD160</f>
        <v>1202873</v>
      </c>
      <c r="T159">
        <f>+domexp!AE160+reexp!AE160</f>
        <v>721127</v>
      </c>
      <c r="U159">
        <f>+domexp!AF160+reexp!AF160</f>
        <v>861327</v>
      </c>
      <c r="V159">
        <f>+domexp!AG160+reexp!AG160</f>
        <v>822341</v>
      </c>
      <c r="W159">
        <f>+domexp!AH160+reexp!AH160</f>
        <v>799599</v>
      </c>
      <c r="AC159" s="1">
        <v>1022238</v>
      </c>
      <c r="AD159" s="1">
        <v>845070</v>
      </c>
      <c r="AE159" s="1">
        <v>1058886</v>
      </c>
      <c r="AF159" s="1">
        <v>976122</v>
      </c>
      <c r="AG159" s="1">
        <v>1053061</v>
      </c>
      <c r="AH159">
        <f>+domexp!AS160+reexp!AS160</f>
        <v>1299139</v>
      </c>
      <c r="AI159">
        <f>+domexp!AT160+reexp!AT160</f>
        <v>1314176</v>
      </c>
      <c r="AJ159">
        <f>+domexp!AU160+reexp!AU160</f>
        <v>1310897</v>
      </c>
      <c r="AK159">
        <f>+domexp!AV160+reexp!AV160</f>
        <v>2246992</v>
      </c>
      <c r="AL159">
        <f>+domexp!AW160+reexp!AW160</f>
        <v>1981810</v>
      </c>
    </row>
    <row r="160" spans="1:44" x14ac:dyDescent="0.25">
      <c r="A160" t="s">
        <v>0</v>
      </c>
      <c r="B160" t="s">
        <v>121</v>
      </c>
      <c r="C160" t="s">
        <v>122</v>
      </c>
      <c r="D160" t="s">
        <v>232</v>
      </c>
      <c r="M160">
        <f>+domexp!X161+reexp!X161</f>
        <v>2581246</v>
      </c>
      <c r="N160">
        <f>+domexp!Y161+reexp!Y161</f>
        <v>3254349</v>
      </c>
      <c r="O160">
        <f>+domexp!Z161+reexp!Z161</f>
        <v>1710047</v>
      </c>
      <c r="P160">
        <f>+domexp!AA161+reexp!AA161</f>
        <v>1568240</v>
      </c>
      <c r="Q160">
        <f>+domexp!AB161+reexp!AB161</f>
        <v>1407636</v>
      </c>
      <c r="R160">
        <f>+domexp!AC161+reexp!AC161</f>
        <v>1518699</v>
      </c>
      <c r="S160">
        <f>+domexp!AD161+reexp!AD161</f>
        <v>1748233</v>
      </c>
      <c r="T160">
        <f>+domexp!AE161+reexp!AE161</f>
        <v>1315107</v>
      </c>
      <c r="U160">
        <f>+domexp!AF161+reexp!AF161</f>
        <v>1368434</v>
      </c>
      <c r="V160">
        <f>+domexp!AG161+reexp!AG161</f>
        <v>1350099</v>
      </c>
      <c r="W160">
        <f>+domexp!AH161+reexp!AH161</f>
        <v>1473139</v>
      </c>
      <c r="AC160" s="1">
        <v>1206654</v>
      </c>
      <c r="AD160" s="1">
        <v>1274898</v>
      </c>
      <c r="AE160" s="1">
        <v>1258544</v>
      </c>
      <c r="AF160" s="1">
        <v>1384753</v>
      </c>
      <c r="AG160" s="1">
        <v>1343979</v>
      </c>
      <c r="AH160">
        <f>+domexp!AS161+reexp!AS161</f>
        <v>1606836</v>
      </c>
      <c r="AI160">
        <f>+domexp!AT161+reexp!AT161</f>
        <v>802974</v>
      </c>
      <c r="AJ160">
        <f>+domexp!AU161+reexp!AU161</f>
        <v>810966</v>
      </c>
      <c r="AK160">
        <f>+domexp!AV161+reexp!AV161</f>
        <v>2191441</v>
      </c>
      <c r="AL160">
        <f>+domexp!AW161+reexp!AW161</f>
        <v>3562974</v>
      </c>
    </row>
    <row r="161" spans="1:38" x14ac:dyDescent="0.25">
      <c r="A161" t="s">
        <v>0</v>
      </c>
      <c r="B161" t="s">
        <v>123</v>
      </c>
      <c r="D161" t="s">
        <v>232</v>
      </c>
      <c r="M161">
        <f>+domexp!X162+reexp!X162</f>
        <v>368358</v>
      </c>
      <c r="N161">
        <f>+domexp!Y162+reexp!Y162</f>
        <v>618337</v>
      </c>
      <c r="O161">
        <f>+domexp!Z162+reexp!Z162</f>
        <v>443991</v>
      </c>
      <c r="P161">
        <f>+domexp!AA162+reexp!AA162</f>
        <v>381753</v>
      </c>
      <c r="Q161">
        <f>+domexp!AB162+reexp!AB162</f>
        <v>277079</v>
      </c>
      <c r="R161">
        <f>+domexp!AC162+reexp!AC162</f>
        <v>295341</v>
      </c>
      <c r="S161">
        <f>+domexp!AD162+reexp!AD162</f>
        <v>394073</v>
      </c>
      <c r="T161">
        <f>+domexp!AE162+reexp!AE162</f>
        <v>364830</v>
      </c>
      <c r="U161">
        <f>+domexp!AF162+reexp!AF162</f>
        <v>381885</v>
      </c>
      <c r="V161">
        <f>+domexp!AG162+reexp!AG162</f>
        <v>416995</v>
      </c>
      <c r="W161">
        <f>+domexp!AH162+reexp!AH162</f>
        <v>478118</v>
      </c>
      <c r="AC161" s="1">
        <v>503404</v>
      </c>
      <c r="AD161" s="1">
        <v>444488</v>
      </c>
      <c r="AE161" s="1">
        <v>584709</v>
      </c>
      <c r="AF161" s="1">
        <v>658212</v>
      </c>
      <c r="AG161" s="1">
        <v>563607</v>
      </c>
      <c r="AH161">
        <f>+domexp!AS162+reexp!AS162</f>
        <v>470313</v>
      </c>
      <c r="AI161">
        <f>+domexp!AT162+reexp!AT162</f>
        <v>328895</v>
      </c>
      <c r="AJ161">
        <f>+domexp!AU162+reexp!AU162</f>
        <v>224324</v>
      </c>
      <c r="AK161">
        <f>+domexp!AV162+reexp!AV162</f>
        <v>334581</v>
      </c>
      <c r="AL161">
        <f>+domexp!AW162+reexp!AW162</f>
        <v>390249</v>
      </c>
    </row>
    <row r="162" spans="1:38" x14ac:dyDescent="0.25">
      <c r="A162" t="s">
        <v>0</v>
      </c>
      <c r="B162" t="s">
        <v>124</v>
      </c>
      <c r="D162" t="s">
        <v>232</v>
      </c>
      <c r="M162">
        <f>+domexp!X163+reexp!X163</f>
        <v>0</v>
      </c>
      <c r="N162">
        <f>+domexp!Y163+reexp!Y163</f>
        <v>0</v>
      </c>
      <c r="O162">
        <f>+domexp!Z163+reexp!Z163</f>
        <v>822750</v>
      </c>
      <c r="P162">
        <f>+domexp!AA163+reexp!AA163</f>
        <v>977524</v>
      </c>
      <c r="Q162">
        <f>+domexp!AB163+reexp!AB163</f>
        <v>560192</v>
      </c>
      <c r="R162">
        <f>+domexp!AC163+reexp!AC163</f>
        <v>603581</v>
      </c>
      <c r="S162">
        <f>+domexp!AD163+reexp!AD163</f>
        <v>743579</v>
      </c>
      <c r="T162">
        <f>+domexp!AE163+reexp!AE163</f>
        <v>673942</v>
      </c>
      <c r="U162">
        <f>+domexp!AF163+reexp!AF163</f>
        <v>780378</v>
      </c>
      <c r="V162">
        <f>+domexp!AG163+reexp!AG163</f>
        <v>710844</v>
      </c>
      <c r="W162">
        <f>+domexp!AH163+reexp!AH163</f>
        <v>913492</v>
      </c>
      <c r="AC162" s="1">
        <v>2586090</v>
      </c>
      <c r="AD162" s="1">
        <v>1803451</v>
      </c>
      <c r="AE162" s="1">
        <v>1898619</v>
      </c>
      <c r="AF162" s="1">
        <v>1534244</v>
      </c>
      <c r="AG162" s="1">
        <v>2662393</v>
      </c>
      <c r="AH162">
        <f>+domexp!AS163+reexp!AS163</f>
        <v>3139111</v>
      </c>
      <c r="AI162">
        <f>+domexp!AT163+reexp!AT163</f>
        <v>3048668</v>
      </c>
      <c r="AJ162">
        <f>+domexp!AU163+reexp!AU163</f>
        <v>2403615</v>
      </c>
      <c r="AK162">
        <f>+domexp!AV163+reexp!AV163</f>
        <v>1702274</v>
      </c>
      <c r="AL162">
        <f>+domexp!AW163+reexp!AW163</f>
        <v>2144354</v>
      </c>
    </row>
    <row r="163" spans="1:38" x14ac:dyDescent="0.25">
      <c r="A163" t="s">
        <v>0</v>
      </c>
      <c r="B163" t="s">
        <v>74</v>
      </c>
      <c r="D163" t="s">
        <v>232</v>
      </c>
      <c r="M163">
        <f>+domexp!X164+reexp!X164</f>
        <v>20231034</v>
      </c>
      <c r="N163">
        <f>+domexp!Y164+reexp!Y164</f>
        <v>44822517</v>
      </c>
      <c r="O163">
        <f>+domexp!Z164+reexp!Z164</f>
        <v>19268839</v>
      </c>
      <c r="P163">
        <f>+domexp!AA164+reexp!AA164</f>
        <v>15684399</v>
      </c>
      <c r="Q163">
        <f>+domexp!AB164+reexp!AB164</f>
        <v>0</v>
      </c>
      <c r="R163">
        <f>+domexp!AC164+reexp!AC164</f>
        <v>0</v>
      </c>
      <c r="S163">
        <f>+domexp!AD164+reexp!AD164</f>
        <v>0</v>
      </c>
      <c r="T163">
        <f>+domexp!AE164+reexp!AE164</f>
        <v>0</v>
      </c>
      <c r="U163">
        <f>+domexp!AF164+reexp!AF164</f>
        <v>0</v>
      </c>
      <c r="V163">
        <f>+domexp!AG164+reexp!AG164</f>
        <v>0</v>
      </c>
      <c r="W163">
        <f>+domexp!AH164+reexp!AH164</f>
        <v>0</v>
      </c>
      <c r="AH163">
        <f>+domexp!AS164+reexp!AS164</f>
        <v>0</v>
      </c>
      <c r="AI163">
        <f>+domexp!AT164+reexp!AT164</f>
        <v>0</v>
      </c>
      <c r="AJ163">
        <f>+domexp!AU164+reexp!AU164</f>
        <v>0</v>
      </c>
      <c r="AK163">
        <f>+domexp!AV164+reexp!AV164</f>
        <v>0</v>
      </c>
      <c r="AL163">
        <f>+domexp!AW164+reexp!AW164</f>
        <v>0</v>
      </c>
    </row>
    <row r="164" spans="1:38" x14ac:dyDescent="0.25">
      <c r="A164" t="s">
        <v>0</v>
      </c>
      <c r="B164" t="s">
        <v>125</v>
      </c>
      <c r="D164" t="s">
        <v>232</v>
      </c>
      <c r="M164">
        <f>+domexp!X165+reexp!X165</f>
        <v>620247</v>
      </c>
      <c r="N164">
        <f>+domexp!Y165+reexp!Y165</f>
        <v>1101417</v>
      </c>
      <c r="O164">
        <f>+domexp!Z165+reexp!Z165</f>
        <v>360677</v>
      </c>
      <c r="P164">
        <f>+domexp!AA165+reexp!AA165</f>
        <v>307049</v>
      </c>
      <c r="Q164">
        <f>+domexp!AB165+reexp!AB165</f>
        <v>429056</v>
      </c>
      <c r="R164">
        <f>+domexp!AC165+reexp!AC165</f>
        <v>237666</v>
      </c>
      <c r="S164">
        <f>+domexp!AD165+reexp!AD165</f>
        <v>246921</v>
      </c>
      <c r="T164">
        <f>+domexp!AE165+reexp!AE165</f>
        <v>293650</v>
      </c>
      <c r="U164">
        <f>+domexp!AF165+reexp!AF165</f>
        <v>329987</v>
      </c>
      <c r="V164">
        <f>+domexp!AG165+reexp!AG165</f>
        <v>363997</v>
      </c>
      <c r="W164">
        <f>+domexp!AH165+reexp!AH165</f>
        <v>204694</v>
      </c>
      <c r="AC164">
        <v>218569</v>
      </c>
      <c r="AD164">
        <v>286835</v>
      </c>
      <c r="AE164">
        <v>312504</v>
      </c>
      <c r="AF164">
        <v>115836</v>
      </c>
      <c r="AG164">
        <v>97138</v>
      </c>
      <c r="AH164">
        <f>+domexp!AS165+reexp!AS165</f>
        <v>125557</v>
      </c>
      <c r="AI164">
        <f>+domexp!AT165+reexp!AT165</f>
        <v>235811</v>
      </c>
      <c r="AJ164">
        <f>+domexp!AU165+reexp!AU165</f>
        <v>571027</v>
      </c>
      <c r="AK164">
        <f>+domexp!AV165+reexp!AV165</f>
        <v>502391</v>
      </c>
      <c r="AL164">
        <f>+domexp!AW165+reexp!AW165</f>
        <v>465435</v>
      </c>
    </row>
    <row r="165" spans="1:38" x14ac:dyDescent="0.25">
      <c r="A165" t="s">
        <v>0</v>
      </c>
      <c r="B165" t="s">
        <v>126</v>
      </c>
      <c r="D165" t="s">
        <v>232</v>
      </c>
      <c r="M165">
        <f>+domexp!X166+reexp!X166</f>
        <v>1083210</v>
      </c>
      <c r="N165">
        <f>+domexp!Y166+reexp!Y166</f>
        <v>2018073</v>
      </c>
      <c r="O165">
        <f>+domexp!Z166+reexp!Z166</f>
        <v>860210</v>
      </c>
      <c r="P165">
        <f>+domexp!AA166+reexp!AA166</f>
        <v>920475</v>
      </c>
      <c r="Q165">
        <f>+domexp!AB166+reexp!AB166</f>
        <v>908138</v>
      </c>
      <c r="R165">
        <f>+domexp!AC166+reexp!AC166</f>
        <v>850515</v>
      </c>
      <c r="S165">
        <f>+domexp!AD166+reexp!AD166</f>
        <v>1051762</v>
      </c>
      <c r="T165">
        <f>+domexp!AE166+reexp!AE166</f>
        <v>779696</v>
      </c>
      <c r="U165">
        <f>+domexp!AF166+reexp!AF166</f>
        <v>945180</v>
      </c>
      <c r="V165">
        <f>+domexp!AG166+reexp!AG166</f>
        <v>948397</v>
      </c>
      <c r="W165">
        <f>+domexp!AH166+reexp!AH166</f>
        <v>854283</v>
      </c>
      <c r="AC165">
        <v>775372</v>
      </c>
      <c r="AD165">
        <v>824600</v>
      </c>
      <c r="AE165">
        <v>1034096</v>
      </c>
      <c r="AF165">
        <v>1076299</v>
      </c>
      <c r="AG165">
        <v>867684</v>
      </c>
      <c r="AH165">
        <f>+domexp!AS166+reexp!AS166</f>
        <v>1448782</v>
      </c>
      <c r="AI165">
        <f>+domexp!AT166+reexp!AT166</f>
        <v>2122322</v>
      </c>
      <c r="AJ165">
        <f>+domexp!AU166+reexp!AU166</f>
        <v>2144591</v>
      </c>
      <c r="AK165">
        <f>+domexp!AV166+reexp!AV166</f>
        <v>2910244</v>
      </c>
      <c r="AL165">
        <f>+domexp!AW166+reexp!AW166</f>
        <v>2177989</v>
      </c>
    </row>
    <row r="166" spans="1:38" x14ac:dyDescent="0.25">
      <c r="A166" t="s">
        <v>0</v>
      </c>
      <c r="B166" t="s">
        <v>127</v>
      </c>
      <c r="C166" t="s">
        <v>128</v>
      </c>
      <c r="D166" t="s">
        <v>232</v>
      </c>
      <c r="M166">
        <f>+domexp!X167+reexp!X167</f>
        <v>4538912</v>
      </c>
      <c r="N166">
        <f>+domexp!Y167+reexp!Y167</f>
        <v>8463968</v>
      </c>
      <c r="O166">
        <f>+domexp!Z167+reexp!Z167</f>
        <v>4168359</v>
      </c>
      <c r="P166">
        <f>+domexp!AA167+reexp!AA167</f>
        <v>4308131</v>
      </c>
      <c r="Q166">
        <f>+domexp!AB167+reexp!AB167</f>
        <v>4238636</v>
      </c>
      <c r="R166">
        <f>+domexp!AC167+reexp!AC167</f>
        <v>3818075</v>
      </c>
      <c r="S166">
        <f>+domexp!AD167+reexp!AD167</f>
        <v>4554749</v>
      </c>
      <c r="T166">
        <f>+domexp!AE167+reexp!AE167</f>
        <v>4164827</v>
      </c>
      <c r="U166">
        <f>+domexp!AF167+reexp!AF167</f>
        <v>5788817</v>
      </c>
      <c r="V166">
        <f>+domexp!AG167+reexp!AG167</f>
        <v>5273664</v>
      </c>
      <c r="W166">
        <f>+domexp!AH167+reexp!AH167</f>
        <v>4375918</v>
      </c>
      <c r="AC166">
        <v>3715083</v>
      </c>
      <c r="AD166">
        <v>4240325</v>
      </c>
      <c r="AE166">
        <v>5564023</v>
      </c>
      <c r="AF166">
        <v>3863930</v>
      </c>
      <c r="AG166">
        <v>3708834</v>
      </c>
      <c r="AH166">
        <f>+domexp!AS167+reexp!AS167</f>
        <v>3507381</v>
      </c>
      <c r="AI166">
        <f>+domexp!AT167+reexp!AT167</f>
        <v>3562484</v>
      </c>
      <c r="AJ166">
        <f>+domexp!AU167+reexp!AU167</f>
        <v>3650342</v>
      </c>
      <c r="AK166">
        <f>+domexp!AV167+reexp!AV167</f>
        <v>4005579</v>
      </c>
      <c r="AL166">
        <f>+domexp!AW167+reexp!AW167</f>
        <v>3977821</v>
      </c>
    </row>
    <row r="167" spans="1:38" x14ac:dyDescent="0.25">
      <c r="A167" t="s">
        <v>0</v>
      </c>
      <c r="B167" t="s">
        <v>129</v>
      </c>
      <c r="C167" t="s">
        <v>130</v>
      </c>
      <c r="D167" t="s">
        <v>232</v>
      </c>
      <c r="M167">
        <f>+domexp!X172+reexp!X172</f>
        <v>7289715</v>
      </c>
      <c r="N167">
        <f>+domexp!Y172+reexp!Y172</f>
        <v>13812927</v>
      </c>
      <c r="O167">
        <f>+domexp!Z172+reexp!Z172</f>
        <v>7998060</v>
      </c>
      <c r="P167">
        <f>+domexp!AA172+reexp!AA172</f>
        <v>7070047</v>
      </c>
      <c r="Q167">
        <f>+domexp!AB172+reexp!AB172</f>
        <v>6926833</v>
      </c>
      <c r="R167">
        <f>+domexp!AC172+reexp!AC172</f>
        <v>6734698</v>
      </c>
      <c r="S167">
        <f>+domexp!AD172+reexp!AD172</f>
        <v>9450489</v>
      </c>
      <c r="T167">
        <f>+domexp!AE172+reexp!AE172</f>
        <v>7855211</v>
      </c>
      <c r="U167">
        <f>+domexp!AF172+reexp!AF172</f>
        <v>9075756</v>
      </c>
      <c r="V167">
        <f>+domexp!AG172+reexp!AG172</f>
        <v>9892537</v>
      </c>
      <c r="W167">
        <f>+domexp!AH172+reexp!AH172</f>
        <v>8514990</v>
      </c>
      <c r="AC167">
        <v>4591122</v>
      </c>
      <c r="AD167">
        <v>6041360</v>
      </c>
      <c r="AE167">
        <v>7348073</v>
      </c>
      <c r="AF167">
        <v>4246371</v>
      </c>
      <c r="AG167">
        <v>3686397</v>
      </c>
      <c r="AH167">
        <f>+domexp!AS172+reexp!AS172</f>
        <v>4046979</v>
      </c>
      <c r="AI167">
        <f>+domexp!AT172+reexp!AT172</f>
        <v>3697501</v>
      </c>
      <c r="AJ167">
        <f>+domexp!AU172+reexp!AU172</f>
        <v>4518129</v>
      </c>
      <c r="AK167">
        <f>+domexp!AV172+reexp!AV172</f>
        <v>6175647</v>
      </c>
      <c r="AL167">
        <f>+domexp!AW172+reexp!AW172</f>
        <v>7621806</v>
      </c>
    </row>
    <row r="168" spans="1:38" x14ac:dyDescent="0.25">
      <c r="A168" t="s">
        <v>0</v>
      </c>
      <c r="B168" t="s">
        <v>131</v>
      </c>
      <c r="D168" t="s">
        <v>232</v>
      </c>
      <c r="M168">
        <f>+domexp!X173+reexp!X173</f>
        <v>30918</v>
      </c>
      <c r="N168">
        <f>+domexp!Y173+reexp!Y173</f>
        <v>28925</v>
      </c>
      <c r="O168">
        <f>+domexp!Z173+reexp!Z173</f>
        <v>30055</v>
      </c>
      <c r="P168">
        <f>+domexp!AA173+reexp!AA173</f>
        <v>19793</v>
      </c>
      <c r="Q168">
        <f>+domexp!AB173+reexp!AB173</f>
        <v>16715</v>
      </c>
      <c r="R168">
        <f>+domexp!AC173+reexp!AC173</f>
        <v>29375</v>
      </c>
      <c r="S168">
        <f>+domexp!AD173+reexp!AD173</f>
        <v>31055</v>
      </c>
      <c r="T168">
        <f>+domexp!AE173+reexp!AE173</f>
        <v>22466</v>
      </c>
      <c r="U168">
        <f>+domexp!AF173+reexp!AF173</f>
        <v>23064</v>
      </c>
      <c r="V168">
        <f>+domexp!AG173+reexp!AG173</f>
        <v>25082</v>
      </c>
      <c r="W168">
        <f>+domexp!AH173+reexp!AH173</f>
        <v>17843</v>
      </c>
      <c r="AC168">
        <v>8421</v>
      </c>
      <c r="AH168">
        <f>+domexp!AS173+reexp!AS173</f>
        <v>0</v>
      </c>
      <c r="AI168">
        <f>+domexp!AT173+reexp!AT173</f>
        <v>0</v>
      </c>
      <c r="AJ168">
        <f>+domexp!AU173+reexp!AU173</f>
        <v>0</v>
      </c>
      <c r="AK168">
        <f>+domexp!AV173+reexp!AV173</f>
        <v>0</v>
      </c>
      <c r="AL168">
        <f>+domexp!AW173+reexp!AW173</f>
        <v>0</v>
      </c>
    </row>
    <row r="169" spans="1:38" x14ac:dyDescent="0.25">
      <c r="A169" t="s">
        <v>0</v>
      </c>
      <c r="B169" t="s">
        <v>132</v>
      </c>
      <c r="D169" t="s">
        <v>232</v>
      </c>
      <c r="M169">
        <f>+domexp!X174+reexp!X174</f>
        <v>16577</v>
      </c>
      <c r="N169">
        <f>+domexp!Y174+reexp!Y174</f>
        <v>25725</v>
      </c>
      <c r="O169">
        <f>+domexp!Z174+reexp!Z174</f>
        <v>44092</v>
      </c>
      <c r="P169">
        <f>+domexp!AA174+reexp!AA174</f>
        <v>34575</v>
      </c>
      <c r="Q169">
        <f>+domexp!AB174+reexp!AB174</f>
        <v>32856</v>
      </c>
      <c r="R169">
        <f>+domexp!AC174+reexp!AC174</f>
        <v>41553</v>
      </c>
      <c r="S169">
        <f>+domexp!AD174+reexp!AD174</f>
        <v>52119</v>
      </c>
      <c r="T169">
        <f>+domexp!AE174+reexp!AE174</f>
        <v>47453</v>
      </c>
      <c r="U169">
        <f>+domexp!AF174+reexp!AF174</f>
        <v>42744</v>
      </c>
      <c r="V169">
        <f>+domexp!AG174+reexp!AG174</f>
        <v>48563</v>
      </c>
      <c r="W169">
        <f>+domexp!AH174+reexp!AH174</f>
        <v>47701</v>
      </c>
      <c r="AC169">
        <v>25724</v>
      </c>
      <c r="AH169">
        <f>+domexp!AS174+reexp!AS174</f>
        <v>0</v>
      </c>
      <c r="AI169">
        <f>+domexp!AT174+reexp!AT174</f>
        <v>0</v>
      </c>
      <c r="AJ169">
        <f>+domexp!AU174+reexp!AU174</f>
        <v>0</v>
      </c>
      <c r="AK169">
        <f>+domexp!AV174+reexp!AV174</f>
        <v>0</v>
      </c>
      <c r="AL169">
        <f>+domexp!AW174+reexp!AW174</f>
        <v>0</v>
      </c>
    </row>
    <row r="170" spans="1:38" x14ac:dyDescent="0.25">
      <c r="A170" t="s">
        <v>0</v>
      </c>
      <c r="B170" t="s">
        <v>209</v>
      </c>
      <c r="D170" t="s">
        <v>232</v>
      </c>
      <c r="M170">
        <f>+domexp!X175+reexp!X175</f>
        <v>0</v>
      </c>
      <c r="N170">
        <f>+domexp!Y175+reexp!Y175</f>
        <v>0</v>
      </c>
      <c r="O170">
        <f>+domexp!Z175+reexp!Z175</f>
        <v>0</v>
      </c>
      <c r="P170">
        <f>+domexp!AA175+reexp!AA175</f>
        <v>0</v>
      </c>
      <c r="Q170">
        <f>+domexp!AB175+reexp!AB175</f>
        <v>0</v>
      </c>
      <c r="R170">
        <f>+domexp!AC175+reexp!AC175</f>
        <v>0</v>
      </c>
      <c r="S170">
        <f>+domexp!AD175+reexp!AD175</f>
        <v>0</v>
      </c>
      <c r="T170">
        <f>+domexp!AE175+reexp!AE175</f>
        <v>0</v>
      </c>
      <c r="U170">
        <f>+domexp!AF175+reexp!AF175</f>
        <v>0</v>
      </c>
      <c r="V170">
        <f>+domexp!AG175+reexp!AG175</f>
        <v>0</v>
      </c>
      <c r="W170">
        <f>+domexp!AH175+reexp!AH175</f>
        <v>0</v>
      </c>
      <c r="AD170">
        <v>34631</v>
      </c>
      <c r="AE170">
        <v>38102</v>
      </c>
      <c r="AF170">
        <v>44455</v>
      </c>
      <c r="AG170">
        <v>36225</v>
      </c>
      <c r="AH170">
        <f>+domexp!AS175+reexp!AS175</f>
        <v>51444</v>
      </c>
      <c r="AI170">
        <f>+domexp!AT175+reexp!AT175</f>
        <v>52349</v>
      </c>
      <c r="AJ170">
        <f>+domexp!AU175+reexp!AU175</f>
        <v>56347</v>
      </c>
      <c r="AK170">
        <f>+domexp!AV175+reexp!AV175</f>
        <v>72670</v>
      </c>
      <c r="AL170">
        <f>+domexp!AW175+reexp!AW175</f>
        <v>83433</v>
      </c>
    </row>
    <row r="171" spans="1:38" x14ac:dyDescent="0.25">
      <c r="A171" t="s">
        <v>0</v>
      </c>
      <c r="B171" t="s">
        <v>133</v>
      </c>
      <c r="C171" t="s">
        <v>153</v>
      </c>
      <c r="D171" t="s">
        <v>232</v>
      </c>
      <c r="M171">
        <f>+domexp!X176+reexp!X176</f>
        <v>0</v>
      </c>
      <c r="N171">
        <f>+domexp!Y176+reexp!Y176</f>
        <v>0</v>
      </c>
      <c r="O171">
        <f>+domexp!Z176+reexp!Z176</f>
        <v>46911</v>
      </c>
      <c r="P171">
        <f>+domexp!AA176+reexp!AA176</f>
        <v>23203</v>
      </c>
      <c r="Q171">
        <f>+domexp!AB176+reexp!AB176</f>
        <v>111543</v>
      </c>
      <c r="R171">
        <f>+domexp!AC176+reexp!AC176</f>
        <v>136148</v>
      </c>
      <c r="S171">
        <f>+domexp!AD176+reexp!AD176</f>
        <v>179042</v>
      </c>
      <c r="T171">
        <f>+domexp!AE176+reexp!AE176</f>
        <v>170021</v>
      </c>
      <c r="U171">
        <f>+domexp!AF176+reexp!AF176</f>
        <v>191170</v>
      </c>
      <c r="V171">
        <f>+domexp!AG176+reexp!AG176</f>
        <v>206854</v>
      </c>
      <c r="W171">
        <f>+domexp!AH176+reexp!AH176</f>
        <v>251555</v>
      </c>
      <c r="AC171">
        <v>61460</v>
      </c>
      <c r="AD171">
        <v>82442</v>
      </c>
      <c r="AE171">
        <v>102864</v>
      </c>
      <c r="AF171">
        <v>105718</v>
      </c>
      <c r="AG171">
        <v>83812</v>
      </c>
      <c r="AH171">
        <f>+domexp!AS176+reexp!AS176</f>
        <v>94462</v>
      </c>
      <c r="AI171">
        <f>+domexp!AT176+reexp!AT176</f>
        <v>48279</v>
      </c>
      <c r="AJ171">
        <f>+domexp!AU176+reexp!AU176</f>
        <v>20845</v>
      </c>
      <c r="AK171">
        <f>+domexp!AV176+reexp!AV176</f>
        <v>20855</v>
      </c>
      <c r="AL171">
        <f>+domexp!AW176+reexp!AW176</f>
        <v>11792</v>
      </c>
    </row>
    <row r="172" spans="1:38" x14ac:dyDescent="0.25">
      <c r="A172" t="s">
        <v>0</v>
      </c>
      <c r="B172" t="s">
        <v>134</v>
      </c>
      <c r="C172" t="s">
        <v>153</v>
      </c>
      <c r="D172" t="s">
        <v>232</v>
      </c>
      <c r="M172">
        <f>+domexp!X177+reexp!X177</f>
        <v>301600</v>
      </c>
      <c r="N172">
        <f>+domexp!Y177+reexp!Y177</f>
        <v>1439263</v>
      </c>
      <c r="O172">
        <f>+domexp!Z177+reexp!Z177</f>
        <v>621420</v>
      </c>
      <c r="P172">
        <f>+domexp!AA177+reexp!AA177</f>
        <v>718590</v>
      </c>
      <c r="Q172">
        <f>+domexp!AB177+reexp!AB177</f>
        <v>777416</v>
      </c>
      <c r="R172">
        <f>+domexp!AC177+reexp!AC177</f>
        <v>850519</v>
      </c>
      <c r="S172">
        <f>+domexp!AD177+reexp!AD177</f>
        <v>0</v>
      </c>
      <c r="T172">
        <f>+domexp!AE177+reexp!AE177</f>
        <v>0</v>
      </c>
      <c r="U172">
        <f>+domexp!AF177+reexp!AF177</f>
        <v>0</v>
      </c>
      <c r="V172">
        <f>+domexp!AG177+reexp!AG177</f>
        <v>0</v>
      </c>
      <c r="W172">
        <f>+domexp!AH177+reexp!AH177</f>
        <v>0</v>
      </c>
      <c r="AH172">
        <f>+domexp!AS177+reexp!AS177</f>
        <v>0</v>
      </c>
      <c r="AI172">
        <f>+domexp!AT177+reexp!AT177</f>
        <v>0</v>
      </c>
      <c r="AJ172">
        <f>+domexp!AU177+reexp!AU177</f>
        <v>0</v>
      </c>
      <c r="AK172">
        <f>+domexp!AV177+reexp!AV177</f>
        <v>0</v>
      </c>
      <c r="AL172">
        <f>+domexp!AW177+reexp!AW177</f>
        <v>0</v>
      </c>
    </row>
    <row r="173" spans="1:38" x14ac:dyDescent="0.25">
      <c r="A173" t="s">
        <v>0</v>
      </c>
      <c r="B173" t="s">
        <v>135</v>
      </c>
      <c r="C173" t="s">
        <v>153</v>
      </c>
      <c r="D173" t="s">
        <v>232</v>
      </c>
      <c r="M173">
        <f>+domexp!X178+reexp!X178</f>
        <v>146410</v>
      </c>
      <c r="N173">
        <f>+domexp!Y178+reexp!Y178</f>
        <v>599434</v>
      </c>
      <c r="O173">
        <f>+domexp!Z178+reexp!Z178</f>
        <v>284209</v>
      </c>
      <c r="P173">
        <f>+domexp!AA178+reexp!AA178</f>
        <v>260253</v>
      </c>
      <c r="Q173">
        <f>+domexp!AB178+reexp!AB178</f>
        <v>325227</v>
      </c>
      <c r="R173">
        <f>+domexp!AC178+reexp!AC178</f>
        <v>323436</v>
      </c>
      <c r="S173">
        <f>+domexp!AD178+reexp!AD178</f>
        <v>0</v>
      </c>
      <c r="T173">
        <f>+domexp!AE178+reexp!AE178</f>
        <v>0</v>
      </c>
      <c r="U173">
        <f>+domexp!AF178+reexp!AF178</f>
        <v>0</v>
      </c>
      <c r="V173">
        <f>+domexp!AG178+reexp!AG178</f>
        <v>0</v>
      </c>
      <c r="W173">
        <f>+domexp!AH178+reexp!AH178</f>
        <v>0</v>
      </c>
      <c r="AH173">
        <f>+domexp!AS178+reexp!AS178</f>
        <v>0</v>
      </c>
      <c r="AI173">
        <f>+domexp!AT178+reexp!AT178</f>
        <v>0</v>
      </c>
      <c r="AJ173">
        <f>+domexp!AU178+reexp!AU178</f>
        <v>0</v>
      </c>
      <c r="AK173">
        <f>+domexp!AV178+reexp!AV178</f>
        <v>0</v>
      </c>
      <c r="AL173">
        <f>+domexp!AW178+reexp!AW178</f>
        <v>0</v>
      </c>
    </row>
    <row r="174" spans="1:38" x14ac:dyDescent="0.25">
      <c r="A174" t="s">
        <v>0</v>
      </c>
      <c r="B174" t="s">
        <v>136</v>
      </c>
      <c r="C174" t="s">
        <v>153</v>
      </c>
      <c r="D174" t="s">
        <v>232</v>
      </c>
      <c r="M174">
        <f>+domexp!X179+reexp!X179</f>
        <v>7284</v>
      </c>
      <c r="N174">
        <f>+domexp!Y179+reexp!Y179</f>
        <v>41925</v>
      </c>
      <c r="O174">
        <f>+domexp!Z179+reexp!Z179</f>
        <v>12091</v>
      </c>
      <c r="P174">
        <f>+domexp!AA179+reexp!AA179</f>
        <v>20175</v>
      </c>
      <c r="Q174">
        <f>+domexp!AB179+reexp!AB179</f>
        <v>21217</v>
      </c>
      <c r="R174">
        <f>+domexp!AC179+reexp!AC179</f>
        <v>39772</v>
      </c>
      <c r="S174">
        <f>+domexp!AD179+reexp!AD179</f>
        <v>0</v>
      </c>
      <c r="T174">
        <f>+domexp!AE179+reexp!AE179</f>
        <v>0</v>
      </c>
      <c r="U174">
        <f>+domexp!AF179+reexp!AF179</f>
        <v>0</v>
      </c>
      <c r="V174">
        <f>+domexp!AG179+reexp!AG179</f>
        <v>0</v>
      </c>
      <c r="W174">
        <f>+domexp!AH179+reexp!AH179</f>
        <v>0</v>
      </c>
      <c r="AH174">
        <f>+domexp!AS179+reexp!AS179</f>
        <v>0</v>
      </c>
      <c r="AI174">
        <f>+domexp!AT179+reexp!AT179</f>
        <v>0</v>
      </c>
      <c r="AJ174">
        <f>+domexp!AU179+reexp!AU179</f>
        <v>0</v>
      </c>
      <c r="AK174">
        <f>+domexp!AV179+reexp!AV179</f>
        <v>0</v>
      </c>
      <c r="AL174">
        <f>+domexp!AW179+reexp!AW179</f>
        <v>0</v>
      </c>
    </row>
    <row r="175" spans="1:38" x14ac:dyDescent="0.25">
      <c r="A175" t="s">
        <v>0</v>
      </c>
      <c r="B175" t="s">
        <v>137</v>
      </c>
      <c r="C175" t="s">
        <v>153</v>
      </c>
      <c r="D175" t="s">
        <v>232</v>
      </c>
      <c r="M175">
        <f>+domexp!X180+reexp!X180</f>
        <v>162239</v>
      </c>
      <c r="N175">
        <f>+domexp!Y180+reexp!Y180</f>
        <v>552296</v>
      </c>
      <c r="O175">
        <f>+domexp!Z180+reexp!Z180</f>
        <v>288253</v>
      </c>
      <c r="P175">
        <f>+domexp!AA180+reexp!AA180</f>
        <v>285560</v>
      </c>
      <c r="Q175">
        <f>+domexp!AB180+reexp!AB180</f>
        <v>315918</v>
      </c>
      <c r="R175">
        <f>+domexp!AC180+reexp!AC180</f>
        <v>380413</v>
      </c>
      <c r="S175">
        <f>+domexp!AD180+reexp!AD180</f>
        <v>0</v>
      </c>
      <c r="T175">
        <f>+domexp!AE180+reexp!AE180</f>
        <v>0</v>
      </c>
      <c r="U175">
        <f>+domexp!AF180+reexp!AF180</f>
        <v>0</v>
      </c>
      <c r="V175">
        <f>+domexp!AG180+reexp!AG180</f>
        <v>0</v>
      </c>
      <c r="W175">
        <f>+domexp!AH180+reexp!AH180</f>
        <v>0</v>
      </c>
      <c r="AH175">
        <f>+domexp!AS180+reexp!AS180</f>
        <v>0</v>
      </c>
      <c r="AI175">
        <f>+domexp!AT180+reexp!AT180</f>
        <v>0</v>
      </c>
      <c r="AJ175">
        <f>+domexp!AU180+reexp!AU180</f>
        <v>0</v>
      </c>
      <c r="AK175">
        <f>+domexp!AV180+reexp!AV180</f>
        <v>0</v>
      </c>
      <c r="AL175">
        <f>+domexp!AW180+reexp!AW180</f>
        <v>0</v>
      </c>
    </row>
    <row r="176" spans="1:38" x14ac:dyDescent="0.25">
      <c r="A176" t="s">
        <v>0</v>
      </c>
      <c r="B176" t="s">
        <v>196</v>
      </c>
      <c r="C176" t="s">
        <v>153</v>
      </c>
      <c r="D176" t="s">
        <v>232</v>
      </c>
      <c r="M176">
        <f>+domexp!X181+reexp!X181</f>
        <v>19249339</v>
      </c>
      <c r="N176">
        <f>+domexp!Y181+reexp!Y181</f>
        <v>49075915</v>
      </c>
      <c r="O176">
        <f>+domexp!Z181+reexp!Z181</f>
        <v>29812470</v>
      </c>
      <c r="P176">
        <f>+domexp!AA181+reexp!AA181</f>
        <v>24307372</v>
      </c>
      <c r="Q176">
        <f>+domexp!AB181+reexp!AB181</f>
        <v>27733483</v>
      </c>
      <c r="R176">
        <f>+domexp!AC181+reexp!AC181</f>
        <v>30270575</v>
      </c>
      <c r="S176">
        <f>+domexp!AD181+reexp!AD181</f>
        <v>32220041</v>
      </c>
      <c r="T176">
        <f>+domexp!AE181+reexp!AE181</f>
        <v>33634688</v>
      </c>
      <c r="U176">
        <f>+domexp!AF181+reexp!AF181</f>
        <v>31843547</v>
      </c>
      <c r="V176">
        <f>+domexp!AG181+reexp!AG181</f>
        <v>33106834</v>
      </c>
      <c r="W176">
        <f>+domexp!AH181+reexp!AH181</f>
        <v>34110049</v>
      </c>
      <c r="AC176">
        <v>33600822</v>
      </c>
      <c r="AD176">
        <v>37511021</v>
      </c>
      <c r="AE176">
        <v>41432531</v>
      </c>
      <c r="AF176">
        <v>39493503</v>
      </c>
      <c r="AG176">
        <v>36224831</v>
      </c>
      <c r="AH176">
        <f>+domexp!AS181+reexp!AS181</f>
        <v>38590595</v>
      </c>
      <c r="AI176">
        <f>+domexp!AT181+reexp!AT181</f>
        <v>40417940</v>
      </c>
      <c r="AJ176">
        <f>+domexp!AU181+reexp!AU181</f>
        <v>38230542</v>
      </c>
      <c r="AK176">
        <f>+domexp!AV181+reexp!AV181</f>
        <v>31703280</v>
      </c>
      <c r="AL176">
        <f>+domexp!AW181+reexp!AW181</f>
        <v>28524021</v>
      </c>
    </row>
    <row r="177" spans="1:38" x14ac:dyDescent="0.25">
      <c r="A177" t="s">
        <v>0</v>
      </c>
      <c r="B177" t="s">
        <v>210</v>
      </c>
      <c r="D177" t="s">
        <v>232</v>
      </c>
      <c r="M177">
        <f>+domexp!X182+reexp!X182</f>
        <v>0</v>
      </c>
      <c r="N177">
        <f>+domexp!Y182+reexp!Y182</f>
        <v>0</v>
      </c>
      <c r="O177">
        <f>+domexp!Z182+reexp!Z182</f>
        <v>0</v>
      </c>
      <c r="P177">
        <f>+domexp!AA182+reexp!AA182</f>
        <v>0</v>
      </c>
      <c r="Q177">
        <f>+domexp!AB182+reexp!AB182</f>
        <v>0</v>
      </c>
      <c r="R177">
        <f>+domexp!AC182+reexp!AC182</f>
        <v>0</v>
      </c>
      <c r="S177">
        <f>+domexp!AD182+reexp!AD182</f>
        <v>0</v>
      </c>
      <c r="T177">
        <f>+domexp!AE182+reexp!AE182</f>
        <v>0</v>
      </c>
      <c r="U177">
        <f>+domexp!AF182+reexp!AF182</f>
        <v>196102</v>
      </c>
      <c r="V177">
        <f>+domexp!AG182+reexp!AG182</f>
        <v>189965</v>
      </c>
      <c r="W177">
        <f>+domexp!AH182+reexp!AH182</f>
        <v>413560</v>
      </c>
      <c r="AC177">
        <v>651908</v>
      </c>
      <c r="AD177">
        <v>463458</v>
      </c>
      <c r="AE177">
        <v>1029113</v>
      </c>
      <c r="AF177">
        <v>1262058</v>
      </c>
      <c r="AG177">
        <v>726075</v>
      </c>
      <c r="AH177">
        <f>+domexp!AS182+reexp!AS182</f>
        <v>673610</v>
      </c>
      <c r="AI177">
        <f>+domexp!AT182+reexp!AT182</f>
        <v>645870</v>
      </c>
      <c r="AJ177">
        <f>+domexp!AU182+reexp!AU182</f>
        <v>599114</v>
      </c>
      <c r="AK177">
        <f>+domexp!AV182+reexp!AV182</f>
        <v>832210</v>
      </c>
      <c r="AL177">
        <f>+domexp!AW182+reexp!AW182</f>
        <v>1215997</v>
      </c>
    </row>
    <row r="178" spans="1:38" x14ac:dyDescent="0.25">
      <c r="A178" t="s">
        <v>0</v>
      </c>
      <c r="B178" t="s">
        <v>211</v>
      </c>
      <c r="D178" t="s">
        <v>232</v>
      </c>
      <c r="M178">
        <f>+domexp!X183+reexp!X183</f>
        <v>0</v>
      </c>
      <c r="N178">
        <f>+domexp!Y183+reexp!Y183</f>
        <v>0</v>
      </c>
      <c r="O178">
        <f>+domexp!Z183+reexp!Z183</f>
        <v>0</v>
      </c>
      <c r="P178">
        <f>+domexp!AA183+reexp!AA183</f>
        <v>0</v>
      </c>
      <c r="Q178">
        <f>+domexp!AB183+reexp!AB183</f>
        <v>0</v>
      </c>
      <c r="R178">
        <f>+domexp!AC183+reexp!AC183</f>
        <v>0</v>
      </c>
      <c r="S178">
        <f>+domexp!AD183+reexp!AD183</f>
        <v>0</v>
      </c>
      <c r="T178">
        <f>+domexp!AE183+reexp!AE183</f>
        <v>0</v>
      </c>
      <c r="U178">
        <f>+domexp!AF183+reexp!AF183</f>
        <v>1730766</v>
      </c>
      <c r="V178">
        <f>+domexp!AG183+reexp!AG183</f>
        <v>2046682</v>
      </c>
      <c r="W178">
        <f>+domexp!AH183+reexp!AH183</f>
        <v>2082490</v>
      </c>
      <c r="AC178">
        <v>2005414</v>
      </c>
      <c r="AD178">
        <v>2030987</v>
      </c>
      <c r="AE178">
        <v>2950732</v>
      </c>
      <c r="AF178">
        <v>3609657</v>
      </c>
      <c r="AG178">
        <v>2887417</v>
      </c>
      <c r="AH178">
        <f>+domexp!AS183+reexp!AS183</f>
        <v>3032743</v>
      </c>
      <c r="AI178">
        <f>+domexp!AT183+reexp!AT183</f>
        <v>3145885</v>
      </c>
      <c r="AJ178">
        <f>+domexp!AU183+reexp!AU183</f>
        <v>2702993</v>
      </c>
      <c r="AK178">
        <f>+domexp!AV183+reexp!AV183</f>
        <v>3163957</v>
      </c>
      <c r="AL178">
        <f>+domexp!AW183+reexp!AW183</f>
        <v>4031644</v>
      </c>
    </row>
    <row r="179" spans="1:38" x14ac:dyDescent="0.25">
      <c r="A179" t="s">
        <v>0</v>
      </c>
      <c r="B179" t="s">
        <v>138</v>
      </c>
      <c r="D179" t="s">
        <v>232</v>
      </c>
      <c r="M179">
        <f>+domexp!X184+reexp!X184</f>
        <v>681082</v>
      </c>
      <c r="N179">
        <f>+domexp!Y184+reexp!Y184</f>
        <v>1474646</v>
      </c>
      <c r="O179">
        <f>+domexp!Z184+reexp!Z184</f>
        <v>1177704</v>
      </c>
      <c r="P179">
        <f>+domexp!AA184+reexp!AA184</f>
        <v>934657</v>
      </c>
      <c r="Q179">
        <f>+domexp!AB184+reexp!AB184</f>
        <v>943505</v>
      </c>
      <c r="R179">
        <f>+domexp!AC184+reexp!AC184</f>
        <v>1109419</v>
      </c>
      <c r="S179">
        <f>+domexp!AD184+reexp!AD184</f>
        <v>1330651</v>
      </c>
      <c r="T179">
        <f>+domexp!AE184+reexp!AE184</f>
        <v>1524117</v>
      </c>
      <c r="U179">
        <f>+domexp!AF184+reexp!AF184</f>
        <v>0</v>
      </c>
      <c r="V179">
        <f>+domexp!AG184+reexp!AG184</f>
        <v>0</v>
      </c>
      <c r="W179">
        <f>+domexp!AH184+reexp!AH184</f>
        <v>0</v>
      </c>
      <c r="AH179">
        <f>+domexp!AS184+reexp!AS184</f>
        <v>0</v>
      </c>
      <c r="AI179">
        <f>+domexp!AT184+reexp!AT184</f>
        <v>0</v>
      </c>
      <c r="AJ179">
        <f>+domexp!AU184+reexp!AU184</f>
        <v>0</v>
      </c>
      <c r="AK179">
        <f>+domexp!AV184+reexp!AV184</f>
        <v>0</v>
      </c>
      <c r="AL179">
        <f>+domexp!AW184+reexp!AW184</f>
        <v>0</v>
      </c>
    </row>
    <row r="180" spans="1:38" x14ac:dyDescent="0.25">
      <c r="A180" t="s">
        <v>0</v>
      </c>
      <c r="B180" t="s">
        <v>139</v>
      </c>
      <c r="D180" t="s">
        <v>232</v>
      </c>
      <c r="M180">
        <f>+domexp!X185+reexp!X185</f>
        <v>7849</v>
      </c>
      <c r="N180">
        <f>+domexp!Y185+reexp!Y185</f>
        <v>17178</v>
      </c>
      <c r="O180">
        <f>+domexp!Z185+reexp!Z185</f>
        <v>7880</v>
      </c>
      <c r="P180">
        <f>+domexp!AA185+reexp!AA185</f>
        <v>3912</v>
      </c>
      <c r="Q180">
        <f>+domexp!AB185+reexp!AB185</f>
        <v>3182</v>
      </c>
      <c r="R180">
        <f>+domexp!AC185+reexp!AC185</f>
        <v>3565</v>
      </c>
      <c r="S180">
        <f>+domexp!AD185+reexp!AD185</f>
        <v>5362</v>
      </c>
      <c r="T180">
        <f>+domexp!AE185+reexp!AE185</f>
        <v>13268</v>
      </c>
      <c r="U180">
        <f>+domexp!AF185+reexp!AF185</f>
        <v>11711</v>
      </c>
      <c r="V180">
        <f>+domexp!AG185+reexp!AG185</f>
        <v>10643</v>
      </c>
      <c r="W180">
        <f>+domexp!AH185+reexp!AH185</f>
        <v>10988</v>
      </c>
      <c r="AC180">
        <v>6309</v>
      </c>
      <c r="AH180">
        <f>+domexp!AS185+reexp!AS185</f>
        <v>0</v>
      </c>
      <c r="AI180">
        <f>+domexp!AT185+reexp!AT185</f>
        <v>0</v>
      </c>
      <c r="AJ180">
        <f>+domexp!AU185+reexp!AU185</f>
        <v>0</v>
      </c>
      <c r="AK180">
        <f>+domexp!AV185+reexp!AV185</f>
        <v>0</v>
      </c>
      <c r="AL180">
        <f>+domexp!AW185+reexp!AW185</f>
        <v>0</v>
      </c>
    </row>
    <row r="181" spans="1:38" x14ac:dyDescent="0.25">
      <c r="A181" t="s">
        <v>0</v>
      </c>
      <c r="B181" t="s">
        <v>140</v>
      </c>
      <c r="D181" t="s">
        <v>232</v>
      </c>
      <c r="M181">
        <f>+domexp!X186+reexp!X186</f>
        <v>64464</v>
      </c>
      <c r="N181">
        <f>+domexp!Y186+reexp!Y186</f>
        <v>68291</v>
      </c>
      <c r="O181">
        <f>+domexp!Z186+reexp!Z186</f>
        <v>41107</v>
      </c>
      <c r="P181">
        <f>+domexp!AA186+reexp!AA186</f>
        <v>16869</v>
      </c>
      <c r="Q181">
        <f>+domexp!AB186+reexp!AB186</f>
        <v>20834</v>
      </c>
      <c r="R181">
        <f>+domexp!AC186+reexp!AC186</f>
        <v>37649</v>
      </c>
      <c r="S181">
        <f>+domexp!AD186+reexp!AD186</f>
        <v>22266</v>
      </c>
      <c r="T181">
        <f>+domexp!AE186+reexp!AE186</f>
        <v>32195</v>
      </c>
      <c r="U181">
        <f>+domexp!AF186+reexp!AF186</f>
        <v>37647</v>
      </c>
      <c r="V181">
        <f>+domexp!AG186+reexp!AG186</f>
        <v>38371</v>
      </c>
      <c r="W181">
        <f>+domexp!AH186+reexp!AH186</f>
        <v>33468</v>
      </c>
      <c r="AC181">
        <v>19477</v>
      </c>
      <c r="AH181">
        <f>+domexp!AS186+reexp!AS186</f>
        <v>0</v>
      </c>
      <c r="AI181">
        <f>+domexp!AT186+reexp!AT186</f>
        <v>0</v>
      </c>
      <c r="AJ181">
        <f>+domexp!AU186+reexp!AU186</f>
        <v>0</v>
      </c>
      <c r="AK181">
        <f>+domexp!AV186+reexp!AV186</f>
        <v>0</v>
      </c>
      <c r="AL181">
        <f>+domexp!AW186+reexp!AW186</f>
        <v>0</v>
      </c>
    </row>
    <row r="182" spans="1:38" x14ac:dyDescent="0.25">
      <c r="A182" t="s">
        <v>0</v>
      </c>
      <c r="B182" t="s">
        <v>141</v>
      </c>
      <c r="D182" t="s">
        <v>232</v>
      </c>
      <c r="M182">
        <f>+domexp!X187+reexp!X187</f>
        <v>3252</v>
      </c>
      <c r="N182">
        <f>+domexp!Y187+reexp!Y187</f>
        <v>1799</v>
      </c>
      <c r="O182">
        <f>+domexp!Z187+reexp!Z187</f>
        <v>5407</v>
      </c>
      <c r="P182">
        <f>+domexp!AA187+reexp!AA187</f>
        <v>3159</v>
      </c>
      <c r="Q182">
        <f>+domexp!AB187+reexp!AB187</f>
        <v>1703</v>
      </c>
      <c r="R182">
        <f>+domexp!AC187+reexp!AC187</f>
        <v>1771</v>
      </c>
      <c r="S182">
        <f>+domexp!AD187+reexp!AD187</f>
        <v>1676</v>
      </c>
      <c r="T182">
        <f>+domexp!AE187+reexp!AE187</f>
        <v>2338</v>
      </c>
      <c r="U182">
        <f>+domexp!AF187+reexp!AF187</f>
        <v>2947</v>
      </c>
      <c r="V182">
        <f>+domexp!AG187+reexp!AG187</f>
        <v>4335</v>
      </c>
      <c r="W182">
        <f>+domexp!AH187+reexp!AH187</f>
        <v>3026</v>
      </c>
      <c r="AC182">
        <v>7266</v>
      </c>
      <c r="AH182">
        <f>+domexp!AS187+reexp!AS187</f>
        <v>0</v>
      </c>
      <c r="AI182">
        <f>+domexp!AT187+reexp!AT187</f>
        <v>0</v>
      </c>
      <c r="AJ182">
        <f>+domexp!AU187+reexp!AU187</f>
        <v>0</v>
      </c>
      <c r="AK182">
        <f>+domexp!AV187+reexp!AV187</f>
        <v>0</v>
      </c>
      <c r="AL182">
        <f>+domexp!AW187+reexp!AW187</f>
        <v>0</v>
      </c>
    </row>
    <row r="183" spans="1:38" x14ac:dyDescent="0.25">
      <c r="A183" t="s">
        <v>0</v>
      </c>
      <c r="B183" t="s">
        <v>212</v>
      </c>
      <c r="D183" t="s">
        <v>232</v>
      </c>
      <c r="M183">
        <f>+domexp!X188+reexp!X188</f>
        <v>0</v>
      </c>
      <c r="N183">
        <f>+domexp!Y188+reexp!Y188</f>
        <v>0</v>
      </c>
      <c r="O183">
        <f>+domexp!Z188+reexp!Z188</f>
        <v>0</v>
      </c>
      <c r="P183">
        <f>+domexp!AA188+reexp!AA188</f>
        <v>0</v>
      </c>
      <c r="Q183">
        <f>+domexp!AB188+reexp!AB188</f>
        <v>0</v>
      </c>
      <c r="R183">
        <f>+domexp!AC188+reexp!AC188</f>
        <v>0</v>
      </c>
      <c r="S183">
        <f>+domexp!AD188+reexp!AD188</f>
        <v>0</v>
      </c>
      <c r="T183">
        <f>+domexp!AE188+reexp!AE188</f>
        <v>0</v>
      </c>
      <c r="U183">
        <f>+domexp!AF188+reexp!AF188</f>
        <v>0</v>
      </c>
      <c r="V183">
        <f>+domexp!AG188+reexp!AG188</f>
        <v>0</v>
      </c>
      <c r="W183">
        <f>+domexp!AH188+reexp!AH188</f>
        <v>0</v>
      </c>
      <c r="AD183">
        <v>33893</v>
      </c>
      <c r="AE183">
        <v>44362</v>
      </c>
      <c r="AF183">
        <v>47361</v>
      </c>
      <c r="AG183">
        <v>36011</v>
      </c>
      <c r="AH183">
        <f>+domexp!AS188+reexp!AS188</f>
        <v>38412</v>
      </c>
      <c r="AI183">
        <f>+domexp!AT188+reexp!AT188</f>
        <v>24863</v>
      </c>
      <c r="AJ183">
        <f>+domexp!AU188+reexp!AU188</f>
        <v>11578</v>
      </c>
      <c r="AK183">
        <f>+domexp!AV188+reexp!AV188</f>
        <v>13812</v>
      </c>
      <c r="AL183">
        <f>+domexp!AW188+reexp!AW188</f>
        <v>16736</v>
      </c>
    </row>
    <row r="184" spans="1:38" x14ac:dyDescent="0.25">
      <c r="A184" t="s">
        <v>0</v>
      </c>
      <c r="B184" t="s">
        <v>142</v>
      </c>
      <c r="D184" t="s">
        <v>232</v>
      </c>
      <c r="M184">
        <f>+domexp!X189+reexp!X189</f>
        <v>0</v>
      </c>
      <c r="N184">
        <f>+domexp!Y189+reexp!Y189</f>
        <v>0</v>
      </c>
      <c r="O184">
        <f>+domexp!Z189+reexp!Z189</f>
        <v>260671</v>
      </c>
      <c r="P184">
        <f>+domexp!AA189+reexp!AA189</f>
        <v>386746</v>
      </c>
      <c r="Q184">
        <f>+domexp!AB189+reexp!AB189</f>
        <v>489172</v>
      </c>
      <c r="R184">
        <f>+domexp!AC189+reexp!AC189</f>
        <v>422007</v>
      </c>
      <c r="S184">
        <f>+domexp!AD189+reexp!AD189</f>
        <v>798260</v>
      </c>
      <c r="T184">
        <f>+domexp!AE189+reexp!AE189</f>
        <v>856752</v>
      </c>
      <c r="U184">
        <f>+domexp!AF189+reexp!AF189</f>
        <v>1162887</v>
      </c>
      <c r="V184">
        <f>+domexp!AG189+reexp!AG189</f>
        <v>924122</v>
      </c>
      <c r="W184">
        <f>+domexp!AH189+reexp!AH189</f>
        <v>1133043</v>
      </c>
      <c r="AC184">
        <v>607713</v>
      </c>
      <c r="AD184">
        <v>630033</v>
      </c>
      <c r="AE184">
        <v>655344</v>
      </c>
      <c r="AF184">
        <v>599738</v>
      </c>
      <c r="AG184">
        <v>523294</v>
      </c>
      <c r="AH184">
        <f>+domexp!AS189+reexp!AS189</f>
        <v>579204</v>
      </c>
      <c r="AI184">
        <f>+domexp!AT189+reexp!AT189</f>
        <v>595325</v>
      </c>
      <c r="AJ184">
        <f>+domexp!AU189+reexp!AU189</f>
        <v>352143</v>
      </c>
      <c r="AK184">
        <f>+domexp!AV189+reexp!AV189</f>
        <v>548740</v>
      </c>
      <c r="AL184">
        <f>+domexp!AW189+reexp!AW189</f>
        <v>733766</v>
      </c>
    </row>
    <row r="185" spans="1:38" x14ac:dyDescent="0.25">
      <c r="A185" t="s">
        <v>0</v>
      </c>
      <c r="B185" t="s">
        <v>143</v>
      </c>
      <c r="D185" t="s">
        <v>232</v>
      </c>
      <c r="M185">
        <f>+domexp!X190+reexp!X190</f>
        <v>293532</v>
      </c>
      <c r="N185">
        <f>+domexp!Y190+reexp!Y190</f>
        <v>398021</v>
      </c>
      <c r="O185">
        <f>+domexp!Z190+reexp!Z190</f>
        <v>287731</v>
      </c>
      <c r="P185">
        <f>+domexp!AA190+reexp!AA190</f>
        <v>317791</v>
      </c>
      <c r="Q185">
        <f>+domexp!AB190+reexp!AB190</f>
        <v>378827</v>
      </c>
      <c r="R185">
        <f>+domexp!AC190+reexp!AC190</f>
        <v>286386</v>
      </c>
      <c r="S185">
        <f>+domexp!AD190+reexp!AD190</f>
        <v>385007</v>
      </c>
      <c r="T185">
        <f>+domexp!AE190+reexp!AE190</f>
        <v>288505</v>
      </c>
      <c r="U185">
        <f>+domexp!AF190+reexp!AF190</f>
        <v>270390</v>
      </c>
      <c r="V185">
        <f>+domexp!AG190+reexp!AG190</f>
        <v>247440</v>
      </c>
      <c r="W185">
        <f>+domexp!AH190+reexp!AH190</f>
        <v>236592</v>
      </c>
      <c r="AC185">
        <v>124657</v>
      </c>
      <c r="AD185">
        <v>89966</v>
      </c>
      <c r="AE185">
        <v>111259</v>
      </c>
      <c r="AF185">
        <v>109681</v>
      </c>
      <c r="AG185">
        <v>72433</v>
      </c>
      <c r="AH185">
        <f>+domexp!AS190+reexp!AS190</f>
        <v>89304</v>
      </c>
      <c r="AI185">
        <f>+domexp!AT190+reexp!AT190</f>
        <v>113288</v>
      </c>
      <c r="AJ185">
        <f>+domexp!AU190+reexp!AU190</f>
        <v>56099</v>
      </c>
      <c r="AK185">
        <f>+domexp!AV190+reexp!AV190</f>
        <v>99329</v>
      </c>
      <c r="AL185">
        <f>+domexp!AW190+reexp!AW190</f>
        <v>149826</v>
      </c>
    </row>
    <row r="186" spans="1:38" x14ac:dyDescent="0.25">
      <c r="A186" t="s">
        <v>0</v>
      </c>
      <c r="B186" t="s">
        <v>144</v>
      </c>
      <c r="D186" t="s">
        <v>232</v>
      </c>
      <c r="M186">
        <f>+domexp!X192+reexp!X192</f>
        <v>1457712</v>
      </c>
      <c r="N186">
        <f>+domexp!Y192+reexp!Y192</f>
        <v>2919543</v>
      </c>
      <c r="O186">
        <f>+domexp!Z192+reexp!Z192</f>
        <v>1635064</v>
      </c>
      <c r="P186">
        <f>+domexp!AA192+reexp!AA192</f>
        <v>1565569</v>
      </c>
      <c r="Q186">
        <f>+domexp!AB192+reexp!AB192</f>
        <v>1855272</v>
      </c>
      <c r="R186">
        <f>+domexp!AC192+reexp!AC192</f>
        <v>2721340</v>
      </c>
      <c r="S186">
        <f>+domexp!AD192+reexp!AD192</f>
        <v>3588184</v>
      </c>
      <c r="T186">
        <f>+domexp!AE192+reexp!AE192</f>
        <v>2746952</v>
      </c>
      <c r="U186">
        <f>+domexp!AF192+reexp!AF192</f>
        <v>2811639</v>
      </c>
      <c r="V186">
        <f>+domexp!AG192+reexp!AG192</f>
        <v>3492260</v>
      </c>
      <c r="W186">
        <f>+domexp!AH192+reexp!AH192</f>
        <v>3136874</v>
      </c>
      <c r="AC186">
        <v>1822474</v>
      </c>
      <c r="AD186">
        <v>1925752</v>
      </c>
      <c r="AE186">
        <v>2659898</v>
      </c>
      <c r="AF186">
        <v>2688925</v>
      </c>
      <c r="AG186">
        <v>2352375</v>
      </c>
      <c r="AH186">
        <f>+domexp!AS192+reexp!AS192</f>
        <v>2874749</v>
      </c>
      <c r="AI186">
        <f>+domexp!AT192+reexp!AT192</f>
        <v>3063538</v>
      </c>
      <c r="AJ186">
        <f>+domexp!AU192+reexp!AU192</f>
        <v>1704134</v>
      </c>
      <c r="AK186">
        <f>+domexp!AV192+reexp!AV192</f>
        <v>2061338</v>
      </c>
      <c r="AL186">
        <f>+domexp!AW192+reexp!AW192</f>
        <v>2392605</v>
      </c>
    </row>
    <row r="187" spans="1:38" x14ac:dyDescent="0.25">
      <c r="A187" t="s">
        <v>0</v>
      </c>
      <c r="B187" t="s">
        <v>145</v>
      </c>
      <c r="D187" t="s">
        <v>232</v>
      </c>
      <c r="M187">
        <f>+domexp!X193+reexp!X193</f>
        <v>91964</v>
      </c>
      <c r="N187">
        <f>+domexp!Y193+reexp!Y193</f>
        <v>208992</v>
      </c>
      <c r="O187">
        <f>+domexp!Z193+reexp!Z193</f>
        <v>165596</v>
      </c>
      <c r="P187">
        <f>+domexp!AA193+reexp!AA193</f>
        <v>114592</v>
      </c>
      <c r="Q187">
        <f>+domexp!AB193+reexp!AB193</f>
        <v>121781</v>
      </c>
      <c r="R187">
        <f>+domexp!AC193+reexp!AC193</f>
        <v>180972</v>
      </c>
      <c r="S187">
        <f>+domexp!AD193+reexp!AD193</f>
        <v>299548</v>
      </c>
      <c r="T187">
        <f>+domexp!AE193+reexp!AE193</f>
        <v>472595</v>
      </c>
      <c r="U187">
        <f>+domexp!AF193+reexp!AF193</f>
        <v>255628</v>
      </c>
      <c r="V187">
        <f>+domexp!AG193+reexp!AG193</f>
        <v>299169</v>
      </c>
      <c r="W187">
        <f>+domexp!AH193+reexp!AH193</f>
        <v>384017</v>
      </c>
      <c r="AC187">
        <v>194893</v>
      </c>
      <c r="AD187">
        <v>212880</v>
      </c>
      <c r="AE187">
        <v>315361</v>
      </c>
      <c r="AF187">
        <v>342573</v>
      </c>
      <c r="AG187">
        <v>247486</v>
      </c>
      <c r="AH187">
        <f>+domexp!AS193+reexp!AS193</f>
        <v>293471</v>
      </c>
      <c r="AI187">
        <f>+domexp!AT193+reexp!AT193</f>
        <v>291348</v>
      </c>
      <c r="AJ187">
        <f>+domexp!AU193+reexp!AU193</f>
        <v>136141</v>
      </c>
      <c r="AK187">
        <f>+domexp!AV193+reexp!AV193</f>
        <v>211294</v>
      </c>
      <c r="AL187">
        <f>+domexp!AW193+reexp!AW193</f>
        <v>338036</v>
      </c>
    </row>
    <row r="188" spans="1:38" x14ac:dyDescent="0.25">
      <c r="A188" t="s">
        <v>0</v>
      </c>
      <c r="B188" t="s">
        <v>146</v>
      </c>
      <c r="D188" t="s">
        <v>232</v>
      </c>
      <c r="M188">
        <f>+domexp!X194+reexp!X194</f>
        <v>188436</v>
      </c>
      <c r="N188">
        <f>+domexp!Y194+reexp!Y194</f>
        <v>259900</v>
      </c>
      <c r="O188">
        <f>+domexp!Z194+reexp!Z194</f>
        <v>276645</v>
      </c>
      <c r="P188">
        <f>+domexp!AA194+reexp!AA194</f>
        <v>284820</v>
      </c>
      <c r="Q188">
        <f>+domexp!AB194+reexp!AB194</f>
        <v>155080</v>
      </c>
      <c r="R188">
        <f>+domexp!AC194+reexp!AC194</f>
        <v>168819</v>
      </c>
      <c r="S188">
        <f>+domexp!AD194+reexp!AD194</f>
        <v>243865</v>
      </c>
      <c r="T188">
        <f>+domexp!AE194+reexp!AE194</f>
        <v>244617</v>
      </c>
      <c r="U188">
        <f>+domexp!AF194+reexp!AF194</f>
        <v>255533</v>
      </c>
      <c r="V188">
        <f>+domexp!AG194+reexp!AG194</f>
        <v>202634</v>
      </c>
      <c r="W188">
        <f>+domexp!AH194+reexp!AH194</f>
        <v>210961</v>
      </c>
      <c r="AC188">
        <v>141731</v>
      </c>
      <c r="AD188">
        <v>157919</v>
      </c>
      <c r="AE188">
        <v>180039</v>
      </c>
      <c r="AF188">
        <v>207041</v>
      </c>
      <c r="AG188">
        <v>186771</v>
      </c>
      <c r="AH188">
        <f>+domexp!AS194+reexp!AS194</f>
        <v>245279</v>
      </c>
      <c r="AI188">
        <f>+domexp!AT194+reexp!AT194</f>
        <v>267688</v>
      </c>
      <c r="AJ188">
        <f>+domexp!AU194+reexp!AU194</f>
        <v>205642</v>
      </c>
      <c r="AK188">
        <f>+domexp!AV194+reexp!AV194</f>
        <v>156493</v>
      </c>
      <c r="AL188">
        <f>+domexp!AW194+reexp!AW194</f>
        <v>250589</v>
      </c>
    </row>
    <row r="189" spans="1:38" x14ac:dyDescent="0.25">
      <c r="A189" t="s">
        <v>0</v>
      </c>
      <c r="B189" t="s">
        <v>147</v>
      </c>
      <c r="D189" t="s">
        <v>232</v>
      </c>
      <c r="M189">
        <f>+domexp!X195+reexp!X195</f>
        <v>4848</v>
      </c>
      <c r="N189">
        <f>+domexp!Y195+reexp!Y195</f>
        <v>8303</v>
      </c>
      <c r="O189">
        <f>+domexp!Z195+reexp!Z195</f>
        <v>15639</v>
      </c>
      <c r="P189">
        <f>+domexp!AA195+reexp!AA195</f>
        <v>5740</v>
      </c>
      <c r="Q189">
        <f>+domexp!AB195+reexp!AB195</f>
        <v>3724</v>
      </c>
      <c r="R189">
        <f>+domexp!AC195+reexp!AC195</f>
        <v>6593</v>
      </c>
      <c r="S189">
        <f>+domexp!AD195+reexp!AD195</f>
        <v>7158</v>
      </c>
      <c r="T189">
        <f>+domexp!AE195+reexp!AE195</f>
        <v>32216</v>
      </c>
      <c r="U189">
        <f>+domexp!AF195+reexp!AF195</f>
        <v>17107</v>
      </c>
      <c r="V189">
        <f>+domexp!AG195+reexp!AG195</f>
        <v>19132</v>
      </c>
      <c r="W189">
        <f>+domexp!AH195+reexp!AH195</f>
        <v>21044</v>
      </c>
      <c r="AC189">
        <v>29046</v>
      </c>
      <c r="AD189">
        <v>29743</v>
      </c>
      <c r="AE189">
        <v>58073</v>
      </c>
      <c r="AF189">
        <v>52111</v>
      </c>
      <c r="AG189">
        <v>46216</v>
      </c>
      <c r="AH189">
        <f>+domexp!AS195+reexp!AS195</f>
        <v>15116</v>
      </c>
      <c r="AI189">
        <f>+domexp!AT195+reexp!AT195</f>
        <v>468</v>
      </c>
      <c r="AJ189">
        <f>+domexp!AU195+reexp!AU195</f>
        <v>556</v>
      </c>
      <c r="AK189">
        <f>+domexp!AV195+reexp!AV195</f>
        <v>608</v>
      </c>
      <c r="AL189">
        <f>+domexp!AW195+reexp!AW195</f>
        <v>247</v>
      </c>
    </row>
    <row r="190" spans="1:38" x14ac:dyDescent="0.25">
      <c r="A190" t="s">
        <v>0</v>
      </c>
      <c r="B190" t="s">
        <v>148</v>
      </c>
      <c r="D190" t="s">
        <v>232</v>
      </c>
      <c r="M190">
        <f>+domexp!X196+reexp!X196</f>
        <v>598265</v>
      </c>
      <c r="N190">
        <f>+domexp!Y196+reexp!Y196</f>
        <v>1240985</v>
      </c>
      <c r="O190">
        <f>+domexp!Z196+reexp!Z196</f>
        <v>1398998</v>
      </c>
      <c r="P190">
        <f>+domexp!AA196+reexp!AA196</f>
        <v>818707</v>
      </c>
      <c r="Q190">
        <f>+domexp!AB196+reexp!AB196</f>
        <v>1494020</v>
      </c>
      <c r="R190">
        <f>+domexp!AC196+reexp!AC196</f>
        <v>1321055</v>
      </c>
      <c r="S190">
        <f>+domexp!AD196+reexp!AD196</f>
        <v>1604837</v>
      </c>
      <c r="T190">
        <f>+domexp!AE196+reexp!AE196</f>
        <v>1375802</v>
      </c>
      <c r="U190">
        <f>+domexp!AF196+reexp!AF196</f>
        <v>1973905</v>
      </c>
      <c r="V190">
        <f>+domexp!AG196+reexp!AG196</f>
        <v>1864106</v>
      </c>
      <c r="W190">
        <f>+domexp!AH196+reexp!AH196</f>
        <v>1824489</v>
      </c>
      <c r="AC190">
        <v>963527</v>
      </c>
      <c r="AD190">
        <v>913874</v>
      </c>
      <c r="AE190">
        <v>1334430</v>
      </c>
      <c r="AF190">
        <v>1185661</v>
      </c>
      <c r="AG190">
        <v>1243316</v>
      </c>
      <c r="AH190">
        <f>+domexp!AS196+reexp!AS196</f>
        <v>997747</v>
      </c>
      <c r="AI190">
        <f>+domexp!AT196+reexp!AT196</f>
        <v>980622</v>
      </c>
      <c r="AJ190">
        <f>+domexp!AU196+reexp!AU196</f>
        <v>721325</v>
      </c>
      <c r="AK190">
        <f>+domexp!AV196+reexp!AV196</f>
        <v>642893</v>
      </c>
      <c r="AL190">
        <f>+domexp!AW196+reexp!AW196</f>
        <v>643996</v>
      </c>
    </row>
    <row r="191" spans="1:38" x14ac:dyDescent="0.25">
      <c r="A191" t="s">
        <v>0</v>
      </c>
      <c r="B191" t="s">
        <v>149</v>
      </c>
      <c r="D191" t="s">
        <v>232</v>
      </c>
      <c r="M191">
        <f>+domexp!X197+reexp!X197</f>
        <v>865249</v>
      </c>
      <c r="N191">
        <f>+domexp!Y197+reexp!Y197</f>
        <v>2941055</v>
      </c>
      <c r="O191">
        <f>+domexp!Z197+reexp!Z197</f>
        <v>2386982</v>
      </c>
      <c r="P191">
        <f>+domexp!AA197+reexp!AA197</f>
        <v>1013485</v>
      </c>
      <c r="Q191">
        <f>+domexp!AB197+reexp!AB197</f>
        <v>1186692</v>
      </c>
      <c r="R191">
        <f>+domexp!AC197+reexp!AC197</f>
        <v>1271579</v>
      </c>
      <c r="S191">
        <f>+domexp!AD197+reexp!AD197</f>
        <v>905199</v>
      </c>
      <c r="T191">
        <f>+domexp!AE197+reexp!AE197</f>
        <v>716287</v>
      </c>
      <c r="U191">
        <f>+domexp!AF197+reexp!AF197</f>
        <v>850931</v>
      </c>
      <c r="V191">
        <f>+domexp!AG197+reexp!AG197</f>
        <v>675131</v>
      </c>
      <c r="W191">
        <f>+domexp!AH197+reexp!AH197</f>
        <v>682930</v>
      </c>
      <c r="AC191">
        <v>585132</v>
      </c>
      <c r="AD191">
        <v>589095</v>
      </c>
      <c r="AE191">
        <v>713731</v>
      </c>
      <c r="AF191">
        <v>726199</v>
      </c>
      <c r="AG191">
        <v>632166</v>
      </c>
      <c r="AH191">
        <f>+domexp!AS197+reexp!AS197</f>
        <v>603616</v>
      </c>
      <c r="AI191">
        <f>+domexp!AT197+reexp!AT197</f>
        <v>618401</v>
      </c>
      <c r="AJ191">
        <f>+domexp!AU197+reexp!AU197</f>
        <v>631850</v>
      </c>
      <c r="AK191">
        <f>+domexp!AV197+reexp!AV197</f>
        <v>632015</v>
      </c>
      <c r="AL191">
        <f>+domexp!AW197+reexp!AW197</f>
        <v>1141871</v>
      </c>
    </row>
    <row r="192" spans="1:38" x14ac:dyDescent="0.25">
      <c r="A192" t="s">
        <v>0</v>
      </c>
      <c r="B192" t="s">
        <v>150</v>
      </c>
      <c r="D192" t="s">
        <v>232</v>
      </c>
      <c r="M192">
        <f>+domexp!X198+reexp!X198</f>
        <v>11455</v>
      </c>
      <c r="N192">
        <f>+domexp!Y198+reexp!Y198</f>
        <v>34023</v>
      </c>
      <c r="O192">
        <f>+domexp!Z198+reexp!Z198</f>
        <v>25787</v>
      </c>
      <c r="P192">
        <f>+domexp!AA198+reexp!AA198</f>
        <v>33293</v>
      </c>
      <c r="Q192">
        <f>+domexp!AB198+reexp!AB198</f>
        <v>36210</v>
      </c>
      <c r="R192">
        <f>+domexp!AC198+reexp!AC198</f>
        <v>33626</v>
      </c>
      <c r="S192">
        <f>+domexp!AD198+reexp!AD198</f>
        <v>46720</v>
      </c>
      <c r="T192">
        <f>+domexp!AE198+reexp!AE198</f>
        <v>37813</v>
      </c>
      <c r="U192">
        <f>+domexp!AF198+reexp!AF198</f>
        <v>34267</v>
      </c>
      <c r="V192">
        <f>+domexp!AG198+reexp!AG198</f>
        <v>44887</v>
      </c>
      <c r="W192">
        <f>+domexp!AH198+reexp!AH198</f>
        <v>40549</v>
      </c>
      <c r="AC192">
        <v>24017</v>
      </c>
      <c r="AD192">
        <v>34032</v>
      </c>
      <c r="AE192">
        <v>31540</v>
      </c>
      <c r="AF192">
        <v>34238</v>
      </c>
      <c r="AG192">
        <v>22947</v>
      </c>
      <c r="AH192">
        <f>+domexp!AS198+reexp!AS198</f>
        <v>20682</v>
      </c>
      <c r="AI192">
        <f>+domexp!AT198+reexp!AT198</f>
        <v>21481</v>
      </c>
      <c r="AJ192">
        <f>+domexp!AU198+reexp!AU198</f>
        <v>16409</v>
      </c>
      <c r="AK192">
        <f>+domexp!AV198+reexp!AV198</f>
        <v>37293</v>
      </c>
      <c r="AL192">
        <f>+domexp!AW198+reexp!AW198</f>
        <v>38694</v>
      </c>
    </row>
    <row r="193" spans="1:44" x14ac:dyDescent="0.25">
      <c r="A193" t="s">
        <v>0</v>
      </c>
      <c r="B193" t="s">
        <v>151</v>
      </c>
      <c r="D193" t="s">
        <v>232</v>
      </c>
      <c r="M193">
        <f>+domexp!X199+reexp!X199</f>
        <v>556757</v>
      </c>
      <c r="N193">
        <f>+domexp!Y199+reexp!Y199</f>
        <v>741242</v>
      </c>
      <c r="O193">
        <f>+domexp!Z199+reexp!Z199</f>
        <v>647609</v>
      </c>
      <c r="P193">
        <f>+domexp!AA199+reexp!AA199</f>
        <v>512513</v>
      </c>
      <c r="Q193">
        <f>+domexp!AB199+reexp!AB199</f>
        <v>539979</v>
      </c>
      <c r="R193">
        <f>+domexp!AC199+reexp!AC199</f>
        <v>656068</v>
      </c>
      <c r="S193">
        <f>+domexp!AD199+reexp!AD199</f>
        <v>685633</v>
      </c>
      <c r="T193">
        <f>+domexp!AE199+reexp!AE199</f>
        <v>566619</v>
      </c>
      <c r="U193">
        <f>+domexp!AF199+reexp!AF199</f>
        <v>705200</v>
      </c>
      <c r="V193">
        <f>+domexp!AG199+reexp!AG199</f>
        <v>532610</v>
      </c>
      <c r="W193">
        <f>+domexp!AH199+reexp!AH199</f>
        <v>585967</v>
      </c>
      <c r="AC193">
        <v>420106</v>
      </c>
      <c r="AD193">
        <v>540905</v>
      </c>
      <c r="AE193">
        <v>525409</v>
      </c>
      <c r="AF193">
        <v>476918</v>
      </c>
      <c r="AG193">
        <v>422990</v>
      </c>
      <c r="AH193">
        <f>+domexp!AS199+reexp!AS199</f>
        <v>479392</v>
      </c>
      <c r="AI193">
        <f>+domexp!AT199+reexp!AT199</f>
        <v>412639</v>
      </c>
      <c r="AJ193">
        <f>+domexp!AU199+reexp!AU199</f>
        <v>368776</v>
      </c>
      <c r="AK193">
        <f>+domexp!AV199+reexp!AV199</f>
        <v>263410</v>
      </c>
      <c r="AL193">
        <f>+domexp!AW199+reexp!AW199</f>
        <v>326657</v>
      </c>
    </row>
    <row r="194" spans="1:44" x14ac:dyDescent="0.25">
      <c r="B194" t="s">
        <v>278</v>
      </c>
      <c r="P194"/>
      <c r="R194"/>
      <c r="T194"/>
    </row>
    <row r="195" spans="1:44" x14ac:dyDescent="0.25">
      <c r="A195" t="s">
        <v>0</v>
      </c>
      <c r="B195" t="s">
        <v>82</v>
      </c>
      <c r="D195" t="s">
        <v>232</v>
      </c>
      <c r="M195">
        <f>+domexp!X201+reexp!X201</f>
        <v>0</v>
      </c>
      <c r="N195">
        <f>+domexp!Y201+reexp!Y201</f>
        <v>0</v>
      </c>
      <c r="O195">
        <f>+domexp!Z201+reexp!Z201</f>
        <v>0</v>
      </c>
      <c r="P195">
        <f>+domexp!AA201+reexp!AA201</f>
        <v>0</v>
      </c>
      <c r="Q195">
        <f>+domexp!AB201+reexp!AB201</f>
        <v>0</v>
      </c>
      <c r="R195">
        <f>+domexp!AC201+reexp!AC201</f>
        <v>0</v>
      </c>
      <c r="S195">
        <f>+domexp!AD201+reexp!AD201</f>
        <v>0</v>
      </c>
      <c r="T195">
        <f>+domexp!AE201+reexp!AE201</f>
        <v>0</v>
      </c>
      <c r="U195">
        <f>+domexp!AF201+reexp!AF201</f>
        <v>0</v>
      </c>
      <c r="V195">
        <f>+domexp!AG201+reexp!AG201</f>
        <v>0</v>
      </c>
      <c r="W195">
        <f>+domexp!AH201+reexp!AH201</f>
        <v>0</v>
      </c>
      <c r="AD195">
        <v>129</v>
      </c>
      <c r="AE195">
        <v>242</v>
      </c>
      <c r="AF195">
        <v>573</v>
      </c>
      <c r="AG195">
        <v>124</v>
      </c>
      <c r="AH195">
        <f>+domexp!AS201+reexp!AS201</f>
        <v>0</v>
      </c>
      <c r="AI195">
        <f>+domexp!AT201+reexp!AT201</f>
        <v>0</v>
      </c>
      <c r="AJ195">
        <f>+domexp!AU201+reexp!AU201</f>
        <v>0</v>
      </c>
      <c r="AK195">
        <f>+domexp!AV201+reexp!AV201</f>
        <v>0</v>
      </c>
      <c r="AL195">
        <f>+domexp!AW201+reexp!AW201</f>
        <v>0</v>
      </c>
    </row>
    <row r="196" spans="1:44" x14ac:dyDescent="0.25">
      <c r="A196" t="s">
        <v>0</v>
      </c>
      <c r="B196" t="s">
        <v>152</v>
      </c>
      <c r="D196" t="s">
        <v>232</v>
      </c>
      <c r="M196">
        <f>+domexp!X202+reexp!X202</f>
        <v>0</v>
      </c>
      <c r="N196">
        <f>+domexp!Y202+reexp!Y202</f>
        <v>0</v>
      </c>
      <c r="O196">
        <f>+domexp!Z202+reexp!Z202</f>
        <v>4750547</v>
      </c>
      <c r="P196">
        <f>+domexp!AA202+reexp!AA202</f>
        <v>3746405</v>
      </c>
      <c r="Q196">
        <f>+domexp!AB202+reexp!AB202</f>
        <v>3987396</v>
      </c>
      <c r="R196">
        <f>+domexp!AC202+reexp!AC202</f>
        <v>3739796</v>
      </c>
      <c r="S196">
        <f>+domexp!AD202+reexp!AD202</f>
        <v>4449238</v>
      </c>
      <c r="T196">
        <f>+domexp!AE202+reexp!AE202</f>
        <v>3004333</v>
      </c>
      <c r="U196">
        <f>+domexp!AF202+reexp!AF202</f>
        <v>3821795</v>
      </c>
      <c r="V196">
        <f>+domexp!AG202+reexp!AG202</f>
        <v>2741641</v>
      </c>
      <c r="W196">
        <f>+domexp!AH202+reexp!AH202</f>
        <v>2497030</v>
      </c>
      <c r="AH196">
        <f>+domexp!AS202+reexp!AS202</f>
        <v>1847947</v>
      </c>
      <c r="AI196">
        <f>+domexp!AT202+reexp!AT202</f>
        <v>1569388</v>
      </c>
      <c r="AJ196">
        <f>+domexp!AU202+reexp!AU202</f>
        <v>1000686</v>
      </c>
      <c r="AK196">
        <f>+domexp!AV202+reexp!AV202</f>
        <v>1223544</v>
      </c>
      <c r="AL196">
        <f>+domexp!AW202+reexp!AW202</f>
        <v>9636</v>
      </c>
    </row>
    <row r="197" spans="1:44" x14ac:dyDescent="0.25">
      <c r="A197" t="s">
        <v>0</v>
      </c>
      <c r="B197" t="s">
        <v>154</v>
      </c>
      <c r="C197" t="s">
        <v>159</v>
      </c>
      <c r="D197" t="s">
        <v>232</v>
      </c>
      <c r="M197">
        <f>+domexp!X203+reexp!X203</f>
        <v>0</v>
      </c>
      <c r="N197">
        <f>+domexp!Y203+reexp!Y203</f>
        <v>0</v>
      </c>
      <c r="O197">
        <f>+domexp!Z203+reexp!Z203</f>
        <v>0</v>
      </c>
      <c r="P197">
        <f>+domexp!AA203+reexp!AA203</f>
        <v>0</v>
      </c>
      <c r="Q197">
        <f>+domexp!AB203+reexp!AB203</f>
        <v>0</v>
      </c>
      <c r="R197">
        <f>+domexp!AC203+reexp!AC203</f>
        <v>0</v>
      </c>
      <c r="S197">
        <f>+domexp!AD203+reexp!AD203</f>
        <v>0</v>
      </c>
      <c r="T197">
        <f>+domexp!AE203+reexp!AE203</f>
        <v>0</v>
      </c>
      <c r="U197">
        <f>+domexp!AF203+reexp!AF203</f>
        <v>0</v>
      </c>
      <c r="V197">
        <f>+domexp!AG203+reexp!AG203</f>
        <v>0</v>
      </c>
      <c r="W197">
        <f>+domexp!AH203+reexp!AH203</f>
        <v>0</v>
      </c>
      <c r="AC197">
        <v>5315070</v>
      </c>
      <c r="AD197">
        <v>4822515</v>
      </c>
      <c r="AE197">
        <v>5325184</v>
      </c>
      <c r="AF197">
        <v>4757637</v>
      </c>
      <c r="AG197">
        <v>4705780</v>
      </c>
      <c r="AH197">
        <f>+domexp!AS203+reexp!AS203</f>
        <v>0</v>
      </c>
      <c r="AI197">
        <f>+domexp!AT203+reexp!AT203</f>
        <v>0</v>
      </c>
      <c r="AJ197">
        <f>+domexp!AU203+reexp!AU203</f>
        <v>0</v>
      </c>
      <c r="AK197">
        <f>+domexp!AV203+reexp!AV203</f>
        <v>0</v>
      </c>
      <c r="AL197">
        <f>+domexp!AW203+reexp!AW203</f>
        <v>0</v>
      </c>
    </row>
    <row r="198" spans="1:44" x14ac:dyDescent="0.25">
      <c r="A198" t="s">
        <v>0</v>
      </c>
      <c r="B198" t="s">
        <v>155</v>
      </c>
      <c r="C198" t="s">
        <v>159</v>
      </c>
      <c r="D198" t="s">
        <v>232</v>
      </c>
      <c r="M198">
        <f>+domexp!X204+reexp!X204</f>
        <v>0</v>
      </c>
      <c r="N198">
        <f>+domexp!Y204+reexp!Y204</f>
        <v>0</v>
      </c>
      <c r="O198">
        <f>+domexp!Z204+reexp!Z204</f>
        <v>0</v>
      </c>
      <c r="P198">
        <f>+domexp!AA204+reexp!AA204</f>
        <v>0</v>
      </c>
      <c r="Q198">
        <f>+domexp!AB204+reexp!AB204</f>
        <v>0</v>
      </c>
      <c r="R198">
        <f>+domexp!AC204+reexp!AC204</f>
        <v>0</v>
      </c>
      <c r="S198">
        <f>+domexp!AD204+reexp!AD204</f>
        <v>0</v>
      </c>
      <c r="T198">
        <f>+domexp!AE204+reexp!AE204</f>
        <v>0</v>
      </c>
      <c r="U198">
        <f>+domexp!AF204+reexp!AF204</f>
        <v>0</v>
      </c>
      <c r="V198">
        <f>+domexp!AG204+reexp!AG204</f>
        <v>0</v>
      </c>
      <c r="W198">
        <f>+domexp!AH204+reexp!AH204</f>
        <v>0</v>
      </c>
      <c r="AC198">
        <v>12446428</v>
      </c>
      <c r="AD198">
        <v>10824606</v>
      </c>
      <c r="AE198">
        <v>12882467</v>
      </c>
      <c r="AF198">
        <v>11282171</v>
      </c>
      <c r="AG198">
        <v>10003384</v>
      </c>
      <c r="AH198">
        <f>+domexp!AS204+reexp!AS204</f>
        <v>0</v>
      </c>
      <c r="AI198">
        <f>+domexp!AT204+reexp!AT204</f>
        <v>0</v>
      </c>
      <c r="AJ198">
        <f>+domexp!AU204+reexp!AU204</f>
        <v>0</v>
      </c>
      <c r="AK198">
        <f>+domexp!AV204+reexp!AV204</f>
        <v>0</v>
      </c>
      <c r="AL198">
        <f>+domexp!AW204+reexp!AW204</f>
        <v>0</v>
      </c>
    </row>
    <row r="199" spans="1:44" x14ac:dyDescent="0.25">
      <c r="A199" t="s">
        <v>0</v>
      </c>
      <c r="B199" t="s">
        <v>156</v>
      </c>
      <c r="C199" t="s">
        <v>159</v>
      </c>
      <c r="D199" t="s">
        <v>232</v>
      </c>
      <c r="M199">
        <f>+domexp!X205+reexp!X205</f>
        <v>0</v>
      </c>
      <c r="N199">
        <f>+domexp!Y205+reexp!Y205</f>
        <v>0</v>
      </c>
      <c r="O199">
        <f>+domexp!Z205+reexp!Z205</f>
        <v>0</v>
      </c>
      <c r="P199">
        <f>+domexp!AA205+reexp!AA205</f>
        <v>0</v>
      </c>
      <c r="Q199">
        <f>+domexp!AB205+reexp!AB205</f>
        <v>0</v>
      </c>
      <c r="R199">
        <f>+domexp!AC205+reexp!AC205</f>
        <v>0</v>
      </c>
      <c r="S199">
        <f>+domexp!AD205+reexp!AD205</f>
        <v>0</v>
      </c>
      <c r="T199">
        <f>+domexp!AE205+reexp!AE205</f>
        <v>0</v>
      </c>
      <c r="U199">
        <f>+domexp!AF205+reexp!AF205</f>
        <v>0</v>
      </c>
      <c r="V199">
        <f>+domexp!AG205+reexp!AG205</f>
        <v>0</v>
      </c>
      <c r="W199">
        <f>+domexp!AH205+reexp!AH205</f>
        <v>0</v>
      </c>
      <c r="AC199">
        <v>4858451</v>
      </c>
      <c r="AD199">
        <v>4393754</v>
      </c>
      <c r="AE199">
        <v>5007615</v>
      </c>
      <c r="AF199">
        <v>4436294</v>
      </c>
      <c r="AG199">
        <v>3615869</v>
      </c>
      <c r="AH199">
        <f>+domexp!AS205+reexp!AS205</f>
        <v>0</v>
      </c>
      <c r="AI199">
        <f>+domexp!AT205+reexp!AT205</f>
        <v>0</v>
      </c>
      <c r="AJ199">
        <f>+domexp!AU205+reexp!AU205</f>
        <v>0</v>
      </c>
      <c r="AK199">
        <f>+domexp!AV205+reexp!AV205</f>
        <v>0</v>
      </c>
      <c r="AL199">
        <f>+domexp!AW205+reexp!AW205</f>
        <v>0</v>
      </c>
    </row>
    <row r="200" spans="1:44" x14ac:dyDescent="0.25">
      <c r="A200" t="s">
        <v>0</v>
      </c>
      <c r="B200" t="s">
        <v>157</v>
      </c>
      <c r="C200" t="s">
        <v>159</v>
      </c>
      <c r="D200" t="s">
        <v>232</v>
      </c>
      <c r="M200">
        <f>+domexp!X206+reexp!X206</f>
        <v>0</v>
      </c>
      <c r="N200">
        <f>+domexp!Y206+reexp!Y206</f>
        <v>0</v>
      </c>
      <c r="O200">
        <f>+domexp!Z206+reexp!Z206</f>
        <v>0</v>
      </c>
      <c r="P200">
        <f>+domexp!AA206+reexp!AA206</f>
        <v>0</v>
      </c>
      <c r="Q200">
        <f>+domexp!AB206+reexp!AB206</f>
        <v>0</v>
      </c>
      <c r="R200">
        <f>+domexp!AC206+reexp!AC206</f>
        <v>0</v>
      </c>
      <c r="S200">
        <f>+domexp!AD206+reexp!AD206</f>
        <v>0</v>
      </c>
      <c r="T200">
        <f>+domexp!AE206+reexp!AE206</f>
        <v>0</v>
      </c>
      <c r="U200">
        <f>+domexp!AF206+reexp!AF206</f>
        <v>0</v>
      </c>
      <c r="V200">
        <f>+domexp!AG206+reexp!AG206</f>
        <v>0</v>
      </c>
      <c r="W200">
        <f>+domexp!AH206+reexp!AH206</f>
        <v>0</v>
      </c>
      <c r="AC200">
        <v>12105778</v>
      </c>
      <c r="AD200">
        <v>11356406</v>
      </c>
      <c r="AE200">
        <v>12627078</v>
      </c>
      <c r="AF200">
        <v>13288652</v>
      </c>
      <c r="AG200">
        <v>11397917</v>
      </c>
      <c r="AH200">
        <f>+domexp!AS206+reexp!AS206</f>
        <v>0</v>
      </c>
      <c r="AI200">
        <f>+domexp!AT206+reexp!AT206</f>
        <v>0</v>
      </c>
      <c r="AJ200">
        <f>+domexp!AU206+reexp!AU206</f>
        <v>0</v>
      </c>
      <c r="AK200">
        <f>+domexp!AV206+reexp!AV206</f>
        <v>0</v>
      </c>
      <c r="AL200">
        <f>+domexp!AW206+reexp!AW206</f>
        <v>0</v>
      </c>
    </row>
    <row r="201" spans="1:44" x14ac:dyDescent="0.25">
      <c r="B201" t="s">
        <v>159</v>
      </c>
      <c r="M201">
        <f>+domexp!X207+reexp!X207</f>
        <v>67129618</v>
      </c>
      <c r="N201">
        <f>+domexp!Y207+reexp!Y207</f>
        <v>169069761</v>
      </c>
      <c r="O201">
        <f>+domexp!Z207+reexp!Z207</f>
        <v>104632823</v>
      </c>
      <c r="P201">
        <f>+domexp!AA207+reexp!AA207</f>
        <v>86575154</v>
      </c>
      <c r="Q201">
        <f>+domexp!AB207+reexp!AB207</f>
        <v>81353119</v>
      </c>
      <c r="R201">
        <f>+domexp!AC207+reexp!AC207</f>
        <v>84871322</v>
      </c>
      <c r="S201">
        <f>+domexp!AD207+reexp!AD207</f>
        <v>80313302</v>
      </c>
      <c r="T201">
        <f>+domexp!AE207+reexp!AE207</f>
        <v>75768458</v>
      </c>
      <c r="U201">
        <f>+domexp!AF207+reexp!AF207</f>
        <v>78192897</v>
      </c>
      <c r="V201">
        <f>+domexp!AG207+reexp!AG207</f>
        <v>78594072</v>
      </c>
      <c r="W201">
        <f>+domexp!AH207+reexp!AH207</f>
        <v>73123719</v>
      </c>
      <c r="AH201">
        <f>+domexp!AS207+reexp!AS207</f>
        <v>33705607</v>
      </c>
      <c r="AI201">
        <f>+domexp!AT207+reexp!AT207</f>
        <v>32009822</v>
      </c>
      <c r="AJ201">
        <f>+domexp!AU207+reexp!AU207</f>
        <v>22327658</v>
      </c>
      <c r="AK201">
        <f>+domexp!AV207+reexp!AV207</f>
        <v>17611250</v>
      </c>
      <c r="AL201">
        <f>+domexp!AW207+reexp!AW207</f>
        <v>23591348</v>
      </c>
    </row>
    <row r="202" spans="1:44" x14ac:dyDescent="0.25">
      <c r="B202" t="s">
        <v>272</v>
      </c>
      <c r="P202"/>
      <c r="R202"/>
      <c r="T202"/>
    </row>
    <row r="203" spans="1:44" x14ac:dyDescent="0.25">
      <c r="B203" t="s">
        <v>273</v>
      </c>
      <c r="P203"/>
      <c r="R203"/>
      <c r="T203"/>
    </row>
    <row r="204" spans="1:44" x14ac:dyDescent="0.25">
      <c r="A204" t="s">
        <v>0</v>
      </c>
      <c r="B204" t="s">
        <v>158</v>
      </c>
      <c r="C204" t="s">
        <v>159</v>
      </c>
      <c r="D204" t="s">
        <v>232</v>
      </c>
      <c r="M204">
        <f>+domexp!X210+reexp!X210</f>
        <v>4791338</v>
      </c>
      <c r="N204">
        <f>+domexp!Y210+reexp!Y210</f>
        <v>14881954</v>
      </c>
      <c r="O204">
        <f>+domexp!Z210+reexp!Z210</f>
        <v>6771023</v>
      </c>
      <c r="P204">
        <f>+domexp!AA210+reexp!AA210</f>
        <v>6846858</v>
      </c>
      <c r="Q204">
        <f>+domexp!AB210+reexp!AB210</f>
        <v>5988893</v>
      </c>
      <c r="R204">
        <f>+domexp!AC210+reexp!AC210</f>
        <v>6820067</v>
      </c>
      <c r="S204">
        <f>+domexp!AD210+reexp!AD210</f>
        <v>6921730</v>
      </c>
      <c r="T204">
        <f>+domexp!AE210+reexp!AE210</f>
        <v>7388901</v>
      </c>
      <c r="U204">
        <f>+domexp!AF210+reexp!AF210</f>
        <v>8143776</v>
      </c>
      <c r="V204">
        <f>+domexp!AG210+reexp!AG210</f>
        <v>6473993</v>
      </c>
      <c r="W204">
        <f>+domexp!AH210+reexp!AH210</f>
        <v>6248920</v>
      </c>
      <c r="AC204">
        <v>3123365</v>
      </c>
      <c r="AD204">
        <v>2724697</v>
      </c>
      <c r="AE204">
        <v>3249229</v>
      </c>
      <c r="AF204">
        <v>2648901</v>
      </c>
      <c r="AG204">
        <v>2929355</v>
      </c>
      <c r="AH204">
        <f>+domexp!AS210+reexp!AS210</f>
        <v>3194628</v>
      </c>
      <c r="AI204">
        <f>+domexp!AT210+reexp!AT210</f>
        <v>3493327</v>
      </c>
      <c r="AJ204">
        <f>+domexp!AU210+reexp!AU210</f>
        <v>639101</v>
      </c>
      <c r="AK204">
        <f>+domexp!AV210+reexp!AV210</f>
        <v>0</v>
      </c>
      <c r="AL204">
        <f>+domexp!AW210+reexp!AW210</f>
        <v>2897</v>
      </c>
      <c r="AP204">
        <v>26626</v>
      </c>
      <c r="AQ204">
        <v>8600</v>
      </c>
      <c r="AR204">
        <v>49488</v>
      </c>
    </row>
    <row r="205" spans="1:44" x14ac:dyDescent="0.25">
      <c r="A205" t="s">
        <v>0</v>
      </c>
      <c r="B205" t="s">
        <v>160</v>
      </c>
      <c r="C205" t="s">
        <v>161</v>
      </c>
      <c r="D205" t="s">
        <v>232</v>
      </c>
      <c r="M205">
        <f>+domexp!X211+reexp!X211</f>
        <v>6406300</v>
      </c>
      <c r="N205">
        <f>+domexp!Y211+reexp!Y211</f>
        <v>16938573</v>
      </c>
      <c r="O205">
        <f>+domexp!Z211+reexp!Z211</f>
        <v>8580893</v>
      </c>
      <c r="P205">
        <f>+domexp!AA211+reexp!AA211</f>
        <v>6679802</v>
      </c>
      <c r="Q205">
        <f>+domexp!AB211+reexp!AB211</f>
        <v>7895030</v>
      </c>
      <c r="R205">
        <f>+domexp!AC211+reexp!AC211</f>
        <v>8449426</v>
      </c>
      <c r="S205">
        <f>+domexp!AD211+reexp!AD211</f>
        <v>11815333</v>
      </c>
      <c r="T205">
        <f>+domexp!AE211+reexp!AE211</f>
        <v>11844603</v>
      </c>
      <c r="U205">
        <f>+domexp!AF211+reexp!AF211</f>
        <v>11738699</v>
      </c>
      <c r="V205">
        <f>+domexp!AG211+reexp!AG211</f>
        <v>11728429</v>
      </c>
      <c r="W205">
        <f>+domexp!AH211+reexp!AH211</f>
        <v>12599174</v>
      </c>
      <c r="AC205">
        <v>5874962</v>
      </c>
      <c r="AD205">
        <v>6384076</v>
      </c>
      <c r="AE205">
        <v>8551798</v>
      </c>
      <c r="AF205">
        <v>7713903</v>
      </c>
      <c r="AG205">
        <v>7213549</v>
      </c>
      <c r="AH205">
        <f>+domexp!AS211+reexp!AS211</f>
        <v>8614468</v>
      </c>
      <c r="AI205">
        <f>+domexp!AT211+reexp!AT211</f>
        <v>7896736</v>
      </c>
      <c r="AJ205">
        <f>+domexp!AU211+reexp!AU211</f>
        <v>794110</v>
      </c>
      <c r="AK205">
        <f>+domexp!AV211+reexp!AV211</f>
        <v>0</v>
      </c>
      <c r="AL205">
        <f>+domexp!AW211+reexp!AW211</f>
        <v>0</v>
      </c>
    </row>
    <row r="206" spans="1:44" x14ac:dyDescent="0.25">
      <c r="B206" t="s">
        <v>237</v>
      </c>
      <c r="M206">
        <f>+domexp!X212+reexp!X212</f>
        <v>1205842</v>
      </c>
      <c r="N206">
        <f>+domexp!Y212+reexp!Y212</f>
        <v>2966479</v>
      </c>
      <c r="O206">
        <f>+domexp!Z212+reexp!Z212</f>
        <v>2284264</v>
      </c>
      <c r="P206">
        <f>+domexp!AA212+reexp!AA212</f>
        <v>15647</v>
      </c>
      <c r="Q206">
        <f>+domexp!AB212+reexp!AB212</f>
        <v>35901</v>
      </c>
      <c r="R206">
        <f>+domexp!AC212+reexp!AC212</f>
        <v>43370</v>
      </c>
      <c r="S206">
        <f>+domexp!AD212+reexp!AD212</f>
        <v>2044541</v>
      </c>
      <c r="T206">
        <f>+domexp!AE212+reexp!AE212</f>
        <v>2650042</v>
      </c>
      <c r="U206">
        <f>+domexp!AF212+reexp!AF212</f>
        <v>3362019</v>
      </c>
      <c r="V206">
        <f>+domexp!AG212+reexp!AG212</f>
        <v>3642632</v>
      </c>
      <c r="W206">
        <f>+domexp!AH212+reexp!AH212</f>
        <v>3314818</v>
      </c>
      <c r="AH206">
        <f>+domexp!AS212+reexp!AS212</f>
        <v>3168612</v>
      </c>
      <c r="AI206">
        <f>+domexp!AT212+reexp!AT212</f>
        <v>2350979</v>
      </c>
      <c r="AJ206">
        <f>+domexp!AU212+reexp!AU212</f>
        <v>228784</v>
      </c>
      <c r="AK206">
        <f>+domexp!AV212+reexp!AV212</f>
        <v>0</v>
      </c>
      <c r="AL206">
        <f>+domexp!AW212+reexp!AW212</f>
        <v>0</v>
      </c>
    </row>
    <row r="207" spans="1:44" x14ac:dyDescent="0.25">
      <c r="B207" t="s">
        <v>238</v>
      </c>
      <c r="M207">
        <f>+domexp!X213+reexp!X213</f>
        <v>0</v>
      </c>
      <c r="N207">
        <f>+domexp!Y213+reexp!Y213</f>
        <v>0</v>
      </c>
      <c r="O207">
        <f>+domexp!Z213+reexp!Z213</f>
        <v>0</v>
      </c>
      <c r="P207">
        <f>+domexp!AA213+reexp!AA213</f>
        <v>0</v>
      </c>
      <c r="Q207">
        <f>+domexp!AB213+reexp!AB213</f>
        <v>0</v>
      </c>
      <c r="R207">
        <f>+domexp!AC213+reexp!AC213</f>
        <v>0</v>
      </c>
      <c r="S207">
        <f>+domexp!AD213+reexp!AD213</f>
        <v>32241</v>
      </c>
      <c r="T207">
        <f>+domexp!AE213+reexp!AE213</f>
        <v>75037</v>
      </c>
      <c r="U207">
        <f>+domexp!AF213+reexp!AF213</f>
        <v>87575</v>
      </c>
      <c r="V207">
        <f>+domexp!AG213+reexp!AG213</f>
        <v>98406</v>
      </c>
      <c r="W207">
        <f>+domexp!AH213+reexp!AH213</f>
        <v>71171</v>
      </c>
      <c r="AH207">
        <f>+domexp!AS213+reexp!AS213</f>
        <v>50112</v>
      </c>
      <c r="AI207">
        <f>+domexp!AT213+reexp!AT213</f>
        <v>47566</v>
      </c>
      <c r="AJ207">
        <f>+domexp!AU213+reexp!AU213</f>
        <v>7295</v>
      </c>
      <c r="AK207">
        <f>+domexp!AV213+reexp!AV213</f>
        <v>0</v>
      </c>
      <c r="AL207">
        <f>+domexp!AW213+reexp!AW213</f>
        <v>0</v>
      </c>
    </row>
    <row r="208" spans="1:44" x14ac:dyDescent="0.25">
      <c r="A208" t="s">
        <v>0</v>
      </c>
      <c r="B208" t="s">
        <v>162</v>
      </c>
      <c r="D208" t="s">
        <v>232</v>
      </c>
      <c r="M208">
        <f>+domexp!X214+reexp!X214</f>
        <v>0</v>
      </c>
      <c r="N208">
        <f>+domexp!Y214+reexp!Y214</f>
        <v>0</v>
      </c>
      <c r="O208">
        <f>+domexp!Z214+reexp!Z214</f>
        <v>0</v>
      </c>
      <c r="P208">
        <f>+domexp!AA214+reexp!AA214</f>
        <v>877313</v>
      </c>
      <c r="Q208">
        <f>+domexp!AB214+reexp!AB214</f>
        <v>866073</v>
      </c>
      <c r="R208">
        <f>+domexp!AC214+reexp!AC214</f>
        <v>1173159</v>
      </c>
      <c r="S208">
        <f>+domexp!AD214+reexp!AD214</f>
        <v>0</v>
      </c>
      <c r="T208">
        <f>+domexp!AE214+reexp!AE214</f>
        <v>0</v>
      </c>
      <c r="U208">
        <f>+domexp!AF214+reexp!AF214</f>
        <v>0</v>
      </c>
      <c r="V208">
        <f>+domexp!AG214+reexp!AG214</f>
        <v>0</v>
      </c>
      <c r="W208">
        <f>+domexp!AH214+reexp!AH214</f>
        <v>0</v>
      </c>
      <c r="AC208">
        <f>1472277+62176</f>
        <v>1534453</v>
      </c>
      <c r="AD208">
        <f>1920648+58625</f>
        <v>1979273</v>
      </c>
      <c r="AE208">
        <f>2949340+70695</f>
        <v>3020035</v>
      </c>
      <c r="AF208">
        <f>3340829+61200</f>
        <v>3402029</v>
      </c>
      <c r="AG208">
        <f>3027604+69435</f>
        <v>3097039</v>
      </c>
      <c r="AH208">
        <f>+domexp!AS214+reexp!AS214</f>
        <v>0</v>
      </c>
      <c r="AI208">
        <f>+domexp!AT214+reexp!AT214</f>
        <v>0</v>
      </c>
      <c r="AJ208">
        <f>+domexp!AU214+reexp!AU214</f>
        <v>0</v>
      </c>
      <c r="AK208">
        <f>+domexp!AV214+reexp!AV214</f>
        <v>0</v>
      </c>
      <c r="AL208">
        <f>+domexp!AW214+reexp!AW214</f>
        <v>0</v>
      </c>
    </row>
    <row r="209" spans="1:38" x14ac:dyDescent="0.25">
      <c r="B209" t="s">
        <v>274</v>
      </c>
      <c r="P209"/>
      <c r="R209"/>
      <c r="T209"/>
    </row>
    <row r="210" spans="1:38" x14ac:dyDescent="0.25">
      <c r="B210" t="s">
        <v>275</v>
      </c>
      <c r="P210"/>
      <c r="R210"/>
      <c r="T210"/>
    </row>
    <row r="211" spans="1:38" x14ac:dyDescent="0.25">
      <c r="A211" t="s">
        <v>0</v>
      </c>
      <c r="B211" t="s">
        <v>163</v>
      </c>
      <c r="D211" t="s">
        <v>232</v>
      </c>
      <c r="M211">
        <f>+domexp!X217+reexp!X217</f>
        <v>2518660</v>
      </c>
      <c r="N211">
        <f>+domexp!Y217+reexp!Y217</f>
        <v>6595933</v>
      </c>
      <c r="O211">
        <f>+domexp!Z217+reexp!Z217</f>
        <v>4033175</v>
      </c>
      <c r="P211">
        <f>+domexp!AA217+reexp!AA217</f>
        <v>3663892</v>
      </c>
      <c r="Q211">
        <f>+domexp!AB217+reexp!AB217</f>
        <v>3869068</v>
      </c>
      <c r="R211">
        <f>+domexp!AC217+reexp!AC217</f>
        <v>4434949</v>
      </c>
      <c r="S211">
        <f>+domexp!AD217+reexp!AD217</f>
        <v>5193485</v>
      </c>
      <c r="T211">
        <f>+domexp!AE217+reexp!AE217</f>
        <v>5903762</v>
      </c>
      <c r="U211">
        <f>+domexp!AF217+reexp!AF217</f>
        <v>6109613</v>
      </c>
      <c r="V211">
        <f>+domexp!AG217+reexp!AG217</f>
        <v>6199324</v>
      </c>
      <c r="W211">
        <f>+domexp!AH217+reexp!AH217</f>
        <v>6137065</v>
      </c>
      <c r="AC211">
        <v>3199478</v>
      </c>
      <c r="AD211">
        <v>3206820</v>
      </c>
      <c r="AE211">
        <v>3921685</v>
      </c>
      <c r="AF211">
        <v>3494513</v>
      </c>
      <c r="AG211">
        <v>3162895</v>
      </c>
      <c r="AH211">
        <f>+domexp!AS217+reexp!AS217</f>
        <v>3357932</v>
      </c>
      <c r="AI211">
        <f>+domexp!AT217+reexp!AT217</f>
        <v>2550489</v>
      </c>
      <c r="AJ211">
        <f>+domexp!AU217+reexp!AU217</f>
        <v>2026679</v>
      </c>
      <c r="AK211">
        <f>+domexp!AV217+reexp!AV217</f>
        <v>1990319</v>
      </c>
      <c r="AL211">
        <f>+domexp!AW217+reexp!AW217</f>
        <v>3355778</v>
      </c>
    </row>
    <row r="212" spans="1:38" x14ac:dyDescent="0.25">
      <c r="A212" t="s">
        <v>0</v>
      </c>
      <c r="B212" t="s">
        <v>164</v>
      </c>
      <c r="C212" t="s">
        <v>235</v>
      </c>
      <c r="D212" t="s">
        <v>232</v>
      </c>
      <c r="M212">
        <f>+domexp!X218+reexp!X218</f>
        <v>44027</v>
      </c>
      <c r="N212">
        <f>+domexp!Y218+reexp!Y218</f>
        <v>127995</v>
      </c>
      <c r="O212">
        <f>+domexp!Z218+reexp!Z218</f>
        <v>91333</v>
      </c>
      <c r="P212">
        <f>+domexp!AA218+reexp!AA218</f>
        <v>62486</v>
      </c>
      <c r="Q212">
        <f>+domexp!AB218+reexp!AB218</f>
        <v>50184</v>
      </c>
      <c r="R212">
        <f>+domexp!AC218+reexp!AC218</f>
        <v>62119</v>
      </c>
      <c r="S212">
        <f>+domexp!AD218+reexp!AD218</f>
        <v>56236</v>
      </c>
      <c r="T212">
        <f>+domexp!AE218+reexp!AE218</f>
        <v>55800</v>
      </c>
      <c r="U212">
        <f>+domexp!AF218+reexp!AF218</f>
        <v>76957</v>
      </c>
      <c r="V212">
        <f>+domexp!AG218+reexp!AG218</f>
        <v>80182</v>
      </c>
      <c r="W212">
        <f>+domexp!AH218+reexp!AH218</f>
        <v>74130</v>
      </c>
      <c r="AC212">
        <v>39276</v>
      </c>
      <c r="AD212">
        <v>42673</v>
      </c>
      <c r="AE212">
        <v>50949</v>
      </c>
      <c r="AF212">
        <v>49694</v>
      </c>
      <c r="AG212">
        <v>38366</v>
      </c>
      <c r="AH212">
        <f>+domexp!AS218+reexp!AS218</f>
        <v>57665</v>
      </c>
      <c r="AI212">
        <f>+domexp!AT218+reexp!AT218</f>
        <v>39943</v>
      </c>
      <c r="AJ212">
        <f>+domexp!AU218+reexp!AU218</f>
        <v>2571</v>
      </c>
      <c r="AK212">
        <f>+domexp!AV218+reexp!AV218</f>
        <v>0</v>
      </c>
      <c r="AL212">
        <f>+domexp!AW218+reexp!AW218</f>
        <v>0</v>
      </c>
    </row>
    <row r="213" spans="1:38" x14ac:dyDescent="0.25">
      <c r="A213" t="s">
        <v>0</v>
      </c>
      <c r="B213" t="s">
        <v>165</v>
      </c>
      <c r="D213" t="s">
        <v>232</v>
      </c>
      <c r="M213">
        <f>+domexp!X219+reexp!X219</f>
        <v>1662</v>
      </c>
      <c r="N213">
        <f>+domexp!Y219+reexp!Y219</f>
        <v>471</v>
      </c>
      <c r="O213">
        <f>+domexp!Z219+reexp!Z219</f>
        <v>132</v>
      </c>
      <c r="P213">
        <f>+domexp!AA219+reexp!AA219</f>
        <v>344</v>
      </c>
      <c r="Q213">
        <f>+domexp!AB219+reexp!AB219</f>
        <v>1102</v>
      </c>
      <c r="R213">
        <f>+domexp!AC219+reexp!AC219</f>
        <v>1338</v>
      </c>
      <c r="S213">
        <f>+domexp!AD219+reexp!AD219</f>
        <v>1033</v>
      </c>
      <c r="T213">
        <f>+domexp!AE219+reexp!AE219</f>
        <v>858</v>
      </c>
      <c r="U213">
        <f>+domexp!AF219+reexp!AF219</f>
        <v>1882</v>
      </c>
      <c r="V213">
        <f>+domexp!AG219+reexp!AG219</f>
        <v>2142</v>
      </c>
      <c r="W213">
        <f>+domexp!AH219+reexp!AH219</f>
        <v>1550</v>
      </c>
      <c r="AC213">
        <v>4390</v>
      </c>
      <c r="AD213">
        <v>3102</v>
      </c>
      <c r="AE213">
        <v>5307</v>
      </c>
      <c r="AF213">
        <v>2957</v>
      </c>
      <c r="AG213">
        <v>2612</v>
      </c>
      <c r="AH213">
        <f>+domexp!AS219+reexp!AS219</f>
        <v>1602</v>
      </c>
      <c r="AI213">
        <f>+domexp!AT219+reexp!AT219</f>
        <v>2702</v>
      </c>
      <c r="AJ213">
        <f>+domexp!AU219+reexp!AU219</f>
        <v>50</v>
      </c>
      <c r="AK213">
        <f>+domexp!AV219+reexp!AV219</f>
        <v>0</v>
      </c>
      <c r="AL213">
        <f>+domexp!AW219+reexp!AW219</f>
        <v>0</v>
      </c>
    </row>
    <row r="214" spans="1:38" x14ac:dyDescent="0.25">
      <c r="A214" t="s">
        <v>0</v>
      </c>
      <c r="B214" t="s">
        <v>166</v>
      </c>
      <c r="D214" t="s">
        <v>232</v>
      </c>
      <c r="M214">
        <f>+domexp!X220+reexp!X220</f>
        <v>30599</v>
      </c>
      <c r="N214">
        <f>+domexp!Y220+reexp!Y220</f>
        <v>67892</v>
      </c>
      <c r="O214">
        <f>+domexp!Z220+reexp!Z220</f>
        <v>88054</v>
      </c>
      <c r="P214">
        <f>+domexp!AA220+reexp!AA220</f>
        <v>73029</v>
      </c>
      <c r="Q214">
        <f>+domexp!AB220+reexp!AB220</f>
        <v>84044</v>
      </c>
      <c r="R214">
        <f>+domexp!AC220+reexp!AC220</f>
        <v>82156</v>
      </c>
      <c r="S214">
        <f>+domexp!AD220+reexp!AD220</f>
        <v>88824</v>
      </c>
      <c r="T214">
        <f>+domexp!AE220+reexp!AE220</f>
        <v>117815</v>
      </c>
      <c r="U214">
        <f>+domexp!AF220+reexp!AF220</f>
        <v>135974</v>
      </c>
      <c r="V214">
        <f>+domexp!AG220+reexp!AG220</f>
        <v>202934</v>
      </c>
      <c r="W214">
        <f>+domexp!AH220+reexp!AH220</f>
        <v>145546</v>
      </c>
      <c r="AC214">
        <v>82678</v>
      </c>
      <c r="AD214">
        <v>67660</v>
      </c>
      <c r="AE214">
        <v>94424</v>
      </c>
      <c r="AF214">
        <v>94102</v>
      </c>
      <c r="AG214">
        <v>94372</v>
      </c>
      <c r="AH214">
        <f>+domexp!AS220+reexp!AS220</f>
        <v>88892</v>
      </c>
      <c r="AI214">
        <f>+domexp!AT220+reexp!AT220</f>
        <v>74946</v>
      </c>
      <c r="AJ214">
        <f>+domexp!AU220+reexp!AU220</f>
        <v>2128</v>
      </c>
      <c r="AK214">
        <f>+domexp!AV220+reexp!AV220</f>
        <v>0</v>
      </c>
      <c r="AL214">
        <f>+domexp!AW220+reexp!AW220</f>
        <v>0</v>
      </c>
    </row>
    <row r="215" spans="1:38" x14ac:dyDescent="0.25">
      <c r="A215" t="s">
        <v>0</v>
      </c>
      <c r="B215" t="s">
        <v>167</v>
      </c>
      <c r="C215" t="s">
        <v>168</v>
      </c>
      <c r="D215" t="s">
        <v>232</v>
      </c>
      <c r="M215">
        <f>+domexp!X221+reexp!X221</f>
        <v>5836</v>
      </c>
      <c r="N215">
        <f>+domexp!Y221+reexp!Y221</f>
        <v>5616</v>
      </c>
      <c r="O215">
        <f>+domexp!Z221+reexp!Z221</f>
        <v>14491</v>
      </c>
      <c r="P215">
        <f>+domexp!AA221+reexp!AA221</f>
        <v>4352</v>
      </c>
      <c r="Q215">
        <f>+domexp!AB221+reexp!AB221</f>
        <v>12110</v>
      </c>
      <c r="R215">
        <f>+domexp!AC221+reexp!AC221</f>
        <v>14140</v>
      </c>
      <c r="S215">
        <f>+domexp!AD221+reexp!AD221</f>
        <v>22550</v>
      </c>
      <c r="T215">
        <f>+domexp!AE221+reexp!AE221</f>
        <v>7753</v>
      </c>
      <c r="U215">
        <f>+domexp!AF221+reexp!AF221</f>
        <v>14362</v>
      </c>
      <c r="V215">
        <f>+domexp!AG221+reexp!AG221</f>
        <v>35077</v>
      </c>
      <c r="W215">
        <f>+domexp!AH221+reexp!AH221</f>
        <v>27148</v>
      </c>
      <c r="AH215">
        <f>+domexp!AS221+reexp!AS221</f>
        <v>0</v>
      </c>
      <c r="AI215">
        <f>+domexp!AT221+reexp!AT221</f>
        <v>0</v>
      </c>
      <c r="AJ215">
        <f>+domexp!AU221+reexp!AU221</f>
        <v>0</v>
      </c>
      <c r="AK215">
        <f>+domexp!AV221+reexp!AV221</f>
        <v>0</v>
      </c>
      <c r="AL215">
        <f>+domexp!AW221+reexp!AW221</f>
        <v>0</v>
      </c>
    </row>
    <row r="216" spans="1:38" x14ac:dyDescent="0.25">
      <c r="A216" t="s">
        <v>0</v>
      </c>
      <c r="B216" t="s">
        <v>169</v>
      </c>
      <c r="D216" t="s">
        <v>232</v>
      </c>
      <c r="M216">
        <f>+domexp!X222+reexp!X222</f>
        <v>4825376</v>
      </c>
      <c r="N216">
        <f>+domexp!Y222+reexp!Y222</f>
        <v>13402040</v>
      </c>
      <c r="O216">
        <f>+domexp!Z222+reexp!Z222</f>
        <v>6924830</v>
      </c>
      <c r="P216">
        <f>+domexp!AA222+reexp!AA222</f>
        <v>6262796</v>
      </c>
      <c r="Q216">
        <f>+domexp!AB222+reexp!AB222</f>
        <v>6772029</v>
      </c>
      <c r="R216">
        <f>+domexp!AC222+reexp!AC222</f>
        <v>8668871</v>
      </c>
      <c r="S216">
        <f>+domexp!AD222+reexp!AD222</f>
        <v>5202661</v>
      </c>
      <c r="T216">
        <f>+domexp!AE222+reexp!AE222</f>
        <v>3249537</v>
      </c>
      <c r="U216">
        <f>+domexp!AF222+reexp!AF222</f>
        <v>5000551</v>
      </c>
      <c r="V216">
        <f>+domexp!AG222+reexp!AG222</f>
        <v>5569755</v>
      </c>
      <c r="W216">
        <f>+domexp!AH222+reexp!AH222</f>
        <v>6276023</v>
      </c>
      <c r="AC216">
        <v>2409935</v>
      </c>
      <c r="AD216">
        <v>2105342</v>
      </c>
      <c r="AE216">
        <v>3391716</v>
      </c>
      <c r="AF216">
        <v>3924647</v>
      </c>
      <c r="AG216">
        <v>2751430</v>
      </c>
      <c r="AH216">
        <f>+domexp!AS222+reexp!AS222</f>
        <v>3284212</v>
      </c>
      <c r="AI216">
        <f>+domexp!AT222+reexp!AT222</f>
        <v>2439550</v>
      </c>
      <c r="AJ216">
        <f>+domexp!AU222+reexp!AU222</f>
        <v>112007</v>
      </c>
      <c r="AK216">
        <f>+domexp!AV222+reexp!AV222</f>
        <v>0</v>
      </c>
      <c r="AL216">
        <f>+domexp!AW222+reexp!AW222</f>
        <v>0</v>
      </c>
    </row>
    <row r="217" spans="1:38" x14ac:dyDescent="0.25">
      <c r="A217" t="s">
        <v>0</v>
      </c>
      <c r="B217" t="s">
        <v>170</v>
      </c>
      <c r="C217" t="s">
        <v>231</v>
      </c>
      <c r="D217" t="s">
        <v>232</v>
      </c>
      <c r="M217">
        <f>+domexp!X223+reexp!X223</f>
        <v>27798306</v>
      </c>
      <c r="N217">
        <f>+domexp!Y223+reexp!Y223</f>
        <v>68346433</v>
      </c>
      <c r="O217">
        <f>+domexp!Z223+reexp!Z223</f>
        <v>48420990</v>
      </c>
      <c r="P217">
        <f>+domexp!AA223+reexp!AA223</f>
        <v>65529195</v>
      </c>
      <c r="Q217">
        <f>+domexp!AB223+reexp!AB223</f>
        <v>61874835</v>
      </c>
      <c r="R217">
        <f>+domexp!AC223+reexp!AC223</f>
        <v>65918513</v>
      </c>
      <c r="S217">
        <f>+domexp!AD223+reexp!AD223</f>
        <v>64023926</v>
      </c>
      <c r="T217">
        <f>+domexp!AE223+reexp!AE223</f>
        <v>63761174</v>
      </c>
      <c r="U217">
        <f>+domexp!AF223+reexp!AF223</f>
        <v>63742518</v>
      </c>
      <c r="V217">
        <f>+domexp!AG223+reexp!AG223</f>
        <v>57937717</v>
      </c>
      <c r="W217">
        <f>+domexp!AH223+reexp!AH223</f>
        <v>56340132</v>
      </c>
      <c r="AC217">
        <v>29338126</v>
      </c>
      <c r="AD217">
        <v>32255842</v>
      </c>
      <c r="AE217">
        <v>37519765</v>
      </c>
      <c r="AF217">
        <v>38164905</v>
      </c>
      <c r="AG217">
        <v>32303861</v>
      </c>
      <c r="AH217">
        <f>+domexp!AS223+reexp!AS223</f>
        <v>46750010</v>
      </c>
      <c r="AI217">
        <f>+domexp!AT223+reexp!AT223</f>
        <v>38210875</v>
      </c>
      <c r="AJ217">
        <f>+domexp!AU223+reexp!AU223</f>
        <v>64208603</v>
      </c>
      <c r="AK217">
        <f>+domexp!AV223+reexp!AV223</f>
        <v>44423991</v>
      </c>
      <c r="AL217">
        <f>+domexp!AW223+reexp!AW223</f>
        <v>50551809</v>
      </c>
    </row>
    <row r="218" spans="1:38" x14ac:dyDescent="0.25">
      <c r="A218" t="s">
        <v>0</v>
      </c>
      <c r="B218" t="s">
        <v>171</v>
      </c>
      <c r="C218" t="s">
        <v>231</v>
      </c>
      <c r="D218" t="s">
        <v>232</v>
      </c>
      <c r="M218">
        <f>+domexp!X224+reexp!X224</f>
        <v>23687</v>
      </c>
      <c r="N218">
        <f>+domexp!Y224+reexp!Y224</f>
        <v>44819</v>
      </c>
      <c r="O218">
        <f>+domexp!Z224+reexp!Z224</f>
        <v>47825</v>
      </c>
      <c r="P218">
        <f>+domexp!AA224+reexp!AA224</f>
        <v>13405</v>
      </c>
      <c r="Q218">
        <f>+domexp!AB224+reexp!AB224</f>
        <v>24369</v>
      </c>
      <c r="R218">
        <f>+domexp!AC224+reexp!AC224</f>
        <v>49291</v>
      </c>
      <c r="S218">
        <f>+domexp!AD224+reexp!AD224</f>
        <v>64730</v>
      </c>
      <c r="T218">
        <f>+domexp!AE224+reexp!AE224</f>
        <v>67690</v>
      </c>
      <c r="U218">
        <f>+domexp!AF224+reexp!AF224</f>
        <v>55478</v>
      </c>
      <c r="V218">
        <f>+domexp!AG224+reexp!AG224</f>
        <v>73789</v>
      </c>
      <c r="W218">
        <f>+domexp!AH224+reexp!AH224</f>
        <v>145077</v>
      </c>
      <c r="AH218">
        <f>+domexp!AS224+reexp!AS224</f>
        <v>0</v>
      </c>
      <c r="AI218">
        <f>+domexp!AT224+reexp!AT224</f>
        <v>0</v>
      </c>
      <c r="AJ218">
        <f>+domexp!AU224+reexp!AU224</f>
        <v>0</v>
      </c>
      <c r="AK218">
        <f>+domexp!AV224+reexp!AV224</f>
        <v>0</v>
      </c>
      <c r="AL218">
        <f>+domexp!AW224+reexp!AW224</f>
        <v>0</v>
      </c>
    </row>
    <row r="219" spans="1:38" x14ac:dyDescent="0.25">
      <c r="A219" t="s">
        <v>0</v>
      </c>
      <c r="B219" t="s">
        <v>230</v>
      </c>
      <c r="C219" t="s">
        <v>231</v>
      </c>
      <c r="D219" t="s">
        <v>232</v>
      </c>
      <c r="M219">
        <f>+domexp!X225+reexp!X225</f>
        <v>0</v>
      </c>
      <c r="N219">
        <f>+domexp!Y225+reexp!Y225</f>
        <v>0</v>
      </c>
      <c r="O219">
        <f>+domexp!Z225+reexp!Z225</f>
        <v>0</v>
      </c>
      <c r="P219">
        <f>+domexp!AA225+reexp!AA225</f>
        <v>0</v>
      </c>
      <c r="Q219">
        <f>+domexp!AB225+reexp!AB225</f>
        <v>0</v>
      </c>
      <c r="R219">
        <f>+domexp!AC225+reexp!AC225</f>
        <v>0</v>
      </c>
      <c r="S219">
        <f>+domexp!AD225+reexp!AD225</f>
        <v>0</v>
      </c>
      <c r="T219">
        <f>+domexp!AE225+reexp!AE225</f>
        <v>0</v>
      </c>
      <c r="U219">
        <f>+domexp!AF225+reexp!AF225</f>
        <v>0</v>
      </c>
      <c r="V219">
        <f>+domexp!AG225+reexp!AG225</f>
        <v>0</v>
      </c>
      <c r="W219">
        <f>+domexp!AH225+reexp!AH225</f>
        <v>0</v>
      </c>
      <c r="AC219">
        <v>111611</v>
      </c>
      <c r="AD219">
        <v>103021</v>
      </c>
      <c r="AE219">
        <v>115425</v>
      </c>
      <c r="AF219">
        <v>90976</v>
      </c>
      <c r="AG219">
        <v>68927</v>
      </c>
      <c r="AH219">
        <f>+domexp!AS225+reexp!AS225</f>
        <v>63535</v>
      </c>
      <c r="AI219">
        <f>+domexp!AT225+reexp!AT225</f>
        <v>29776</v>
      </c>
      <c r="AJ219">
        <f>+domexp!AU225+reexp!AU225</f>
        <v>3844</v>
      </c>
      <c r="AK219">
        <f>+domexp!AV225+reexp!AV225</f>
        <v>912</v>
      </c>
      <c r="AL219">
        <f>+domexp!AW225+reexp!AW225</f>
        <v>70614</v>
      </c>
    </row>
    <row r="220" spans="1:38" x14ac:dyDescent="0.25">
      <c r="A220" t="s">
        <v>0</v>
      </c>
      <c r="B220" t="s">
        <v>213</v>
      </c>
      <c r="C220" t="s">
        <v>231</v>
      </c>
      <c r="D220" t="s">
        <v>232</v>
      </c>
      <c r="M220">
        <f>+domexp!X226+reexp!X226</f>
        <v>0</v>
      </c>
      <c r="N220">
        <f>+domexp!Y226+reexp!Y226</f>
        <v>0</v>
      </c>
      <c r="O220">
        <f>+domexp!Z226+reexp!Z226</f>
        <v>0</v>
      </c>
      <c r="P220">
        <f>+domexp!AA226+reexp!AA226</f>
        <v>0</v>
      </c>
      <c r="Q220">
        <f>+domexp!AB226+reexp!AB226</f>
        <v>0</v>
      </c>
      <c r="R220">
        <f>+domexp!AC226+reexp!AC226</f>
        <v>0</v>
      </c>
      <c r="S220">
        <f>+domexp!AD226+reexp!AD226</f>
        <v>0</v>
      </c>
      <c r="T220">
        <f>+domexp!AE226+reexp!AE226</f>
        <v>0</v>
      </c>
      <c r="U220">
        <f>+domexp!AF226+reexp!AF226</f>
        <v>0</v>
      </c>
      <c r="V220">
        <f>+domexp!AG226+reexp!AG226</f>
        <v>0</v>
      </c>
      <c r="W220">
        <f>+domexp!AH226+reexp!AH226</f>
        <v>0</v>
      </c>
      <c r="AE220">
        <v>2</v>
      </c>
      <c r="AF220">
        <v>11</v>
      </c>
      <c r="AH220">
        <f>+domexp!AS226+reexp!AS226</f>
        <v>0</v>
      </c>
      <c r="AI220">
        <f>+domexp!AT226+reexp!AT226</f>
        <v>0</v>
      </c>
      <c r="AJ220">
        <f>+domexp!AU226+reexp!AU226</f>
        <v>0</v>
      </c>
      <c r="AK220">
        <f>+domexp!AV226+reexp!AV226</f>
        <v>0</v>
      </c>
      <c r="AL220">
        <f>+domexp!AW226+reexp!AW226</f>
        <v>0</v>
      </c>
    </row>
    <row r="221" spans="1:38" x14ac:dyDescent="0.25">
      <c r="A221" t="s">
        <v>0</v>
      </c>
      <c r="B221" t="s">
        <v>172</v>
      </c>
      <c r="C221" t="s">
        <v>198</v>
      </c>
      <c r="D221" t="s">
        <v>232</v>
      </c>
      <c r="M221">
        <f>+domexp!X227+reexp!X227</f>
        <v>9913747</v>
      </c>
      <c r="N221">
        <f>+domexp!Y227+reexp!Y227</f>
        <v>27979118</v>
      </c>
      <c r="O221">
        <f>+domexp!Z227+reexp!Z227</f>
        <v>15469382</v>
      </c>
      <c r="P221">
        <f>+domexp!AA227+reexp!AA227</f>
        <v>16829575</v>
      </c>
      <c r="Q221">
        <f>+domexp!AB227+reexp!AB227</f>
        <v>21700504</v>
      </c>
      <c r="R221">
        <f>+domexp!AC227+reexp!AC227</f>
        <v>21358652</v>
      </c>
      <c r="S221">
        <f>+domexp!AD227+reexp!AD227</f>
        <v>24183468</v>
      </c>
      <c r="T221">
        <f>+domexp!AE227+reexp!AE227</f>
        <v>21367262</v>
      </c>
      <c r="U221">
        <f>+domexp!AF227+reexp!AF227</f>
        <v>20400207</v>
      </c>
      <c r="V221">
        <f>+domexp!AG227+reexp!AG227</f>
        <v>20050493</v>
      </c>
      <c r="W221">
        <f>+domexp!AH227+reexp!AH227</f>
        <v>22186065</v>
      </c>
      <c r="AC221">
        <v>13359259</v>
      </c>
      <c r="AD221">
        <v>17297278</v>
      </c>
      <c r="AE221">
        <v>20237210</v>
      </c>
      <c r="AF221">
        <v>19205093</v>
      </c>
      <c r="AG221">
        <v>15990530</v>
      </c>
      <c r="AH221">
        <f>+domexp!AS227+reexp!AS227</f>
        <v>16674509</v>
      </c>
      <c r="AI221">
        <f>+domexp!AT227+reexp!AT227</f>
        <v>14821248</v>
      </c>
      <c r="AJ221">
        <f>+domexp!AU227+reexp!AU227</f>
        <v>25043247</v>
      </c>
      <c r="AK221">
        <f>+domexp!AV227+reexp!AV227</f>
        <v>19618435</v>
      </c>
      <c r="AL221">
        <f>+domexp!AW227+reexp!AW227</f>
        <v>17170531</v>
      </c>
    </row>
    <row r="222" spans="1:38" x14ac:dyDescent="0.25">
      <c r="A222" t="s">
        <v>0</v>
      </c>
      <c r="B222" t="s">
        <v>197</v>
      </c>
      <c r="C222" t="s">
        <v>198</v>
      </c>
      <c r="D222" t="s">
        <v>232</v>
      </c>
      <c r="M222">
        <f>+domexp!X228+reexp!X228</f>
        <v>0</v>
      </c>
      <c r="N222">
        <f>+domexp!Y228+reexp!Y228</f>
        <v>0</v>
      </c>
      <c r="O222">
        <f>+domexp!Z228+reexp!Z228</f>
        <v>0</v>
      </c>
      <c r="P222">
        <f>+domexp!AA228+reexp!AA228</f>
        <v>0</v>
      </c>
      <c r="Q222">
        <f>+domexp!AB228+reexp!AB228</f>
        <v>0</v>
      </c>
      <c r="R222">
        <f>+domexp!AC228+reexp!AC228</f>
        <v>0</v>
      </c>
      <c r="S222">
        <f>+domexp!AD228+reexp!AD228</f>
        <v>0</v>
      </c>
      <c r="T222">
        <f>+domexp!AE228+reexp!AE228</f>
        <v>0</v>
      </c>
      <c r="U222">
        <f>+domexp!AF228+reexp!AF228</f>
        <v>0</v>
      </c>
      <c r="V222">
        <f>+domexp!AG228+reexp!AG228</f>
        <v>0</v>
      </c>
      <c r="W222">
        <f>+domexp!AH228+reexp!AH228</f>
        <v>0</v>
      </c>
      <c r="AC222">
        <v>105</v>
      </c>
      <c r="AD222">
        <v>20</v>
      </c>
      <c r="AE222">
        <v>201</v>
      </c>
      <c r="AF222">
        <v>49</v>
      </c>
      <c r="AG222">
        <v>14</v>
      </c>
      <c r="AH222">
        <f>+domexp!AS228+reexp!AS228</f>
        <v>0</v>
      </c>
      <c r="AI222">
        <f>+domexp!AT228+reexp!AT228</f>
        <v>0</v>
      </c>
      <c r="AJ222">
        <f>+domexp!AU228+reexp!AU228</f>
        <v>0</v>
      </c>
      <c r="AK222">
        <f>+domexp!AV228+reexp!AV228</f>
        <v>17</v>
      </c>
      <c r="AL222">
        <f>+domexp!AW228+reexp!AW228</f>
        <v>0</v>
      </c>
    </row>
    <row r="223" spans="1:38" x14ac:dyDescent="0.25">
      <c r="A223" t="s">
        <v>0</v>
      </c>
      <c r="B223" t="s">
        <v>173</v>
      </c>
      <c r="D223" t="s">
        <v>232</v>
      </c>
      <c r="M223">
        <f>+domexp!X229+reexp!X229</f>
        <v>0</v>
      </c>
      <c r="N223">
        <f>+domexp!Y229+reexp!Y229</f>
        <v>0</v>
      </c>
      <c r="O223">
        <f>+domexp!Z229+reexp!Z229</f>
        <v>12943</v>
      </c>
      <c r="P223">
        <f>+domexp!AA229+reexp!AA229</f>
        <v>17325</v>
      </c>
      <c r="Q223">
        <f>+domexp!AB229+reexp!AB229</f>
        <v>13268</v>
      </c>
      <c r="R223">
        <f>+domexp!AC229+reexp!AC229</f>
        <v>16661</v>
      </c>
      <c r="S223">
        <f>+domexp!AD229+reexp!AD229</f>
        <v>35015</v>
      </c>
      <c r="T223">
        <f>+domexp!AE229+reexp!AE229</f>
        <v>36751</v>
      </c>
      <c r="U223">
        <f>+domexp!AF229+reexp!AF229</f>
        <v>49792</v>
      </c>
      <c r="V223">
        <f>+domexp!AG229+reexp!AG229</f>
        <v>74543</v>
      </c>
      <c r="W223">
        <f>+domexp!AH229+reexp!AH229</f>
        <v>35904</v>
      </c>
      <c r="AC223">
        <v>69058</v>
      </c>
      <c r="AD223">
        <v>35275</v>
      </c>
      <c r="AE223">
        <v>25265</v>
      </c>
      <c r="AF223">
        <v>101043</v>
      </c>
      <c r="AG223">
        <v>15351</v>
      </c>
      <c r="AH223">
        <f>+domexp!AS229+reexp!AS229</f>
        <v>11387</v>
      </c>
      <c r="AI223">
        <f>+domexp!AT229+reexp!AT229</f>
        <v>6431</v>
      </c>
      <c r="AJ223">
        <f>+domexp!AU229+reexp!AU229</f>
        <v>5375</v>
      </c>
      <c r="AK223">
        <f>+domexp!AV229+reexp!AV229</f>
        <v>12548</v>
      </c>
      <c r="AL223">
        <f>+domexp!AW229+reexp!AW229</f>
        <v>18766</v>
      </c>
    </row>
    <row r="224" spans="1:38" x14ac:dyDescent="0.25">
      <c r="B224" t="s">
        <v>276</v>
      </c>
      <c r="P224"/>
      <c r="R224"/>
      <c r="T224"/>
    </row>
    <row r="225" spans="1:38" x14ac:dyDescent="0.25">
      <c r="B225" t="s">
        <v>277</v>
      </c>
      <c r="P225"/>
      <c r="R225"/>
      <c r="T225"/>
    </row>
    <row r="226" spans="1:38" x14ac:dyDescent="0.25">
      <c r="A226" t="s">
        <v>0</v>
      </c>
      <c r="B226" t="s">
        <v>174</v>
      </c>
      <c r="D226" t="s">
        <v>232</v>
      </c>
      <c r="M226">
        <f>+domexp!X232+reexp!X232</f>
        <v>51030</v>
      </c>
      <c r="N226">
        <f>+domexp!Y232+reexp!Y232</f>
        <v>229652</v>
      </c>
      <c r="O226">
        <f>+domexp!Z232+reexp!Z232</f>
        <v>250651</v>
      </c>
      <c r="P226">
        <f>+domexp!AA232+reexp!AA232</f>
        <v>212560</v>
      </c>
      <c r="Q226">
        <f>+domexp!AB232+reexp!AB232</f>
        <v>290092</v>
      </c>
      <c r="R226">
        <f>+domexp!AC232+reexp!AC232</f>
        <v>333021</v>
      </c>
      <c r="S226">
        <f>+domexp!AD232+reexp!AD232</f>
        <v>306655</v>
      </c>
      <c r="T226">
        <f>+domexp!AE232+reexp!AE232</f>
        <v>430351</v>
      </c>
      <c r="U226">
        <f>+domexp!AF232+reexp!AF232</f>
        <v>312512</v>
      </c>
      <c r="V226">
        <f>+domexp!AG232+reexp!AG232</f>
        <v>481363</v>
      </c>
      <c r="W226">
        <f>+domexp!AH232+reexp!AH232</f>
        <v>462755</v>
      </c>
      <c r="AC226">
        <v>401691</v>
      </c>
      <c r="AD226">
        <v>456656</v>
      </c>
      <c r="AE226">
        <v>512356</v>
      </c>
      <c r="AF226">
        <v>454347</v>
      </c>
      <c r="AG226">
        <v>369322</v>
      </c>
      <c r="AH226">
        <f>+domexp!AS232+reexp!AS232</f>
        <v>306990</v>
      </c>
      <c r="AI226">
        <f>+domexp!AT232+reexp!AT232</f>
        <v>175507</v>
      </c>
      <c r="AJ226">
        <f>+domexp!AU232+reexp!AU232</f>
        <v>291927</v>
      </c>
      <c r="AK226">
        <f>+domexp!AV232+reexp!AV232</f>
        <v>263244</v>
      </c>
      <c r="AL226">
        <f>+domexp!AW232+reexp!AW232</f>
        <v>284778</v>
      </c>
    </row>
    <row r="227" spans="1:38" x14ac:dyDescent="0.25">
      <c r="A227" t="s">
        <v>0</v>
      </c>
      <c r="B227" t="s">
        <v>175</v>
      </c>
      <c r="D227" t="s">
        <v>232</v>
      </c>
      <c r="M227">
        <f>+domexp!X233+reexp!X233</f>
        <v>12838</v>
      </c>
      <c r="N227">
        <f>+domexp!Y233+reexp!Y233</f>
        <v>39850</v>
      </c>
      <c r="O227">
        <f>+domexp!Z233+reexp!Z233</f>
        <v>45877</v>
      </c>
      <c r="P227">
        <f>+domexp!AA233+reexp!AA233</f>
        <v>16326</v>
      </c>
      <c r="Q227">
        <f>+domexp!AB233+reexp!AB233</f>
        <v>27629</v>
      </c>
      <c r="R227">
        <f>+domexp!AC233+reexp!AC233</f>
        <v>54238</v>
      </c>
      <c r="S227">
        <f>+domexp!AD233+reexp!AD233</f>
        <v>63837</v>
      </c>
      <c r="T227">
        <f>+domexp!AE233+reexp!AE233</f>
        <v>71014</v>
      </c>
      <c r="U227">
        <f>+domexp!AF233+reexp!AF233</f>
        <v>33529</v>
      </c>
      <c r="V227">
        <f>+domexp!AG233+reexp!AG233</f>
        <v>61608</v>
      </c>
      <c r="W227">
        <f>+domexp!AH233+reexp!AH233</f>
        <v>54172</v>
      </c>
      <c r="AC227">
        <v>38004</v>
      </c>
      <c r="AD227">
        <v>37726</v>
      </c>
      <c r="AE227">
        <v>41087</v>
      </c>
      <c r="AF227">
        <v>73835</v>
      </c>
      <c r="AG227">
        <v>19137</v>
      </c>
      <c r="AH227">
        <f>+domexp!AS233+reexp!AS233</f>
        <v>25294</v>
      </c>
      <c r="AI227">
        <f>+domexp!AT233+reexp!AT233</f>
        <v>13023</v>
      </c>
      <c r="AJ227">
        <f>+domexp!AU233+reexp!AU233</f>
        <v>3077</v>
      </c>
      <c r="AK227">
        <f>+domexp!AV233+reexp!AV233</f>
        <v>4935</v>
      </c>
      <c r="AL227">
        <f>+domexp!AW233+reexp!AW233</f>
        <v>27094</v>
      </c>
    </row>
    <row r="228" spans="1:38" x14ac:dyDescent="0.25">
      <c r="A228" t="s">
        <v>0</v>
      </c>
      <c r="B228" t="s">
        <v>176</v>
      </c>
      <c r="D228" t="s">
        <v>232</v>
      </c>
      <c r="M228">
        <f>+domexp!X234+reexp!X234</f>
        <v>18045126</v>
      </c>
      <c r="N228">
        <f>+domexp!Y234+reexp!Y234</f>
        <v>48759819</v>
      </c>
      <c r="O228">
        <f>+domexp!Z234+reexp!Z234</f>
        <v>21527907</v>
      </c>
      <c r="P228">
        <f>+domexp!AA234+reexp!AA234</f>
        <v>27784517</v>
      </c>
      <c r="Q228">
        <f>+domexp!AB234+reexp!AB234</f>
        <v>30306334</v>
      </c>
      <c r="R228">
        <f>+domexp!AC234+reexp!AC234</f>
        <v>30443501</v>
      </c>
      <c r="S228">
        <f>+domexp!AD234+reexp!AD234</f>
        <v>30684522</v>
      </c>
      <c r="T228">
        <f>+domexp!AE234+reexp!AE234</f>
        <v>28740993</v>
      </c>
      <c r="U228">
        <f>+domexp!AF234+reexp!AF234</f>
        <v>31360521</v>
      </c>
      <c r="V228">
        <f>+domexp!AG234+reexp!AG234</f>
        <v>37029412</v>
      </c>
      <c r="W228">
        <f>+domexp!AH234+reexp!AH234</f>
        <v>37510573</v>
      </c>
      <c r="AC228">
        <v>21382663</v>
      </c>
      <c r="AD228">
        <v>23242807</v>
      </c>
      <c r="AE228">
        <v>27551343</v>
      </c>
      <c r="AF228">
        <v>22529765</v>
      </c>
      <c r="AG228">
        <v>22383847</v>
      </c>
      <c r="AH228">
        <f>+domexp!AS234+reexp!AS234</f>
        <v>33122596</v>
      </c>
      <c r="AI228">
        <f>+domexp!AT234+reexp!AT234</f>
        <v>38655827</v>
      </c>
      <c r="AJ228">
        <f>+domexp!AU234+reexp!AU234</f>
        <v>32066388</v>
      </c>
      <c r="AK228">
        <f>+domexp!AV234+reexp!AV234</f>
        <v>31102089</v>
      </c>
      <c r="AL228">
        <f>+domexp!AW234+reexp!AW234</f>
        <v>26171066</v>
      </c>
    </row>
    <row r="229" spans="1:38" x14ac:dyDescent="0.25">
      <c r="A229" t="s">
        <v>0</v>
      </c>
      <c r="B229" t="s">
        <v>177</v>
      </c>
      <c r="D229" t="s">
        <v>232</v>
      </c>
      <c r="M229">
        <f>+domexp!X235+reexp!X235</f>
        <v>570443</v>
      </c>
      <c r="N229">
        <f>+domexp!Y235+reexp!Y235</f>
        <v>1093649</v>
      </c>
      <c r="O229">
        <f>+domexp!Z235+reexp!Z235</f>
        <v>376554</v>
      </c>
      <c r="P229">
        <f>+domexp!AA235+reexp!AA235</f>
        <v>589587</v>
      </c>
      <c r="Q229">
        <f>+domexp!AB235+reexp!AB235</f>
        <v>770682</v>
      </c>
      <c r="R229">
        <f>+domexp!AC235+reexp!AC235</f>
        <v>2107425</v>
      </c>
      <c r="S229">
        <f>+domexp!AD235+reexp!AD235</f>
        <v>1515482</v>
      </c>
      <c r="T229">
        <f>+domexp!AE235+reexp!AE235</f>
        <v>1163173</v>
      </c>
      <c r="U229">
        <f>+domexp!AF235+reexp!AF235</f>
        <v>937673</v>
      </c>
      <c r="V229">
        <f>+domexp!AG235+reexp!AG235</f>
        <v>1195836</v>
      </c>
      <c r="W229">
        <f>+domexp!AH235+reexp!AH235</f>
        <v>1072625</v>
      </c>
      <c r="AC229">
        <v>928736</v>
      </c>
      <c r="AD229">
        <v>1125661</v>
      </c>
      <c r="AE229">
        <v>1181749</v>
      </c>
      <c r="AF229">
        <v>938387</v>
      </c>
      <c r="AG229">
        <v>1045564</v>
      </c>
      <c r="AH229">
        <f>+domexp!AS235+reexp!AS235</f>
        <v>1148435</v>
      </c>
      <c r="AI229">
        <f>+domexp!AT235+reexp!AT235</f>
        <v>802437</v>
      </c>
      <c r="AJ229">
        <f>+domexp!AU235+reexp!AU235</f>
        <v>659395</v>
      </c>
      <c r="AK229">
        <f>+domexp!AV235+reexp!AV235</f>
        <v>448273</v>
      </c>
      <c r="AL229">
        <f>+domexp!AW235+reexp!AW235</f>
        <v>443652</v>
      </c>
    </row>
    <row r="230" spans="1:38" x14ac:dyDescent="0.25">
      <c r="A230" t="s">
        <v>0</v>
      </c>
      <c r="B230" t="s">
        <v>178</v>
      </c>
      <c r="D230" t="s">
        <v>232</v>
      </c>
      <c r="M230">
        <f>+domexp!X236+reexp!X236</f>
        <v>77777</v>
      </c>
      <c r="N230">
        <f>+domexp!Y236+reexp!Y236</f>
        <v>329694</v>
      </c>
      <c r="O230">
        <f>+domexp!Z236+reexp!Z236</f>
        <v>339370</v>
      </c>
      <c r="P230">
        <f>+domexp!AA236+reexp!AA236</f>
        <v>396378</v>
      </c>
      <c r="Q230">
        <f>+domexp!AB236+reexp!AB236</f>
        <v>781812</v>
      </c>
      <c r="R230">
        <f>+domexp!AC236+reexp!AC236</f>
        <v>548799</v>
      </c>
      <c r="S230">
        <f>+domexp!AD236+reexp!AD236</f>
        <v>348933</v>
      </c>
      <c r="T230">
        <f>+domexp!AE236+reexp!AE236</f>
        <v>435125</v>
      </c>
      <c r="U230">
        <f>+domexp!AF236+reexp!AF236</f>
        <v>426316</v>
      </c>
      <c r="V230">
        <f>+domexp!AG236+reexp!AG236</f>
        <v>472831</v>
      </c>
      <c r="W230">
        <f>+domexp!AH236+reexp!AH236</f>
        <v>641663</v>
      </c>
      <c r="AC230">
        <v>460460</v>
      </c>
      <c r="AD230">
        <v>646531</v>
      </c>
      <c r="AE230">
        <v>678329</v>
      </c>
      <c r="AF230">
        <v>601170</v>
      </c>
      <c r="AG230">
        <v>424043</v>
      </c>
      <c r="AH230">
        <f>+domexp!AS236+reexp!AS236</f>
        <v>388781</v>
      </c>
      <c r="AI230">
        <f>+domexp!AT236+reexp!AT236</f>
        <v>483380</v>
      </c>
      <c r="AJ230">
        <f>+domexp!AU236+reexp!AU236</f>
        <v>375725</v>
      </c>
      <c r="AK230">
        <f>+domexp!AV236+reexp!AV236</f>
        <v>265437</v>
      </c>
      <c r="AL230">
        <f>+domexp!AW236+reexp!AW236</f>
        <v>158023</v>
      </c>
    </row>
    <row r="231" spans="1:38" x14ac:dyDescent="0.25">
      <c r="A231" t="s">
        <v>0</v>
      </c>
      <c r="B231" t="s">
        <v>179</v>
      </c>
      <c r="D231" t="s">
        <v>232</v>
      </c>
      <c r="M231">
        <f>+domexp!X237+reexp!X237</f>
        <v>41628</v>
      </c>
      <c r="N231">
        <f>+domexp!Y237+reexp!Y237</f>
        <v>236964</v>
      </c>
      <c r="O231">
        <f>+domexp!Z237+reexp!Z237</f>
        <v>321917</v>
      </c>
      <c r="P231">
        <f>+domexp!AA237+reexp!AA237</f>
        <v>937016</v>
      </c>
      <c r="Q231">
        <f>+domexp!AB237+reexp!AB237</f>
        <v>1253513</v>
      </c>
      <c r="R231">
        <f>+domexp!AC237+reexp!AC237</f>
        <v>501889</v>
      </c>
      <c r="S231">
        <f>+domexp!AD237+reexp!AD237</f>
        <v>537156</v>
      </c>
      <c r="T231">
        <f>+domexp!AE237+reexp!AE237</f>
        <v>545358</v>
      </c>
      <c r="U231">
        <f>+domexp!AF237+reexp!AF237</f>
        <v>462975</v>
      </c>
      <c r="V231">
        <f>+domexp!AG237+reexp!AG237</f>
        <v>439832</v>
      </c>
      <c r="W231">
        <f>+domexp!AH237+reexp!AH237</f>
        <v>464363</v>
      </c>
      <c r="AC231">
        <v>159126</v>
      </c>
      <c r="AD231">
        <v>224725</v>
      </c>
      <c r="AE231">
        <v>276249</v>
      </c>
      <c r="AF231">
        <v>247249</v>
      </c>
      <c r="AG231">
        <v>192389</v>
      </c>
      <c r="AH231">
        <f>+domexp!AS237+reexp!AS237</f>
        <v>191635</v>
      </c>
      <c r="AI231">
        <f>+domexp!AT237+reexp!AT237</f>
        <v>191125</v>
      </c>
      <c r="AJ231">
        <f>+domexp!AU237+reexp!AU237</f>
        <v>78834</v>
      </c>
      <c r="AK231">
        <f>+domexp!AV237+reexp!AV237</f>
        <v>65705</v>
      </c>
      <c r="AL231">
        <f>+domexp!AW237+reexp!AW237</f>
        <v>93305</v>
      </c>
    </row>
    <row r="232" spans="1:38" x14ac:dyDescent="0.25">
      <c r="A232" t="s">
        <v>0</v>
      </c>
      <c r="B232" t="s">
        <v>199</v>
      </c>
      <c r="D232" t="s">
        <v>232</v>
      </c>
      <c r="M232">
        <f>+domexp!X238+reexp!X238</f>
        <v>0</v>
      </c>
      <c r="N232">
        <f>+domexp!Y238+reexp!Y238</f>
        <v>0</v>
      </c>
      <c r="O232">
        <f>+domexp!Z238+reexp!Z238</f>
        <v>0</v>
      </c>
      <c r="P232">
        <f>+domexp!AA238+reexp!AA238</f>
        <v>0</v>
      </c>
      <c r="Q232">
        <f>+domexp!AB238+reexp!AB238</f>
        <v>0</v>
      </c>
      <c r="R232">
        <f>+domexp!AC238+reexp!AC238</f>
        <v>0</v>
      </c>
      <c r="S232">
        <f>+domexp!AD238+reexp!AD238</f>
        <v>0</v>
      </c>
      <c r="T232">
        <f>+domexp!AE238+reexp!AE238</f>
        <v>0</v>
      </c>
      <c r="U232">
        <f>+domexp!AF238+reexp!AF238</f>
        <v>1632248</v>
      </c>
      <c r="V232">
        <f>+domexp!AG238+reexp!AG238</f>
        <v>1864844</v>
      </c>
      <c r="W232">
        <f>+domexp!AH238+reexp!AH238</f>
        <v>1854195</v>
      </c>
      <c r="AC232">
        <v>1844078</v>
      </c>
      <c r="AD232">
        <v>1734961</v>
      </c>
      <c r="AE232">
        <v>1965149</v>
      </c>
      <c r="AF232">
        <v>2007227</v>
      </c>
      <c r="AG232">
        <v>1790221</v>
      </c>
      <c r="AH232">
        <f>+domexp!AS238+reexp!AS238</f>
        <v>1738877</v>
      </c>
      <c r="AI232">
        <f>+domexp!AT238+reexp!AT238</f>
        <v>1709001</v>
      </c>
      <c r="AJ232">
        <f>+domexp!AU238+reexp!AU238</f>
        <v>1750106</v>
      </c>
      <c r="AK232">
        <f>+domexp!AV238+reexp!AV238</f>
        <v>1783083</v>
      </c>
      <c r="AL232">
        <f>+domexp!AW238+reexp!AW238</f>
        <v>1150931</v>
      </c>
    </row>
    <row r="233" spans="1:38" x14ac:dyDescent="0.25">
      <c r="A233" t="s">
        <v>0</v>
      </c>
      <c r="B233" t="s">
        <v>200</v>
      </c>
      <c r="D233" t="s">
        <v>232</v>
      </c>
      <c r="M233">
        <f>+domexp!X239+reexp!X239</f>
        <v>0</v>
      </c>
      <c r="N233">
        <f>+domexp!Y239+reexp!Y239</f>
        <v>0</v>
      </c>
      <c r="O233">
        <f>+domexp!Z239+reexp!Z239</f>
        <v>0</v>
      </c>
      <c r="P233">
        <f>+domexp!AA239+reexp!AA239</f>
        <v>0</v>
      </c>
      <c r="Q233">
        <f>+domexp!AB239+reexp!AB239</f>
        <v>0</v>
      </c>
      <c r="R233">
        <f>+domexp!AC239+reexp!AC239</f>
        <v>0</v>
      </c>
      <c r="S233">
        <f>+domexp!AD239+reexp!AD239</f>
        <v>0</v>
      </c>
      <c r="T233">
        <f>+domexp!AE239+reexp!AE239</f>
        <v>0</v>
      </c>
      <c r="U233">
        <f>+domexp!AF239+reexp!AF239</f>
        <v>0</v>
      </c>
      <c r="V233">
        <f>+domexp!AG239+reexp!AG239</f>
        <v>0</v>
      </c>
      <c r="W233">
        <f>+domexp!AH239+reexp!AH239</f>
        <v>0</v>
      </c>
      <c r="AD233">
        <v>251840</v>
      </c>
      <c r="AE233">
        <v>294257</v>
      </c>
      <c r="AF233">
        <v>260073</v>
      </c>
      <c r="AG233">
        <v>255222</v>
      </c>
      <c r="AH233">
        <f>+domexp!AS239+reexp!AS239</f>
        <v>211220</v>
      </c>
      <c r="AI233">
        <f>+domexp!AT239+reexp!AT239</f>
        <v>160095</v>
      </c>
      <c r="AJ233">
        <f>+domexp!AU239+reexp!AU239</f>
        <v>150233</v>
      </c>
      <c r="AK233">
        <f>+domexp!AV239+reexp!AV239</f>
        <v>102325</v>
      </c>
      <c r="AL233">
        <f>+domexp!AW239+reexp!AW239</f>
        <v>137579</v>
      </c>
    </row>
    <row r="234" spans="1:38" x14ac:dyDescent="0.25">
      <c r="A234" t="s">
        <v>0</v>
      </c>
      <c r="B234" t="s">
        <v>201</v>
      </c>
      <c r="D234" t="s">
        <v>232</v>
      </c>
      <c r="M234">
        <f>+domexp!X240+reexp!X240</f>
        <v>0</v>
      </c>
      <c r="N234">
        <f>+domexp!Y240+reexp!Y240</f>
        <v>0</v>
      </c>
      <c r="O234">
        <f>+domexp!Z240+reexp!Z240</f>
        <v>0</v>
      </c>
      <c r="P234">
        <f>+domexp!AA240+reexp!AA240</f>
        <v>0</v>
      </c>
      <c r="Q234">
        <f>+domexp!AB240+reexp!AB240</f>
        <v>0</v>
      </c>
      <c r="R234">
        <f>+domexp!AC240+reexp!AC240</f>
        <v>0</v>
      </c>
      <c r="S234">
        <f>+domexp!AD240+reexp!AD240</f>
        <v>0</v>
      </c>
      <c r="T234">
        <f>+domexp!AE240+reexp!AE240</f>
        <v>0</v>
      </c>
      <c r="U234">
        <f>+domexp!AF240+reexp!AF240</f>
        <v>0</v>
      </c>
      <c r="V234">
        <f>+domexp!AG240+reexp!AG240</f>
        <v>0</v>
      </c>
      <c r="W234">
        <f>+domexp!AH240+reexp!AH240</f>
        <v>0</v>
      </c>
      <c r="AD234">
        <v>253204</v>
      </c>
      <c r="AE234">
        <v>304725</v>
      </c>
      <c r="AF234">
        <v>240280</v>
      </c>
      <c r="AG234">
        <v>239979</v>
      </c>
      <c r="AH234">
        <f>+domexp!AS240+reexp!AS240</f>
        <v>349338</v>
      </c>
      <c r="AI234">
        <f>+domexp!AT240+reexp!AT240</f>
        <v>281100</v>
      </c>
      <c r="AJ234">
        <f>+domexp!AU240+reexp!AU240</f>
        <v>253522</v>
      </c>
      <c r="AK234">
        <f>+domexp!AV240+reexp!AV240</f>
        <v>218800</v>
      </c>
      <c r="AL234">
        <f>+domexp!AW240+reexp!AW240</f>
        <v>198216</v>
      </c>
    </row>
    <row r="235" spans="1:38" x14ac:dyDescent="0.25">
      <c r="A235" t="s">
        <v>0</v>
      </c>
      <c r="B235" t="s">
        <v>202</v>
      </c>
      <c r="D235" t="s">
        <v>232</v>
      </c>
      <c r="M235">
        <f>+domexp!X241+reexp!X241</f>
        <v>0</v>
      </c>
      <c r="N235">
        <f>+domexp!Y241+reexp!Y241</f>
        <v>0</v>
      </c>
      <c r="O235">
        <f>+domexp!Z241+reexp!Z241</f>
        <v>0</v>
      </c>
      <c r="P235">
        <f>+domexp!AA241+reexp!AA241</f>
        <v>0</v>
      </c>
      <c r="Q235">
        <f>+domexp!AB241+reexp!AB241</f>
        <v>0</v>
      </c>
      <c r="R235">
        <f>+domexp!AC241+reexp!AC241</f>
        <v>0</v>
      </c>
      <c r="S235">
        <f>+domexp!AD241+reexp!AD241</f>
        <v>0</v>
      </c>
      <c r="T235">
        <f>+domexp!AE241+reexp!AE241</f>
        <v>0</v>
      </c>
      <c r="U235">
        <f>+domexp!AF241+reexp!AF241</f>
        <v>0</v>
      </c>
      <c r="V235">
        <f>+domexp!AG241+reexp!AG241</f>
        <v>0</v>
      </c>
      <c r="W235">
        <f>+domexp!AH241+reexp!AH241</f>
        <v>0</v>
      </c>
      <c r="AD235">
        <v>735301</v>
      </c>
      <c r="AE235">
        <v>809811</v>
      </c>
      <c r="AF235">
        <v>739772</v>
      </c>
      <c r="AG235">
        <v>693301</v>
      </c>
      <c r="AH235">
        <f>+domexp!AS241+reexp!AS241</f>
        <v>646378</v>
      </c>
      <c r="AI235">
        <f>+domexp!AT241+reexp!AT241</f>
        <v>473673</v>
      </c>
      <c r="AJ235">
        <f>+domexp!AU241+reexp!AU241</f>
        <v>414079</v>
      </c>
      <c r="AK235">
        <f>+domexp!AV241+reexp!AV241</f>
        <v>462276</v>
      </c>
      <c r="AL235">
        <f>+domexp!AW241+reexp!AW241</f>
        <v>614069</v>
      </c>
    </row>
    <row r="236" spans="1:38" x14ac:dyDescent="0.25">
      <c r="A236" t="s">
        <v>0</v>
      </c>
      <c r="B236" t="s">
        <v>203</v>
      </c>
      <c r="D236" t="s">
        <v>232</v>
      </c>
      <c r="M236">
        <f>+domexp!X242+reexp!X242</f>
        <v>0</v>
      </c>
      <c r="N236">
        <f>+domexp!Y242+reexp!Y242</f>
        <v>0</v>
      </c>
      <c r="O236">
        <f>+domexp!Z242+reexp!Z242</f>
        <v>0</v>
      </c>
      <c r="P236">
        <f>+domexp!AA242+reexp!AA242</f>
        <v>0</v>
      </c>
      <c r="Q236">
        <f>+domexp!AB242+reexp!AB242</f>
        <v>0</v>
      </c>
      <c r="R236">
        <f>+domexp!AC242+reexp!AC242</f>
        <v>0</v>
      </c>
      <c r="S236">
        <f>+domexp!AD242+reexp!AD242</f>
        <v>0</v>
      </c>
      <c r="T236">
        <f>+domexp!AE242+reexp!AE242</f>
        <v>0</v>
      </c>
      <c r="U236">
        <f>+domexp!AF242+reexp!AF242</f>
        <v>1467541</v>
      </c>
      <c r="V236">
        <f>+domexp!AG242+reexp!AG242</f>
        <v>1781537</v>
      </c>
      <c r="W236">
        <f>+domexp!AH242+reexp!AH242</f>
        <v>1819380</v>
      </c>
      <c r="AC236">
        <v>1838751</v>
      </c>
      <c r="AD236">
        <v>2029834</v>
      </c>
      <c r="AE236">
        <v>2537174</v>
      </c>
      <c r="AF236">
        <v>2494872</v>
      </c>
      <c r="AG236">
        <v>2497373</v>
      </c>
      <c r="AH236">
        <f>+domexp!AS242+reexp!AS242</f>
        <v>2684965</v>
      </c>
      <c r="AI236">
        <f>+domexp!AT242+reexp!AT242</f>
        <v>2345983</v>
      </c>
      <c r="AJ236">
        <f>+domexp!AU242+reexp!AU242</f>
        <v>1776766</v>
      </c>
      <c r="AK236">
        <f>+domexp!AV242+reexp!AV242</f>
        <v>1789455</v>
      </c>
      <c r="AL236">
        <f>+domexp!AW242+reexp!AW242</f>
        <v>1415323</v>
      </c>
    </row>
    <row r="237" spans="1:38" x14ac:dyDescent="0.25">
      <c r="A237" t="s">
        <v>0</v>
      </c>
      <c r="B237" t="s">
        <v>204</v>
      </c>
      <c r="D237" t="s">
        <v>232</v>
      </c>
      <c r="M237">
        <f>+domexp!X243+reexp!X243</f>
        <v>0</v>
      </c>
      <c r="N237">
        <f>+domexp!Y243+reexp!Y243</f>
        <v>0</v>
      </c>
      <c r="O237">
        <f>+domexp!Z243+reexp!Z243</f>
        <v>0</v>
      </c>
      <c r="P237">
        <f>+domexp!AA243+reexp!AA243</f>
        <v>0</v>
      </c>
      <c r="Q237">
        <f>+domexp!AB243+reexp!AB243</f>
        <v>0</v>
      </c>
      <c r="R237">
        <f>+domexp!AC243+reexp!AC243</f>
        <v>0</v>
      </c>
      <c r="S237">
        <f>+domexp!AD243+reexp!AD243</f>
        <v>0</v>
      </c>
      <c r="T237">
        <f>+domexp!AE243+reexp!AE243</f>
        <v>0</v>
      </c>
      <c r="U237">
        <f>+domexp!AF243+reexp!AF243</f>
        <v>1216534</v>
      </c>
      <c r="V237">
        <f>+domexp!AG243+reexp!AG243</f>
        <v>1348799</v>
      </c>
      <c r="W237">
        <f>+domexp!AH243+reexp!AH243</f>
        <v>1215782</v>
      </c>
      <c r="AC237">
        <v>1125855</v>
      </c>
      <c r="AH237">
        <f>+domexp!AS243+reexp!AS243</f>
        <v>0</v>
      </c>
      <c r="AI237">
        <f>+domexp!AT243+reexp!AT243</f>
        <v>0</v>
      </c>
      <c r="AJ237">
        <f>+domexp!AU243+reexp!AU243</f>
        <v>0</v>
      </c>
      <c r="AK237">
        <f>+domexp!AV243+reexp!AV243</f>
        <v>0</v>
      </c>
      <c r="AL237">
        <f>+domexp!AW243+reexp!AW243</f>
        <v>0</v>
      </c>
    </row>
    <row r="238" spans="1:38" x14ac:dyDescent="0.25">
      <c r="A238" t="s">
        <v>0</v>
      </c>
      <c r="B238" t="s">
        <v>180</v>
      </c>
      <c r="D238" t="s">
        <v>232</v>
      </c>
      <c r="M238">
        <f>+domexp!X244+reexp!X244</f>
        <v>2363036</v>
      </c>
      <c r="N238">
        <f>+domexp!Y244+reexp!Y244</f>
        <v>6478398</v>
      </c>
      <c r="O238">
        <f>+domexp!Z244+reexp!Z244</f>
        <v>4217014</v>
      </c>
      <c r="P238">
        <f>+domexp!AA244+reexp!AA244</f>
        <v>3951864</v>
      </c>
      <c r="Q238">
        <f>+domexp!AB244+reexp!AB244</f>
        <v>4018796</v>
      </c>
      <c r="R238">
        <f>+domexp!AC244+reexp!AC244</f>
        <v>4084169</v>
      </c>
      <c r="S238">
        <f>+domexp!AD244+reexp!AD244</f>
        <v>4274082</v>
      </c>
      <c r="T238">
        <f>+domexp!AE244+reexp!AE244</f>
        <v>3779526</v>
      </c>
      <c r="U238">
        <f>+domexp!AF244+reexp!AF244</f>
        <v>0</v>
      </c>
      <c r="V238">
        <f>+domexp!AG244+reexp!AG244</f>
        <v>0</v>
      </c>
      <c r="W238">
        <f>+domexp!AH244+reexp!AH244</f>
        <v>0</v>
      </c>
      <c r="AH238">
        <f>+domexp!AS244+reexp!AS244</f>
        <v>0</v>
      </c>
      <c r="AI238">
        <f>+domexp!AT244+reexp!AT244</f>
        <v>0</v>
      </c>
      <c r="AJ238">
        <f>+domexp!AU244+reexp!AU244</f>
        <v>0</v>
      </c>
      <c r="AK238">
        <f>+domexp!AV244+reexp!AV244</f>
        <v>0</v>
      </c>
      <c r="AL238">
        <f>+domexp!AW244+reexp!AW244</f>
        <v>0</v>
      </c>
    </row>
    <row r="239" spans="1:38" x14ac:dyDescent="0.25">
      <c r="A239" t="s">
        <v>0</v>
      </c>
      <c r="B239" t="s">
        <v>181</v>
      </c>
      <c r="D239" t="s">
        <v>232</v>
      </c>
      <c r="M239">
        <f>+domexp!X245+reexp!X245</f>
        <v>102552</v>
      </c>
      <c r="N239">
        <f>+domexp!Y245+reexp!Y245</f>
        <v>194760</v>
      </c>
      <c r="O239">
        <f>+domexp!Z245+reexp!Z245</f>
        <v>135381</v>
      </c>
      <c r="P239">
        <f>+domexp!AA245+reexp!AA245</f>
        <v>193455</v>
      </c>
      <c r="Q239">
        <f>+domexp!AB245+reexp!AB245</f>
        <v>226804</v>
      </c>
      <c r="R239">
        <f>+domexp!AC245+reexp!AC245</f>
        <v>199495</v>
      </c>
      <c r="S239">
        <f>+domexp!AD245+reexp!AD245</f>
        <v>201877</v>
      </c>
      <c r="T239">
        <f>+domexp!AE245+reexp!AE245</f>
        <v>194421</v>
      </c>
      <c r="U239">
        <f>+domexp!AF245+reexp!AF245</f>
        <v>195063</v>
      </c>
      <c r="V239">
        <f>+domexp!AG245+reexp!AG245</f>
        <v>196180</v>
      </c>
      <c r="W239">
        <f>+domexp!AH245+reexp!AH245</f>
        <v>216809</v>
      </c>
      <c r="AC239">
        <v>140536</v>
      </c>
      <c r="AD239">
        <v>144078</v>
      </c>
      <c r="AE239">
        <v>154519</v>
      </c>
      <c r="AF239">
        <v>143064</v>
      </c>
      <c r="AG239">
        <v>113486</v>
      </c>
      <c r="AH239">
        <f>+domexp!AS245+reexp!AS245</f>
        <v>111155</v>
      </c>
      <c r="AI239">
        <f>+domexp!AT245+reexp!AT245</f>
        <v>75500</v>
      </c>
      <c r="AJ239">
        <f>+domexp!AU245+reexp!AU245</f>
        <v>61884</v>
      </c>
      <c r="AK239">
        <f>+domexp!AV245+reexp!AV245</f>
        <v>52681</v>
      </c>
      <c r="AL239">
        <f>+domexp!AW245+reexp!AW245</f>
        <v>58341</v>
      </c>
    </row>
    <row r="240" spans="1:38" x14ac:dyDescent="0.25">
      <c r="A240" t="s">
        <v>0</v>
      </c>
      <c r="B240" t="s">
        <v>182</v>
      </c>
      <c r="D240" t="s">
        <v>232</v>
      </c>
      <c r="M240">
        <f>+domexp!X246+reexp!X246</f>
        <v>737916</v>
      </c>
      <c r="N240">
        <f>+domexp!Y246+reexp!Y246</f>
        <v>1803588</v>
      </c>
      <c r="O240">
        <f>+domexp!Z246+reexp!Z246</f>
        <v>1198006</v>
      </c>
      <c r="P240">
        <f>+domexp!AA246+reexp!AA246</f>
        <v>997935</v>
      </c>
      <c r="Q240">
        <f>+domexp!AB246+reexp!AB246</f>
        <v>1325220</v>
      </c>
      <c r="R240">
        <f>+domexp!AC246+reexp!AC246</f>
        <v>1378607</v>
      </c>
      <c r="S240">
        <f>+domexp!AD246+reexp!AD246</f>
        <v>1461450</v>
      </c>
      <c r="T240">
        <f>+domexp!AE246+reexp!AE246</f>
        <v>1243968</v>
      </c>
      <c r="U240">
        <f>+domexp!AF246+reexp!AF246</f>
        <v>1203893</v>
      </c>
      <c r="V240">
        <f>+domexp!AG246+reexp!AG246</f>
        <v>1392506</v>
      </c>
      <c r="W240">
        <f>+domexp!AH246+reexp!AH246</f>
        <v>1156245</v>
      </c>
      <c r="AC240">
        <v>949263</v>
      </c>
      <c r="AD240">
        <v>1059671</v>
      </c>
      <c r="AE240">
        <v>1190402</v>
      </c>
      <c r="AF240">
        <v>1015591</v>
      </c>
      <c r="AG240">
        <v>1017787</v>
      </c>
      <c r="AH240">
        <f>+domexp!AS246+reexp!AS246</f>
        <v>990169</v>
      </c>
      <c r="AI240">
        <f>+domexp!AT246+reexp!AT246</f>
        <v>714479</v>
      </c>
      <c r="AJ240">
        <f>+domexp!AU246+reexp!AU246</f>
        <v>777841</v>
      </c>
      <c r="AK240">
        <f>+domexp!AV246+reexp!AV246</f>
        <v>682592</v>
      </c>
      <c r="AL240">
        <f>+domexp!AW246+reexp!AW246</f>
        <v>573782</v>
      </c>
    </row>
    <row r="241" spans="1:44" x14ac:dyDescent="0.25">
      <c r="A241" t="s">
        <v>0</v>
      </c>
      <c r="B241" t="s">
        <v>183</v>
      </c>
      <c r="D241" t="s">
        <v>232</v>
      </c>
      <c r="M241">
        <f>+domexp!X247+reexp!X247</f>
        <v>238371</v>
      </c>
      <c r="N241">
        <f>+domexp!Y247+reexp!Y247</f>
        <v>333270</v>
      </c>
      <c r="O241">
        <f>+domexp!Z247+reexp!Z247</f>
        <v>187522</v>
      </c>
      <c r="P241">
        <f>+domexp!AA247+reexp!AA247</f>
        <v>166014</v>
      </c>
      <c r="Q241">
        <f>+domexp!AB247+reexp!AB247</f>
        <v>299333</v>
      </c>
      <c r="R241">
        <f>+domexp!AC247+reexp!AC247</f>
        <v>271444</v>
      </c>
      <c r="S241">
        <f>+domexp!AD247+reexp!AD247</f>
        <v>267164</v>
      </c>
      <c r="T241">
        <f>+domexp!AE247+reexp!AE247</f>
        <v>331905</v>
      </c>
      <c r="U241">
        <f>+domexp!AF247+reexp!AF247</f>
        <v>366841</v>
      </c>
      <c r="V241">
        <f>+domexp!AG247+reexp!AG247</f>
        <v>396395</v>
      </c>
      <c r="W241">
        <f>+domexp!AH247+reexp!AH247</f>
        <v>461179</v>
      </c>
      <c r="AC241">
        <v>79475</v>
      </c>
      <c r="AD241">
        <v>96893</v>
      </c>
      <c r="AE241">
        <v>95508</v>
      </c>
      <c r="AF241">
        <v>114042</v>
      </c>
      <c r="AG241">
        <v>93703</v>
      </c>
      <c r="AH241">
        <f>+domexp!AS247+reexp!AS247</f>
        <v>112851</v>
      </c>
      <c r="AI241">
        <f>+domexp!AT247+reexp!AT247</f>
        <v>69902</v>
      </c>
      <c r="AJ241">
        <f>+domexp!AU247+reexp!AU247</f>
        <v>69075</v>
      </c>
      <c r="AK241">
        <f>+domexp!AV247+reexp!AV247</f>
        <v>52054</v>
      </c>
      <c r="AL241">
        <f>+domexp!AW247+reexp!AW247</f>
        <v>36844</v>
      </c>
    </row>
    <row r="242" spans="1:44" x14ac:dyDescent="0.25">
      <c r="B242" t="s">
        <v>205</v>
      </c>
      <c r="D242" t="s">
        <v>232</v>
      </c>
      <c r="M242">
        <f>+domexp!X248+reexp!X248</f>
        <v>0</v>
      </c>
      <c r="N242">
        <f>+domexp!Y248+reexp!Y248</f>
        <v>0</v>
      </c>
      <c r="O242">
        <f>+domexp!Z248+reexp!Z248</f>
        <v>0</v>
      </c>
      <c r="P242">
        <f>+domexp!AA248+reexp!AA248</f>
        <v>0</v>
      </c>
      <c r="Q242">
        <f>+domexp!AB248+reexp!AB248</f>
        <v>0</v>
      </c>
      <c r="R242">
        <f>+domexp!AC248+reexp!AC248</f>
        <v>0</v>
      </c>
      <c r="S242">
        <f>+domexp!AD248+reexp!AD248</f>
        <v>0</v>
      </c>
      <c r="T242">
        <f>+domexp!AE248+reexp!AE248</f>
        <v>0</v>
      </c>
      <c r="U242">
        <f>+domexp!AF248+reexp!AF248</f>
        <v>0</v>
      </c>
      <c r="V242">
        <f>+domexp!AG248+reexp!AG248</f>
        <v>0</v>
      </c>
      <c r="W242">
        <f>+domexp!AH248+reexp!AH248</f>
        <v>0</v>
      </c>
      <c r="AC242">
        <v>23149</v>
      </c>
      <c r="AD242">
        <v>416</v>
      </c>
      <c r="AE242">
        <v>5311</v>
      </c>
      <c r="AF242">
        <v>4283</v>
      </c>
      <c r="AG242">
        <v>1017</v>
      </c>
      <c r="AH242">
        <f>+domexp!AS248+reexp!AS248</f>
        <v>2</v>
      </c>
      <c r="AI242">
        <f>+domexp!AT248+reexp!AT248</f>
        <v>0</v>
      </c>
      <c r="AJ242">
        <f>+domexp!AU248+reexp!AU248</f>
        <v>0</v>
      </c>
      <c r="AK242">
        <f>+domexp!AV248+reexp!AV248</f>
        <v>0</v>
      </c>
      <c r="AL242">
        <f>+domexp!AW248+reexp!AW248</f>
        <v>0</v>
      </c>
    </row>
    <row r="243" spans="1:44" x14ac:dyDescent="0.25">
      <c r="A243" t="s">
        <v>0</v>
      </c>
      <c r="B243" t="s">
        <v>116</v>
      </c>
      <c r="D243" t="s">
        <v>232</v>
      </c>
      <c r="M243">
        <f>+domexp!X249+reexp!X249</f>
        <v>220</v>
      </c>
      <c r="N243">
        <f>+domexp!Y249+reexp!Y249</f>
        <v>1068</v>
      </c>
      <c r="O243">
        <f>+domexp!Z249+reexp!Z249</f>
        <v>1297</v>
      </c>
      <c r="P243">
        <f>+domexp!AA249+reexp!AA249</f>
        <v>1762</v>
      </c>
      <c r="Q243">
        <f>+domexp!AB249+reexp!AB249</f>
        <v>0</v>
      </c>
      <c r="R243">
        <f>+domexp!AC249+reexp!AC249</f>
        <v>0</v>
      </c>
      <c r="S243">
        <f>+domexp!AD249+reexp!AD249</f>
        <v>0</v>
      </c>
      <c r="T243">
        <f>+domexp!AE249+reexp!AE249</f>
        <v>0</v>
      </c>
      <c r="U243">
        <f>+domexp!AF249+reexp!AF249</f>
        <v>0</v>
      </c>
      <c r="V243">
        <f>+domexp!AG249+reexp!AG249</f>
        <v>0</v>
      </c>
      <c r="W243">
        <f>+domexp!AH249+reexp!AH249</f>
        <v>0</v>
      </c>
    </row>
    <row r="244" spans="1:44" x14ac:dyDescent="0.25">
      <c r="A244" t="s">
        <v>0</v>
      </c>
      <c r="B244" t="s">
        <v>184</v>
      </c>
      <c r="D244" t="s">
        <v>232</v>
      </c>
      <c r="E244" s="1">
        <f t="shared" ref="E244:L244" si="7">SUM(E157:E243)</f>
        <v>0</v>
      </c>
      <c r="F244" s="1">
        <f t="shared" si="7"/>
        <v>0</v>
      </c>
      <c r="G244" s="1">
        <f t="shared" si="7"/>
        <v>0</v>
      </c>
      <c r="H244" s="1">
        <f t="shared" si="7"/>
        <v>0</v>
      </c>
      <c r="I244" s="1">
        <f t="shared" si="7"/>
        <v>0</v>
      </c>
      <c r="J244" s="1">
        <f t="shared" si="7"/>
        <v>0</v>
      </c>
      <c r="K244" s="1">
        <f t="shared" si="7"/>
        <v>0</v>
      </c>
      <c r="L244" s="1">
        <f t="shared" si="7"/>
        <v>0</v>
      </c>
      <c r="M244">
        <f>+domexp!X250+reexp!X250</f>
        <v>215262012</v>
      </c>
      <c r="N244">
        <f>+domexp!Y250+reexp!Y250</f>
        <v>526927615</v>
      </c>
      <c r="O244">
        <f>+domexp!Z250+reexp!Z250</f>
        <v>311662540</v>
      </c>
      <c r="P244">
        <f>+domexp!AA250+reexp!AA250</f>
        <v>300877100</v>
      </c>
      <c r="Q244">
        <f>+domexp!AB250+reexp!AB250</f>
        <v>321493977</v>
      </c>
      <c r="R244">
        <f>+domexp!AC250+reexp!AC250</f>
        <v>363954029</v>
      </c>
      <c r="S244">
        <f>+domexp!AD250+reexp!AD250</f>
        <v>361413727</v>
      </c>
      <c r="T244">
        <f>+domexp!AE250+reexp!AE250</f>
        <v>340534076</v>
      </c>
      <c r="U244">
        <f>+domexp!AF250+reexp!AF250</f>
        <v>352515672</v>
      </c>
      <c r="V244">
        <f>+domexp!AG250+reexp!AG250</f>
        <v>353188803</v>
      </c>
      <c r="W244">
        <f>+domexp!AH250+reexp!AH250</f>
        <v>350010642</v>
      </c>
      <c r="X244" s="1">
        <f t="shared" ref="X244:AB244" si="8">SUM(X157:X243)</f>
        <v>0</v>
      </c>
      <c r="Y244" s="1">
        <f t="shared" si="8"/>
        <v>0</v>
      </c>
      <c r="Z244" s="1">
        <f t="shared" si="8"/>
        <v>0</v>
      </c>
      <c r="AA244" s="1">
        <f t="shared" si="8"/>
        <v>0</v>
      </c>
      <c r="AB244" s="1">
        <f t="shared" si="8"/>
        <v>0</v>
      </c>
      <c r="AC244" s="1">
        <v>204344529</v>
      </c>
      <c r="AD244" s="1">
        <v>216858048</v>
      </c>
      <c r="AE244" s="1">
        <v>251939797</v>
      </c>
      <c r="AF244" s="1">
        <v>234738380</v>
      </c>
      <c r="AG244" s="1">
        <v>216569942</v>
      </c>
      <c r="AH244" s="1">
        <f>SUM(AH157:AH242)</f>
        <v>258593149</v>
      </c>
      <c r="AI244" s="1">
        <f t="shared" ref="AI244:AR244" si="9">SUM(AI157:AI242)</f>
        <v>238288934</v>
      </c>
      <c r="AJ244" s="1">
        <f t="shared" si="9"/>
        <v>236084064</v>
      </c>
      <c r="AK244" s="1">
        <f t="shared" si="9"/>
        <v>195946974</v>
      </c>
      <c r="AL244" s="1">
        <f t="shared" si="9"/>
        <v>202131788</v>
      </c>
      <c r="AM244" s="1">
        <f t="shared" si="9"/>
        <v>0</v>
      </c>
      <c r="AN244" s="1">
        <f t="shared" si="9"/>
        <v>0</v>
      </c>
      <c r="AO244" s="1">
        <f t="shared" si="9"/>
        <v>0</v>
      </c>
      <c r="AP244" s="1">
        <f t="shared" si="9"/>
        <v>26626</v>
      </c>
      <c r="AQ244" s="1">
        <f t="shared" si="9"/>
        <v>8600</v>
      </c>
      <c r="AR244" s="1">
        <f t="shared" si="9"/>
        <v>49488</v>
      </c>
    </row>
    <row r="245" spans="1:44" x14ac:dyDescent="0.25">
      <c r="A245" t="s">
        <v>0</v>
      </c>
      <c r="B245" t="s">
        <v>185</v>
      </c>
      <c r="D245" t="s">
        <v>232</v>
      </c>
      <c r="M245">
        <f t="shared" ref="M245:O245" si="10">+M244+M156</f>
        <v>963391992</v>
      </c>
      <c r="N245">
        <f t="shared" si="10"/>
        <v>1557222600</v>
      </c>
      <c r="O245">
        <f t="shared" si="10"/>
        <v>810318848</v>
      </c>
      <c r="P245">
        <f t="shared" ref="P245:W245" si="11">+P244+P156</f>
        <v>823202080</v>
      </c>
      <c r="Q245">
        <f t="shared" si="11"/>
        <v>885801576</v>
      </c>
      <c r="R245">
        <f t="shared" si="11"/>
        <v>940936980</v>
      </c>
      <c r="S245">
        <f t="shared" si="11"/>
        <v>927417501</v>
      </c>
      <c r="T245">
        <f t="shared" si="11"/>
        <v>778541877</v>
      </c>
      <c r="U245">
        <f t="shared" si="11"/>
        <v>832034102</v>
      </c>
      <c r="V245">
        <f t="shared" si="11"/>
        <v>843862333</v>
      </c>
      <c r="W245">
        <f t="shared" si="11"/>
        <v>839051150</v>
      </c>
      <c r="AC245">
        <f>+AC244+AC156</f>
        <v>425834428</v>
      </c>
      <c r="AD245">
        <f t="shared" ref="AD245:AG245" si="12">+AD244+AD156</f>
        <v>440604879</v>
      </c>
      <c r="AE245">
        <f t="shared" si="12"/>
        <v>521391494</v>
      </c>
      <c r="AF245">
        <f t="shared" si="12"/>
        <v>470755320</v>
      </c>
      <c r="AG245">
        <f t="shared" si="12"/>
        <v>439535710</v>
      </c>
      <c r="AH245">
        <f t="shared" ref="AH245:AR245" si="13">+AH244+AH156</f>
        <v>437143152</v>
      </c>
      <c r="AI245">
        <f t="shared" si="13"/>
        <v>378095857</v>
      </c>
      <c r="AJ245">
        <f t="shared" si="13"/>
        <v>401681825</v>
      </c>
      <c r="AK245">
        <f t="shared" si="13"/>
        <v>350449726</v>
      </c>
      <c r="AL245">
        <f t="shared" si="13"/>
        <v>344243491</v>
      </c>
      <c r="AM245">
        <f t="shared" si="13"/>
        <v>0</v>
      </c>
      <c r="AN245">
        <f t="shared" si="13"/>
        <v>0</v>
      </c>
      <c r="AO245">
        <f t="shared" si="13"/>
        <v>0</v>
      </c>
      <c r="AP245">
        <f t="shared" si="13"/>
        <v>26626</v>
      </c>
      <c r="AQ245">
        <f t="shared" si="13"/>
        <v>8600</v>
      </c>
      <c r="AR245">
        <f t="shared" si="13"/>
        <v>49540</v>
      </c>
    </row>
    <row r="247" spans="1:44" x14ac:dyDescent="0.25">
      <c r="M247">
        <f>963384677-M245</f>
        <v>-7315</v>
      </c>
      <c r="N247">
        <f>1557222600-N245</f>
        <v>0</v>
      </c>
      <c r="O247">
        <f>810318848-O245</f>
        <v>0</v>
      </c>
      <c r="P247" s="1">
        <f>823202080-P245</f>
        <v>0</v>
      </c>
      <c r="S247">
        <f>927417501-S245</f>
        <v>0</v>
      </c>
      <c r="T247" s="1">
        <f>778541877-T245</f>
        <v>0</v>
      </c>
      <c r="U247">
        <f>832034102-U245</f>
        <v>0</v>
      </c>
      <c r="V247">
        <f>843862333-V245</f>
        <v>0</v>
      </c>
      <c r="W247">
        <f>839051150-W245</f>
        <v>0</v>
      </c>
      <c r="AH247">
        <f>437143152-AH245</f>
        <v>0</v>
      </c>
      <c r="AI247">
        <f>378095857-AI245</f>
        <v>0</v>
      </c>
      <c r="AJ247">
        <f>401681825-AJ245</f>
        <v>0</v>
      </c>
      <c r="AK247">
        <f>350449726-AK245</f>
        <v>0</v>
      </c>
      <c r="AL247">
        <f>345300417-AL245</f>
        <v>1056926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8"/>
  <sheetViews>
    <sheetView zoomScale="70" zoomScaleNormal="70" workbookViewId="0">
      <pane xSplit="2" ySplit="1" topLeftCell="G225" activePane="bottomRight" state="frozen"/>
      <selection activeCell="A109" sqref="A109:XFD109"/>
      <selection pane="topRight" activeCell="A109" sqref="A109:XFD109"/>
      <selection pane="bottomLeft" activeCell="A109" sqref="A109:XFD109"/>
      <selection pane="bottomRight" activeCell="I269" sqref="I269"/>
    </sheetView>
  </sheetViews>
  <sheetFormatPr defaultRowHeight="15" x14ac:dyDescent="0.25"/>
  <cols>
    <col min="1" max="1" width="6.5703125" customWidth="1"/>
    <col min="2" max="2" width="16" customWidth="1"/>
    <col min="14" max="18" width="11" customWidth="1"/>
    <col min="19" max="23" width="0" hidden="1" customWidth="1"/>
    <col min="24" max="24" width="14.7109375" customWidth="1"/>
    <col min="25" max="25" width="11.85546875" customWidth="1"/>
    <col min="26" max="26" width="11" customWidth="1"/>
    <col min="27" max="27" width="10" style="1" bestFit="1" customWidth="1"/>
    <col min="28" max="28" width="12" customWidth="1"/>
    <col min="29" max="29" width="12.28515625" style="1" customWidth="1"/>
    <col min="30" max="30" width="12.5703125" customWidth="1"/>
    <col min="31" max="31" width="11.85546875" style="1" customWidth="1"/>
    <col min="40" max="44" width="10.140625" customWidth="1"/>
    <col min="45" max="49" width="10.28515625" bestFit="1" customWidth="1"/>
    <col min="50" max="50" width="14.140625" customWidth="1"/>
  </cols>
  <sheetData>
    <row r="1" spans="1:55" x14ac:dyDescent="0.25">
      <c r="C1" t="s">
        <v>186</v>
      </c>
      <c r="D1" t="s">
        <v>187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 x14ac:dyDescent="0.25"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 x14ac:dyDescent="0.25">
      <c r="E3" t="s">
        <v>232</v>
      </c>
      <c r="F3" t="s">
        <v>232</v>
      </c>
      <c r="G3" t="s">
        <v>232</v>
      </c>
      <c r="H3" t="s">
        <v>232</v>
      </c>
      <c r="I3" t="s">
        <v>232</v>
      </c>
      <c r="J3" t="s">
        <v>232</v>
      </c>
      <c r="K3" t="s">
        <v>232</v>
      </c>
      <c r="L3" t="s">
        <v>232</v>
      </c>
      <c r="M3" t="s">
        <v>232</v>
      </c>
      <c r="N3" t="s">
        <v>232</v>
      </c>
      <c r="O3" t="s">
        <v>232</v>
      </c>
      <c r="P3" t="s">
        <v>232</v>
      </c>
      <c r="Q3" t="s">
        <v>232</v>
      </c>
      <c r="R3" t="s">
        <v>232</v>
      </c>
      <c r="X3" t="s">
        <v>232</v>
      </c>
      <c r="Y3" t="s">
        <v>232</v>
      </c>
      <c r="Z3" t="s">
        <v>232</v>
      </c>
      <c r="AA3" t="s">
        <v>232</v>
      </c>
      <c r="AB3" t="s">
        <v>232</v>
      </c>
      <c r="AC3" t="s">
        <v>232</v>
      </c>
      <c r="AD3" t="s">
        <v>232</v>
      </c>
      <c r="AE3" t="s">
        <v>232</v>
      </c>
      <c r="AF3" t="s">
        <v>232</v>
      </c>
      <c r="AG3" t="s">
        <v>232</v>
      </c>
      <c r="AH3" t="s">
        <v>232</v>
      </c>
      <c r="AI3" t="s">
        <v>232</v>
      </c>
      <c r="AJ3" t="s">
        <v>232</v>
      </c>
      <c r="AK3" t="s">
        <v>232</v>
      </c>
      <c r="AL3" t="s">
        <v>232</v>
      </c>
      <c r="AM3" t="s">
        <v>232</v>
      </c>
      <c r="AN3" t="s">
        <v>232</v>
      </c>
      <c r="AO3" t="s">
        <v>232</v>
      </c>
      <c r="AP3" t="s">
        <v>232</v>
      </c>
      <c r="AQ3" t="s">
        <v>232</v>
      </c>
      <c r="AR3" t="s">
        <v>232</v>
      </c>
      <c r="AS3" t="s">
        <v>232</v>
      </c>
      <c r="AT3" t="s">
        <v>232</v>
      </c>
      <c r="AU3" t="s">
        <v>232</v>
      </c>
      <c r="AV3" t="s">
        <v>232</v>
      </c>
      <c r="AW3" t="s">
        <v>232</v>
      </c>
      <c r="AX3" t="s">
        <v>232</v>
      </c>
      <c r="AY3" t="s">
        <v>232</v>
      </c>
      <c r="AZ3" t="s">
        <v>232</v>
      </c>
      <c r="BA3" t="s">
        <v>232</v>
      </c>
      <c r="BB3" t="s">
        <v>232</v>
      </c>
      <c r="BC3" t="s">
        <v>232</v>
      </c>
    </row>
    <row r="4" spans="1:55" x14ac:dyDescent="0.25">
      <c r="A4" t="s">
        <v>0</v>
      </c>
      <c r="B4" t="s">
        <v>1</v>
      </c>
      <c r="D4" t="s">
        <v>232</v>
      </c>
      <c r="E4">
        <f>+domexp!E4+reexp!E4</f>
        <v>0</v>
      </c>
      <c r="F4">
        <f>+domexp!F4+reexp!F4</f>
        <v>0</v>
      </c>
      <c r="G4">
        <f>+domexp!G4+reexp!G4</f>
        <v>0</v>
      </c>
      <c r="H4">
        <f>+domexp!H4+reexp!H4</f>
        <v>0</v>
      </c>
      <c r="I4">
        <f>+domexp!I4+reexp!I4</f>
        <v>0</v>
      </c>
      <c r="J4">
        <f>+domexp!J4+reexp!J4</f>
        <v>14884050</v>
      </c>
      <c r="K4">
        <f>+domexp!K4+reexp!K4</f>
        <v>15942057</v>
      </c>
      <c r="L4">
        <f>+domexp!L4+reexp!L4</f>
        <v>19063421</v>
      </c>
      <c r="M4">
        <f>+domexp!M4+reexp!M4</f>
        <v>20505208</v>
      </c>
      <c r="N4">
        <f>+domexp!N4+reexp!N4</f>
        <v>18325844</v>
      </c>
      <c r="O4">
        <f>+domexp!O4+reexp!O4</f>
        <v>21220727</v>
      </c>
      <c r="P4">
        <f>+domexp!P4+reexp!P4</f>
        <v>22316679</v>
      </c>
      <c r="Q4">
        <f>+domexp!Q4+reexp!Q4</f>
        <v>21741486</v>
      </c>
      <c r="R4">
        <f>+domexp!R4+reexp!R4</f>
        <v>27693953</v>
      </c>
      <c r="S4">
        <f>+domexp!S4+reexp!S4</f>
        <v>0</v>
      </c>
      <c r="T4">
        <f>+domexp!T4+reexp!T4</f>
        <v>0</v>
      </c>
      <c r="U4">
        <f>+domexp!U4+reexp!U4</f>
        <v>0</v>
      </c>
      <c r="V4">
        <f>+domexp!V4+reexp!V4</f>
        <v>0</v>
      </c>
      <c r="W4">
        <f>+domexp!W4+reexp!W4</f>
        <v>0</v>
      </c>
      <c r="X4">
        <f>+domexp!X4+reexp!X4</f>
        <v>17494067</v>
      </c>
      <c r="Y4">
        <f>+domexp!Y4+reexp!Y4</f>
        <v>16833383</v>
      </c>
      <c r="Z4">
        <f>+domexp!Z4+reexp!Z4</f>
        <v>3391290</v>
      </c>
      <c r="AA4">
        <f>+domexp!AA4+reexp!AA4</f>
        <v>4611027</v>
      </c>
      <c r="AB4">
        <f>+domexp!AB4+reexp!AB4</f>
        <v>4481126</v>
      </c>
      <c r="AC4">
        <f>+domexp!AC4+reexp!AC4</f>
        <v>11072529</v>
      </c>
      <c r="AD4">
        <f>+domexp!AD4+reexp!AD4</f>
        <v>19256929</v>
      </c>
      <c r="AE4">
        <f>+domexp!AE4+reexp!AE4</f>
        <v>14401366</v>
      </c>
      <c r="AF4">
        <f>+domexp!AF4+reexp!AF4</f>
        <v>11289775</v>
      </c>
      <c r="AG4">
        <f>+domexp!AG4+reexp!AG4</f>
        <v>4800752</v>
      </c>
      <c r="AH4">
        <f>+domexp!AH4+reexp!AH4</f>
        <v>6542033</v>
      </c>
      <c r="AI4">
        <f>+domexp!AI4+reexp!AI4</f>
        <v>9291301</v>
      </c>
      <c r="AJ4">
        <f>+domexp!AJ4+reexp!AJ4</f>
        <v>9203214</v>
      </c>
      <c r="AK4">
        <f>+domexp!AK4+reexp!AK4</f>
        <v>10620287</v>
      </c>
      <c r="AL4">
        <f>+domexp!AL4+reexp!AL4</f>
        <v>4298770</v>
      </c>
      <c r="AM4">
        <f>+domexp!AM4+reexp!AM4</f>
        <v>7545900</v>
      </c>
      <c r="AN4">
        <f>+domexp!AN4+reexp!AN4</f>
        <v>9726057</v>
      </c>
      <c r="AO4">
        <f>+domexp!AO4+reexp!AO4</f>
        <v>13345741</v>
      </c>
      <c r="AP4">
        <f>+domexp!AP4+reexp!AP4</f>
        <v>19504856</v>
      </c>
      <c r="AQ4">
        <f>+domexp!AQ4+reexp!AQ4</f>
        <v>17407017</v>
      </c>
      <c r="AR4">
        <f>+domexp!AR4+reexp!AR4</f>
        <v>7734897</v>
      </c>
      <c r="AS4">
        <f>+domexp!AS4+reexp!AS4</f>
        <v>963098</v>
      </c>
      <c r="AT4">
        <f>+domexp!AT4+reexp!AT4</f>
        <v>29286491</v>
      </c>
      <c r="AU4">
        <f>+domexp!AU4+reexp!AU4</f>
        <v>74511344</v>
      </c>
      <c r="AV4">
        <f>+domexp!AV4+reexp!AV4</f>
        <v>58943747</v>
      </c>
      <c r="AW4">
        <f>+domexp!AW4+reexp!AW4</f>
        <v>56166065</v>
      </c>
      <c r="AX4">
        <f>+domexp!AX4+reexp!AX4</f>
        <v>29552576</v>
      </c>
      <c r="AY4">
        <f>+domexp!AY4+reexp!AY4</f>
        <v>11109879</v>
      </c>
      <c r="AZ4">
        <f>+domexp!AZ4+reexp!AZ4</f>
        <v>14426917</v>
      </c>
      <c r="BA4">
        <f>+domexp!BA4+reexp!BA4</f>
        <v>7078995</v>
      </c>
      <c r="BB4">
        <f>+domexp!BB4+reexp!BB4</f>
        <v>10333523</v>
      </c>
      <c r="BC4">
        <f>+domexp!BC4+reexp!BC4</f>
        <v>14210281</v>
      </c>
    </row>
    <row r="5" spans="1:55" x14ac:dyDescent="0.25">
      <c r="A5" t="s">
        <v>0</v>
      </c>
      <c r="B5" t="s">
        <v>2</v>
      </c>
      <c r="D5" t="s">
        <v>232</v>
      </c>
      <c r="E5">
        <f>+domexp!E5+reexp!E5</f>
        <v>0</v>
      </c>
      <c r="F5">
        <f>+domexp!F5+reexp!F5</f>
        <v>0</v>
      </c>
      <c r="G5">
        <f>+domexp!G5+reexp!G5</f>
        <v>0</v>
      </c>
      <c r="H5">
        <f>+domexp!H5+reexp!H5</f>
        <v>0</v>
      </c>
      <c r="I5">
        <f>+domexp!I5+reexp!I5</f>
        <v>0</v>
      </c>
      <c r="J5">
        <f>+domexp!J5+reexp!J5</f>
        <v>0</v>
      </c>
      <c r="K5">
        <f>+domexp!K5+reexp!K5</f>
        <v>0</v>
      </c>
      <c r="L5">
        <f>+domexp!L5+reexp!L5</f>
        <v>0</v>
      </c>
      <c r="M5">
        <f>+domexp!M5+reexp!M5</f>
        <v>0</v>
      </c>
      <c r="N5">
        <f>+domexp!N5+reexp!N5</f>
        <v>0</v>
      </c>
      <c r="O5">
        <f>+domexp!O5+reexp!O5</f>
        <v>0</v>
      </c>
      <c r="P5">
        <f>+domexp!P5+reexp!P5</f>
        <v>0</v>
      </c>
      <c r="Q5">
        <f>+domexp!Q5+reexp!Q5</f>
        <v>0</v>
      </c>
      <c r="R5">
        <f>+domexp!R5+reexp!R5</f>
        <v>0</v>
      </c>
      <c r="S5">
        <f>+domexp!S5+reexp!S5</f>
        <v>0</v>
      </c>
      <c r="T5">
        <f>+domexp!T5+reexp!T5</f>
        <v>0</v>
      </c>
      <c r="U5">
        <f>+domexp!U5+reexp!U5</f>
        <v>0</v>
      </c>
      <c r="V5">
        <f>+domexp!V5+reexp!V5</f>
        <v>0</v>
      </c>
      <c r="W5">
        <f>+domexp!W5+reexp!W5</f>
        <v>0</v>
      </c>
      <c r="X5">
        <f>+domexp!X5+reexp!X5</f>
        <v>0</v>
      </c>
      <c r="Y5">
        <f>+domexp!Y5+reexp!Y5</f>
        <v>0</v>
      </c>
      <c r="Z5">
        <f>+domexp!Z5+reexp!Z5</f>
        <v>2902478</v>
      </c>
      <c r="AA5">
        <f>+domexp!AA5+reexp!AA5</f>
        <v>3468584</v>
      </c>
      <c r="AB5">
        <f>+domexp!AB5+reexp!AB5</f>
        <v>4832909</v>
      </c>
      <c r="AC5">
        <f>+domexp!AC5+reexp!AC5</f>
        <v>5577230</v>
      </c>
      <c r="AD5">
        <f>+domexp!AD5+reexp!AD5</f>
        <v>4698234</v>
      </c>
      <c r="AE5">
        <f>+domexp!AE5+reexp!AE5</f>
        <v>3538668</v>
      </c>
      <c r="AF5">
        <f>+domexp!AF5+reexp!AF5</f>
        <v>3778693</v>
      </c>
      <c r="AG5">
        <f>+domexp!AG5+reexp!AG5</f>
        <v>4110822</v>
      </c>
      <c r="AH5">
        <f>+domexp!AH5+reexp!AH5</f>
        <v>3892604</v>
      </c>
      <c r="AI5">
        <f>+domexp!AI5+reexp!AI5</f>
        <v>2844046</v>
      </c>
      <c r="AJ5">
        <f>+domexp!AJ5+reexp!AJ5</f>
        <v>1773237</v>
      </c>
      <c r="AK5">
        <f>+domexp!AK5+reexp!AK5</f>
        <v>2505493</v>
      </c>
      <c r="AL5">
        <f>+domexp!AL5+reexp!AL5</f>
        <v>3102362</v>
      </c>
      <c r="AM5">
        <f>+domexp!AM5+reexp!AM5</f>
        <v>3998847</v>
      </c>
      <c r="AN5">
        <f>+domexp!AN5+reexp!AN5</f>
        <v>4616832</v>
      </c>
      <c r="AO5">
        <f>+domexp!AO5+reexp!AO5</f>
        <v>4579286</v>
      </c>
      <c r="AP5">
        <f>+domexp!AP5+reexp!AP5</f>
        <v>6360032</v>
      </c>
      <c r="AQ5">
        <f>+domexp!AQ5+reexp!AQ5</f>
        <v>5850169</v>
      </c>
      <c r="AR5">
        <f>+domexp!AR5+reexp!AR5</f>
        <v>4368325</v>
      </c>
      <c r="AS5">
        <f>+domexp!AS5+reexp!AS5</f>
        <v>4175322</v>
      </c>
      <c r="AT5">
        <f>+domexp!AT5+reexp!AT5</f>
        <v>24693</v>
      </c>
      <c r="AU5">
        <f>+domexp!AU5+reexp!AU5</f>
        <v>0</v>
      </c>
      <c r="AV5">
        <f>+domexp!AV5+reexp!AV5</f>
        <v>0</v>
      </c>
      <c r="AW5">
        <f>+domexp!AW5+reexp!AW5</f>
        <v>0</v>
      </c>
      <c r="AX5">
        <f>+domexp!AX5+reexp!AX5</f>
        <v>753137</v>
      </c>
      <c r="AY5">
        <f>+domexp!AY5+reexp!AY5</f>
        <v>7804752</v>
      </c>
      <c r="AZ5">
        <f>+domexp!AZ5+reexp!AZ5</f>
        <v>10251086</v>
      </c>
      <c r="BA5">
        <f>+domexp!BA5+reexp!BA5</f>
        <v>20276078</v>
      </c>
      <c r="BB5">
        <f>+domexp!BB5+reexp!BB5</f>
        <v>19293373</v>
      </c>
      <c r="BC5">
        <f>+domexp!BC5+reexp!BC5</f>
        <v>21028268</v>
      </c>
    </row>
    <row r="6" spans="1:55" x14ac:dyDescent="0.25">
      <c r="A6" t="s">
        <v>0</v>
      </c>
      <c r="B6" t="s">
        <v>3</v>
      </c>
      <c r="D6" t="s">
        <v>232</v>
      </c>
      <c r="E6">
        <f>+domexp!E6+reexp!E6</f>
        <v>0</v>
      </c>
      <c r="F6">
        <f>+domexp!F6+reexp!F6</f>
        <v>0</v>
      </c>
      <c r="G6">
        <f>+domexp!G6+reexp!G6</f>
        <v>0</v>
      </c>
      <c r="H6">
        <f>+domexp!H6+reexp!H6</f>
        <v>0</v>
      </c>
      <c r="I6">
        <f>+domexp!I6+reexp!I6</f>
        <v>0</v>
      </c>
      <c r="J6">
        <f>+domexp!J6+reexp!J6</f>
        <v>0</v>
      </c>
      <c r="K6">
        <f>+domexp!K6+reexp!K6</f>
        <v>0</v>
      </c>
      <c r="L6">
        <f>+domexp!L6+reexp!L6</f>
        <v>0</v>
      </c>
      <c r="M6">
        <f>+domexp!M6+reexp!M6</f>
        <v>0</v>
      </c>
      <c r="N6">
        <f>+domexp!N6+reexp!N6</f>
        <v>0</v>
      </c>
      <c r="O6">
        <f>+domexp!O6+reexp!O6</f>
        <v>0</v>
      </c>
      <c r="P6">
        <f>+domexp!P6+reexp!P6</f>
        <v>0</v>
      </c>
      <c r="Q6">
        <f>+domexp!Q6+reexp!Q6</f>
        <v>0</v>
      </c>
      <c r="R6">
        <f>+domexp!R6+reexp!R6</f>
        <v>0</v>
      </c>
      <c r="S6">
        <f>+domexp!S6+reexp!S6</f>
        <v>0</v>
      </c>
      <c r="T6">
        <f>+domexp!T6+reexp!T6</f>
        <v>0</v>
      </c>
      <c r="U6">
        <f>+domexp!U6+reexp!U6</f>
        <v>0</v>
      </c>
      <c r="V6">
        <f>+domexp!V6+reexp!V6</f>
        <v>0</v>
      </c>
      <c r="W6">
        <f>+domexp!W6+reexp!W6</f>
        <v>0</v>
      </c>
      <c r="X6">
        <f>+domexp!X6+reexp!X6</f>
        <v>0</v>
      </c>
      <c r="Y6">
        <f>+domexp!Y6+reexp!Y6</f>
        <v>0</v>
      </c>
      <c r="Z6">
        <f>+domexp!Z6+reexp!Z6</f>
        <v>4268966</v>
      </c>
      <c r="AA6">
        <f>+domexp!AA6+reexp!AA6</f>
        <v>1386310</v>
      </c>
      <c r="AB6">
        <f>+domexp!AB6+reexp!AB6</f>
        <v>1371892</v>
      </c>
      <c r="AC6">
        <f>+domexp!AC6+reexp!AC6</f>
        <v>914393</v>
      </c>
      <c r="AD6">
        <f>+domexp!AD6+reexp!AD6</f>
        <v>909380</v>
      </c>
      <c r="AE6">
        <f>+domexp!AE6+reexp!AE6</f>
        <v>636771</v>
      </c>
      <c r="AF6">
        <f>+domexp!AF6+reexp!AF6</f>
        <v>853227</v>
      </c>
      <c r="AG6">
        <f>+domexp!AG6+reexp!AG6</f>
        <v>835036</v>
      </c>
      <c r="AH6">
        <f>+domexp!AH6+reexp!AH6</f>
        <v>699696</v>
      </c>
      <c r="AI6">
        <f>+domexp!AI6+reexp!AI6</f>
        <v>512792</v>
      </c>
      <c r="AJ6">
        <f>+domexp!AJ6+reexp!AJ6</f>
        <v>263156</v>
      </c>
      <c r="AK6">
        <f>+domexp!AK6+reexp!AK6</f>
        <v>419622</v>
      </c>
      <c r="AL6">
        <f>+domexp!AL6+reexp!AL6</f>
        <v>458414</v>
      </c>
      <c r="AM6">
        <f>+domexp!AM6+reexp!AM6</f>
        <v>634559</v>
      </c>
      <c r="AN6">
        <f>+domexp!AN6+reexp!AN6</f>
        <v>901752</v>
      </c>
      <c r="AO6">
        <f>+domexp!AO6+reexp!AO6</f>
        <v>936821</v>
      </c>
      <c r="AP6">
        <f>+domexp!AP6+reexp!AP6</f>
        <v>1580867</v>
      </c>
      <c r="AQ6">
        <f>+domexp!AQ6+reexp!AQ6</f>
        <v>1169105</v>
      </c>
      <c r="AR6">
        <f>+domexp!AR6+reexp!AR6</f>
        <v>941321</v>
      </c>
      <c r="AS6">
        <f>+domexp!AS6+reexp!AS6</f>
        <v>68120</v>
      </c>
      <c r="AT6">
        <f>+domexp!AT6+reexp!AT6</f>
        <v>0</v>
      </c>
      <c r="AU6">
        <f>+domexp!AU6+reexp!AU6</f>
        <v>0</v>
      </c>
      <c r="AV6">
        <f>+domexp!AV6+reexp!AV6</f>
        <v>0</v>
      </c>
      <c r="AW6">
        <f>+domexp!AW6+reexp!AW6</f>
        <v>0</v>
      </c>
      <c r="AX6">
        <f>+domexp!AX6+reexp!AX6</f>
        <v>602</v>
      </c>
      <c r="AY6">
        <f>+domexp!AY6+reexp!AY6</f>
        <v>241</v>
      </c>
      <c r="AZ6">
        <f>+domexp!AZ6+reexp!AZ6</f>
        <v>59</v>
      </c>
      <c r="BA6">
        <f>+domexp!BA6+reexp!BA6</f>
        <v>0</v>
      </c>
      <c r="BB6">
        <f>+domexp!BB6+reexp!BB6</f>
        <v>0</v>
      </c>
      <c r="BC6">
        <f>+domexp!BC6+reexp!BC6</f>
        <v>0</v>
      </c>
    </row>
    <row r="7" spans="1:55" x14ac:dyDescent="0.25">
      <c r="A7" t="s">
        <v>0</v>
      </c>
      <c r="B7" t="s">
        <v>4</v>
      </c>
      <c r="D7" t="s">
        <v>232</v>
      </c>
      <c r="E7">
        <f>+domexp!E7+reexp!E7</f>
        <v>0</v>
      </c>
      <c r="F7">
        <f>+domexp!F7+reexp!F7</f>
        <v>0</v>
      </c>
      <c r="G7">
        <f>+domexp!G7+reexp!G7</f>
        <v>0</v>
      </c>
      <c r="H7">
        <f>+domexp!H7+reexp!H7</f>
        <v>0</v>
      </c>
      <c r="I7">
        <f>+domexp!I7+reexp!I7</f>
        <v>0</v>
      </c>
      <c r="J7">
        <f>+domexp!J7+reexp!J7</f>
        <v>0</v>
      </c>
      <c r="K7">
        <f>+domexp!K7+reexp!K7</f>
        <v>0</v>
      </c>
      <c r="L7">
        <f>+domexp!L7+reexp!L7</f>
        <v>0</v>
      </c>
      <c r="M7">
        <f>+domexp!M7+reexp!M7</f>
        <v>0</v>
      </c>
      <c r="N7">
        <f>+domexp!N7+reexp!N7</f>
        <v>0</v>
      </c>
      <c r="O7">
        <f>+domexp!O7+reexp!O7</f>
        <v>0</v>
      </c>
      <c r="P7">
        <f>+domexp!P7+reexp!P7</f>
        <v>0</v>
      </c>
      <c r="Q7">
        <f>+domexp!Q7+reexp!Q7</f>
        <v>0</v>
      </c>
      <c r="R7">
        <f>+domexp!R7+reexp!R7</f>
        <v>0</v>
      </c>
      <c r="S7">
        <f>+domexp!S7+reexp!S7</f>
        <v>0</v>
      </c>
      <c r="T7">
        <f>+domexp!T7+reexp!T7</f>
        <v>0</v>
      </c>
      <c r="U7">
        <f>+domexp!U7+reexp!U7</f>
        <v>0</v>
      </c>
      <c r="V7">
        <f>+domexp!V7+reexp!V7</f>
        <v>0</v>
      </c>
      <c r="W7">
        <f>+domexp!W7+reexp!W7</f>
        <v>0</v>
      </c>
      <c r="X7">
        <f>+domexp!X7+reexp!X7</f>
        <v>0</v>
      </c>
      <c r="Y7">
        <f>+domexp!Y7+reexp!Y7</f>
        <v>0</v>
      </c>
      <c r="Z7">
        <f>+domexp!Z7+reexp!Z7</f>
        <v>946469</v>
      </c>
      <c r="AA7">
        <f>+domexp!AA7+reexp!AA7</f>
        <v>1399830</v>
      </c>
      <c r="AB7">
        <f>+domexp!AB7+reexp!AB7</f>
        <v>1868351</v>
      </c>
      <c r="AC7">
        <f>+domexp!AC7+reexp!AC7</f>
        <v>2429042</v>
      </c>
      <c r="AD7">
        <f>+domexp!AD7+reexp!AD7</f>
        <v>1812399</v>
      </c>
      <c r="AE7">
        <f>+domexp!AE7+reexp!AE7</f>
        <v>1274042</v>
      </c>
      <c r="AF7">
        <f>+domexp!AF7+reexp!AF7</f>
        <v>1284654</v>
      </c>
      <c r="AG7">
        <f>+domexp!AG7+reexp!AG7</f>
        <v>1469768</v>
      </c>
      <c r="AH7">
        <f>+domexp!AH7+reexp!AH7</f>
        <v>1631136</v>
      </c>
      <c r="AI7">
        <f>+domexp!AI7+reexp!AI7</f>
        <v>1247406</v>
      </c>
      <c r="AJ7">
        <f>+domexp!AJ7+reexp!AJ7</f>
        <v>622026</v>
      </c>
      <c r="AK7">
        <f>+domexp!AK7+reexp!AK7</f>
        <v>634783</v>
      </c>
      <c r="AL7">
        <f>+domexp!AL7+reexp!AL7</f>
        <v>1189509</v>
      </c>
      <c r="AM7">
        <f>+domexp!AM7+reexp!AM7</f>
        <v>1394771</v>
      </c>
      <c r="AN7">
        <f>+domexp!AN7+reexp!AN7</f>
        <v>1262163</v>
      </c>
      <c r="AO7">
        <f>+domexp!AO7+reexp!AO7</f>
        <v>1371228</v>
      </c>
      <c r="AP7">
        <f>+domexp!AP7+reexp!AP7</f>
        <v>1838672</v>
      </c>
      <c r="AQ7">
        <f>+domexp!AQ7+reexp!AQ7</f>
        <v>1810589</v>
      </c>
      <c r="AR7">
        <f>+domexp!AR7+reexp!AR7</f>
        <v>1479838</v>
      </c>
      <c r="AS7">
        <f>+domexp!AS7+reexp!AS7</f>
        <v>122025</v>
      </c>
      <c r="AT7">
        <f>+domexp!AT7+reexp!AT7</f>
        <v>0</v>
      </c>
      <c r="AU7">
        <f>+domexp!AU7+reexp!AU7</f>
        <v>0</v>
      </c>
      <c r="AV7">
        <f>+domexp!AV7+reexp!AV7</f>
        <v>0</v>
      </c>
      <c r="AW7">
        <f>+domexp!AW7+reexp!AW7</f>
        <v>0</v>
      </c>
      <c r="AX7">
        <f>+domexp!AX7+reexp!AX7</f>
        <v>0</v>
      </c>
      <c r="AY7">
        <f>+domexp!AY7+reexp!AY7</f>
        <v>71</v>
      </c>
      <c r="AZ7">
        <f>+domexp!AZ7+reexp!AZ7</f>
        <v>0</v>
      </c>
      <c r="BA7">
        <f>+domexp!BA7+reexp!BA7</f>
        <v>0</v>
      </c>
      <c r="BB7">
        <f>+domexp!BB7+reexp!BB7</f>
        <v>0</v>
      </c>
      <c r="BC7">
        <f>+domexp!BC7+reexp!BC7</f>
        <v>0</v>
      </c>
    </row>
    <row r="8" spans="1:55" x14ac:dyDescent="0.25">
      <c r="A8" t="s">
        <v>0</v>
      </c>
      <c r="B8" t="s">
        <v>5</v>
      </c>
      <c r="D8" t="s">
        <v>232</v>
      </c>
      <c r="E8">
        <f>+domexp!E8+reexp!E8</f>
        <v>0</v>
      </c>
      <c r="F8">
        <f>+domexp!F8+reexp!F8</f>
        <v>0</v>
      </c>
      <c r="G8">
        <f>+domexp!G8+reexp!G8</f>
        <v>0</v>
      </c>
      <c r="H8">
        <f>+domexp!H8+reexp!H8</f>
        <v>0</v>
      </c>
      <c r="I8">
        <f>+domexp!I8+reexp!I8</f>
        <v>0</v>
      </c>
      <c r="J8">
        <f>+domexp!J8+reexp!J8</f>
        <v>0</v>
      </c>
      <c r="K8">
        <f>+domexp!K8+reexp!K8</f>
        <v>0</v>
      </c>
      <c r="L8">
        <f>+domexp!L8+reexp!L8</f>
        <v>0</v>
      </c>
      <c r="M8">
        <f>+domexp!M8+reexp!M8</f>
        <v>0</v>
      </c>
      <c r="N8">
        <f>+domexp!N8+reexp!N8</f>
        <v>0</v>
      </c>
      <c r="O8">
        <f>+domexp!O8+reexp!O8</f>
        <v>0</v>
      </c>
      <c r="P8">
        <f>+domexp!P8+reexp!P8</f>
        <v>0</v>
      </c>
      <c r="Q8">
        <f>+domexp!Q8+reexp!Q8</f>
        <v>0</v>
      </c>
      <c r="R8">
        <f>+domexp!R8+reexp!R8</f>
        <v>0</v>
      </c>
      <c r="S8">
        <f>+domexp!S8+reexp!S8</f>
        <v>0</v>
      </c>
      <c r="T8">
        <f>+domexp!T8+reexp!T8</f>
        <v>0</v>
      </c>
      <c r="U8">
        <f>+domexp!U8+reexp!U8</f>
        <v>0</v>
      </c>
      <c r="V8">
        <f>+domexp!V8+reexp!V8</f>
        <v>0</v>
      </c>
      <c r="W8">
        <f>+domexp!W8+reexp!W8</f>
        <v>0</v>
      </c>
      <c r="X8">
        <f>+domexp!X8+reexp!X8</f>
        <v>0</v>
      </c>
      <c r="Y8">
        <f>+domexp!Y8+reexp!Y8</f>
        <v>0</v>
      </c>
      <c r="Z8">
        <f>+domexp!Z8+reexp!Z8</f>
        <v>54843</v>
      </c>
      <c r="AA8">
        <f>+domexp!AA8+reexp!AA8</f>
        <v>117640</v>
      </c>
      <c r="AB8">
        <f>+domexp!AB8+reexp!AB8</f>
        <v>218815</v>
      </c>
      <c r="AC8">
        <f>+domexp!AC8+reexp!AC8</f>
        <v>330818</v>
      </c>
      <c r="AD8">
        <f>+domexp!AD8+reexp!AD8</f>
        <v>318830</v>
      </c>
      <c r="AE8">
        <f>+domexp!AE8+reexp!AE8</f>
        <v>159842</v>
      </c>
      <c r="AF8">
        <f>+domexp!AF8+reexp!AF8</f>
        <v>252009</v>
      </c>
      <c r="AG8">
        <f>+domexp!AG8+reexp!AG8</f>
        <v>376350</v>
      </c>
      <c r="AH8">
        <f>+domexp!AH8+reexp!AH8</f>
        <v>394450</v>
      </c>
      <c r="AI8">
        <f>+domexp!AI8+reexp!AI8</f>
        <v>398089</v>
      </c>
      <c r="AJ8">
        <f>+domexp!AJ8+reexp!AJ8</f>
        <v>306834</v>
      </c>
      <c r="AK8">
        <f>+domexp!AK8+reexp!AK8</f>
        <v>408912</v>
      </c>
      <c r="AL8">
        <f>+domexp!AL8+reexp!AL8</f>
        <v>690115</v>
      </c>
      <c r="AM8">
        <f>+domexp!AM8+reexp!AM8</f>
        <v>1100048</v>
      </c>
      <c r="AN8">
        <f>+domexp!AN8+reexp!AN8</f>
        <v>1600700</v>
      </c>
      <c r="AO8">
        <f>+domexp!AO8+reexp!AO8</f>
        <v>1739375</v>
      </c>
      <c r="AP8">
        <f>+domexp!AP8+reexp!AP8</f>
        <v>1962861</v>
      </c>
      <c r="AQ8">
        <f>+domexp!AQ8+reexp!AQ8</f>
        <v>2224499</v>
      </c>
      <c r="AR8">
        <f>+domexp!AR8+reexp!AR8</f>
        <v>1287560</v>
      </c>
      <c r="AS8">
        <f>+domexp!AS8+reexp!AS8</f>
        <v>151806</v>
      </c>
      <c r="AT8">
        <f>+domexp!AT8+reexp!AT8</f>
        <v>0</v>
      </c>
      <c r="AU8">
        <f>+domexp!AU8+reexp!AU8</f>
        <v>0</v>
      </c>
      <c r="AV8">
        <f>+domexp!AV8+reexp!AV8</f>
        <v>0</v>
      </c>
      <c r="AW8">
        <f>+domexp!AW8+reexp!AW8</f>
        <v>0</v>
      </c>
      <c r="AX8">
        <f>+domexp!AX8+reexp!AX8</f>
        <v>0</v>
      </c>
      <c r="AY8">
        <f>+domexp!AY8+reexp!AY8</f>
        <v>3294</v>
      </c>
      <c r="AZ8">
        <f>+domexp!AZ8+reexp!AZ8</f>
        <v>40</v>
      </c>
      <c r="BA8">
        <f>+domexp!BA8+reexp!BA8</f>
        <v>1</v>
      </c>
      <c r="BB8">
        <f>+domexp!BB8+reexp!BB8</f>
        <v>0</v>
      </c>
      <c r="BC8">
        <f>+domexp!BC8+reexp!BC8</f>
        <v>0</v>
      </c>
    </row>
    <row r="9" spans="1:55" x14ac:dyDescent="0.25">
      <c r="A9" t="s">
        <v>0</v>
      </c>
      <c r="B9" t="s">
        <v>6</v>
      </c>
      <c r="D9" t="s">
        <v>232</v>
      </c>
      <c r="E9">
        <f>+domexp!E9+reexp!E9</f>
        <v>0</v>
      </c>
      <c r="F9">
        <f>+domexp!F9+reexp!F9</f>
        <v>0</v>
      </c>
      <c r="G9">
        <f>+domexp!G9+reexp!G9</f>
        <v>0</v>
      </c>
      <c r="H9">
        <f>+domexp!H9+reexp!H9</f>
        <v>0</v>
      </c>
      <c r="I9">
        <f>+domexp!I9+reexp!I9</f>
        <v>0</v>
      </c>
      <c r="J9">
        <f>+domexp!J9+reexp!J9</f>
        <v>6016332</v>
      </c>
      <c r="K9">
        <f>+domexp!K9+reexp!K9</f>
        <v>6658178</v>
      </c>
      <c r="L9">
        <f>+domexp!L9+reexp!L9</f>
        <v>7910939</v>
      </c>
      <c r="M9">
        <f>+domexp!M9+reexp!M9</f>
        <v>7298904</v>
      </c>
      <c r="N9">
        <f>+domexp!N9+reexp!N9</f>
        <v>7114071</v>
      </c>
      <c r="O9">
        <f>+domexp!O9+reexp!O9</f>
        <v>7782561</v>
      </c>
      <c r="P9">
        <f>+domexp!P9+reexp!P9</f>
        <v>7474777</v>
      </c>
      <c r="Q9">
        <f>+domexp!Q9+reexp!Q9</f>
        <v>8104774</v>
      </c>
      <c r="R9">
        <f>+domexp!R9+reexp!R9</f>
        <v>9234657</v>
      </c>
      <c r="S9">
        <f>+domexp!S9+reexp!S9</f>
        <v>0</v>
      </c>
      <c r="T9">
        <f>+domexp!T9+reexp!T9</f>
        <v>0</v>
      </c>
      <c r="U9">
        <f>+domexp!U9+reexp!U9</f>
        <v>0</v>
      </c>
      <c r="V9">
        <f>+domexp!V9+reexp!V9</f>
        <v>0</v>
      </c>
      <c r="W9">
        <f>+domexp!W9+reexp!W9</f>
        <v>0</v>
      </c>
      <c r="X9">
        <f>+domexp!X9+reexp!X9</f>
        <v>29690230</v>
      </c>
      <c r="Y9">
        <f>+domexp!Y9+reexp!Y9</f>
        <v>44332916</v>
      </c>
      <c r="Z9">
        <f>+domexp!Z9+reexp!Z9</f>
        <v>11515733</v>
      </c>
      <c r="AA9">
        <f>+domexp!AA9+reexp!AA9</f>
        <v>13838515</v>
      </c>
      <c r="AB9">
        <f>+domexp!AB9+reexp!AB9</f>
        <v>15630364</v>
      </c>
      <c r="AC9">
        <f>+domexp!AC9+reexp!AC9</f>
        <v>15680260</v>
      </c>
      <c r="AD9">
        <f>+domexp!AD9+reexp!AD9</f>
        <v>13315308</v>
      </c>
      <c r="AE9">
        <f>+domexp!AE9+reexp!AE9</f>
        <v>9341012</v>
      </c>
      <c r="AF9">
        <f>+domexp!AF9+reexp!AF9</f>
        <v>10683027</v>
      </c>
      <c r="AG9">
        <f>+domexp!AG9+reexp!AG9</f>
        <v>10951121</v>
      </c>
      <c r="AH9">
        <f>+domexp!AH9+reexp!AH9</f>
        <v>11704308</v>
      </c>
      <c r="AI9">
        <f>+domexp!AI9+reexp!AI9</f>
        <v>10935670</v>
      </c>
      <c r="AJ9">
        <f>+domexp!AJ9+reexp!AJ9</f>
        <v>8463188</v>
      </c>
      <c r="AK9">
        <f>+domexp!AK9+reexp!AK9</f>
        <v>7552851</v>
      </c>
      <c r="AL9">
        <f>+domexp!AL9+reexp!AL9</f>
        <v>7848960</v>
      </c>
      <c r="AM9">
        <f>+domexp!AM9+reexp!AM9</f>
        <v>9875890</v>
      </c>
      <c r="AN9">
        <f>+domexp!AN9+reexp!AN9</f>
        <v>10541596</v>
      </c>
      <c r="AO9">
        <f>+domexp!AO9+reexp!AO9</f>
        <v>11296708</v>
      </c>
      <c r="AP9">
        <f>+domexp!AP9+reexp!AP9</f>
        <v>13973483</v>
      </c>
      <c r="AQ9">
        <f>+domexp!AQ9+reexp!AQ9</f>
        <v>12828289</v>
      </c>
      <c r="AR9">
        <f>+domexp!AR9+reexp!AR9</f>
        <v>15325782</v>
      </c>
      <c r="AS9">
        <f>+domexp!AS9+reexp!AS9</f>
        <v>5347467</v>
      </c>
      <c r="AT9">
        <f>+domexp!AT9+reexp!AT9</f>
        <v>691173</v>
      </c>
      <c r="AU9">
        <f>+domexp!AU9+reexp!AU9</f>
        <v>518061</v>
      </c>
      <c r="AV9">
        <f>+domexp!AV9+reexp!AV9</f>
        <v>476665</v>
      </c>
      <c r="AW9">
        <f>+domexp!AW9+reexp!AW9</f>
        <v>297278</v>
      </c>
      <c r="AX9">
        <f>+domexp!AX9+reexp!AX9</f>
        <v>3078292</v>
      </c>
      <c r="AY9">
        <f>+domexp!AY9+reexp!AY9</f>
        <v>22529968</v>
      </c>
      <c r="AZ9">
        <f>+domexp!AZ9+reexp!AZ9</f>
        <v>30710735</v>
      </c>
      <c r="BA9">
        <f>+domexp!BA9+reexp!BA9</f>
        <v>58594547</v>
      </c>
      <c r="BB9">
        <f>+domexp!BB9+reexp!BB9</f>
        <v>48486325</v>
      </c>
      <c r="BC9">
        <f>+domexp!BC9+reexp!BC9</f>
        <v>82157371</v>
      </c>
    </row>
    <row r="10" spans="1:55" x14ac:dyDescent="0.25">
      <c r="A10" t="s">
        <v>0</v>
      </c>
      <c r="B10" t="s">
        <v>7</v>
      </c>
      <c r="C10" t="s">
        <v>229</v>
      </c>
      <c r="D10" t="s">
        <v>232</v>
      </c>
      <c r="E10">
        <f>+domexp!E10+reexp!E10</f>
        <v>0</v>
      </c>
      <c r="F10">
        <f>+domexp!F10+reexp!F10</f>
        <v>0</v>
      </c>
      <c r="G10">
        <f>+domexp!G10+reexp!G10</f>
        <v>0</v>
      </c>
      <c r="H10">
        <f>+domexp!H10+reexp!H10</f>
        <v>0</v>
      </c>
      <c r="I10">
        <f>+domexp!I10+reexp!I10</f>
        <v>0</v>
      </c>
      <c r="J10">
        <f>+domexp!J10+reexp!J10</f>
        <v>3712532</v>
      </c>
      <c r="K10">
        <f>+domexp!K10+reexp!K10</f>
        <v>4212766</v>
      </c>
      <c r="L10">
        <f>+domexp!L10+reexp!L10</f>
        <v>4949740</v>
      </c>
      <c r="M10">
        <f>+domexp!M10+reexp!M10</f>
        <v>4482742</v>
      </c>
      <c r="N10">
        <f>+domexp!N10+reexp!N10</f>
        <v>3835436</v>
      </c>
      <c r="O10">
        <f>+domexp!O10+reexp!O10</f>
        <v>4540203</v>
      </c>
      <c r="P10">
        <f>+domexp!P10+reexp!P10</f>
        <v>5325866</v>
      </c>
      <c r="Q10">
        <f>+domexp!Q10+reexp!Q10</f>
        <v>6029912</v>
      </c>
      <c r="R10">
        <f>+domexp!R10+reexp!R10</f>
        <v>6665780</v>
      </c>
      <c r="S10">
        <f>+domexp!S10+reexp!S10</f>
        <v>0</v>
      </c>
      <c r="T10">
        <f>+domexp!T10+reexp!T10</f>
        <v>0</v>
      </c>
      <c r="U10">
        <f>+domexp!U10+reexp!U10</f>
        <v>0</v>
      </c>
      <c r="V10">
        <f>+domexp!V10+reexp!V10</f>
        <v>0</v>
      </c>
      <c r="W10">
        <f>+domexp!W10+reexp!W10</f>
        <v>0</v>
      </c>
      <c r="X10">
        <f>+domexp!X10+reexp!X10</f>
        <v>29596622</v>
      </c>
      <c r="Y10">
        <f>+domexp!Y10+reexp!Y10</f>
        <v>35482361</v>
      </c>
      <c r="Z10">
        <f>+domexp!Z10+reexp!Z10</f>
        <v>15359313</v>
      </c>
      <c r="AA10">
        <f>+domexp!AA10+reexp!AA10</f>
        <v>12231218</v>
      </c>
      <c r="AB10">
        <f>+domexp!AB10+reexp!AB10</f>
        <v>9321369</v>
      </c>
      <c r="AC10">
        <f>+domexp!AC10+reexp!AC10</f>
        <v>9367228</v>
      </c>
      <c r="AD10">
        <f>+domexp!AD10+reexp!AD10</f>
        <v>8902223</v>
      </c>
      <c r="AE10">
        <f>+domexp!AE10+reexp!AE10</f>
        <v>7483163</v>
      </c>
      <c r="AF10">
        <f>+domexp!AF10+reexp!AF10</f>
        <v>7958700</v>
      </c>
      <c r="AG10">
        <f>+domexp!AG10+reexp!AG10</f>
        <v>8376424</v>
      </c>
      <c r="AH10">
        <f>+domexp!AH10+reexp!AH10</f>
        <v>10327212</v>
      </c>
      <c r="AI10">
        <f>+domexp!AI10+reexp!AI10</f>
        <v>13273045</v>
      </c>
      <c r="AJ10">
        <f>+domexp!AJ10+reexp!AJ10</f>
        <v>7860037</v>
      </c>
      <c r="AK10">
        <f>+domexp!AK10+reexp!AK10</f>
        <v>6141475</v>
      </c>
      <c r="AL10">
        <f>+domexp!AL10+reexp!AL10</f>
        <v>5813785</v>
      </c>
      <c r="AM10">
        <f>+domexp!AM10+reexp!AM10</f>
        <v>6545946</v>
      </c>
      <c r="AN10">
        <f>+domexp!AN10+reexp!AN10</f>
        <v>7005860</v>
      </c>
      <c r="AO10">
        <f>+domexp!AO10+reexp!AO10</f>
        <v>7398872</v>
      </c>
      <c r="AP10">
        <f>+domexp!AP10+reexp!AP10</f>
        <v>9314559</v>
      </c>
      <c r="AQ10">
        <f>+domexp!AQ10+reexp!AQ10</f>
        <v>7830840</v>
      </c>
      <c r="AR10">
        <f>+domexp!AR10+reexp!AR10</f>
        <v>9960738</v>
      </c>
      <c r="AS10">
        <f>+domexp!AS10+reexp!AS10</f>
        <v>3678180</v>
      </c>
      <c r="AT10">
        <f>+domexp!AT10+reexp!AT10</f>
        <v>0</v>
      </c>
      <c r="AU10">
        <f>+domexp!AU10+reexp!AU10</f>
        <v>714480</v>
      </c>
      <c r="AV10">
        <f>+domexp!AV10+reexp!AV10</f>
        <v>0</v>
      </c>
      <c r="AW10">
        <f>+domexp!AW10+reexp!AW10</f>
        <v>60286</v>
      </c>
      <c r="AX10">
        <f>+domexp!AX10+reexp!AX10</f>
        <v>6566303</v>
      </c>
      <c r="AY10">
        <f>+domexp!AY10+reexp!AY10</f>
        <v>18928008</v>
      </c>
      <c r="AZ10">
        <f>+domexp!AZ10+reexp!AZ10</f>
        <v>30035220</v>
      </c>
      <c r="BA10">
        <f>+domexp!BA10+reexp!BA10</f>
        <v>32513590</v>
      </c>
      <c r="BB10">
        <f>+domexp!BB10+reexp!BB10</f>
        <v>44442400</v>
      </c>
      <c r="BC10">
        <f>+domexp!BC10+reexp!BC10</f>
        <v>53502125</v>
      </c>
    </row>
    <row r="11" spans="1:55" x14ac:dyDescent="0.25">
      <c r="A11" t="s">
        <v>0</v>
      </c>
      <c r="B11" t="s">
        <v>206</v>
      </c>
      <c r="C11" t="s">
        <v>229</v>
      </c>
      <c r="D11" t="s">
        <v>232</v>
      </c>
      <c r="E11">
        <f>+domexp!E11+reexp!E11</f>
        <v>0</v>
      </c>
      <c r="F11">
        <f>+domexp!F11+reexp!F11</f>
        <v>0</v>
      </c>
      <c r="G11">
        <f>+domexp!G11+reexp!G11</f>
        <v>0</v>
      </c>
      <c r="H11">
        <f>+domexp!H11+reexp!H11</f>
        <v>0</v>
      </c>
      <c r="I11">
        <f>+domexp!I11+reexp!I11</f>
        <v>0</v>
      </c>
      <c r="J11">
        <f>+domexp!J11+reexp!J11</f>
        <v>0</v>
      </c>
      <c r="K11">
        <f>+domexp!K11+reexp!K11</f>
        <v>0</v>
      </c>
      <c r="L11">
        <f>+domexp!L11+reexp!L11</f>
        <v>0</v>
      </c>
      <c r="M11">
        <f>+domexp!M11+reexp!M11</f>
        <v>0</v>
      </c>
      <c r="N11">
        <f>+domexp!N11+reexp!N11</f>
        <v>0</v>
      </c>
      <c r="O11">
        <f>+domexp!O11+reexp!O11</f>
        <v>0</v>
      </c>
      <c r="P11">
        <f>+domexp!P11+reexp!P11</f>
        <v>0</v>
      </c>
      <c r="Q11">
        <f>+domexp!Q11+reexp!Q11</f>
        <v>0</v>
      </c>
      <c r="R11">
        <f>+domexp!R11+reexp!R11</f>
        <v>0</v>
      </c>
      <c r="S11">
        <f>+domexp!S11+reexp!S11</f>
        <v>0</v>
      </c>
      <c r="T11">
        <f>+domexp!T11+reexp!T11</f>
        <v>0</v>
      </c>
      <c r="U11">
        <f>+domexp!U11+reexp!U11</f>
        <v>0</v>
      </c>
      <c r="V11">
        <f>+domexp!V11+reexp!V11</f>
        <v>0</v>
      </c>
      <c r="W11">
        <f>+domexp!W11+reexp!W11</f>
        <v>0</v>
      </c>
      <c r="X11">
        <f>+domexp!X11+reexp!X11</f>
        <v>0</v>
      </c>
      <c r="Y11">
        <f>+domexp!Y11+reexp!Y11</f>
        <v>0</v>
      </c>
      <c r="Z11">
        <f>+domexp!Z11+reexp!Z11</f>
        <v>0</v>
      </c>
      <c r="AA11">
        <f>+domexp!AA11+reexp!AA11</f>
        <v>0</v>
      </c>
      <c r="AB11">
        <f>+domexp!AB11+reexp!AB11</f>
        <v>0</v>
      </c>
      <c r="AC11">
        <f>+domexp!AC11+reexp!AC11</f>
        <v>0</v>
      </c>
      <c r="AD11">
        <f>+domexp!AD11+reexp!AD11</f>
        <v>0</v>
      </c>
      <c r="AE11">
        <f>+domexp!AE11+reexp!AE11</f>
        <v>0</v>
      </c>
      <c r="AF11">
        <f>+domexp!AF11+reexp!AF11</f>
        <v>0</v>
      </c>
      <c r="AG11">
        <f>+domexp!AG11+reexp!AG11</f>
        <v>0</v>
      </c>
      <c r="AH11">
        <f>+domexp!AH11+reexp!AH11</f>
        <v>0</v>
      </c>
      <c r="AI11">
        <f>+domexp!AI11+reexp!AI11</f>
        <v>0</v>
      </c>
      <c r="AJ11">
        <f>+domexp!AJ11+reexp!AJ11</f>
        <v>0</v>
      </c>
      <c r="AK11">
        <f>+domexp!AK11+reexp!AK11</f>
        <v>0</v>
      </c>
      <c r="AL11">
        <f>+domexp!AL11+reexp!AL11</f>
        <v>493</v>
      </c>
      <c r="AM11">
        <f>+domexp!AM11+reexp!AM11</f>
        <v>2094</v>
      </c>
      <c r="AN11">
        <f>+domexp!AN11+reexp!AN11</f>
        <v>3551</v>
      </c>
      <c r="AO11">
        <f>+domexp!AO11+reexp!AO11</f>
        <v>184</v>
      </c>
      <c r="AP11">
        <f>+domexp!AP11+reexp!AP11</f>
        <v>333</v>
      </c>
      <c r="AQ11">
        <f>+domexp!AQ11+reexp!AQ11</f>
        <v>354</v>
      </c>
      <c r="AR11">
        <f>+domexp!AR11+reexp!AR11</f>
        <v>235</v>
      </c>
      <c r="AS11">
        <f>+domexp!AS11+reexp!AS11</f>
        <v>69</v>
      </c>
      <c r="AT11">
        <f>+domexp!AT11+reexp!AT11</f>
        <v>0</v>
      </c>
      <c r="AU11">
        <f>+domexp!AU11+reexp!AU11</f>
        <v>60</v>
      </c>
      <c r="AV11">
        <f>+domexp!AV11+reexp!AV11</f>
        <v>0</v>
      </c>
      <c r="AW11">
        <f>+domexp!AW11+reexp!AW11</f>
        <v>0</v>
      </c>
      <c r="AX11">
        <f>+domexp!AX11+reexp!AX11</f>
        <v>104717</v>
      </c>
      <c r="AY11">
        <f>+domexp!AY11+reexp!AY11</f>
        <v>36726</v>
      </c>
      <c r="AZ11">
        <f>+domexp!AZ11+reexp!AZ11</f>
        <v>9185</v>
      </c>
      <c r="BA11">
        <f>+domexp!BA11+reexp!BA11</f>
        <v>0</v>
      </c>
      <c r="BB11">
        <f>+domexp!BB11+reexp!BB11</f>
        <v>0</v>
      </c>
      <c r="BC11">
        <f>+domexp!BC11+reexp!BC11</f>
        <v>0</v>
      </c>
    </row>
    <row r="12" spans="1:55" x14ac:dyDescent="0.25">
      <c r="B12" t="s">
        <v>280</v>
      </c>
      <c r="E12">
        <f>+domexp!E12+reexp!E12</f>
        <v>0</v>
      </c>
      <c r="F12">
        <f>+domexp!F12+reexp!F12</f>
        <v>0</v>
      </c>
      <c r="G12">
        <f>+domexp!G12+reexp!G12</f>
        <v>0</v>
      </c>
      <c r="H12">
        <f>+domexp!H12+reexp!H12</f>
        <v>0</v>
      </c>
      <c r="I12">
        <f>+domexp!I12+reexp!I12</f>
        <v>0</v>
      </c>
      <c r="J12">
        <f>+domexp!J12+reexp!J12</f>
        <v>133047</v>
      </c>
      <c r="K12">
        <f>+domexp!K12+reexp!K12</f>
        <v>223265</v>
      </c>
      <c r="L12">
        <f>+domexp!L12+reexp!L12</f>
        <v>193400</v>
      </c>
      <c r="M12">
        <f>+domexp!M12+reexp!M12</f>
        <v>150415</v>
      </c>
      <c r="N12">
        <f>+domexp!N12+reexp!N12</f>
        <v>142261</v>
      </c>
      <c r="O12">
        <f>+domexp!O12+reexp!O12</f>
        <v>176669</v>
      </c>
      <c r="P12">
        <f>+domexp!P12+reexp!P12</f>
        <v>200837</v>
      </c>
      <c r="Q12">
        <f>+domexp!Q12+reexp!Q12</f>
        <v>244790</v>
      </c>
      <c r="R12">
        <f>+domexp!R12+reexp!R12</f>
        <v>246389</v>
      </c>
      <c r="S12">
        <f>+domexp!S12+reexp!S12</f>
        <v>0</v>
      </c>
      <c r="T12">
        <f>+domexp!T12+reexp!T12</f>
        <v>0</v>
      </c>
      <c r="U12">
        <f>+domexp!U12+reexp!U12</f>
        <v>0</v>
      </c>
      <c r="V12">
        <f>+domexp!V12+reexp!V12</f>
        <v>0</v>
      </c>
      <c r="W12">
        <f>+domexp!W12+reexp!W12</f>
        <v>0</v>
      </c>
      <c r="X12">
        <f>+domexp!X12+reexp!X12</f>
        <v>518569</v>
      </c>
      <c r="Y12">
        <f>+domexp!Y12+reexp!Y12</f>
        <v>1120402</v>
      </c>
      <c r="Z12">
        <f>+domexp!Z12+reexp!Z12</f>
        <v>0</v>
      </c>
      <c r="AA12">
        <f>+domexp!AA12+reexp!AA12</f>
        <v>0</v>
      </c>
      <c r="AB12">
        <f>+domexp!AB12+reexp!AB12</f>
        <v>0</v>
      </c>
      <c r="AC12">
        <f>+domexp!AC12+reexp!AC12</f>
        <v>0</v>
      </c>
      <c r="AD12">
        <f>+domexp!AD12+reexp!AD12</f>
        <v>0</v>
      </c>
      <c r="AE12">
        <f>+domexp!AE12+reexp!AE12</f>
        <v>0</v>
      </c>
      <c r="AF12">
        <f>+domexp!AF12+reexp!AF12</f>
        <v>0</v>
      </c>
      <c r="AG12">
        <f>+domexp!AG12+reexp!AG12</f>
        <v>0</v>
      </c>
      <c r="AH12">
        <f>+domexp!AH12+reexp!AH12</f>
        <v>0</v>
      </c>
      <c r="AI12">
        <f>+domexp!AI12+reexp!AI12</f>
        <v>0</v>
      </c>
      <c r="AJ12">
        <f>+domexp!AJ12+reexp!AJ12</f>
        <v>0</v>
      </c>
      <c r="AK12">
        <f>+domexp!AK12+reexp!AK12</f>
        <v>0</v>
      </c>
      <c r="AL12">
        <f>+domexp!AL12+reexp!AL12</f>
        <v>0</v>
      </c>
      <c r="AM12">
        <f>+domexp!AM12+reexp!AM12</f>
        <v>0</v>
      </c>
      <c r="AN12">
        <f>+domexp!AN12+reexp!AN12</f>
        <v>0</v>
      </c>
      <c r="AO12">
        <f>+domexp!AO12+reexp!AO12</f>
        <v>0</v>
      </c>
      <c r="AP12">
        <f>+domexp!AP12+reexp!AP12</f>
        <v>0</v>
      </c>
      <c r="AQ12">
        <f>+domexp!AQ12+reexp!AQ12</f>
        <v>0</v>
      </c>
      <c r="AR12">
        <f>+domexp!AR12+reexp!AR12</f>
        <v>0</v>
      </c>
      <c r="AS12">
        <f>+domexp!AS12+reexp!AS12</f>
        <v>0</v>
      </c>
      <c r="AT12">
        <f>+domexp!AT12+reexp!AT12</f>
        <v>0</v>
      </c>
      <c r="AU12">
        <f>+domexp!AU12+reexp!AU12</f>
        <v>0</v>
      </c>
      <c r="AV12">
        <f>+domexp!AV12+reexp!AV12</f>
        <v>0</v>
      </c>
      <c r="AW12">
        <f>+domexp!AW12+reexp!AW12</f>
        <v>0</v>
      </c>
      <c r="AX12">
        <f>+domexp!AX12+reexp!AX12</f>
        <v>0</v>
      </c>
      <c r="AY12">
        <f>+domexp!AY12+reexp!AY12</f>
        <v>0</v>
      </c>
      <c r="AZ12">
        <f>+domexp!AZ12+reexp!AZ12</f>
        <v>0</v>
      </c>
      <c r="BA12">
        <f>+domexp!BA12+reexp!BA12</f>
        <v>0</v>
      </c>
      <c r="BB12">
        <f>+domexp!BB12+reexp!BB12</f>
        <v>0</v>
      </c>
      <c r="BC12">
        <f>+domexp!BC12+reexp!BC12</f>
        <v>0</v>
      </c>
    </row>
    <row r="13" spans="1:55" x14ac:dyDescent="0.25">
      <c r="A13" t="s">
        <v>0</v>
      </c>
      <c r="B13" t="s">
        <v>8</v>
      </c>
      <c r="D13" t="s">
        <v>232</v>
      </c>
      <c r="E13">
        <f>+domexp!E13+reexp!E13</f>
        <v>0</v>
      </c>
      <c r="F13">
        <f>+domexp!F13+reexp!F13</f>
        <v>0</v>
      </c>
      <c r="G13">
        <f>+domexp!G13+reexp!G13</f>
        <v>0</v>
      </c>
      <c r="H13">
        <f>+domexp!H13+reexp!H13</f>
        <v>0</v>
      </c>
      <c r="I13">
        <f>+domexp!I13+reexp!I13</f>
        <v>0</v>
      </c>
      <c r="J13">
        <f>+domexp!J13+reexp!J13</f>
        <v>0</v>
      </c>
      <c r="K13">
        <f>+domexp!K13+reexp!K13</f>
        <v>0</v>
      </c>
      <c r="L13">
        <f>+domexp!L13+reexp!L13</f>
        <v>0</v>
      </c>
      <c r="M13">
        <f>+domexp!M13+reexp!M13</f>
        <v>0</v>
      </c>
      <c r="N13">
        <f>+domexp!N13+reexp!N13</f>
        <v>0</v>
      </c>
      <c r="O13">
        <f>+domexp!O13+reexp!O13</f>
        <v>0</v>
      </c>
      <c r="P13">
        <f>+domexp!P13+reexp!P13</f>
        <v>0</v>
      </c>
      <c r="Q13">
        <f>+domexp!Q13+reexp!Q13</f>
        <v>0</v>
      </c>
      <c r="R13">
        <f>+domexp!R13+reexp!R13</f>
        <v>0</v>
      </c>
      <c r="S13">
        <f>+domexp!S13+reexp!S13</f>
        <v>0</v>
      </c>
      <c r="T13">
        <f>+domexp!T13+reexp!T13</f>
        <v>0</v>
      </c>
      <c r="U13">
        <f>+domexp!U13+reexp!U13</f>
        <v>0</v>
      </c>
      <c r="V13">
        <f>+domexp!V13+reexp!V13</f>
        <v>0</v>
      </c>
      <c r="W13">
        <f>+domexp!W13+reexp!W13</f>
        <v>0</v>
      </c>
      <c r="X13">
        <f>+domexp!X13+reexp!X13</f>
        <v>0</v>
      </c>
      <c r="Y13">
        <f>+domexp!Y13+reexp!Y13</f>
        <v>0</v>
      </c>
      <c r="Z13">
        <f>+domexp!Z13+reexp!Z13</f>
        <v>390361</v>
      </c>
      <c r="AA13">
        <f>+domexp!AA13+reexp!AA13</f>
        <v>470390</v>
      </c>
      <c r="AB13">
        <f>+domexp!AB13+reexp!AB13</f>
        <v>416300</v>
      </c>
      <c r="AC13">
        <f>+domexp!AC13+reexp!AC13</f>
        <v>536294</v>
      </c>
      <c r="AD13">
        <f>+domexp!AD13+reexp!AD13</f>
        <v>714560</v>
      </c>
      <c r="AE13">
        <f>+domexp!AE13+reexp!AE13</f>
        <v>523749</v>
      </c>
      <c r="AF13">
        <f>+domexp!AF13+reexp!AF13</f>
        <v>611666</v>
      </c>
      <c r="AG13">
        <f>+domexp!AG13+reexp!AG13</f>
        <v>758946</v>
      </c>
      <c r="AH13">
        <f>+domexp!AH13+reexp!AH13</f>
        <v>763545</v>
      </c>
      <c r="AI13">
        <f>+domexp!AI13+reexp!AI13</f>
        <v>825786</v>
      </c>
      <c r="AJ13">
        <f>+domexp!AJ13+reexp!AJ13</f>
        <v>505551</v>
      </c>
      <c r="AK13">
        <f>+domexp!AK13+reexp!AK13</f>
        <v>468034</v>
      </c>
      <c r="AL13">
        <f>+domexp!AL13+reexp!AL13</f>
        <v>634763</v>
      </c>
      <c r="AM13">
        <f>+domexp!AM13+reexp!AM13</f>
        <v>612328</v>
      </c>
      <c r="AN13">
        <f>+domexp!AN13+reexp!AN13</f>
        <v>531478</v>
      </c>
      <c r="AO13">
        <f>+domexp!AO13+reexp!AO13</f>
        <v>402907</v>
      </c>
      <c r="AP13">
        <f>+domexp!AP13+reexp!AP13</f>
        <v>555322</v>
      </c>
      <c r="AQ13">
        <f>+domexp!AQ13+reexp!AQ13</f>
        <v>495981</v>
      </c>
      <c r="AR13">
        <f>+domexp!AR13+reexp!AR13</f>
        <v>408640</v>
      </c>
      <c r="AS13">
        <f>+domexp!AS13+reexp!AS13</f>
        <v>1023999</v>
      </c>
      <c r="AT13">
        <f>+domexp!AT13+reexp!AT13</f>
        <v>3350898</v>
      </c>
      <c r="AU13">
        <f>+domexp!AU13+reexp!AU13</f>
        <v>3927171</v>
      </c>
      <c r="AV13">
        <f>+domexp!AV13+reexp!AV13</f>
        <v>1454036</v>
      </c>
      <c r="AW13">
        <f>+domexp!AW13+reexp!AW13</f>
        <v>1429285</v>
      </c>
      <c r="AX13">
        <f>+domexp!AX13+reexp!AX13</f>
        <v>2210121</v>
      </c>
      <c r="AY13">
        <f>+domexp!AY13+reexp!AY13</f>
        <v>5256543</v>
      </c>
      <c r="AZ13">
        <f>+domexp!AZ13+reexp!AZ13</f>
        <v>5797413</v>
      </c>
      <c r="BA13">
        <f>+domexp!BA13+reexp!BA13</f>
        <v>4064059</v>
      </c>
      <c r="BB13">
        <f>+domexp!BB13+reexp!BB13</f>
        <v>3535663</v>
      </c>
      <c r="BC13">
        <f>+domexp!BC13+reexp!BC13</f>
        <v>2320178</v>
      </c>
    </row>
    <row r="14" spans="1:55" x14ac:dyDescent="0.25">
      <c r="A14" t="s">
        <v>0</v>
      </c>
      <c r="B14" t="s">
        <v>9</v>
      </c>
      <c r="C14" t="s">
        <v>11</v>
      </c>
      <c r="D14" t="s">
        <v>232</v>
      </c>
      <c r="E14">
        <f>+domexp!E14+reexp!E14</f>
        <v>0</v>
      </c>
      <c r="F14">
        <f>+domexp!F14+reexp!F14</f>
        <v>0</v>
      </c>
      <c r="G14">
        <f>+domexp!G14+reexp!G14</f>
        <v>0</v>
      </c>
      <c r="H14">
        <f>+domexp!H14+reexp!H14</f>
        <v>0</v>
      </c>
      <c r="I14">
        <f>+domexp!I14+reexp!I14</f>
        <v>0</v>
      </c>
      <c r="J14">
        <f>+domexp!J14+reexp!J14</f>
        <v>4476624</v>
      </c>
      <c r="K14">
        <f>+domexp!K14+reexp!K14</f>
        <v>5162428</v>
      </c>
      <c r="L14">
        <f>+domexp!L14+reexp!L14</f>
        <v>6124039</v>
      </c>
      <c r="M14">
        <f>+domexp!M14+reexp!M14</f>
        <v>5151905</v>
      </c>
      <c r="N14">
        <f>+domexp!N14+reexp!N14</f>
        <v>5563154</v>
      </c>
      <c r="O14">
        <f>+domexp!O14+reexp!O14</f>
        <v>5970910</v>
      </c>
      <c r="P14">
        <f>+domexp!P14+reexp!P14</f>
        <v>5826539</v>
      </c>
      <c r="Q14">
        <f>+domexp!Q14+reexp!Q14</f>
        <v>6171221</v>
      </c>
      <c r="R14">
        <f>+domexp!R14+reexp!R14</f>
        <v>6343108</v>
      </c>
      <c r="S14">
        <f>+domexp!S14+reexp!S14</f>
        <v>0</v>
      </c>
      <c r="T14">
        <f>+domexp!T14+reexp!T14</f>
        <v>0</v>
      </c>
      <c r="U14">
        <f>+domexp!U14+reexp!U14</f>
        <v>0</v>
      </c>
      <c r="V14">
        <f>+domexp!V14+reexp!V14</f>
        <v>0</v>
      </c>
      <c r="W14">
        <f>+domexp!W14+reexp!W14</f>
        <v>0</v>
      </c>
      <c r="X14">
        <f>+domexp!X14+reexp!X14</f>
        <v>40449291</v>
      </c>
      <c r="Y14">
        <f>+domexp!Y14+reexp!Y14</f>
        <v>34983923</v>
      </c>
      <c r="Z14">
        <f>+domexp!Z14+reexp!Z14</f>
        <v>11447473</v>
      </c>
      <c r="AA14">
        <f>+domexp!AA14+reexp!AA14</f>
        <v>13688066</v>
      </c>
      <c r="AB14">
        <f>+domexp!AB14+reexp!AB14</f>
        <v>14302800</v>
      </c>
      <c r="AC14">
        <f>+domexp!AC14+reexp!AC14</f>
        <v>15509232</v>
      </c>
      <c r="AD14">
        <f>+domexp!AD14+reexp!AD14</f>
        <v>12181422</v>
      </c>
      <c r="AE14">
        <f>+domexp!AE14+reexp!AE14</f>
        <v>9598478</v>
      </c>
      <c r="AF14">
        <f>+domexp!AF14+reexp!AF14</f>
        <v>10564348</v>
      </c>
      <c r="AG14">
        <f>+domexp!AG14+reexp!AG14</f>
        <v>10541777</v>
      </c>
      <c r="AH14">
        <f>+domexp!AH14+reexp!AH14</f>
        <v>11499234</v>
      </c>
      <c r="AI14">
        <f>+domexp!AI14+reexp!AI14</f>
        <v>10990190</v>
      </c>
      <c r="AJ14">
        <f>+domexp!AJ14+reexp!AJ14</f>
        <v>9213426</v>
      </c>
      <c r="AK14">
        <f>+domexp!AK14+reexp!AK14</f>
        <v>10351180</v>
      </c>
      <c r="AL14">
        <f>+domexp!AL14+reexp!AL14</f>
        <v>12274411</v>
      </c>
      <c r="AM14">
        <f>+domexp!AM14+reexp!AM14</f>
        <v>14087441</v>
      </c>
      <c r="AN14">
        <f>+domexp!AN14+reexp!AN14</f>
        <v>14535989</v>
      </c>
      <c r="AO14">
        <f>+domexp!AO14+reexp!AO14</f>
        <v>15585638</v>
      </c>
      <c r="AP14">
        <f>+domexp!AP14+reexp!AP14</f>
        <v>17568861</v>
      </c>
      <c r="AQ14">
        <f>+domexp!AQ14+reexp!AQ14</f>
        <v>16366979</v>
      </c>
      <c r="AR14">
        <f>+domexp!AR14+reexp!AR14</f>
        <v>18227805</v>
      </c>
      <c r="AS14">
        <f>+domexp!AS14+reexp!AS14</f>
        <v>4848395</v>
      </c>
      <c r="AT14">
        <f>+domexp!AT14+reexp!AT14</f>
        <v>0</v>
      </c>
      <c r="AU14">
        <f>+domexp!AU14+reexp!AU14</f>
        <v>0</v>
      </c>
      <c r="AV14">
        <f>+domexp!AV14+reexp!AV14</f>
        <v>0</v>
      </c>
      <c r="AW14">
        <f>+domexp!AW14+reexp!AW14</f>
        <v>0</v>
      </c>
      <c r="AX14">
        <f>+domexp!AX14+reexp!AX14</f>
        <v>3312610</v>
      </c>
      <c r="AY14">
        <f>+domexp!AY14+reexp!AY14</f>
        <v>48914186</v>
      </c>
      <c r="AZ14">
        <f>+domexp!AZ14+reexp!AZ14</f>
        <v>25754612</v>
      </c>
      <c r="BA14">
        <f>+domexp!BA14+reexp!BA14</f>
        <v>31708476</v>
      </c>
      <c r="BB14">
        <f>+domexp!BB14+reexp!BB14</f>
        <v>50590851</v>
      </c>
      <c r="BC14">
        <f>+domexp!BC14+reexp!BC14</f>
        <v>65552736</v>
      </c>
    </row>
    <row r="15" spans="1:55" x14ac:dyDescent="0.25">
      <c r="B15" t="s">
        <v>257</v>
      </c>
      <c r="E15">
        <f>+domexp!E15+reexp!E15</f>
        <v>0</v>
      </c>
      <c r="F15">
        <f>+domexp!F15+reexp!F15</f>
        <v>0</v>
      </c>
      <c r="G15">
        <f>+domexp!G15+reexp!G15</f>
        <v>0</v>
      </c>
      <c r="H15">
        <f>+domexp!H15+reexp!H15</f>
        <v>0</v>
      </c>
      <c r="I15">
        <f>+domexp!I15+reexp!I15</f>
        <v>0</v>
      </c>
      <c r="J15">
        <f>+domexp!J15+reexp!J15</f>
        <v>0</v>
      </c>
      <c r="K15">
        <f>+domexp!K15+reexp!K15</f>
        <v>0</v>
      </c>
      <c r="L15">
        <f>+domexp!L15+reexp!L15</f>
        <v>0</v>
      </c>
      <c r="M15">
        <f>+domexp!M15+reexp!M15</f>
        <v>0</v>
      </c>
      <c r="N15">
        <f>+domexp!N15+reexp!N15</f>
        <v>0</v>
      </c>
      <c r="O15">
        <f>+domexp!O15+reexp!O15</f>
        <v>0</v>
      </c>
      <c r="P15">
        <f>+domexp!P15+reexp!P15</f>
        <v>0</v>
      </c>
      <c r="Q15">
        <f>+domexp!Q15+reexp!Q15</f>
        <v>0</v>
      </c>
      <c r="R15">
        <f>+domexp!R15+reexp!R15</f>
        <v>0</v>
      </c>
      <c r="S15">
        <f>+domexp!S15+reexp!S15</f>
        <v>0</v>
      </c>
      <c r="T15">
        <f>+domexp!T15+reexp!T15</f>
        <v>0</v>
      </c>
      <c r="U15">
        <f>+domexp!U15+reexp!U15</f>
        <v>0</v>
      </c>
      <c r="V15">
        <f>+domexp!V15+reexp!V15</f>
        <v>0</v>
      </c>
      <c r="W15">
        <f>+domexp!W15+reexp!W15</f>
        <v>0</v>
      </c>
      <c r="X15">
        <f>+domexp!X15+reexp!X15</f>
        <v>0</v>
      </c>
      <c r="Y15">
        <f>+domexp!Y15+reexp!Y15</f>
        <v>0</v>
      </c>
      <c r="Z15">
        <f>+domexp!Z15+reexp!Z15</f>
        <v>0</v>
      </c>
      <c r="AA15">
        <f>+domexp!AA15+reexp!AA15</f>
        <v>0</v>
      </c>
      <c r="AB15">
        <f>+domexp!AB15+reexp!AB15</f>
        <v>0</v>
      </c>
      <c r="AC15">
        <f>+domexp!AC15+reexp!AC15</f>
        <v>0</v>
      </c>
      <c r="AD15">
        <f>+domexp!AD15+reexp!AD15</f>
        <v>0</v>
      </c>
      <c r="AE15">
        <f>+domexp!AE15+reexp!AE15</f>
        <v>0</v>
      </c>
      <c r="AF15">
        <f>+domexp!AF15+reexp!AF15</f>
        <v>0</v>
      </c>
      <c r="AG15">
        <f>+domexp!AG15+reexp!AG15</f>
        <v>0</v>
      </c>
      <c r="AH15">
        <f>+domexp!AH15+reexp!AH15</f>
        <v>0</v>
      </c>
      <c r="AI15">
        <f>+domexp!AI15+reexp!AI15</f>
        <v>0</v>
      </c>
      <c r="AJ15">
        <f>+domexp!AJ15+reexp!AJ15</f>
        <v>0</v>
      </c>
      <c r="AK15">
        <f>+domexp!AK15+reexp!AK15</f>
        <v>0</v>
      </c>
      <c r="AL15">
        <f>+domexp!AL15+reexp!AL15</f>
        <v>0</v>
      </c>
      <c r="AM15">
        <f>+domexp!AM15+reexp!AM15</f>
        <v>0</v>
      </c>
      <c r="AN15">
        <f>+domexp!AN15+reexp!AN15</f>
        <v>0</v>
      </c>
      <c r="AO15">
        <f>+domexp!AO15+reexp!AO15</f>
        <v>0</v>
      </c>
      <c r="AP15">
        <f>+domexp!AP15+reexp!AP15</f>
        <v>0</v>
      </c>
      <c r="AQ15">
        <f>+domexp!AQ15+reexp!AQ15</f>
        <v>0</v>
      </c>
      <c r="AR15">
        <f>+domexp!AR15+reexp!AR15</f>
        <v>0</v>
      </c>
      <c r="AS15">
        <f>+domexp!AS15+reexp!AS15</f>
        <v>0</v>
      </c>
      <c r="AT15">
        <f>+domexp!AT15+reexp!AT15</f>
        <v>749327</v>
      </c>
      <c r="AU15">
        <f>+domexp!AU15+reexp!AU15</f>
        <v>829498</v>
      </c>
      <c r="AV15">
        <f>+domexp!AV15+reexp!AV15</f>
        <v>923708</v>
      </c>
      <c r="AW15">
        <f>+domexp!AW15+reexp!AW15</f>
        <v>747130</v>
      </c>
      <c r="AX15">
        <f>+domexp!AX15+reexp!AX15</f>
        <v>771222</v>
      </c>
      <c r="AY15">
        <f>+domexp!AY15+reexp!AY15</f>
        <v>993351</v>
      </c>
      <c r="AZ15">
        <f>+domexp!AZ15+reexp!AZ15</f>
        <v>1242709</v>
      </c>
      <c r="BA15">
        <f>+domexp!BA15+reexp!BA15</f>
        <v>1211255</v>
      </c>
      <c r="BB15">
        <f>+domexp!BB15+reexp!BB15</f>
        <v>633063</v>
      </c>
      <c r="BC15">
        <f>+domexp!BC15+reexp!BC15</f>
        <v>642326</v>
      </c>
    </row>
    <row r="16" spans="1:55" x14ac:dyDescent="0.25">
      <c r="A16" t="s">
        <v>0</v>
      </c>
      <c r="B16" t="s">
        <v>10</v>
      </c>
      <c r="C16" t="s">
        <v>11</v>
      </c>
      <c r="D16" t="s">
        <v>232</v>
      </c>
      <c r="E16">
        <f>+domexp!E16+reexp!E16</f>
        <v>0</v>
      </c>
      <c r="F16">
        <f>+domexp!F16+reexp!F16</f>
        <v>0</v>
      </c>
      <c r="G16">
        <f>+domexp!G16+reexp!G16</f>
        <v>0</v>
      </c>
      <c r="H16">
        <f>+domexp!H16+reexp!H16</f>
        <v>0</v>
      </c>
      <c r="I16">
        <f>+domexp!I16+reexp!I16</f>
        <v>0</v>
      </c>
      <c r="J16">
        <f>+domexp!J16+reexp!J16</f>
        <v>0</v>
      </c>
      <c r="K16">
        <f>+domexp!K16+reexp!K16</f>
        <v>0</v>
      </c>
      <c r="L16">
        <f>+domexp!L16+reexp!L16</f>
        <v>0</v>
      </c>
      <c r="M16">
        <f>+domexp!M16+reexp!M16</f>
        <v>0</v>
      </c>
      <c r="N16">
        <f>+domexp!N16+reexp!N16</f>
        <v>0</v>
      </c>
      <c r="O16">
        <f>+domexp!O16+reexp!O16</f>
        <v>0</v>
      </c>
      <c r="P16">
        <f>+domexp!P16+reexp!P16</f>
        <v>0</v>
      </c>
      <c r="Q16">
        <f>+domexp!Q16+reexp!Q16</f>
        <v>0</v>
      </c>
      <c r="R16">
        <f>+domexp!R16+reexp!R16</f>
        <v>0</v>
      </c>
      <c r="S16">
        <f>+domexp!S16+reexp!S16</f>
        <v>0</v>
      </c>
      <c r="T16">
        <f>+domexp!T16+reexp!T16</f>
        <v>0</v>
      </c>
      <c r="U16">
        <f>+domexp!U16+reexp!U16</f>
        <v>0</v>
      </c>
      <c r="V16">
        <f>+domexp!V16+reexp!V16</f>
        <v>0</v>
      </c>
      <c r="W16">
        <f>+domexp!W16+reexp!W16</f>
        <v>0</v>
      </c>
      <c r="X16">
        <f>+domexp!X16+reexp!X16</f>
        <v>0</v>
      </c>
      <c r="Y16">
        <f>+domexp!Y16+reexp!Y16</f>
        <v>0</v>
      </c>
      <c r="Z16">
        <f>+domexp!Z16+reexp!Z16</f>
        <v>1956</v>
      </c>
      <c r="AA16">
        <f>+domexp!AA16+reexp!AA16</f>
        <v>3216</v>
      </c>
      <c r="AB16">
        <f>+domexp!AB16+reexp!AB16</f>
        <v>4401</v>
      </c>
      <c r="AC16">
        <f>+domexp!AC16+reexp!AC16</f>
        <v>1220</v>
      </c>
      <c r="AD16">
        <f>+domexp!AD16+reexp!AD16</f>
        <v>1490</v>
      </c>
      <c r="AE16">
        <f>+domexp!AE16+reexp!AE16</f>
        <v>651</v>
      </c>
      <c r="AF16">
        <f>+domexp!AF16+reexp!AF16</f>
        <v>4577</v>
      </c>
      <c r="AG16">
        <f>+domexp!AG16+reexp!AG16</f>
        <v>9924</v>
      </c>
      <c r="AH16">
        <f>+domexp!AH16+reexp!AH16</f>
        <v>8735</v>
      </c>
      <c r="AI16">
        <f>+domexp!AI16+reexp!AI16</f>
        <v>17785</v>
      </c>
      <c r="AJ16">
        <f>+domexp!AJ16+reexp!AJ16</f>
        <v>4619</v>
      </c>
      <c r="AK16">
        <f>+domexp!AK16+reexp!AK16</f>
        <v>4510</v>
      </c>
      <c r="AL16">
        <f>+domexp!AL16+reexp!AL16</f>
        <v>1407</v>
      </c>
      <c r="AM16">
        <f>+domexp!AM16+reexp!AM16</f>
        <v>4116</v>
      </c>
      <c r="AN16">
        <f>+domexp!AN16+reexp!AN16</f>
        <v>1109</v>
      </c>
      <c r="AO16">
        <f>+domexp!AO16+reexp!AO16</f>
        <v>3180</v>
      </c>
      <c r="AP16">
        <f>+domexp!AP16+reexp!AP16</f>
        <v>1915</v>
      </c>
      <c r="AQ16">
        <f>+domexp!AQ16+reexp!AQ16</f>
        <v>2178</v>
      </c>
      <c r="AR16">
        <f>+domexp!AR16+reexp!AR16</f>
        <v>2530</v>
      </c>
      <c r="AS16">
        <f>+domexp!AS16+reexp!AS16</f>
        <v>195</v>
      </c>
      <c r="AT16">
        <f>+domexp!AT16+reexp!AT16</f>
        <v>743</v>
      </c>
      <c r="AU16">
        <f>+domexp!AU16+reexp!AU16</f>
        <v>1608</v>
      </c>
      <c r="AV16">
        <f>+domexp!AV16+reexp!AV16</f>
        <v>1629</v>
      </c>
      <c r="AW16">
        <f>+domexp!AW16+reexp!AW16</f>
        <v>334</v>
      </c>
      <c r="AX16">
        <f>+domexp!AX16+reexp!AX16</f>
        <v>812</v>
      </c>
      <c r="AY16">
        <f>+domexp!AY16+reexp!AY16</f>
        <v>1998</v>
      </c>
      <c r="AZ16">
        <f>+domexp!AZ16+reexp!AZ16</f>
        <v>4515</v>
      </c>
      <c r="BA16">
        <f>+domexp!BA16+reexp!BA16</f>
        <v>15617</v>
      </c>
      <c r="BB16">
        <f>+domexp!BB16+reexp!BB16</f>
        <v>45062</v>
      </c>
      <c r="BC16">
        <f>+domexp!BC16+reexp!BC16</f>
        <v>53635</v>
      </c>
    </row>
    <row r="17" spans="1:55" x14ac:dyDescent="0.25">
      <c r="B17" t="s">
        <v>299</v>
      </c>
      <c r="E17">
        <f>+domexp!E17+reexp!E17</f>
        <v>0</v>
      </c>
      <c r="F17">
        <f>+domexp!F17+reexp!F17</f>
        <v>0</v>
      </c>
      <c r="G17">
        <f>+domexp!G17+reexp!G17</f>
        <v>0</v>
      </c>
      <c r="H17">
        <f>+domexp!H17+reexp!H17</f>
        <v>0</v>
      </c>
      <c r="I17">
        <f>+domexp!I17+reexp!I17</f>
        <v>0</v>
      </c>
      <c r="J17">
        <f>+domexp!J17+reexp!J17</f>
        <v>79743</v>
      </c>
      <c r="K17">
        <f>+domexp!K17+reexp!K17</f>
        <v>70258</v>
      </c>
      <c r="L17">
        <f>+domexp!L17+reexp!L17</f>
        <v>79148</v>
      </c>
      <c r="M17">
        <f>+domexp!M17+reexp!M17</f>
        <v>61732</v>
      </c>
      <c r="N17">
        <f>+domexp!N17+reexp!N17</f>
        <v>51075</v>
      </c>
      <c r="O17">
        <f>+domexp!O17+reexp!O17</f>
        <v>42264</v>
      </c>
      <c r="P17">
        <f>+domexp!P17+reexp!P17</f>
        <v>52294</v>
      </c>
      <c r="Q17">
        <f>+domexp!Q17+reexp!Q17</f>
        <v>57417</v>
      </c>
      <c r="R17">
        <f>+domexp!R17+reexp!R17</f>
        <v>61704</v>
      </c>
      <c r="S17">
        <f>+domexp!S17+reexp!S17</f>
        <v>0</v>
      </c>
      <c r="T17">
        <f>+domexp!T17+reexp!T17</f>
        <v>0</v>
      </c>
      <c r="U17">
        <f>+domexp!U17+reexp!U17</f>
        <v>0</v>
      </c>
      <c r="V17">
        <f>+domexp!V17+reexp!V17</f>
        <v>0</v>
      </c>
      <c r="W17">
        <f>+domexp!W17+reexp!W17</f>
        <v>0</v>
      </c>
      <c r="X17">
        <f>+domexp!X17+reexp!X17</f>
        <v>31198</v>
      </c>
      <c r="Y17">
        <f>+domexp!Y17+reexp!Y17</f>
        <v>31411</v>
      </c>
      <c r="Z17">
        <f>+domexp!Z17+reexp!Z17</f>
        <v>0</v>
      </c>
      <c r="AA17">
        <f>+domexp!AA17+reexp!AA17</f>
        <v>0</v>
      </c>
      <c r="AB17">
        <f>+domexp!AB17+reexp!AB17</f>
        <v>0</v>
      </c>
      <c r="AC17">
        <f>+domexp!AC17+reexp!AC17</f>
        <v>0</v>
      </c>
      <c r="AD17">
        <f>+domexp!AD17+reexp!AD17</f>
        <v>0</v>
      </c>
      <c r="AE17">
        <f>+domexp!AE17+reexp!AE17</f>
        <v>0</v>
      </c>
      <c r="AF17">
        <f>+domexp!AF17+reexp!AF17</f>
        <v>0</v>
      </c>
      <c r="AG17">
        <f>+domexp!AG17+reexp!AG17</f>
        <v>0</v>
      </c>
      <c r="AH17">
        <f>+domexp!AH17+reexp!AH17</f>
        <v>0</v>
      </c>
      <c r="AI17">
        <f>+domexp!AI17+reexp!AI17</f>
        <v>0</v>
      </c>
      <c r="AJ17">
        <f>+domexp!AJ17+reexp!AJ17</f>
        <v>0</v>
      </c>
      <c r="AK17">
        <f>+domexp!AK17+reexp!AK17</f>
        <v>0</v>
      </c>
      <c r="AL17">
        <f>+domexp!AL17+reexp!AL17</f>
        <v>0</v>
      </c>
      <c r="AM17">
        <f>+domexp!AM17+reexp!AM17</f>
        <v>0</v>
      </c>
      <c r="AN17">
        <f>+domexp!AN17+reexp!AN17</f>
        <v>0</v>
      </c>
      <c r="AO17">
        <f>+domexp!AO17+reexp!AO17</f>
        <v>0</v>
      </c>
      <c r="AP17">
        <f>+domexp!AP17+reexp!AP17</f>
        <v>0</v>
      </c>
      <c r="AQ17">
        <f>+domexp!AQ17+reexp!AQ17</f>
        <v>0</v>
      </c>
      <c r="AR17">
        <f>+domexp!AR17+reexp!AR17</f>
        <v>0</v>
      </c>
      <c r="AS17">
        <f>+domexp!AS17+reexp!AS17</f>
        <v>0</v>
      </c>
      <c r="AT17">
        <f>+domexp!AT17+reexp!AT17</f>
        <v>0</v>
      </c>
      <c r="AU17">
        <f>+domexp!AU17+reexp!AU17</f>
        <v>0</v>
      </c>
      <c r="AV17">
        <f>+domexp!AV17+reexp!AV17</f>
        <v>0</v>
      </c>
      <c r="AW17">
        <f>+domexp!AW17+reexp!AW17</f>
        <v>0</v>
      </c>
      <c r="AX17">
        <f>+domexp!AX17+reexp!AX17</f>
        <v>0</v>
      </c>
      <c r="AY17">
        <f>+domexp!AY17+reexp!AY17</f>
        <v>0</v>
      </c>
      <c r="AZ17">
        <f>+domexp!AZ17+reexp!AZ17</f>
        <v>0</v>
      </c>
      <c r="BA17">
        <f>+domexp!BA17+reexp!BA17</f>
        <v>0</v>
      </c>
      <c r="BB17">
        <f>+domexp!BB17+reexp!BB17</f>
        <v>0</v>
      </c>
      <c r="BC17">
        <f>+domexp!BC17+reexp!BC17</f>
        <v>0</v>
      </c>
    </row>
    <row r="18" spans="1:55" x14ac:dyDescent="0.25">
      <c r="A18" t="s">
        <v>0</v>
      </c>
      <c r="B18" t="s">
        <v>12</v>
      </c>
      <c r="D18" t="s">
        <v>232</v>
      </c>
      <c r="E18">
        <f>+domexp!E18+reexp!E18</f>
        <v>0</v>
      </c>
      <c r="F18">
        <f>+domexp!F18+reexp!F18</f>
        <v>0</v>
      </c>
      <c r="G18">
        <f>+domexp!G18+reexp!G18</f>
        <v>0</v>
      </c>
      <c r="H18">
        <f>+domexp!H18+reexp!H18</f>
        <v>0</v>
      </c>
      <c r="I18">
        <f>+domexp!I18+reexp!I18</f>
        <v>0</v>
      </c>
      <c r="J18">
        <f>+domexp!J18+reexp!J18</f>
        <v>0</v>
      </c>
      <c r="K18">
        <f>+domexp!K18+reexp!K18</f>
        <v>0</v>
      </c>
      <c r="L18">
        <f>+domexp!L18+reexp!L18</f>
        <v>0</v>
      </c>
      <c r="M18">
        <f>+domexp!M18+reexp!M18</f>
        <v>0</v>
      </c>
      <c r="N18">
        <f>+domexp!N18+reexp!N18</f>
        <v>0</v>
      </c>
      <c r="O18">
        <f>+domexp!O18+reexp!O18</f>
        <v>0</v>
      </c>
      <c r="P18">
        <f>+domexp!P18+reexp!P18</f>
        <v>0</v>
      </c>
      <c r="Q18">
        <f>+domexp!Q18+reexp!Q18</f>
        <v>0</v>
      </c>
      <c r="R18">
        <f>+domexp!R18+reexp!R18</f>
        <v>0</v>
      </c>
      <c r="S18">
        <f>+domexp!S18+reexp!S18</f>
        <v>0</v>
      </c>
      <c r="T18">
        <f>+domexp!T18+reexp!T18</f>
        <v>0</v>
      </c>
      <c r="U18">
        <f>+domexp!U18+reexp!U18</f>
        <v>0</v>
      </c>
      <c r="V18">
        <f>+domexp!V18+reexp!V18</f>
        <v>0</v>
      </c>
      <c r="W18">
        <f>+domexp!W18+reexp!W18</f>
        <v>0</v>
      </c>
      <c r="X18">
        <f>+domexp!X18+reexp!X18</f>
        <v>0</v>
      </c>
      <c r="Y18">
        <f>+domexp!Y18+reexp!Y18</f>
        <v>0</v>
      </c>
      <c r="Z18">
        <f>+domexp!Z18+reexp!Z18</f>
        <v>4869245</v>
      </c>
      <c r="AA18">
        <f>+domexp!AA18+reexp!AA18</f>
        <v>3071617</v>
      </c>
      <c r="AB18">
        <f>+domexp!AB18+reexp!AB18</f>
        <v>3694889</v>
      </c>
      <c r="AC18">
        <f>+domexp!AC18+reexp!AC18</f>
        <v>5007440</v>
      </c>
      <c r="AD18">
        <f>+domexp!AD18+reexp!AD18</f>
        <v>4599655</v>
      </c>
      <c r="AE18">
        <f>+domexp!AE18+reexp!AE18</f>
        <v>3383782</v>
      </c>
      <c r="AF18">
        <f>+domexp!AF18+reexp!AF18</f>
        <v>6168044</v>
      </c>
      <c r="AG18">
        <f>+domexp!AG18+reexp!AG18</f>
        <v>6082318</v>
      </c>
      <c r="AH18">
        <f>+domexp!AH18+reexp!AH18</f>
        <v>5283592</v>
      </c>
      <c r="AI18">
        <f>+domexp!AI18+reexp!AI18</f>
        <v>4180705</v>
      </c>
      <c r="AJ18">
        <f>+domexp!AJ18+reexp!AJ18</f>
        <v>2577351</v>
      </c>
      <c r="AK18">
        <f>+domexp!AK18+reexp!AK18</f>
        <v>2669607</v>
      </c>
      <c r="AL18">
        <f>+domexp!AL18+reexp!AL18</f>
        <v>3846034</v>
      </c>
      <c r="AM18">
        <f>+domexp!AM18+reexp!AM18</f>
        <v>4262614</v>
      </c>
      <c r="AN18">
        <f>+domexp!AN18+reexp!AN18</f>
        <v>5101511</v>
      </c>
      <c r="AO18">
        <f>+domexp!AO18+reexp!AO18</f>
        <v>6571350</v>
      </c>
      <c r="AP18">
        <f>+domexp!AP18+reexp!AP18</f>
        <v>7626951</v>
      </c>
      <c r="AQ18">
        <f>+domexp!AQ18+reexp!AQ18</f>
        <v>7475680</v>
      </c>
      <c r="AR18">
        <f>+domexp!AR18+reexp!AR18</f>
        <v>5502937</v>
      </c>
      <c r="AS18">
        <f>+domexp!AS18+reexp!AS18</f>
        <v>0</v>
      </c>
      <c r="AT18">
        <f>+domexp!AT18+reexp!AT18</f>
        <v>0</v>
      </c>
      <c r="AU18">
        <f>+domexp!AU18+reexp!AU18</f>
        <v>557790</v>
      </c>
      <c r="AV18">
        <f>+domexp!AV18+reexp!AV18</f>
        <v>0</v>
      </c>
      <c r="AW18">
        <f>+domexp!AW18+reexp!AW18</f>
        <v>0</v>
      </c>
      <c r="AX18">
        <f>+domexp!AX18+reexp!AX18</f>
        <v>3426444</v>
      </c>
      <c r="AY18">
        <f>+domexp!AY18+reexp!AY18</f>
        <v>11389447</v>
      </c>
      <c r="AZ18">
        <f>+domexp!AZ18+reexp!AZ18</f>
        <v>10099833</v>
      </c>
      <c r="BA18">
        <f>+domexp!BA18+reexp!BA18</f>
        <v>11593767</v>
      </c>
      <c r="BB18">
        <f>+domexp!BB18+reexp!BB18</f>
        <v>10806485</v>
      </c>
      <c r="BC18">
        <f>+domexp!BC18+reexp!BC18</f>
        <v>7986226</v>
      </c>
    </row>
    <row r="19" spans="1:55" x14ac:dyDescent="0.25">
      <c r="A19" t="s">
        <v>0</v>
      </c>
      <c r="B19" t="s">
        <v>13</v>
      </c>
      <c r="D19" t="s">
        <v>232</v>
      </c>
      <c r="E19">
        <f>+domexp!E19+reexp!E19</f>
        <v>0</v>
      </c>
      <c r="F19">
        <f>+domexp!F19+reexp!F19</f>
        <v>0</v>
      </c>
      <c r="G19">
        <f>+domexp!G19+reexp!G19</f>
        <v>0</v>
      </c>
      <c r="H19">
        <f>+domexp!H19+reexp!H19</f>
        <v>0</v>
      </c>
      <c r="I19">
        <f>+domexp!I19+reexp!I19</f>
        <v>0</v>
      </c>
      <c r="J19">
        <f>+domexp!J19+reexp!J19</f>
        <v>42738193</v>
      </c>
      <c r="K19">
        <f>+domexp!K19+reexp!K19</f>
        <v>48309921</v>
      </c>
      <c r="L19">
        <f>+domexp!L19+reexp!L19</f>
        <v>56727854</v>
      </c>
      <c r="M19">
        <f>+domexp!M19+reexp!M19</f>
        <v>46379060</v>
      </c>
      <c r="N19">
        <f>+domexp!N19+reexp!N19</f>
        <v>47165686</v>
      </c>
      <c r="O19">
        <f>+domexp!O19+reexp!O19</f>
        <v>54905383</v>
      </c>
      <c r="P19">
        <f>+domexp!P19+reexp!P19</f>
        <v>57418736</v>
      </c>
      <c r="Q19">
        <f>+domexp!Q19+reexp!Q19</f>
        <v>59571964</v>
      </c>
      <c r="R19">
        <f>+domexp!R19+reexp!R19</f>
        <v>60499693</v>
      </c>
      <c r="S19">
        <f>+domexp!S19+reexp!S19</f>
        <v>0</v>
      </c>
      <c r="T19">
        <f>+domexp!T19+reexp!T19</f>
        <v>0</v>
      </c>
      <c r="U19">
        <f>+domexp!U19+reexp!U19</f>
        <v>0</v>
      </c>
      <c r="V19">
        <f>+domexp!V19+reexp!V19</f>
        <v>0</v>
      </c>
      <c r="W19">
        <f>+domexp!W19+reexp!W19</f>
        <v>0</v>
      </c>
      <c r="X19">
        <f>+domexp!X19+reexp!X19</f>
        <v>23202473</v>
      </c>
      <c r="Y19">
        <f>+domexp!Y19+reexp!Y19</f>
        <v>51088763</v>
      </c>
      <c r="Z19">
        <f>+domexp!Z19+reexp!Z19</f>
        <v>40711213</v>
      </c>
      <c r="AA19">
        <f>+domexp!AA19+reexp!AA19</f>
        <v>49096559</v>
      </c>
      <c r="AB19">
        <f>+domexp!AB19+reexp!AB19</f>
        <v>60895970</v>
      </c>
      <c r="AC19">
        <f>+domexp!AC19+reexp!AC19</f>
        <v>71517234</v>
      </c>
      <c r="AD19">
        <f>+domexp!AD19+reexp!AD19</f>
        <v>71489222</v>
      </c>
      <c r="AE19">
        <f>+domexp!AE19+reexp!AE19</f>
        <v>47273445</v>
      </c>
      <c r="AF19">
        <f>+domexp!AF19+reexp!AF19</f>
        <v>69416703</v>
      </c>
      <c r="AG19">
        <f>+domexp!AG19+reexp!AG19</f>
        <v>67339279</v>
      </c>
      <c r="AH19">
        <f>+domexp!AH19+reexp!AH19</f>
        <v>60219947</v>
      </c>
      <c r="AI19">
        <f>+domexp!AI19+reexp!AI19</f>
        <v>44117485</v>
      </c>
      <c r="AJ19">
        <f>+domexp!AJ19+reexp!AJ19</f>
        <v>32001793</v>
      </c>
      <c r="AK19">
        <f>+domexp!AK19+reexp!AK19</f>
        <v>25386623</v>
      </c>
      <c r="AL19">
        <f>+domexp!AL19+reexp!AL19</f>
        <v>24598562</v>
      </c>
      <c r="AM19">
        <f>+domexp!AM19+reexp!AM19</f>
        <v>22907879</v>
      </c>
      <c r="AN19">
        <f>+domexp!AN19+reexp!AN19</f>
        <v>26385723</v>
      </c>
      <c r="AO19">
        <f>+domexp!AO19+reexp!AO19</f>
        <v>25796133</v>
      </c>
      <c r="AP19">
        <f>+domexp!AP19+reexp!AP19</f>
        <v>28882288</v>
      </c>
      <c r="AQ19">
        <f>+domexp!AQ19+reexp!AQ19</f>
        <v>28461000</v>
      </c>
      <c r="AR19">
        <f>+domexp!AR19+reexp!AR19</f>
        <v>16183403</v>
      </c>
      <c r="AS19">
        <f>+domexp!AS19+reexp!AS19</f>
        <v>0</v>
      </c>
      <c r="AT19">
        <f>+domexp!AT19+reexp!AT19</f>
        <v>0</v>
      </c>
      <c r="AU19">
        <f>+domexp!AU19+reexp!AU19</f>
        <v>0</v>
      </c>
      <c r="AV19">
        <f>+domexp!AV19+reexp!AV19</f>
        <v>0</v>
      </c>
      <c r="AW19">
        <f>+domexp!AW19+reexp!AW19</f>
        <v>0</v>
      </c>
      <c r="AX19">
        <f>+domexp!AX19+reexp!AX19</f>
        <v>2870718</v>
      </c>
      <c r="AY19">
        <f>+domexp!AY19+reexp!AY19</f>
        <v>23661177</v>
      </c>
      <c r="AZ19">
        <f>+domexp!AZ19+reexp!AZ19</f>
        <v>28000063</v>
      </c>
      <c r="BA19">
        <f>+domexp!BA19+reexp!BA19</f>
        <v>31148934</v>
      </c>
      <c r="BB19">
        <f>+domexp!BB19+reexp!BB19</f>
        <v>33648320</v>
      </c>
      <c r="BC19">
        <f>+domexp!BC19+reexp!BC19</f>
        <v>55595970</v>
      </c>
    </row>
    <row r="20" spans="1:55" x14ac:dyDescent="0.25">
      <c r="B20" t="s">
        <v>283</v>
      </c>
      <c r="E20">
        <f>+domexp!E20+reexp!E20</f>
        <v>0</v>
      </c>
      <c r="F20">
        <f>+domexp!F20+reexp!F20</f>
        <v>0</v>
      </c>
      <c r="G20">
        <f>+domexp!G20+reexp!G20</f>
        <v>0</v>
      </c>
      <c r="H20">
        <f>+domexp!H20+reexp!H20</f>
        <v>0</v>
      </c>
      <c r="I20">
        <f>+domexp!I20+reexp!I20</f>
        <v>0</v>
      </c>
      <c r="J20">
        <f>+domexp!J20+reexp!J20</f>
        <v>186716</v>
      </c>
      <c r="K20">
        <f>+domexp!K20+reexp!K20</f>
        <v>220305</v>
      </c>
      <c r="L20">
        <f>+domexp!L20+reexp!L20</f>
        <v>273292</v>
      </c>
      <c r="M20">
        <f>+domexp!M20+reexp!M20</f>
        <v>190609</v>
      </c>
      <c r="N20">
        <f>+domexp!N20+reexp!N20</f>
        <v>229166</v>
      </c>
      <c r="O20">
        <f>+domexp!O20+reexp!O20</f>
        <v>429107</v>
      </c>
      <c r="P20">
        <f>+domexp!P20+reexp!P20</f>
        <v>476095</v>
      </c>
      <c r="Q20">
        <f>+domexp!Q20+reexp!Q20</f>
        <v>496022</v>
      </c>
      <c r="R20">
        <f>+domexp!R20+reexp!R20</f>
        <v>415410</v>
      </c>
      <c r="S20">
        <f>+domexp!S20+reexp!S20</f>
        <v>0</v>
      </c>
      <c r="T20">
        <f>+domexp!T20+reexp!T20</f>
        <v>0</v>
      </c>
      <c r="U20">
        <f>+domexp!U20+reexp!U20</f>
        <v>0</v>
      </c>
      <c r="V20">
        <f>+domexp!V20+reexp!V20</f>
        <v>0</v>
      </c>
      <c r="W20">
        <f>+domexp!W20+reexp!W20</f>
        <v>0</v>
      </c>
      <c r="X20">
        <f>+domexp!X20+reexp!X20</f>
        <v>564371</v>
      </c>
      <c r="Y20">
        <f>+domexp!Y20+reexp!Y20</f>
        <v>1292171</v>
      </c>
      <c r="Z20">
        <f>+domexp!Z20+reexp!Z20</f>
        <v>0</v>
      </c>
      <c r="AA20">
        <f>+domexp!AA20+reexp!AA20</f>
        <v>0</v>
      </c>
      <c r="AB20">
        <f>+domexp!AB20+reexp!AB20</f>
        <v>0</v>
      </c>
      <c r="AC20">
        <f>+domexp!AC20+reexp!AC20</f>
        <v>0</v>
      </c>
      <c r="AD20">
        <f>+domexp!AD20+reexp!AD20</f>
        <v>0</v>
      </c>
      <c r="AE20">
        <f>+domexp!AE20+reexp!AE20</f>
        <v>0</v>
      </c>
      <c r="AF20">
        <f>+domexp!AF20+reexp!AF20</f>
        <v>0</v>
      </c>
      <c r="AG20">
        <f>+domexp!AG20+reexp!AG20</f>
        <v>0</v>
      </c>
      <c r="AH20">
        <f>+domexp!AH20+reexp!AH20</f>
        <v>0</v>
      </c>
      <c r="AI20">
        <f>+domexp!AI20+reexp!AI20</f>
        <v>0</v>
      </c>
      <c r="AJ20">
        <f>+domexp!AJ20+reexp!AJ20</f>
        <v>0</v>
      </c>
      <c r="AK20">
        <f>+domexp!AK20+reexp!AK20</f>
        <v>0</v>
      </c>
      <c r="AL20">
        <f>+domexp!AL20+reexp!AL20</f>
        <v>0</v>
      </c>
      <c r="AM20">
        <f>+domexp!AM20+reexp!AM20</f>
        <v>0</v>
      </c>
      <c r="AN20">
        <f>+domexp!AN20+reexp!AN20</f>
        <v>0</v>
      </c>
      <c r="AO20">
        <f>+domexp!AO20+reexp!AO20</f>
        <v>0</v>
      </c>
      <c r="AP20">
        <f>+domexp!AP20+reexp!AP20</f>
        <v>0</v>
      </c>
      <c r="AQ20">
        <f>+domexp!AQ20+reexp!AQ20</f>
        <v>0</v>
      </c>
      <c r="AR20">
        <f>+domexp!AR20+reexp!AR20</f>
        <v>0</v>
      </c>
      <c r="AS20">
        <f>+domexp!AS20+reexp!AS20</f>
        <v>0</v>
      </c>
      <c r="AT20">
        <f>+domexp!AT20+reexp!AT20</f>
        <v>0</v>
      </c>
      <c r="AU20">
        <f>+domexp!AU20+reexp!AU20</f>
        <v>0</v>
      </c>
      <c r="AV20">
        <f>+domexp!AV20+reexp!AV20</f>
        <v>0</v>
      </c>
      <c r="AW20">
        <f>+domexp!AW20+reexp!AW20</f>
        <v>0</v>
      </c>
      <c r="AX20">
        <f>+domexp!AX20+reexp!AX20</f>
        <v>0</v>
      </c>
      <c r="AY20">
        <f>+domexp!AY20+reexp!AY20</f>
        <v>0</v>
      </c>
      <c r="AZ20">
        <f>+domexp!AZ20+reexp!AZ20</f>
        <v>0</v>
      </c>
      <c r="BA20">
        <f>+domexp!BA20+reexp!BA20</f>
        <v>0</v>
      </c>
      <c r="BB20">
        <f>+domexp!BB20+reexp!BB20</f>
        <v>0</v>
      </c>
      <c r="BC20">
        <f>+domexp!BC20+reexp!BC20</f>
        <v>0</v>
      </c>
    </row>
    <row r="21" spans="1:55" x14ac:dyDescent="0.25">
      <c r="B21" t="s">
        <v>284</v>
      </c>
      <c r="E21">
        <f>+domexp!E21+reexp!E21</f>
        <v>0</v>
      </c>
      <c r="F21">
        <f>+domexp!F21+reexp!F21</f>
        <v>0</v>
      </c>
      <c r="G21">
        <f>+domexp!G21+reexp!G21</f>
        <v>0</v>
      </c>
      <c r="H21">
        <f>+domexp!H21+reexp!H21</f>
        <v>0</v>
      </c>
      <c r="I21">
        <f>+domexp!I21+reexp!I21</f>
        <v>0</v>
      </c>
      <c r="J21">
        <f>+domexp!J21+reexp!J21</f>
        <v>23182</v>
      </c>
      <c r="K21">
        <f>+domexp!K21+reexp!K21</f>
        <v>30183</v>
      </c>
      <c r="L21">
        <f>+domexp!L21+reexp!L21</f>
        <v>41176</v>
      </c>
      <c r="M21">
        <f>+domexp!M21+reexp!M21</f>
        <v>31923</v>
      </c>
      <c r="N21">
        <f>+domexp!N21+reexp!N21</f>
        <v>32618</v>
      </c>
      <c r="O21">
        <f>+domexp!O21+reexp!O21</f>
        <v>72641</v>
      </c>
      <c r="P21">
        <f>+domexp!P21+reexp!P21</f>
        <v>141141</v>
      </c>
      <c r="Q21">
        <f>+domexp!Q21+reexp!Q21</f>
        <v>164970</v>
      </c>
      <c r="R21">
        <f>+domexp!R21+reexp!R21</f>
        <v>151144</v>
      </c>
      <c r="S21">
        <f>+domexp!S21+reexp!S21</f>
        <v>0</v>
      </c>
      <c r="T21">
        <f>+domexp!T21+reexp!T21</f>
        <v>0</v>
      </c>
      <c r="U21">
        <f>+domexp!U21+reexp!U21</f>
        <v>0</v>
      </c>
      <c r="V21">
        <f>+domexp!V21+reexp!V21</f>
        <v>0</v>
      </c>
      <c r="W21">
        <f>+domexp!W21+reexp!W21</f>
        <v>0</v>
      </c>
      <c r="X21">
        <f>+domexp!X21+reexp!X21</f>
        <v>27876</v>
      </c>
      <c r="Y21">
        <f>+domexp!Y21+reexp!Y21</f>
        <v>163702</v>
      </c>
      <c r="Z21">
        <f>+domexp!Z21+reexp!Z21</f>
        <v>0</v>
      </c>
      <c r="AA21">
        <f>+domexp!AA21+reexp!AA21</f>
        <v>0</v>
      </c>
      <c r="AB21">
        <f>+domexp!AB21+reexp!AB21</f>
        <v>0</v>
      </c>
      <c r="AC21">
        <f>+domexp!AC21+reexp!AC21</f>
        <v>0</v>
      </c>
      <c r="AD21">
        <f>+domexp!AD21+reexp!AD21</f>
        <v>0</v>
      </c>
      <c r="AE21">
        <f>+domexp!AE21+reexp!AE21</f>
        <v>0</v>
      </c>
      <c r="AF21">
        <f>+domexp!AF21+reexp!AF21</f>
        <v>0</v>
      </c>
      <c r="AG21">
        <f>+domexp!AG21+reexp!AG21</f>
        <v>0</v>
      </c>
      <c r="AH21">
        <f>+domexp!AH21+reexp!AH21</f>
        <v>0</v>
      </c>
      <c r="AI21">
        <f>+domexp!AI21+reexp!AI21</f>
        <v>0</v>
      </c>
      <c r="AJ21">
        <f>+domexp!AJ21+reexp!AJ21</f>
        <v>0</v>
      </c>
      <c r="AK21">
        <f>+domexp!AK21+reexp!AK21</f>
        <v>0</v>
      </c>
      <c r="AL21">
        <f>+domexp!AL21+reexp!AL21</f>
        <v>0</v>
      </c>
      <c r="AM21">
        <f>+domexp!AM21+reexp!AM21</f>
        <v>0</v>
      </c>
      <c r="AN21">
        <f>+domexp!AN21+reexp!AN21</f>
        <v>0</v>
      </c>
      <c r="AO21">
        <f>+domexp!AO21+reexp!AO21</f>
        <v>0</v>
      </c>
      <c r="AP21">
        <f>+domexp!AP21+reexp!AP21</f>
        <v>0</v>
      </c>
      <c r="AQ21">
        <f>+domexp!AQ21+reexp!AQ21</f>
        <v>0</v>
      </c>
      <c r="AR21">
        <f>+domexp!AR21+reexp!AR21</f>
        <v>0</v>
      </c>
      <c r="AS21">
        <f>+domexp!AS21+reexp!AS21</f>
        <v>0</v>
      </c>
      <c r="AT21">
        <f>+domexp!AT21+reexp!AT21</f>
        <v>0</v>
      </c>
      <c r="AU21">
        <f>+domexp!AU21+reexp!AU21</f>
        <v>0</v>
      </c>
      <c r="AV21">
        <f>+domexp!AV21+reexp!AV21</f>
        <v>0</v>
      </c>
      <c r="AW21">
        <f>+domexp!AW21+reexp!AW21</f>
        <v>0</v>
      </c>
      <c r="AX21">
        <f>+domexp!AX21+reexp!AX21</f>
        <v>0</v>
      </c>
      <c r="AY21">
        <f>+domexp!AY21+reexp!AY21</f>
        <v>0</v>
      </c>
      <c r="AZ21">
        <f>+domexp!AZ21+reexp!AZ21</f>
        <v>0</v>
      </c>
      <c r="BA21">
        <f>+domexp!BA21+reexp!BA21</f>
        <v>0</v>
      </c>
      <c r="BB21">
        <f>+domexp!BB21+reexp!BB21</f>
        <v>0</v>
      </c>
      <c r="BC21">
        <f>+domexp!BC21+reexp!BC21</f>
        <v>0</v>
      </c>
    </row>
    <row r="22" spans="1:55" x14ac:dyDescent="0.25">
      <c r="B22" t="s">
        <v>285</v>
      </c>
      <c r="E22">
        <f>+domexp!E22+reexp!E22</f>
        <v>0</v>
      </c>
      <c r="F22">
        <f>+domexp!F22+reexp!F22</f>
        <v>0</v>
      </c>
      <c r="G22">
        <f>+domexp!G22+reexp!G22</f>
        <v>0</v>
      </c>
      <c r="H22">
        <f>+domexp!H22+reexp!H22</f>
        <v>0</v>
      </c>
      <c r="I22">
        <f>+domexp!I22+reexp!I22</f>
        <v>0</v>
      </c>
      <c r="J22">
        <f>+domexp!J22+reexp!J22</f>
        <v>2029</v>
      </c>
      <c r="K22">
        <f>+domexp!K22+reexp!K22</f>
        <v>68</v>
      </c>
      <c r="L22">
        <f>+domexp!L22+reexp!L22</f>
        <v>114</v>
      </c>
      <c r="M22">
        <f>+domexp!M22+reexp!M22</f>
        <v>834</v>
      </c>
      <c r="N22">
        <f>+domexp!N22+reexp!N22</f>
        <v>4987</v>
      </c>
      <c r="O22">
        <f>+domexp!O22+reexp!O22</f>
        <v>6716</v>
      </c>
      <c r="P22">
        <f>+domexp!P22+reexp!P22</f>
        <v>10982</v>
      </c>
      <c r="Q22">
        <f>+domexp!Q22+reexp!Q22</f>
        <v>12161</v>
      </c>
      <c r="R22">
        <f>+domexp!R22+reexp!R22</f>
        <v>11878</v>
      </c>
      <c r="S22">
        <f>+domexp!S22+reexp!S22</f>
        <v>0</v>
      </c>
      <c r="T22">
        <f>+domexp!T22+reexp!T22</f>
        <v>0</v>
      </c>
      <c r="U22">
        <f>+domexp!U22+reexp!U22</f>
        <v>0</v>
      </c>
      <c r="V22">
        <f>+domexp!V22+reexp!V22</f>
        <v>0</v>
      </c>
      <c r="W22">
        <f>+domexp!W22+reexp!W22</f>
        <v>0</v>
      </c>
      <c r="X22">
        <f>+domexp!X22+reexp!X22</f>
        <v>756</v>
      </c>
      <c r="Y22">
        <f>+domexp!Y22+reexp!Y22</f>
        <v>0</v>
      </c>
      <c r="Z22">
        <f>+domexp!Z22+reexp!Z22</f>
        <v>0</v>
      </c>
      <c r="AA22">
        <f>+domexp!AA22+reexp!AA22</f>
        <v>0</v>
      </c>
      <c r="AB22">
        <f>+domexp!AB22+reexp!AB22</f>
        <v>0</v>
      </c>
      <c r="AC22">
        <f>+domexp!AC22+reexp!AC22</f>
        <v>0</v>
      </c>
      <c r="AD22">
        <f>+domexp!AD22+reexp!AD22</f>
        <v>0</v>
      </c>
      <c r="AE22">
        <f>+domexp!AE22+reexp!AE22</f>
        <v>0</v>
      </c>
      <c r="AF22">
        <f>+domexp!AF22+reexp!AF22</f>
        <v>0</v>
      </c>
      <c r="AG22">
        <f>+domexp!AG22+reexp!AG22</f>
        <v>0</v>
      </c>
      <c r="AH22">
        <f>+domexp!AH22+reexp!AH22</f>
        <v>0</v>
      </c>
      <c r="AI22">
        <f>+domexp!AI22+reexp!AI22</f>
        <v>0</v>
      </c>
      <c r="AJ22">
        <f>+domexp!AJ22+reexp!AJ22</f>
        <v>0</v>
      </c>
      <c r="AK22">
        <f>+domexp!AK22+reexp!AK22</f>
        <v>0</v>
      </c>
      <c r="AL22">
        <f>+domexp!AL22+reexp!AL22</f>
        <v>0</v>
      </c>
      <c r="AM22">
        <f>+domexp!AM22+reexp!AM22</f>
        <v>0</v>
      </c>
      <c r="AN22">
        <f>+domexp!AN22+reexp!AN22</f>
        <v>0</v>
      </c>
      <c r="AO22">
        <f>+domexp!AO22+reexp!AO22</f>
        <v>0</v>
      </c>
      <c r="AP22">
        <f>+domexp!AP22+reexp!AP22</f>
        <v>0</v>
      </c>
      <c r="AQ22">
        <f>+domexp!AQ22+reexp!AQ22</f>
        <v>0</v>
      </c>
      <c r="AR22">
        <f>+domexp!AR22+reexp!AR22</f>
        <v>0</v>
      </c>
      <c r="AS22">
        <f>+domexp!AS22+reexp!AS22</f>
        <v>0</v>
      </c>
      <c r="AT22">
        <f>+domexp!AT22+reexp!AT22</f>
        <v>0</v>
      </c>
      <c r="AU22">
        <f>+domexp!AU22+reexp!AU22</f>
        <v>0</v>
      </c>
      <c r="AV22">
        <f>+domexp!AV22+reexp!AV22</f>
        <v>0</v>
      </c>
      <c r="AW22">
        <f>+domexp!AW22+reexp!AW22</f>
        <v>0</v>
      </c>
      <c r="AX22">
        <f>+domexp!AX22+reexp!AX22</f>
        <v>0</v>
      </c>
      <c r="AY22">
        <f>+domexp!AY22+reexp!AY22</f>
        <v>0</v>
      </c>
      <c r="AZ22">
        <f>+domexp!AZ22+reexp!AZ22</f>
        <v>0</v>
      </c>
      <c r="BA22">
        <f>+domexp!BA22+reexp!BA22</f>
        <v>0</v>
      </c>
      <c r="BB22">
        <f>+domexp!BB22+reexp!BB22</f>
        <v>0</v>
      </c>
      <c r="BC22">
        <f>+domexp!BC22+reexp!BC22</f>
        <v>0</v>
      </c>
    </row>
    <row r="23" spans="1:55" x14ac:dyDescent="0.25">
      <c r="B23" t="s">
        <v>286</v>
      </c>
      <c r="E23">
        <f>+domexp!E23+reexp!E23</f>
        <v>0</v>
      </c>
      <c r="F23">
        <f>+domexp!F23+reexp!F23</f>
        <v>0</v>
      </c>
      <c r="G23">
        <f>+domexp!G23+reexp!G23</f>
        <v>0</v>
      </c>
      <c r="H23">
        <f>+domexp!H23+reexp!H23</f>
        <v>0</v>
      </c>
      <c r="I23">
        <f>+domexp!I23+reexp!I23</f>
        <v>0</v>
      </c>
      <c r="J23">
        <f>+domexp!J23+reexp!J23</f>
        <v>3725</v>
      </c>
      <c r="K23">
        <f>+domexp!K23+reexp!K23</f>
        <v>6379</v>
      </c>
      <c r="L23">
        <f>+domexp!L23+reexp!L23</f>
        <v>8626</v>
      </c>
      <c r="M23">
        <f>+domexp!M23+reexp!M23</f>
        <v>11837</v>
      </c>
      <c r="N23">
        <f>+domexp!N23+reexp!N23</f>
        <v>16272</v>
      </c>
      <c r="O23">
        <f>+domexp!O23+reexp!O23</f>
        <v>22972</v>
      </c>
      <c r="P23">
        <f>+domexp!P23+reexp!P23</f>
        <v>41539</v>
      </c>
      <c r="Q23">
        <f>+domexp!Q23+reexp!Q23</f>
        <v>48104</v>
      </c>
      <c r="R23">
        <f>+domexp!R23+reexp!R23</f>
        <v>83518</v>
      </c>
      <c r="S23">
        <f>+domexp!S23+reexp!S23</f>
        <v>0</v>
      </c>
      <c r="T23">
        <f>+domexp!T23+reexp!T23</f>
        <v>0</v>
      </c>
      <c r="U23">
        <f>+domexp!U23+reexp!U23</f>
        <v>0</v>
      </c>
      <c r="V23">
        <f>+domexp!V23+reexp!V23</f>
        <v>0</v>
      </c>
      <c r="W23">
        <f>+domexp!W23+reexp!W23</f>
        <v>0</v>
      </c>
      <c r="X23">
        <f>+domexp!X23+reexp!X23</f>
        <v>2519</v>
      </c>
      <c r="Y23">
        <f>+domexp!Y23+reexp!Y23</f>
        <v>14857</v>
      </c>
      <c r="Z23">
        <f>+domexp!Z23+reexp!Z23</f>
        <v>0</v>
      </c>
      <c r="AA23">
        <f>+domexp!AA23+reexp!AA23</f>
        <v>0</v>
      </c>
      <c r="AB23">
        <f>+domexp!AB23+reexp!AB23</f>
        <v>0</v>
      </c>
      <c r="AC23">
        <f>+domexp!AC23+reexp!AC23</f>
        <v>0</v>
      </c>
      <c r="AD23">
        <f>+domexp!AD23+reexp!AD23</f>
        <v>0</v>
      </c>
      <c r="AE23">
        <f>+domexp!AE23+reexp!AE23</f>
        <v>0</v>
      </c>
      <c r="AF23">
        <f>+domexp!AF23+reexp!AF23</f>
        <v>0</v>
      </c>
      <c r="AG23">
        <f>+domexp!AG23+reexp!AG23</f>
        <v>0</v>
      </c>
      <c r="AH23">
        <f>+domexp!AH23+reexp!AH23</f>
        <v>0</v>
      </c>
      <c r="AI23">
        <f>+domexp!AI23+reexp!AI23</f>
        <v>0</v>
      </c>
      <c r="AJ23">
        <f>+domexp!AJ23+reexp!AJ23</f>
        <v>0</v>
      </c>
      <c r="AK23">
        <f>+domexp!AK23+reexp!AK23</f>
        <v>0</v>
      </c>
      <c r="AL23">
        <f>+domexp!AL23+reexp!AL23</f>
        <v>0</v>
      </c>
      <c r="AM23">
        <f>+domexp!AM23+reexp!AM23</f>
        <v>0</v>
      </c>
      <c r="AN23">
        <f>+domexp!AN23+reexp!AN23</f>
        <v>0</v>
      </c>
      <c r="AO23">
        <f>+domexp!AO23+reexp!AO23</f>
        <v>0</v>
      </c>
      <c r="AP23">
        <f>+domexp!AP23+reexp!AP23</f>
        <v>0</v>
      </c>
      <c r="AQ23">
        <f>+domexp!AQ23+reexp!AQ23</f>
        <v>0</v>
      </c>
      <c r="AR23">
        <f>+domexp!AR23+reexp!AR23</f>
        <v>0</v>
      </c>
      <c r="AS23">
        <f>+domexp!AS23+reexp!AS23</f>
        <v>0</v>
      </c>
      <c r="AT23">
        <f>+domexp!AT23+reexp!AT23</f>
        <v>0</v>
      </c>
      <c r="AU23">
        <f>+domexp!AU23+reexp!AU23</f>
        <v>0</v>
      </c>
      <c r="AV23">
        <f>+domexp!AV23+reexp!AV23</f>
        <v>0</v>
      </c>
      <c r="AW23">
        <f>+domexp!AW23+reexp!AW23</f>
        <v>0</v>
      </c>
      <c r="AX23">
        <f>+domexp!AX23+reexp!AX23</f>
        <v>0</v>
      </c>
      <c r="AY23">
        <f>+domexp!AY23+reexp!AY23</f>
        <v>0</v>
      </c>
      <c r="AZ23">
        <f>+domexp!AZ23+reexp!AZ23</f>
        <v>0</v>
      </c>
      <c r="BA23">
        <f>+domexp!BA23+reexp!BA23</f>
        <v>0</v>
      </c>
      <c r="BB23">
        <f>+domexp!BB23+reexp!BB23</f>
        <v>0</v>
      </c>
      <c r="BC23">
        <f>+domexp!BC23+reexp!BC23</f>
        <v>0</v>
      </c>
    </row>
    <row r="24" spans="1:55" x14ac:dyDescent="0.25">
      <c r="A24" t="s">
        <v>0</v>
      </c>
      <c r="B24" t="s">
        <v>195</v>
      </c>
      <c r="C24" t="s">
        <v>20</v>
      </c>
      <c r="D24" t="s">
        <v>232</v>
      </c>
      <c r="E24">
        <f>+domexp!E24+reexp!E24</f>
        <v>0</v>
      </c>
      <c r="F24">
        <f>+domexp!F24+reexp!F24</f>
        <v>0</v>
      </c>
      <c r="G24">
        <f>+domexp!G24+reexp!G24</f>
        <v>0</v>
      </c>
      <c r="H24">
        <f>+domexp!H24+reexp!H24</f>
        <v>0</v>
      </c>
      <c r="I24">
        <f>+domexp!I24+reexp!I24</f>
        <v>0</v>
      </c>
      <c r="J24">
        <f>+domexp!J24+reexp!J24</f>
        <v>14377924</v>
      </c>
      <c r="K24">
        <f>+domexp!K24+reexp!K24</f>
        <v>16747675</v>
      </c>
      <c r="L24">
        <f>+domexp!L24+reexp!L24</f>
        <v>18946959</v>
      </c>
      <c r="M24">
        <f>+domexp!M24+reexp!M24</f>
        <v>15684590</v>
      </c>
      <c r="N24">
        <f>+domexp!N24+reexp!N24</f>
        <v>16188245</v>
      </c>
      <c r="O24">
        <f>+domexp!O24+reexp!O24</f>
        <v>17869926</v>
      </c>
      <c r="P24">
        <f>+domexp!P24+reexp!P24</f>
        <v>17833139</v>
      </c>
      <c r="Q24">
        <f>+domexp!Q24+reexp!Q24</f>
        <v>19363610</v>
      </c>
      <c r="R24">
        <f>+domexp!R24+reexp!R24</f>
        <v>20522031</v>
      </c>
      <c r="S24">
        <f>+domexp!S24+reexp!S24</f>
        <v>0</v>
      </c>
      <c r="T24">
        <f>+domexp!T24+reexp!T24</f>
        <v>0</v>
      </c>
      <c r="U24">
        <f>+domexp!U24+reexp!U24</f>
        <v>0</v>
      </c>
      <c r="V24">
        <f>+domexp!V24+reexp!V24</f>
        <v>0</v>
      </c>
      <c r="W24">
        <f>+domexp!W24+reexp!W24</f>
        <v>0</v>
      </c>
      <c r="X24">
        <f>+domexp!X24+reexp!X24</f>
        <v>60600922</v>
      </c>
      <c r="Y24">
        <f>+domexp!Y24+reexp!Y24</f>
        <v>62138433</v>
      </c>
      <c r="Z24">
        <f>+domexp!Z24+reexp!Z24</f>
        <v>36464032</v>
      </c>
      <c r="AA24">
        <f>+domexp!AA24+reexp!AA24</f>
        <v>40552469</v>
      </c>
      <c r="AB24">
        <f>+domexp!AB24+reexp!AB24</f>
        <v>35333133</v>
      </c>
      <c r="AC24">
        <f>+domexp!AC24+reexp!AC24</f>
        <v>32531503</v>
      </c>
      <c r="AD24">
        <f>+domexp!AD24+reexp!AD24</f>
        <v>31683928</v>
      </c>
      <c r="AE24">
        <f>+domexp!AE24+reexp!AE24</f>
        <v>22562030</v>
      </c>
      <c r="AF24">
        <f>+domexp!AF24+reexp!AF24</f>
        <v>26039460</v>
      </c>
      <c r="AG24">
        <f>+domexp!AG24+reexp!AG24</f>
        <v>26644989</v>
      </c>
      <c r="AH24">
        <f>+domexp!AH24+reexp!AH24</f>
        <v>27030201</v>
      </c>
      <c r="AI24">
        <f>+domexp!AI24+reexp!AI24</f>
        <v>23009498</v>
      </c>
      <c r="AJ24">
        <f>+domexp!AJ24+reexp!AJ24</f>
        <v>16699678</v>
      </c>
      <c r="AK24">
        <f>+domexp!AK24+reexp!AK24</f>
        <v>14489483</v>
      </c>
      <c r="AL24">
        <f>+domexp!AL24+reexp!AL24</f>
        <v>14347195</v>
      </c>
      <c r="AM24">
        <f>+domexp!AM24+reexp!AM24</f>
        <v>14080623</v>
      </c>
      <c r="AN24">
        <f>+domexp!AN24+reexp!AN24</f>
        <v>13960903</v>
      </c>
      <c r="AO24">
        <f>+domexp!AO24+reexp!AO24</f>
        <v>14302435</v>
      </c>
      <c r="AP24">
        <f>+domexp!AP24+reexp!AP24</f>
        <v>17084082</v>
      </c>
      <c r="AQ24">
        <f>+domexp!AQ24+reexp!AQ24</f>
        <v>14797846</v>
      </c>
      <c r="AR24">
        <f>+domexp!AR24+reexp!AR24</f>
        <v>15100197</v>
      </c>
      <c r="AS24">
        <f>+domexp!AS24+reexp!AS24</f>
        <v>6852828</v>
      </c>
      <c r="AT24">
        <f>+domexp!AT24+reexp!AT24</f>
        <v>0</v>
      </c>
      <c r="AU24">
        <f>+domexp!AU24+reexp!AU24</f>
        <v>0</v>
      </c>
      <c r="AV24">
        <f>+domexp!AV24+reexp!AV24</f>
        <v>250000</v>
      </c>
      <c r="AW24">
        <f>+domexp!AW24+reexp!AW24</f>
        <v>540926</v>
      </c>
      <c r="AX24">
        <f>+domexp!AX24+reexp!AX24</f>
        <v>9790904</v>
      </c>
      <c r="AY24">
        <f>+domexp!AY24+reexp!AY24</f>
        <v>35732995</v>
      </c>
      <c r="AZ24">
        <f>+domexp!AZ24+reexp!AZ24</f>
        <v>32983838</v>
      </c>
      <c r="BA24">
        <f>+domexp!BA24+reexp!BA24</f>
        <v>48397197</v>
      </c>
      <c r="BB24">
        <f>+domexp!BB24+reexp!BB24</f>
        <v>55942994</v>
      </c>
      <c r="BC24">
        <f>+domexp!BC24+reexp!BC24</f>
        <v>76378679</v>
      </c>
    </row>
    <row r="25" spans="1:55" x14ac:dyDescent="0.25">
      <c r="A25" t="s">
        <v>0</v>
      </c>
      <c r="B25" t="s">
        <v>214</v>
      </c>
      <c r="C25" t="s">
        <v>20</v>
      </c>
      <c r="D25" t="s">
        <v>232</v>
      </c>
      <c r="E25">
        <f>+domexp!E25+reexp!E25</f>
        <v>0</v>
      </c>
      <c r="F25">
        <f>+domexp!F25+reexp!F25</f>
        <v>0</v>
      </c>
      <c r="G25">
        <f>+domexp!G25+reexp!G25</f>
        <v>0</v>
      </c>
      <c r="H25">
        <f>+domexp!H25+reexp!H25</f>
        <v>0</v>
      </c>
      <c r="I25">
        <f>+domexp!I25+reexp!I25</f>
        <v>0</v>
      </c>
      <c r="J25">
        <f>+domexp!J25+reexp!J25</f>
        <v>0</v>
      </c>
      <c r="K25">
        <f>+domexp!K25+reexp!K25</f>
        <v>0</v>
      </c>
      <c r="L25">
        <f>+domexp!L25+reexp!L25</f>
        <v>0</v>
      </c>
      <c r="M25">
        <f>+domexp!M25+reexp!M25</f>
        <v>0</v>
      </c>
      <c r="N25">
        <f>+domexp!N25+reexp!N25</f>
        <v>0</v>
      </c>
      <c r="O25">
        <f>+domexp!O25+reexp!O25</f>
        <v>0</v>
      </c>
      <c r="P25">
        <f>+domexp!P25+reexp!P25</f>
        <v>0</v>
      </c>
      <c r="Q25">
        <f>+domexp!Q25+reexp!Q25</f>
        <v>0</v>
      </c>
      <c r="R25">
        <f>+domexp!R25+reexp!R25</f>
        <v>0</v>
      </c>
      <c r="S25">
        <f>+domexp!S25+reexp!S25</f>
        <v>0</v>
      </c>
      <c r="T25">
        <f>+domexp!T25+reexp!T25</f>
        <v>0</v>
      </c>
      <c r="U25">
        <f>+domexp!U25+reexp!U25</f>
        <v>0</v>
      </c>
      <c r="V25">
        <f>+domexp!V25+reexp!V25</f>
        <v>0</v>
      </c>
      <c r="W25">
        <f>+domexp!W25+reexp!W25</f>
        <v>0</v>
      </c>
      <c r="X25">
        <f>+domexp!X25+reexp!X25</f>
        <v>0</v>
      </c>
      <c r="Y25">
        <f>+domexp!Y25+reexp!Y25</f>
        <v>0</v>
      </c>
      <c r="Z25">
        <f>+domexp!Z25+reexp!Z25</f>
        <v>0</v>
      </c>
      <c r="AA25">
        <f>+domexp!AA25+reexp!AA25</f>
        <v>0</v>
      </c>
      <c r="AB25">
        <f>+domexp!AB25+reexp!AB25</f>
        <v>0</v>
      </c>
      <c r="AC25">
        <f>+domexp!AC25+reexp!AC25</f>
        <v>0</v>
      </c>
      <c r="AD25">
        <f>+domexp!AD25+reexp!AD25</f>
        <v>0</v>
      </c>
      <c r="AE25">
        <f>+domexp!AE25+reexp!AE25</f>
        <v>0</v>
      </c>
      <c r="AF25">
        <f>+domexp!AF25+reexp!AF25</f>
        <v>0</v>
      </c>
      <c r="AG25">
        <f>+domexp!AG25+reexp!AG25</f>
        <v>0</v>
      </c>
      <c r="AH25">
        <f>+domexp!AH25+reexp!AH25</f>
        <v>0</v>
      </c>
      <c r="AI25">
        <f>+domexp!AI25+reexp!AI25</f>
        <v>725543</v>
      </c>
      <c r="AJ25">
        <f>+domexp!AJ25+reexp!AJ25</f>
        <v>476610</v>
      </c>
      <c r="AK25">
        <f>+domexp!AK25+reexp!AK25</f>
        <v>494756</v>
      </c>
      <c r="AL25">
        <f>+domexp!AL25+reexp!AL25</f>
        <v>412684</v>
      </c>
      <c r="AM25">
        <f>+domexp!AM25+reexp!AM25</f>
        <v>396542</v>
      </c>
      <c r="AN25">
        <f>+domexp!AN25+reexp!AN25</f>
        <v>366809</v>
      </c>
      <c r="AO25">
        <f>+domexp!AO25+reexp!AO25</f>
        <v>436168</v>
      </c>
      <c r="AP25">
        <f>+domexp!AP25+reexp!AP25</f>
        <v>763607</v>
      </c>
      <c r="AQ25">
        <f>+domexp!AQ25+reexp!AQ25</f>
        <v>563209</v>
      </c>
      <c r="AR25">
        <f>+domexp!AR25+reexp!AR25</f>
        <v>590070</v>
      </c>
      <c r="AS25">
        <f>+domexp!AS25+reexp!AS25</f>
        <v>816958</v>
      </c>
      <c r="AT25">
        <f>+domexp!AT25+reexp!AT25</f>
        <v>1112334</v>
      </c>
      <c r="AU25">
        <f>+domexp!AU25+reexp!AU25</f>
        <v>198365</v>
      </c>
      <c r="AV25">
        <f>+domexp!AV25+reexp!AV25</f>
        <v>0</v>
      </c>
      <c r="AW25">
        <f>+domexp!AW25+reexp!AW25</f>
        <v>0</v>
      </c>
      <c r="AX25">
        <f>+domexp!AX25+reexp!AX25</f>
        <v>726</v>
      </c>
      <c r="AY25">
        <f>+domexp!AY25+reexp!AY25</f>
        <v>6262</v>
      </c>
      <c r="AZ25">
        <f>+domexp!AZ25+reexp!AZ25</f>
        <v>56627</v>
      </c>
      <c r="BA25">
        <f>+domexp!BA25+reexp!BA25</f>
        <v>2003395</v>
      </c>
      <c r="BB25">
        <f>+domexp!BB25+reexp!BB25</f>
        <v>2064007</v>
      </c>
      <c r="BC25">
        <f>+domexp!BC25+reexp!BC25</f>
        <v>1382568</v>
      </c>
    </row>
    <row r="26" spans="1:55" x14ac:dyDescent="0.25">
      <c r="A26" t="s">
        <v>0</v>
      </c>
      <c r="B26" t="s">
        <v>14</v>
      </c>
      <c r="C26" t="s">
        <v>20</v>
      </c>
      <c r="D26" t="s">
        <v>232</v>
      </c>
      <c r="E26">
        <f>+domexp!E26+reexp!E26</f>
        <v>0</v>
      </c>
      <c r="F26">
        <f>+domexp!F26+reexp!F26</f>
        <v>0</v>
      </c>
      <c r="G26">
        <f>+domexp!G26+reexp!G26</f>
        <v>0</v>
      </c>
      <c r="H26">
        <f>+domexp!H26+reexp!H26</f>
        <v>0</v>
      </c>
      <c r="I26">
        <f>+domexp!I26+reexp!I26</f>
        <v>0</v>
      </c>
      <c r="J26">
        <f>+domexp!J26+reexp!J26</f>
        <v>3012280</v>
      </c>
      <c r="K26">
        <f>+domexp!K26+reexp!K26</f>
        <v>2939704</v>
      </c>
      <c r="L26">
        <f>+domexp!L26+reexp!L26</f>
        <v>3271413</v>
      </c>
      <c r="M26">
        <f>+domexp!M26+reexp!M26</f>
        <v>3089372</v>
      </c>
      <c r="N26">
        <f>+domexp!N26+reexp!N26</f>
        <v>3127130</v>
      </c>
      <c r="O26">
        <f>+domexp!O26+reexp!O26</f>
        <v>3424800</v>
      </c>
      <c r="P26">
        <f>+domexp!P26+reexp!P26</f>
        <v>4582234</v>
      </c>
      <c r="Q26">
        <f>+domexp!Q26+reexp!Q26</f>
        <v>5182509</v>
      </c>
      <c r="R26">
        <f>+domexp!R26+reexp!R26</f>
        <v>5747116</v>
      </c>
      <c r="S26">
        <f>+domexp!S26+reexp!S26</f>
        <v>0</v>
      </c>
      <c r="T26">
        <f>+domexp!T26+reexp!T26</f>
        <v>0</v>
      </c>
      <c r="U26">
        <f>+domexp!U26+reexp!U26</f>
        <v>0</v>
      </c>
      <c r="V26">
        <f>+domexp!V26+reexp!V26</f>
        <v>0</v>
      </c>
      <c r="W26">
        <f>+domexp!W26+reexp!W26</f>
        <v>0</v>
      </c>
      <c r="X26">
        <f>+domexp!X26+reexp!X26</f>
        <v>7150476</v>
      </c>
      <c r="Y26">
        <f>+domexp!Y26+reexp!Y26</f>
        <v>18463301</v>
      </c>
      <c r="Z26">
        <f>+domexp!Z26+reexp!Z26</f>
        <v>11428792</v>
      </c>
      <c r="AA26">
        <f>+domexp!AA26+reexp!AA26</f>
        <v>7821077</v>
      </c>
      <c r="AB26">
        <f>+domexp!AB26+reexp!AB26</f>
        <v>7076432</v>
      </c>
      <c r="AC26">
        <f>+domexp!AC26+reexp!AC26</f>
        <v>6958705</v>
      </c>
      <c r="AD26">
        <f>+domexp!AD26+reexp!AD26</f>
        <v>8501635</v>
      </c>
      <c r="AE26">
        <f>+domexp!AE26+reexp!AE26</f>
        <v>5812087</v>
      </c>
      <c r="AF26">
        <f>+domexp!AF26+reexp!AF26</f>
        <v>6153608</v>
      </c>
      <c r="AG26">
        <f>+domexp!AG26+reexp!AG26</f>
        <v>7124663</v>
      </c>
      <c r="AH26">
        <f>+domexp!AH26+reexp!AH26</f>
        <v>6732025</v>
      </c>
      <c r="AI26">
        <f>+domexp!AI26+reexp!AI26</f>
        <v>4601182</v>
      </c>
      <c r="AJ26">
        <f>+domexp!AJ26+reexp!AJ26</f>
        <v>2590703</v>
      </c>
      <c r="AK26">
        <f>+domexp!AK26+reexp!AK26</f>
        <v>2504940</v>
      </c>
      <c r="AL26">
        <f>+domexp!AL26+reexp!AL26</f>
        <v>2192830</v>
      </c>
      <c r="AM26">
        <f>+domexp!AM26+reexp!AM26</f>
        <v>1872963</v>
      </c>
      <c r="AN26">
        <f>+domexp!AN26+reexp!AN26</f>
        <v>1859406</v>
      </c>
      <c r="AO26">
        <f>+domexp!AO26+reexp!AO26</f>
        <v>2026816</v>
      </c>
      <c r="AP26">
        <f>+domexp!AP26+reexp!AP26</f>
        <v>3028572</v>
      </c>
      <c r="AQ26">
        <f>+domexp!AQ26+reexp!AQ26</f>
        <v>2648933</v>
      </c>
      <c r="AR26">
        <f>+domexp!AR26+reexp!AR26</f>
        <v>2888711</v>
      </c>
      <c r="AS26">
        <f>+domexp!AS26+reexp!AS26</f>
        <v>3076062</v>
      </c>
      <c r="AT26">
        <f>+domexp!AT26+reexp!AT26</f>
        <v>5870319</v>
      </c>
      <c r="AU26">
        <f>+domexp!AU26+reexp!AU26</f>
        <v>1575922</v>
      </c>
      <c r="AV26">
        <f>+domexp!AV26+reexp!AV26</f>
        <v>0</v>
      </c>
      <c r="AW26">
        <f>+domexp!AW26+reexp!AW26</f>
        <v>0</v>
      </c>
      <c r="AX26">
        <f>+domexp!AX26+reexp!AX26</f>
        <v>20692</v>
      </c>
      <c r="AY26">
        <f>+domexp!AY26+reexp!AY26</f>
        <v>1555044</v>
      </c>
      <c r="AZ26">
        <f>+domexp!AZ26+reexp!AZ26</f>
        <v>3767308</v>
      </c>
      <c r="BA26">
        <f>+domexp!BA26+reexp!BA26</f>
        <v>3408765</v>
      </c>
      <c r="BB26">
        <f>+domexp!BB26+reexp!BB26</f>
        <v>7593372</v>
      </c>
      <c r="BC26">
        <f>+domexp!BC26+reexp!BC26</f>
        <v>5717986</v>
      </c>
    </row>
    <row r="27" spans="1:55" x14ac:dyDescent="0.25">
      <c r="A27" t="s">
        <v>0</v>
      </c>
      <c r="B27" t="s">
        <v>15</v>
      </c>
      <c r="C27" t="s">
        <v>20</v>
      </c>
      <c r="D27" t="s">
        <v>232</v>
      </c>
      <c r="E27">
        <f>+domexp!E27+reexp!E27</f>
        <v>0</v>
      </c>
      <c r="F27">
        <f>+domexp!F27+reexp!F27</f>
        <v>0</v>
      </c>
      <c r="G27">
        <f>+domexp!G27+reexp!G27</f>
        <v>0</v>
      </c>
      <c r="H27">
        <f>+domexp!H27+reexp!H27</f>
        <v>0</v>
      </c>
      <c r="I27">
        <f>+domexp!I27+reexp!I27</f>
        <v>0</v>
      </c>
      <c r="J27">
        <f>+domexp!J27+reexp!J27</f>
        <v>50659</v>
      </c>
      <c r="K27">
        <f>+domexp!K27+reexp!K27</f>
        <v>54848</v>
      </c>
      <c r="L27">
        <f>+domexp!L27+reexp!L27</f>
        <v>106103</v>
      </c>
      <c r="M27">
        <f>+domexp!M27+reexp!M27</f>
        <v>32537</v>
      </c>
      <c r="N27">
        <f>+domexp!N27+reexp!N27</f>
        <v>53383</v>
      </c>
      <c r="O27">
        <f>+domexp!O27+reexp!O27</f>
        <v>38634</v>
      </c>
      <c r="P27">
        <f>+domexp!P27+reexp!P27</f>
        <v>64333</v>
      </c>
      <c r="Q27">
        <f>+domexp!Q27+reexp!Q27</f>
        <v>71992</v>
      </c>
      <c r="R27">
        <f>+domexp!R27+reexp!R27</f>
        <v>114574</v>
      </c>
      <c r="S27">
        <f>+domexp!S27+reexp!S27</f>
        <v>0</v>
      </c>
      <c r="T27">
        <f>+domexp!T27+reexp!T27</f>
        <v>0</v>
      </c>
      <c r="U27">
        <f>+domexp!U27+reexp!U27</f>
        <v>0</v>
      </c>
      <c r="V27">
        <f>+domexp!V27+reexp!V27</f>
        <v>0</v>
      </c>
      <c r="W27">
        <f>+domexp!W27+reexp!W27</f>
        <v>0</v>
      </c>
      <c r="X27">
        <f>+domexp!X27+reexp!X27</f>
        <v>201981</v>
      </c>
      <c r="Y27">
        <f>+domexp!Y27+reexp!Y27</f>
        <v>281795</v>
      </c>
      <c r="Z27">
        <f>+domexp!Z27+reexp!Z27</f>
        <v>232105</v>
      </c>
      <c r="AA27">
        <f>+domexp!AA27+reexp!AA27</f>
        <v>173904</v>
      </c>
      <c r="AB27">
        <f>+domexp!AB27+reexp!AB27</f>
        <v>170181</v>
      </c>
      <c r="AC27">
        <f>+domexp!AC27+reexp!AC27</f>
        <v>242870</v>
      </c>
      <c r="AD27">
        <f>+domexp!AD27+reexp!AD27</f>
        <v>306233</v>
      </c>
      <c r="AE27">
        <f>+domexp!AE27+reexp!AE27</f>
        <v>362173</v>
      </c>
      <c r="AF27">
        <f>+domexp!AF27+reexp!AF27</f>
        <v>337048</v>
      </c>
      <c r="AG27">
        <f>+domexp!AG27+reexp!AG27</f>
        <v>385578</v>
      </c>
      <c r="AH27">
        <f>+domexp!AH27+reexp!AH27</f>
        <v>432484</v>
      </c>
      <c r="AI27">
        <f>+domexp!AI27+reexp!AI27</f>
        <v>253589</v>
      </c>
      <c r="AJ27">
        <f>+domexp!AJ27+reexp!AJ27</f>
        <v>104109</v>
      </c>
      <c r="AK27">
        <f>+domexp!AK27+reexp!AK27</f>
        <v>125413</v>
      </c>
      <c r="AL27">
        <f>+domexp!AL27+reexp!AL27</f>
        <v>134294</v>
      </c>
      <c r="AM27">
        <f>+domexp!AM27+reexp!AM27</f>
        <v>108502</v>
      </c>
      <c r="AN27">
        <f>+domexp!AN27+reexp!AN27</f>
        <v>81436</v>
      </c>
      <c r="AO27">
        <f>+domexp!AO27+reexp!AO27</f>
        <v>108486</v>
      </c>
      <c r="AP27">
        <f>+domexp!AP27+reexp!AP27</f>
        <v>231458</v>
      </c>
      <c r="AQ27">
        <f>+domexp!AQ27+reexp!AQ27</f>
        <v>154517</v>
      </c>
      <c r="AR27">
        <f>+domexp!AR27+reexp!AR27</f>
        <v>164026</v>
      </c>
      <c r="AS27">
        <f>+domexp!AS27+reexp!AS27</f>
        <v>174054</v>
      </c>
      <c r="AT27">
        <f>+domexp!AT27+reexp!AT27</f>
        <v>354660</v>
      </c>
      <c r="AU27">
        <f>+domexp!AU27+reexp!AU27</f>
        <v>41161</v>
      </c>
      <c r="AV27">
        <f>+domexp!AV27+reexp!AV27</f>
        <v>0</v>
      </c>
      <c r="AW27">
        <f>+domexp!AW27+reexp!AW27</f>
        <v>0</v>
      </c>
      <c r="AX27">
        <f>+domexp!AX27+reexp!AX27</f>
        <v>0</v>
      </c>
      <c r="AY27">
        <f>+domexp!AY27+reexp!AY27</f>
        <v>545717</v>
      </c>
      <c r="AZ27">
        <f>+domexp!AZ27+reexp!AZ27</f>
        <v>1450835</v>
      </c>
      <c r="BA27">
        <f>+domexp!BA27+reexp!BA27</f>
        <v>2286377</v>
      </c>
      <c r="BB27">
        <f>+domexp!BB27+reexp!BB27</f>
        <v>1980318</v>
      </c>
      <c r="BC27">
        <f>+domexp!BC27+reexp!BC27</f>
        <v>1053082</v>
      </c>
    </row>
    <row r="28" spans="1:55" x14ac:dyDescent="0.25">
      <c r="B28" t="s">
        <v>270</v>
      </c>
      <c r="E28">
        <f>+domexp!E28+reexp!E28</f>
        <v>0</v>
      </c>
      <c r="F28">
        <f>+domexp!F28+reexp!F28</f>
        <v>0</v>
      </c>
      <c r="G28">
        <f>+domexp!G28+reexp!G28</f>
        <v>0</v>
      </c>
      <c r="H28">
        <f>+domexp!H28+reexp!H28</f>
        <v>0</v>
      </c>
      <c r="I28">
        <f>+domexp!I28+reexp!I28</f>
        <v>0</v>
      </c>
      <c r="J28">
        <f>+domexp!J28+reexp!J28</f>
        <v>0</v>
      </c>
      <c r="K28">
        <f>+domexp!K28+reexp!K28</f>
        <v>0</v>
      </c>
      <c r="L28">
        <f>+domexp!L28+reexp!L28</f>
        <v>0</v>
      </c>
      <c r="M28">
        <f>+domexp!M28+reexp!M28</f>
        <v>0</v>
      </c>
      <c r="N28">
        <f>+domexp!N28+reexp!N28</f>
        <v>0</v>
      </c>
      <c r="O28">
        <f>+domexp!O28+reexp!O28</f>
        <v>0</v>
      </c>
      <c r="P28">
        <f>+domexp!P28+reexp!P28</f>
        <v>0</v>
      </c>
      <c r="Q28">
        <f>+domexp!Q28+reexp!Q28</f>
        <v>0</v>
      </c>
      <c r="R28">
        <f>+domexp!R28+reexp!R28</f>
        <v>0</v>
      </c>
      <c r="S28">
        <f>+domexp!S28+reexp!S28</f>
        <v>0</v>
      </c>
      <c r="T28">
        <f>+domexp!T28+reexp!T28</f>
        <v>0</v>
      </c>
      <c r="U28">
        <f>+domexp!U28+reexp!U28</f>
        <v>0</v>
      </c>
      <c r="V28">
        <f>+domexp!V28+reexp!V28</f>
        <v>0</v>
      </c>
      <c r="W28">
        <f>+domexp!W28+reexp!W28</f>
        <v>0</v>
      </c>
      <c r="X28">
        <f>+domexp!X28+reexp!X28</f>
        <v>0</v>
      </c>
      <c r="Y28">
        <f>+domexp!Y28+reexp!Y28</f>
        <v>0</v>
      </c>
      <c r="Z28">
        <f>+domexp!Z28+reexp!Z28</f>
        <v>0</v>
      </c>
      <c r="AA28">
        <f>+domexp!AA28+reexp!AA28</f>
        <v>0</v>
      </c>
      <c r="AB28">
        <f>+domexp!AB28+reexp!AB28</f>
        <v>0</v>
      </c>
      <c r="AC28">
        <f>+domexp!AC28+reexp!AC28</f>
        <v>0</v>
      </c>
      <c r="AD28">
        <f>+domexp!AD28+reexp!AD28</f>
        <v>0</v>
      </c>
      <c r="AE28">
        <f>+domexp!AE28+reexp!AE28</f>
        <v>0</v>
      </c>
      <c r="AF28">
        <f>+domexp!AF28+reexp!AF28</f>
        <v>0</v>
      </c>
      <c r="AG28">
        <f>+domexp!AG28+reexp!AG28</f>
        <v>0</v>
      </c>
      <c r="AH28">
        <f>+domexp!AH28+reexp!AH28</f>
        <v>0</v>
      </c>
      <c r="AI28">
        <f>+domexp!AI28+reexp!AI28</f>
        <v>0</v>
      </c>
      <c r="AJ28">
        <f>+domexp!AJ28+reexp!AJ28</f>
        <v>0</v>
      </c>
      <c r="AK28">
        <f>+domexp!AK28+reexp!AK28</f>
        <v>0</v>
      </c>
      <c r="AL28">
        <f>+domexp!AL28+reexp!AL28</f>
        <v>0</v>
      </c>
      <c r="AM28">
        <f>+domexp!AM28+reexp!AM28</f>
        <v>0</v>
      </c>
      <c r="AN28">
        <f>+domexp!AN28+reexp!AN28</f>
        <v>0</v>
      </c>
      <c r="AO28">
        <f>+domexp!AO28+reexp!AO28</f>
        <v>0</v>
      </c>
      <c r="AP28">
        <f>+domexp!AP28+reexp!AP28</f>
        <v>0</v>
      </c>
      <c r="AQ28">
        <f>+domexp!AQ28+reexp!AQ28</f>
        <v>0</v>
      </c>
      <c r="AR28">
        <f>+domexp!AR28+reexp!AR28</f>
        <v>0</v>
      </c>
      <c r="AS28">
        <f>+domexp!AS28+reexp!AS28</f>
        <v>0</v>
      </c>
      <c r="AT28">
        <f>+domexp!AT28+reexp!AT28</f>
        <v>0</v>
      </c>
      <c r="AU28">
        <f>+domexp!AU28+reexp!AU28</f>
        <v>0</v>
      </c>
      <c r="AV28">
        <f>+domexp!AV28+reexp!AV28</f>
        <v>0</v>
      </c>
      <c r="AW28">
        <f>+domexp!AW28+reexp!AW28</f>
        <v>0</v>
      </c>
      <c r="AX28">
        <f>+domexp!AX28+reexp!AX28</f>
        <v>0</v>
      </c>
      <c r="AY28">
        <f>+domexp!AY28+reexp!AY28</f>
        <v>88430</v>
      </c>
      <c r="AZ28">
        <f>+domexp!AZ28+reexp!AZ28</f>
        <v>476803</v>
      </c>
      <c r="BA28">
        <f>+domexp!BA28+reexp!BA28</f>
        <v>849232</v>
      </c>
      <c r="BB28">
        <f>+domexp!BB28+reexp!BB28</f>
        <v>990673</v>
      </c>
      <c r="BC28">
        <f>+domexp!BC28+reexp!BC28</f>
        <v>449367</v>
      </c>
    </row>
    <row r="29" spans="1:55" x14ac:dyDescent="0.25">
      <c r="A29" t="s">
        <v>0</v>
      </c>
      <c r="B29" t="s">
        <v>16</v>
      </c>
      <c r="C29" t="s">
        <v>20</v>
      </c>
      <c r="D29" t="s">
        <v>232</v>
      </c>
      <c r="E29">
        <f>+domexp!E29+reexp!E29</f>
        <v>0</v>
      </c>
      <c r="F29">
        <f>+domexp!F29+reexp!F29</f>
        <v>0</v>
      </c>
      <c r="G29">
        <f>+domexp!G29+reexp!G29</f>
        <v>0</v>
      </c>
      <c r="H29">
        <f>+domexp!H29+reexp!H29</f>
        <v>0</v>
      </c>
      <c r="I29">
        <f>+domexp!I29+reexp!I29</f>
        <v>0</v>
      </c>
      <c r="J29">
        <f>+domexp!J29+reexp!J29</f>
        <v>0</v>
      </c>
      <c r="K29">
        <f>+domexp!K29+reexp!K29</f>
        <v>50</v>
      </c>
      <c r="L29">
        <f>+domexp!L29+reexp!L29</f>
        <v>11</v>
      </c>
      <c r="M29">
        <f>+domexp!M29+reexp!M29</f>
        <v>40</v>
      </c>
      <c r="N29">
        <f>+domexp!N29+reexp!N29</f>
        <v>686</v>
      </c>
      <c r="O29">
        <f>+domexp!O29+reexp!O29</f>
        <v>41</v>
      </c>
      <c r="P29">
        <f>+domexp!P29+reexp!P29</f>
        <v>240</v>
      </c>
      <c r="Q29">
        <f>+domexp!Q29+reexp!Q29</f>
        <v>1896</v>
      </c>
      <c r="R29">
        <f>+domexp!R29+reexp!R29</f>
        <v>1602</v>
      </c>
      <c r="S29">
        <f>+domexp!S29+reexp!S29</f>
        <v>0</v>
      </c>
      <c r="T29">
        <f>+domexp!T29+reexp!T29</f>
        <v>0</v>
      </c>
      <c r="U29">
        <f>+domexp!U29+reexp!U29</f>
        <v>0</v>
      </c>
      <c r="V29">
        <f>+domexp!V29+reexp!V29</f>
        <v>0</v>
      </c>
      <c r="W29">
        <f>+domexp!W29+reexp!W29</f>
        <v>0</v>
      </c>
      <c r="X29">
        <f>+domexp!X29+reexp!X29</f>
        <v>1828</v>
      </c>
      <c r="Y29">
        <f>+domexp!Y29+reexp!Y29</f>
        <v>1692</v>
      </c>
      <c r="Z29">
        <f>+domexp!Z29+reexp!Z29</f>
        <v>948</v>
      </c>
      <c r="AA29">
        <f>+domexp!AA29+reexp!AA29</f>
        <v>4220</v>
      </c>
      <c r="AB29">
        <f>+domexp!AB29+reexp!AB29</f>
        <v>4594</v>
      </c>
      <c r="AC29">
        <f>+domexp!AC29+reexp!AC29</f>
        <v>7706</v>
      </c>
      <c r="AD29">
        <f>+domexp!AD29+reexp!AD29</f>
        <v>7157</v>
      </c>
      <c r="AE29">
        <f>+domexp!AE29+reexp!AE29</f>
        <v>3853</v>
      </c>
      <c r="AF29">
        <f>+domexp!AF29+reexp!AF29</f>
        <v>0</v>
      </c>
      <c r="AG29">
        <f>+domexp!AG29+reexp!AG29</f>
        <v>0</v>
      </c>
      <c r="AH29">
        <f>+domexp!AH29+reexp!AH29</f>
        <v>0</v>
      </c>
      <c r="AI29">
        <f>+domexp!AI29+reexp!AI29</f>
        <v>0</v>
      </c>
      <c r="AJ29">
        <f>+domexp!AJ29+reexp!AJ29</f>
        <v>0</v>
      </c>
      <c r="AK29">
        <f>+domexp!AK29+reexp!AK29</f>
        <v>0</v>
      </c>
      <c r="AL29">
        <f>+domexp!AL29+reexp!AL29</f>
        <v>0</v>
      </c>
      <c r="AM29">
        <f>+domexp!AM29+reexp!AM29</f>
        <v>0</v>
      </c>
      <c r="AN29">
        <f>+domexp!AN29+reexp!AN29</f>
        <v>0</v>
      </c>
      <c r="AO29">
        <f>+domexp!AO29+reexp!AO29</f>
        <v>0</v>
      </c>
      <c r="AP29">
        <f>+domexp!AP29+reexp!AP29</f>
        <v>0</v>
      </c>
      <c r="AQ29">
        <f>+domexp!AQ29+reexp!AQ29</f>
        <v>0</v>
      </c>
      <c r="AR29">
        <f>+domexp!AR29+reexp!AR29</f>
        <v>0</v>
      </c>
      <c r="AS29">
        <f>+domexp!AS29+reexp!AS29</f>
        <v>0</v>
      </c>
      <c r="AT29">
        <f>+domexp!AT29+reexp!AT29</f>
        <v>0</v>
      </c>
      <c r="AU29">
        <f>+domexp!AU29+reexp!AU29</f>
        <v>0</v>
      </c>
      <c r="AV29">
        <f>+domexp!AV29+reexp!AV29</f>
        <v>0</v>
      </c>
      <c r="AW29">
        <f>+domexp!AW29+reexp!AW29</f>
        <v>0</v>
      </c>
      <c r="AX29">
        <f>+domexp!AX29+reexp!AX29</f>
        <v>0</v>
      </c>
      <c r="AY29">
        <f>+domexp!AY29+reexp!AY29</f>
        <v>0</v>
      </c>
      <c r="AZ29">
        <f>+domexp!AZ29+reexp!AZ29</f>
        <v>0</v>
      </c>
      <c r="BA29">
        <f>+domexp!BA29+reexp!BA29</f>
        <v>0</v>
      </c>
      <c r="BB29">
        <f>+domexp!BB29+reexp!BB29</f>
        <v>0</v>
      </c>
      <c r="BC29">
        <f>+domexp!BC29+reexp!BC29</f>
        <v>180938</v>
      </c>
    </row>
    <row r="30" spans="1:55" x14ac:dyDescent="0.25">
      <c r="A30" t="s">
        <v>0</v>
      </c>
      <c r="B30" t="s">
        <v>17</v>
      </c>
      <c r="C30" t="s">
        <v>20</v>
      </c>
      <c r="D30" t="s">
        <v>232</v>
      </c>
      <c r="E30">
        <f>+domexp!E30+reexp!E30</f>
        <v>0</v>
      </c>
      <c r="F30">
        <f>+domexp!F30+reexp!F30</f>
        <v>0</v>
      </c>
      <c r="G30">
        <f>+domexp!G30+reexp!G30</f>
        <v>0</v>
      </c>
      <c r="H30">
        <f>+domexp!H30+reexp!H30</f>
        <v>0</v>
      </c>
      <c r="I30">
        <f>+domexp!I30+reexp!I30</f>
        <v>0</v>
      </c>
      <c r="J30">
        <f>+domexp!J30+reexp!J30</f>
        <v>495623</v>
      </c>
      <c r="K30">
        <f>+domexp!K30+reexp!K30</f>
        <v>640578</v>
      </c>
      <c r="L30">
        <f>+domexp!L30+reexp!L30</f>
        <v>536081</v>
      </c>
      <c r="M30">
        <f>+domexp!M30+reexp!M30</f>
        <v>577915</v>
      </c>
      <c r="N30">
        <f>+domexp!N30+reexp!N30</f>
        <v>587065</v>
      </c>
      <c r="O30">
        <f>+domexp!O30+reexp!O30</f>
        <v>641131</v>
      </c>
      <c r="P30">
        <f>+domexp!P30+reexp!P30</f>
        <v>856104</v>
      </c>
      <c r="Q30">
        <f>+domexp!Q30+reexp!Q30</f>
        <v>905159</v>
      </c>
      <c r="R30">
        <f>+domexp!R30+reexp!R30</f>
        <v>1439172</v>
      </c>
      <c r="S30">
        <f>+domexp!S30+reexp!S30</f>
        <v>0</v>
      </c>
      <c r="T30">
        <f>+domexp!T30+reexp!T30</f>
        <v>0</v>
      </c>
      <c r="U30">
        <f>+domexp!U30+reexp!U30</f>
        <v>0</v>
      </c>
      <c r="V30">
        <f>+domexp!V30+reexp!V30</f>
        <v>0</v>
      </c>
      <c r="W30">
        <f>+domexp!W30+reexp!W30</f>
        <v>0</v>
      </c>
      <c r="X30">
        <f>+domexp!X30+reexp!X30</f>
        <v>1618679</v>
      </c>
      <c r="Y30">
        <f>+domexp!Y30+reexp!Y30</f>
        <v>4628561</v>
      </c>
      <c r="Z30">
        <f>+domexp!Z30+reexp!Z30</f>
        <v>2926804</v>
      </c>
      <c r="AA30">
        <f>+domexp!AA30+reexp!AA30</f>
        <v>1662120</v>
      </c>
      <c r="AB30">
        <f>+domexp!AB30+reexp!AB30</f>
        <v>1881179</v>
      </c>
      <c r="AC30">
        <f>+domexp!AC30+reexp!AC30</f>
        <v>1970582</v>
      </c>
      <c r="AD30">
        <f>+domexp!AD30+reexp!AD30</f>
        <v>2604390</v>
      </c>
      <c r="AE30">
        <f>+domexp!AE30+reexp!AE30</f>
        <v>2381419</v>
      </c>
      <c r="AF30">
        <f>+domexp!AF30+reexp!AF30</f>
        <v>2336104</v>
      </c>
      <c r="AG30">
        <f>+domexp!AG30+reexp!AG30</f>
        <v>2311477</v>
      </c>
      <c r="AH30">
        <f>+domexp!AH30+reexp!AH30</f>
        <v>2361029</v>
      </c>
      <c r="AI30">
        <f>+domexp!AI30+reexp!AI30</f>
        <v>841709</v>
      </c>
      <c r="AJ30">
        <f>+domexp!AJ30+reexp!AJ30</f>
        <v>299493</v>
      </c>
      <c r="AK30">
        <f>+domexp!AK30+reexp!AK30</f>
        <v>378410</v>
      </c>
      <c r="AL30">
        <f>+domexp!AL30+reexp!AL30</f>
        <v>242669</v>
      </c>
      <c r="AM30">
        <f>+domexp!AM30+reexp!AM30</f>
        <v>202570</v>
      </c>
      <c r="AN30">
        <f>+domexp!AN30+reexp!AN30</f>
        <v>196406</v>
      </c>
      <c r="AO30">
        <f>+domexp!AO30+reexp!AO30</f>
        <v>289393</v>
      </c>
      <c r="AP30">
        <f>+domexp!AP30+reexp!AP30</f>
        <v>421790</v>
      </c>
      <c r="AQ30">
        <f>+domexp!AQ30+reexp!AQ30</f>
        <v>309315</v>
      </c>
      <c r="AR30">
        <f>+domexp!AR30+reexp!AR30</f>
        <v>295654</v>
      </c>
      <c r="AS30">
        <f>+domexp!AS30+reexp!AS30</f>
        <v>272000</v>
      </c>
      <c r="AT30">
        <f>+domexp!AT30+reexp!AT30</f>
        <v>296097</v>
      </c>
      <c r="AU30">
        <f>+domexp!AU30+reexp!AU30</f>
        <v>55789</v>
      </c>
      <c r="AV30">
        <f>+domexp!AV30+reexp!AV30</f>
        <v>0</v>
      </c>
      <c r="AW30">
        <f>+domexp!AW30+reexp!AW30</f>
        <v>0</v>
      </c>
      <c r="AX30">
        <f>+domexp!AX30+reexp!AX30</f>
        <v>0</v>
      </c>
      <c r="AY30">
        <f>+domexp!AY30+reexp!AY30</f>
        <v>0</v>
      </c>
      <c r="AZ30">
        <f>+domexp!AZ30+reexp!AZ30</f>
        <v>0</v>
      </c>
      <c r="BA30">
        <f>+domexp!BA30+reexp!BA30</f>
        <v>0</v>
      </c>
      <c r="BB30">
        <f>+domexp!BB30+reexp!BB30</f>
        <v>0</v>
      </c>
      <c r="BC30">
        <f>+domexp!BC30+reexp!BC30</f>
        <v>0</v>
      </c>
    </row>
    <row r="31" spans="1:55" x14ac:dyDescent="0.25">
      <c r="A31" t="s">
        <v>0</v>
      </c>
      <c r="B31" t="s">
        <v>18</v>
      </c>
      <c r="C31" t="s">
        <v>20</v>
      </c>
      <c r="D31" t="s">
        <v>232</v>
      </c>
      <c r="E31">
        <f>+domexp!E31+reexp!E31</f>
        <v>0</v>
      </c>
      <c r="F31">
        <f>+domexp!F31+reexp!F31</f>
        <v>0</v>
      </c>
      <c r="G31">
        <f>+domexp!G31+reexp!G31</f>
        <v>0</v>
      </c>
      <c r="H31">
        <f>+domexp!H31+reexp!H31</f>
        <v>0</v>
      </c>
      <c r="I31">
        <f>+domexp!I31+reexp!I31</f>
        <v>0</v>
      </c>
      <c r="J31">
        <f>+domexp!J31+reexp!J31</f>
        <v>40577</v>
      </c>
      <c r="K31">
        <f>+domexp!K31+reexp!K31</f>
        <v>42510</v>
      </c>
      <c r="L31">
        <f>+domexp!L31+reexp!L31</f>
        <v>65297</v>
      </c>
      <c r="M31">
        <f>+domexp!M31+reexp!M31</f>
        <v>37426</v>
      </c>
      <c r="N31">
        <f>+domexp!N31+reexp!N31</f>
        <v>38158</v>
      </c>
      <c r="O31">
        <f>+domexp!O31+reexp!O31</f>
        <v>48635</v>
      </c>
      <c r="P31">
        <f>+domexp!P31+reexp!P31</f>
        <v>58342</v>
      </c>
      <c r="Q31">
        <f>+domexp!Q31+reexp!Q31</f>
        <v>44107</v>
      </c>
      <c r="R31">
        <f>+domexp!R31+reexp!R31</f>
        <v>52225</v>
      </c>
      <c r="S31">
        <f>+domexp!S31+reexp!S31</f>
        <v>0</v>
      </c>
      <c r="T31">
        <f>+domexp!T31+reexp!T31</f>
        <v>0</v>
      </c>
      <c r="U31">
        <f>+domexp!U31+reexp!U31</f>
        <v>0</v>
      </c>
      <c r="V31">
        <f>+domexp!V31+reexp!V31</f>
        <v>0</v>
      </c>
      <c r="W31">
        <f>+domexp!W31+reexp!W31</f>
        <v>0</v>
      </c>
      <c r="X31">
        <f>+domexp!X31+reexp!X31</f>
        <v>38703</v>
      </c>
      <c r="Y31">
        <f>+domexp!Y31+reexp!Y31</f>
        <v>137158</v>
      </c>
      <c r="Z31">
        <f>+domexp!Z31+reexp!Z31</f>
        <v>228134</v>
      </c>
      <c r="AA31">
        <f>+domexp!AA31+reexp!AA31</f>
        <v>197046</v>
      </c>
      <c r="AB31">
        <f>+domexp!AB31+reexp!AB31</f>
        <v>232650</v>
      </c>
      <c r="AC31">
        <f>+domexp!AC31+reexp!AC31</f>
        <v>299062</v>
      </c>
      <c r="AD31">
        <f>+domexp!AD31+reexp!AD31</f>
        <v>269703</v>
      </c>
      <c r="AE31">
        <f>+domexp!AE31+reexp!AE31</f>
        <v>285825</v>
      </c>
      <c r="AF31">
        <f>+domexp!AF31+reexp!AF31</f>
        <v>556820</v>
      </c>
      <c r="AG31">
        <f>+domexp!AG31+reexp!AG31</f>
        <v>682357</v>
      </c>
      <c r="AH31">
        <f>+domexp!AH31+reexp!AH31</f>
        <v>561566</v>
      </c>
      <c r="AI31">
        <f>+domexp!AI31+reexp!AI31</f>
        <v>430655</v>
      </c>
      <c r="AJ31">
        <f>+domexp!AJ31+reexp!AJ31</f>
        <v>231906</v>
      </c>
      <c r="AK31">
        <f>+domexp!AK31+reexp!AK31</f>
        <v>152937</v>
      </c>
      <c r="AL31">
        <f>+domexp!AL31+reexp!AL31</f>
        <v>200075</v>
      </c>
      <c r="AM31">
        <f>+domexp!AM31+reexp!AM31</f>
        <v>193102</v>
      </c>
      <c r="AN31">
        <f>+domexp!AN31+reexp!AN31</f>
        <v>295474</v>
      </c>
      <c r="AO31">
        <f>+domexp!AO31+reexp!AO31</f>
        <v>345894</v>
      </c>
      <c r="AP31">
        <f>+domexp!AP31+reexp!AP31</f>
        <v>321239</v>
      </c>
      <c r="AQ31">
        <f>+domexp!AQ31+reexp!AQ31</f>
        <v>669089</v>
      </c>
      <c r="AR31">
        <f>+domexp!AR31+reexp!AR31</f>
        <v>340397</v>
      </c>
      <c r="AS31">
        <f>+domexp!AS31+reexp!AS31</f>
        <v>416294</v>
      </c>
      <c r="AT31">
        <f>+domexp!AT31+reexp!AT31</f>
        <v>395909</v>
      </c>
      <c r="AU31">
        <f>+domexp!AU31+reexp!AU31</f>
        <v>1168191</v>
      </c>
      <c r="AV31">
        <f>+domexp!AV31+reexp!AV31</f>
        <v>1216412</v>
      </c>
      <c r="AW31">
        <f>+domexp!AW31+reexp!AW31</f>
        <v>1366984</v>
      </c>
      <c r="AX31">
        <f>+domexp!AX31+reexp!AX31</f>
        <v>2089517</v>
      </c>
      <c r="AY31">
        <f>+domexp!AY31+reexp!AY31</f>
        <v>3840780</v>
      </c>
      <c r="AZ31">
        <f>+domexp!AZ31+reexp!AZ31</f>
        <v>2783790</v>
      </c>
      <c r="BA31">
        <f>+domexp!BA31+reexp!BA31</f>
        <v>2547107</v>
      </c>
      <c r="BB31">
        <f>+domexp!BB31+reexp!BB31</f>
        <v>2497759</v>
      </c>
      <c r="BC31">
        <f>+domexp!BC31+reexp!BC31</f>
        <v>3572392</v>
      </c>
    </row>
    <row r="32" spans="1:55" x14ac:dyDescent="0.25">
      <c r="A32" t="s">
        <v>0</v>
      </c>
      <c r="B32" t="s">
        <v>19</v>
      </c>
      <c r="C32" t="s">
        <v>20</v>
      </c>
      <c r="D32" t="s">
        <v>232</v>
      </c>
      <c r="E32">
        <f>+domexp!E32+reexp!E32</f>
        <v>0</v>
      </c>
      <c r="F32">
        <f>+domexp!F32+reexp!F32</f>
        <v>0</v>
      </c>
      <c r="G32">
        <f>+domexp!G32+reexp!G32</f>
        <v>0</v>
      </c>
      <c r="H32">
        <f>+domexp!H32+reexp!H32</f>
        <v>0</v>
      </c>
      <c r="I32">
        <f>+domexp!I32+reexp!I32</f>
        <v>0</v>
      </c>
      <c r="J32">
        <f>+domexp!J32+reexp!J32</f>
        <v>74892</v>
      </c>
      <c r="K32">
        <f>+domexp!K32+reexp!K32</f>
        <v>67739</v>
      </c>
      <c r="L32">
        <f>+domexp!L32+reexp!L32</f>
        <v>69194</v>
      </c>
      <c r="M32">
        <f>+domexp!M32+reexp!M32</f>
        <v>247553</v>
      </c>
      <c r="N32">
        <f>+domexp!N32+reexp!N32</f>
        <v>63353</v>
      </c>
      <c r="O32">
        <f>+domexp!O32+reexp!O32</f>
        <v>73958</v>
      </c>
      <c r="P32">
        <f>+domexp!P32+reexp!P32</f>
        <v>79685</v>
      </c>
      <c r="Q32">
        <f>+domexp!Q32+reexp!Q32</f>
        <v>77256</v>
      </c>
      <c r="R32">
        <f>+domexp!R32+reexp!R32</f>
        <v>77507</v>
      </c>
      <c r="S32">
        <f>+domexp!S32+reexp!S32</f>
        <v>0</v>
      </c>
      <c r="T32">
        <f>+domexp!T32+reexp!T32</f>
        <v>0</v>
      </c>
      <c r="U32">
        <f>+domexp!U32+reexp!U32</f>
        <v>0</v>
      </c>
      <c r="V32">
        <f>+domexp!V32+reexp!V32</f>
        <v>0</v>
      </c>
      <c r="W32">
        <f>+domexp!W32+reexp!W32</f>
        <v>0</v>
      </c>
      <c r="X32">
        <f>+domexp!X32+reexp!X32</f>
        <v>73591</v>
      </c>
      <c r="Y32">
        <f>+domexp!Y32+reexp!Y32</f>
        <v>149271</v>
      </c>
      <c r="Z32">
        <f>+domexp!Z32+reexp!Z32</f>
        <v>74745</v>
      </c>
      <c r="AA32">
        <f>+domexp!AA32+reexp!AA32</f>
        <v>100245</v>
      </c>
      <c r="AB32">
        <f>+domexp!AB32+reexp!AB32</f>
        <v>84093</v>
      </c>
      <c r="AC32">
        <f>+domexp!AC32+reexp!AC32</f>
        <v>78599</v>
      </c>
      <c r="AD32">
        <f>+domexp!AD32+reexp!AD32</f>
        <v>122825</v>
      </c>
      <c r="AE32">
        <f>+domexp!AE32+reexp!AE32</f>
        <v>87381</v>
      </c>
      <c r="AF32">
        <f>+domexp!AF32+reexp!AF32</f>
        <v>179962</v>
      </c>
      <c r="AG32">
        <f>+domexp!AG32+reexp!AG32</f>
        <v>103846</v>
      </c>
      <c r="AH32">
        <f>+domexp!AH32+reexp!AH32</f>
        <v>101552</v>
      </c>
      <c r="AI32">
        <f>+domexp!AI32+reexp!AI32</f>
        <v>94845</v>
      </c>
      <c r="AJ32">
        <f>+domexp!AJ32+reexp!AJ32</f>
        <v>77654</v>
      </c>
      <c r="AK32">
        <f>+domexp!AK32+reexp!AK32</f>
        <v>136168</v>
      </c>
      <c r="AL32">
        <f>+domexp!AL32+reexp!AL32</f>
        <v>76437</v>
      </c>
      <c r="AM32">
        <f>+domexp!AM32+reexp!AM32</f>
        <v>69868</v>
      </c>
      <c r="AN32">
        <f>+domexp!AN32+reexp!AN32</f>
        <v>66625</v>
      </c>
      <c r="AO32">
        <f>+domexp!AO32+reexp!AO32</f>
        <v>58476</v>
      </c>
      <c r="AP32">
        <f>+domexp!AP32+reexp!AP32</f>
        <v>49815</v>
      </c>
      <c r="AQ32">
        <f>+domexp!AQ32+reexp!AQ32</f>
        <v>41928</v>
      </c>
      <c r="AR32">
        <f>+domexp!AR32+reexp!AR32</f>
        <v>41172</v>
      </c>
      <c r="AS32">
        <f>+domexp!AS32+reexp!AS32</f>
        <v>42445</v>
      </c>
      <c r="AT32">
        <f>+domexp!AT32+reexp!AT32</f>
        <v>44284</v>
      </c>
      <c r="AU32">
        <f>+domexp!AU32+reexp!AU32</f>
        <v>29557</v>
      </c>
      <c r="AV32">
        <f>+domexp!AV32+reexp!AV32</f>
        <v>45112</v>
      </c>
      <c r="AW32">
        <f>+domexp!AW32+reexp!AW32</f>
        <v>43502</v>
      </c>
      <c r="AX32">
        <f>+domexp!AX32+reexp!AX32</f>
        <v>53105</v>
      </c>
      <c r="AY32">
        <f>+domexp!AY32+reexp!AY32</f>
        <v>116636</v>
      </c>
      <c r="AZ32">
        <f>+domexp!AZ32+reexp!AZ32</f>
        <v>176335</v>
      </c>
      <c r="BA32">
        <f>+domexp!BA32+reexp!BA32</f>
        <v>177814</v>
      </c>
      <c r="BB32">
        <f>+domexp!BB32+reexp!BB32</f>
        <v>238202</v>
      </c>
      <c r="BC32">
        <f>+domexp!BC32+reexp!BC32</f>
        <v>413343</v>
      </c>
    </row>
    <row r="33" spans="1:55" x14ac:dyDescent="0.25">
      <c r="A33" t="s">
        <v>0</v>
      </c>
      <c r="B33" t="s">
        <v>194</v>
      </c>
      <c r="C33" t="s">
        <v>22</v>
      </c>
      <c r="D33" t="s">
        <v>232</v>
      </c>
      <c r="E33">
        <f>+domexp!E33+reexp!E33</f>
        <v>0</v>
      </c>
      <c r="F33">
        <f>+domexp!F33+reexp!F33</f>
        <v>0</v>
      </c>
      <c r="G33">
        <f>+domexp!G33+reexp!G33</f>
        <v>0</v>
      </c>
      <c r="H33">
        <f>+domexp!H33+reexp!H33</f>
        <v>0</v>
      </c>
      <c r="I33">
        <f>+domexp!I33+reexp!I33</f>
        <v>0</v>
      </c>
      <c r="J33">
        <f>+domexp!J33+reexp!J33</f>
        <v>13304033</v>
      </c>
      <c r="K33">
        <f>+domexp!K33+reexp!K33</f>
        <v>15111271</v>
      </c>
      <c r="L33">
        <f>+domexp!L33+reexp!L33</f>
        <v>16876181</v>
      </c>
      <c r="M33">
        <f>+domexp!M33+reexp!M33</f>
        <v>14796446</v>
      </c>
      <c r="N33">
        <f>+domexp!N33+reexp!N33</f>
        <v>16475104</v>
      </c>
      <c r="O33">
        <f>+domexp!O33+reexp!O33</f>
        <v>17838334</v>
      </c>
      <c r="P33">
        <f>+domexp!P33+reexp!P33</f>
        <v>18609364</v>
      </c>
      <c r="Q33">
        <f>+domexp!Q33+reexp!Q33</f>
        <v>19556261</v>
      </c>
      <c r="R33">
        <f>+domexp!R33+reexp!R33</f>
        <v>20660362</v>
      </c>
      <c r="S33">
        <f>+domexp!S33+reexp!S33</f>
        <v>0</v>
      </c>
      <c r="T33">
        <f>+domexp!T33+reexp!T33</f>
        <v>0</v>
      </c>
      <c r="U33">
        <f>+domexp!U33+reexp!U33</f>
        <v>0</v>
      </c>
      <c r="V33">
        <f>+domexp!V33+reexp!V33</f>
        <v>0</v>
      </c>
      <c r="W33">
        <f>+domexp!W33+reexp!W33</f>
        <v>0</v>
      </c>
      <c r="X33">
        <f>+domexp!X33+reexp!X33</f>
        <v>65506266</v>
      </c>
      <c r="Y33">
        <f>+domexp!Y33+reexp!Y33</f>
        <v>68525682</v>
      </c>
      <c r="Z33">
        <f>+domexp!Z33+reexp!Z33</f>
        <v>29283310</v>
      </c>
      <c r="AA33">
        <f>+domexp!AA33+reexp!AA33</f>
        <v>35679685</v>
      </c>
      <c r="AB33">
        <f>+domexp!AB33+reexp!AB33</f>
        <v>35453396</v>
      </c>
      <c r="AC33">
        <f>+domexp!AC33+reexp!AC33</f>
        <v>32883060</v>
      </c>
      <c r="AD33">
        <f>+domexp!AD33+reexp!AD33</f>
        <v>28930900</v>
      </c>
      <c r="AE33">
        <f>+domexp!AE33+reexp!AE33</f>
        <v>22366515</v>
      </c>
      <c r="AF33">
        <f>+domexp!AF33+reexp!AF33</f>
        <v>25250653</v>
      </c>
      <c r="AG33">
        <f>+domexp!AG33+reexp!AG33</f>
        <v>27350552</v>
      </c>
      <c r="AH33">
        <f>+domexp!AH33+reexp!AH33</f>
        <v>28618308</v>
      </c>
      <c r="AI33">
        <f>+domexp!AI33+reexp!AI33</f>
        <v>21578948</v>
      </c>
      <c r="AJ33">
        <f>+domexp!AJ33+reexp!AJ33</f>
        <v>14572635</v>
      </c>
      <c r="AK33">
        <f>+domexp!AK33+reexp!AK33</f>
        <v>12809206</v>
      </c>
      <c r="AL33">
        <f>+domexp!AL33+reexp!AL33</f>
        <v>12940876</v>
      </c>
      <c r="AM33">
        <f>+domexp!AM33+reexp!AM33</f>
        <v>12906169</v>
      </c>
      <c r="AN33">
        <f>+domexp!AN33+reexp!AN33</f>
        <v>13123405</v>
      </c>
      <c r="AO33">
        <f>+domexp!AO33+reexp!AO33</f>
        <v>14159598</v>
      </c>
      <c r="AP33">
        <f>+domexp!AP33+reexp!AP33</f>
        <v>17020976</v>
      </c>
      <c r="AQ33">
        <f>+domexp!AQ33+reexp!AQ33</f>
        <v>12652798</v>
      </c>
      <c r="AR33">
        <f>+domexp!AR33+reexp!AR33</f>
        <v>10508808</v>
      </c>
      <c r="AS33">
        <f>+domexp!AS33+reexp!AS33</f>
        <v>3732769</v>
      </c>
      <c r="AT33">
        <f>+domexp!AT33+reexp!AT33</f>
        <v>0</v>
      </c>
      <c r="AU33">
        <f>+domexp!AU33+reexp!AU33</f>
        <v>432530</v>
      </c>
      <c r="AV33">
        <f>+domexp!AV33+reexp!AV33</f>
        <v>0</v>
      </c>
      <c r="AW33">
        <f>+domexp!AW33+reexp!AW33</f>
        <v>924336</v>
      </c>
      <c r="AX33">
        <f>+domexp!AX33+reexp!AX33</f>
        <v>48349485</v>
      </c>
      <c r="AY33">
        <f>+domexp!AY33+reexp!AY33</f>
        <v>30626539</v>
      </c>
      <c r="AZ33">
        <f>+domexp!AZ33+reexp!AZ33</f>
        <v>36750895</v>
      </c>
      <c r="BA33">
        <f>+domexp!BA33+reexp!BA33</f>
        <v>42432058</v>
      </c>
      <c r="BB33">
        <f>+domexp!BB33+reexp!BB33</f>
        <v>40234847</v>
      </c>
      <c r="BC33">
        <f>+domexp!BC33+reexp!BC33</f>
        <v>57951476</v>
      </c>
    </row>
    <row r="34" spans="1:55" x14ac:dyDescent="0.25">
      <c r="A34" t="s">
        <v>0</v>
      </c>
      <c r="B34" t="s">
        <v>21</v>
      </c>
      <c r="C34" t="s">
        <v>22</v>
      </c>
      <c r="D34" t="s">
        <v>232</v>
      </c>
      <c r="E34">
        <f>+domexp!E34+reexp!E34</f>
        <v>0</v>
      </c>
      <c r="F34">
        <f>+domexp!F34+reexp!F34</f>
        <v>0</v>
      </c>
      <c r="G34">
        <f>+domexp!G34+reexp!G34</f>
        <v>0</v>
      </c>
      <c r="H34">
        <f>+domexp!H34+reexp!H34</f>
        <v>0</v>
      </c>
      <c r="I34">
        <f>+domexp!I34+reexp!I34</f>
        <v>0</v>
      </c>
      <c r="J34">
        <f>+domexp!J34+reexp!J34</f>
        <v>136245</v>
      </c>
      <c r="K34">
        <f>+domexp!K34+reexp!K34</f>
        <v>142521</v>
      </c>
      <c r="L34">
        <f>+domexp!L34+reexp!L34</f>
        <v>115630</v>
      </c>
      <c r="M34">
        <f>+domexp!M34+reexp!M34</f>
        <v>111084</v>
      </c>
      <c r="N34">
        <f>+domexp!N34+reexp!N34</f>
        <v>101281</v>
      </c>
      <c r="O34">
        <f>+domexp!O34+reexp!O34</f>
        <v>153139</v>
      </c>
      <c r="P34">
        <f>+domexp!P34+reexp!P34</f>
        <v>269218</v>
      </c>
      <c r="Q34">
        <f>+domexp!Q34+reexp!Q34</f>
        <v>382417</v>
      </c>
      <c r="R34">
        <f>+domexp!R34+reexp!R34</f>
        <v>304564</v>
      </c>
      <c r="S34">
        <f>+domexp!S34+reexp!S34</f>
        <v>0</v>
      </c>
      <c r="T34">
        <f>+domexp!T34+reexp!T34</f>
        <v>0</v>
      </c>
      <c r="U34">
        <f>+domexp!U34+reexp!U34</f>
        <v>0</v>
      </c>
      <c r="V34">
        <f>+domexp!V34+reexp!V34</f>
        <v>0</v>
      </c>
      <c r="W34">
        <f>+domexp!W34+reexp!W34</f>
        <v>0</v>
      </c>
      <c r="X34">
        <f>+domexp!X34+reexp!X34</f>
        <v>1246529</v>
      </c>
      <c r="Y34">
        <f>+domexp!Y34+reexp!Y34</f>
        <v>1006487</v>
      </c>
      <c r="Z34">
        <f>+domexp!Z34+reexp!Z34</f>
        <v>520389</v>
      </c>
      <c r="AA34">
        <f>+domexp!AA34+reexp!AA34</f>
        <v>613081</v>
      </c>
      <c r="AB34">
        <f>+domexp!AB34+reexp!AB34</f>
        <v>452328</v>
      </c>
      <c r="AC34">
        <f>+domexp!AC34+reexp!AC34</f>
        <v>478318</v>
      </c>
      <c r="AD34">
        <f>+domexp!AD34+reexp!AD34</f>
        <v>1029251</v>
      </c>
      <c r="AE34">
        <f>+domexp!AE34+reexp!AE34</f>
        <v>779531</v>
      </c>
      <c r="AF34">
        <f>+domexp!AF34+reexp!AF34</f>
        <v>461264</v>
      </c>
      <c r="AG34">
        <f>+domexp!AG34+reexp!AG34</f>
        <v>626806</v>
      </c>
      <c r="AH34">
        <f>+domexp!AH34+reexp!AH34</f>
        <v>785635</v>
      </c>
      <c r="AI34">
        <f>+domexp!AI34+reexp!AI34</f>
        <v>598669</v>
      </c>
      <c r="AJ34">
        <f>+domexp!AJ34+reexp!AJ34</f>
        <v>481218</v>
      </c>
      <c r="AK34">
        <f>+domexp!AK34+reexp!AK34</f>
        <v>372234</v>
      </c>
      <c r="AL34">
        <f>+domexp!AL34+reexp!AL34</f>
        <v>414257</v>
      </c>
      <c r="AM34">
        <f>+domexp!AM34+reexp!AM34</f>
        <v>408598</v>
      </c>
      <c r="AN34">
        <f>+domexp!AN34+reexp!AN34</f>
        <v>513787</v>
      </c>
      <c r="AO34">
        <f>+domexp!AO34+reexp!AO34</f>
        <v>419456</v>
      </c>
      <c r="AP34">
        <f>+domexp!AP34+reexp!AP34</f>
        <v>547010</v>
      </c>
      <c r="AQ34">
        <f>+domexp!AQ34+reexp!AQ34</f>
        <v>431815</v>
      </c>
      <c r="AR34">
        <f>+domexp!AR34+reexp!AR34</f>
        <v>374059</v>
      </c>
      <c r="AS34">
        <f>+domexp!AS34+reexp!AS34</f>
        <v>355020</v>
      </c>
      <c r="AT34">
        <f>+domexp!AT34+reexp!AT34</f>
        <v>1134385</v>
      </c>
      <c r="AU34">
        <f>+domexp!AU34+reexp!AU34</f>
        <v>1173442</v>
      </c>
      <c r="AV34">
        <f>+domexp!AV34+reexp!AV34</f>
        <v>1695943</v>
      </c>
      <c r="AW34">
        <f>+domexp!AW34+reexp!AW34</f>
        <v>2228394</v>
      </c>
      <c r="AX34">
        <f>+domexp!AX34+reexp!AX34</f>
        <v>1600953</v>
      </c>
      <c r="AY34">
        <f>+domexp!AY34+reexp!AY34</f>
        <v>2960454</v>
      </c>
      <c r="AZ34">
        <f>+domexp!AZ34+reexp!AZ34</f>
        <v>3078844</v>
      </c>
      <c r="BA34">
        <f>+domexp!BA34+reexp!BA34</f>
        <v>4282754</v>
      </c>
      <c r="BB34">
        <f>+domexp!BB34+reexp!BB34</f>
        <v>5495144</v>
      </c>
      <c r="BC34">
        <f>+domexp!BC34+reexp!BC34</f>
        <v>5767063</v>
      </c>
    </row>
    <row r="35" spans="1:55" x14ac:dyDescent="0.25">
      <c r="A35" t="s">
        <v>0</v>
      </c>
      <c r="B35" t="s">
        <v>23</v>
      </c>
      <c r="D35" t="s">
        <v>232</v>
      </c>
      <c r="E35">
        <f>+domexp!E35+reexp!E35</f>
        <v>0</v>
      </c>
      <c r="F35">
        <f>+domexp!F35+reexp!F35</f>
        <v>0</v>
      </c>
      <c r="G35">
        <f>+domexp!G35+reexp!G35</f>
        <v>0</v>
      </c>
      <c r="H35">
        <f>+domexp!H35+reexp!H35</f>
        <v>0</v>
      </c>
      <c r="I35">
        <f>+domexp!I35+reexp!I35</f>
        <v>0</v>
      </c>
      <c r="J35">
        <f>+domexp!J35+reexp!J35</f>
        <v>0</v>
      </c>
      <c r="K35">
        <f>+domexp!K35+reexp!K35</f>
        <v>0</v>
      </c>
      <c r="L35">
        <f>+domexp!L35+reexp!L35</f>
        <v>0</v>
      </c>
      <c r="M35">
        <f>+domexp!M35+reexp!M35</f>
        <v>0</v>
      </c>
      <c r="N35">
        <f>+domexp!N35+reexp!N35</f>
        <v>0</v>
      </c>
      <c r="O35">
        <f>+domexp!O35+reexp!O35</f>
        <v>0</v>
      </c>
      <c r="P35">
        <f>+domexp!P35+reexp!P35</f>
        <v>0</v>
      </c>
      <c r="Q35">
        <f>+domexp!Q35+reexp!Q35</f>
        <v>0</v>
      </c>
      <c r="R35">
        <f>+domexp!R35+reexp!R35</f>
        <v>0</v>
      </c>
      <c r="S35">
        <f>+domexp!S35+reexp!S35</f>
        <v>0</v>
      </c>
      <c r="T35">
        <f>+domexp!T35+reexp!T35</f>
        <v>0</v>
      </c>
      <c r="U35">
        <f>+domexp!U35+reexp!U35</f>
        <v>0</v>
      </c>
      <c r="V35">
        <f>+domexp!V35+reexp!V35</f>
        <v>0</v>
      </c>
      <c r="W35">
        <f>+domexp!W35+reexp!W35</f>
        <v>0</v>
      </c>
      <c r="X35">
        <f>+domexp!X35+reexp!X35</f>
        <v>0</v>
      </c>
      <c r="Y35">
        <f>+domexp!Y35+reexp!Y35</f>
        <v>0</v>
      </c>
      <c r="Z35">
        <f>+domexp!Z35+reexp!Z35</f>
        <v>9741</v>
      </c>
      <c r="AA35">
        <f>+domexp!AA35+reexp!AA35</f>
        <v>12565</v>
      </c>
      <c r="AB35">
        <f>+domexp!AB35+reexp!AB35</f>
        <v>46797</v>
      </c>
      <c r="AC35">
        <f>+domexp!AC35+reexp!AC35</f>
        <v>19477</v>
      </c>
      <c r="AD35">
        <f>+domexp!AD35+reexp!AD35</f>
        <v>20239</v>
      </c>
      <c r="AE35">
        <f>+domexp!AE35+reexp!AE35</f>
        <v>9255</v>
      </c>
      <c r="AF35">
        <f>+domexp!AF35+reexp!AF35</f>
        <v>6362</v>
      </c>
      <c r="AG35">
        <f>+domexp!AG35+reexp!AG35</f>
        <v>11430</v>
      </c>
      <c r="AH35">
        <f>+domexp!AH35+reexp!AH35</f>
        <v>16802</v>
      </c>
      <c r="AI35">
        <f>+domexp!AI35+reexp!AI35</f>
        <v>17875</v>
      </c>
      <c r="AJ35">
        <f>+domexp!AJ35+reexp!AJ35</f>
        <v>8670</v>
      </c>
      <c r="AK35">
        <f>+domexp!AK35+reexp!AK35</f>
        <v>12163</v>
      </c>
      <c r="AL35">
        <f>+domexp!AL35+reexp!AL35</f>
        <v>15409</v>
      </c>
      <c r="AM35">
        <f>+domexp!AM35+reexp!AM35</f>
        <v>28977</v>
      </c>
      <c r="AN35">
        <f>+domexp!AN35+reexp!AN35</f>
        <v>30394</v>
      </c>
      <c r="AO35">
        <f>+domexp!AO35+reexp!AO35</f>
        <v>33407</v>
      </c>
      <c r="AP35">
        <f>+domexp!AP35+reexp!AP35</f>
        <v>37980</v>
      </c>
      <c r="AQ35">
        <f>+domexp!AQ35+reexp!AQ35</f>
        <v>31126</v>
      </c>
      <c r="AR35">
        <f>+domexp!AR35+reexp!AR35</f>
        <v>25167</v>
      </c>
      <c r="AS35">
        <f>+domexp!AS35+reexp!AS35</f>
        <v>11944</v>
      </c>
      <c r="AT35">
        <f>+domexp!AT35+reexp!AT35</f>
        <v>0</v>
      </c>
      <c r="AU35">
        <f>+domexp!AU35+reexp!AU35</f>
        <v>0</v>
      </c>
      <c r="AV35">
        <f>+domexp!AV35+reexp!AV35</f>
        <v>0</v>
      </c>
      <c r="AW35">
        <f>+domexp!AW35+reexp!AW35</f>
        <v>0</v>
      </c>
      <c r="AX35">
        <f>+domexp!AX35+reexp!AX35</f>
        <v>3041</v>
      </c>
      <c r="AY35">
        <f>+domexp!AY35+reexp!AY35</f>
        <v>601354</v>
      </c>
      <c r="AZ35">
        <f>+domexp!AZ35+reexp!AZ35</f>
        <v>264552</v>
      </c>
      <c r="BA35">
        <f>+domexp!BA35+reexp!BA35</f>
        <v>363176</v>
      </c>
      <c r="BB35">
        <f>+domexp!BB35+reexp!BB35</f>
        <v>474161</v>
      </c>
      <c r="BC35">
        <f>+domexp!BC35+reexp!BC35</f>
        <v>339819</v>
      </c>
    </row>
    <row r="36" spans="1:55" x14ac:dyDescent="0.25">
      <c r="A36" t="s">
        <v>0</v>
      </c>
      <c r="B36" t="s">
        <v>193</v>
      </c>
      <c r="C36" t="s">
        <v>37</v>
      </c>
      <c r="D36" t="s">
        <v>232</v>
      </c>
      <c r="E36">
        <f>+domexp!E36+reexp!E36</f>
        <v>0</v>
      </c>
      <c r="F36">
        <f>+domexp!F36+reexp!F36</f>
        <v>0</v>
      </c>
      <c r="G36">
        <f>+domexp!G36+reexp!G36</f>
        <v>0</v>
      </c>
      <c r="H36">
        <f>+domexp!H36+reexp!H36</f>
        <v>0</v>
      </c>
      <c r="I36">
        <f>+domexp!I36+reexp!I36</f>
        <v>0</v>
      </c>
      <c r="J36">
        <f>+domexp!J36+reexp!J36</f>
        <v>23049042</v>
      </c>
      <c r="K36">
        <f>+domexp!K36+reexp!K36</f>
        <v>28526578</v>
      </c>
      <c r="L36">
        <f>+domexp!L36+reexp!L36</f>
        <v>33168656</v>
      </c>
      <c r="M36">
        <f>+domexp!M36+reexp!M36</f>
        <v>31384735</v>
      </c>
      <c r="N36">
        <f>+domexp!N36+reexp!N36</f>
        <v>31073452</v>
      </c>
      <c r="O36">
        <f>+domexp!O36+reexp!O36</f>
        <v>33455426</v>
      </c>
      <c r="P36">
        <f>+domexp!P36+reexp!P36</f>
        <v>35453063</v>
      </c>
      <c r="Q36">
        <f>+domexp!Q36+reexp!Q36</f>
        <v>37531706</v>
      </c>
      <c r="R36">
        <f>+domexp!R36+reexp!R36</f>
        <v>40881707</v>
      </c>
      <c r="S36">
        <f>+domexp!S36+reexp!S36</f>
        <v>0</v>
      </c>
      <c r="T36">
        <f>+domexp!T36+reexp!T36</f>
        <v>0</v>
      </c>
      <c r="U36">
        <f>+domexp!U36+reexp!U36</f>
        <v>0</v>
      </c>
      <c r="V36">
        <f>+domexp!V36+reexp!V36</f>
        <v>0</v>
      </c>
      <c r="W36">
        <f>+domexp!W36+reexp!W36</f>
        <v>0</v>
      </c>
      <c r="X36">
        <f>+domexp!X36+reexp!X36</f>
        <v>183317597</v>
      </c>
      <c r="Y36">
        <f>+domexp!Y36+reexp!Y36</f>
        <v>175747743</v>
      </c>
      <c r="Z36">
        <f>+domexp!Z36+reexp!Z36</f>
        <v>57065016</v>
      </c>
      <c r="AA36">
        <f>+domexp!AA36+reexp!AA36</f>
        <v>66156503</v>
      </c>
      <c r="AB36">
        <f>+domexp!AB36+reexp!AB36</f>
        <v>68298989</v>
      </c>
      <c r="AC36">
        <f>+domexp!AC36+reexp!AC36</f>
        <v>59481282</v>
      </c>
      <c r="AD36">
        <f>+domexp!AD36+reexp!AD36</f>
        <v>54243087</v>
      </c>
      <c r="AE36">
        <f>+domexp!AE36+reexp!AE36</f>
        <v>40608456</v>
      </c>
      <c r="AF36">
        <f>+domexp!AF36+reexp!AF36</f>
        <v>42089559</v>
      </c>
      <c r="AG36">
        <f>+domexp!AG36+reexp!AG36</f>
        <v>43716774</v>
      </c>
      <c r="AH36">
        <f>+domexp!AH36+reexp!AH36</f>
        <v>49180323</v>
      </c>
      <c r="AI36">
        <f>+domexp!AI36+reexp!AI36</f>
        <v>44197208</v>
      </c>
      <c r="AJ36">
        <f>+domexp!AJ36+reexp!AJ36</f>
        <v>32019718</v>
      </c>
      <c r="AK36">
        <f>+domexp!AK36+reexp!AK36</f>
        <v>26778084</v>
      </c>
      <c r="AL36">
        <f>+domexp!AL36+reexp!AL36</f>
        <v>25776876</v>
      </c>
      <c r="AM36">
        <f>+domexp!AM36+reexp!AM36</f>
        <v>23470533</v>
      </c>
      <c r="AN36">
        <f>+domexp!AN36+reexp!AN36</f>
        <v>23507100</v>
      </c>
      <c r="AO36">
        <f>+domexp!AO36+reexp!AO36</f>
        <v>25786330</v>
      </c>
      <c r="AP36">
        <f>+domexp!AP36+reexp!AP36</f>
        <v>30033556</v>
      </c>
      <c r="AQ36">
        <f>+domexp!AQ36+reexp!AQ36</f>
        <v>23334377</v>
      </c>
      <c r="AR36">
        <f>+domexp!AR36+reexp!AR36</f>
        <v>20570183</v>
      </c>
      <c r="AS36">
        <f>+domexp!AS36+reexp!AS36</f>
        <v>22465749</v>
      </c>
      <c r="AT36">
        <f>+domexp!AT36+reexp!AT36</f>
        <v>0</v>
      </c>
      <c r="AU36">
        <f>+domexp!AU36+reexp!AU36</f>
        <v>0</v>
      </c>
      <c r="AV36">
        <f>+domexp!AV36+reexp!AV36</f>
        <v>0</v>
      </c>
      <c r="AW36">
        <f>+domexp!AW36+reexp!AW36</f>
        <v>10949624</v>
      </c>
      <c r="AX36">
        <f>+domexp!AX36+reexp!AX36</f>
        <v>39758053</v>
      </c>
      <c r="AY36">
        <f>+domexp!AY36+reexp!AY36</f>
        <v>38753294</v>
      </c>
      <c r="AZ36">
        <f>+domexp!AZ36+reexp!AZ36</f>
        <v>29208672</v>
      </c>
      <c r="BA36">
        <f>+domexp!BA36+reexp!BA36</f>
        <v>44616678</v>
      </c>
      <c r="BB36">
        <f>+domexp!BB36+reexp!BB36</f>
        <v>42087713</v>
      </c>
      <c r="BC36">
        <f>+domexp!BC36+reexp!BC36</f>
        <v>55287217</v>
      </c>
    </row>
    <row r="37" spans="1:55" x14ac:dyDescent="0.25">
      <c r="A37" t="s">
        <v>0</v>
      </c>
      <c r="B37" t="s">
        <v>24</v>
      </c>
      <c r="C37" t="s">
        <v>37</v>
      </c>
      <c r="D37" t="s">
        <v>232</v>
      </c>
      <c r="E37">
        <f>+domexp!E37+reexp!E37</f>
        <v>0</v>
      </c>
      <c r="F37">
        <f>+domexp!F37+reexp!F37</f>
        <v>0</v>
      </c>
      <c r="G37">
        <f>+domexp!G37+reexp!G37</f>
        <v>0</v>
      </c>
      <c r="H37">
        <f>+domexp!H37+reexp!H37</f>
        <v>0</v>
      </c>
      <c r="I37">
        <f>+domexp!I37+reexp!I37</f>
        <v>0</v>
      </c>
      <c r="J37">
        <f>+domexp!J37+reexp!J37</f>
        <v>554064</v>
      </c>
      <c r="K37">
        <f>+domexp!K37+reexp!K37</f>
        <v>618905</v>
      </c>
      <c r="L37">
        <f>+domexp!L37+reexp!L37</f>
        <v>909690</v>
      </c>
      <c r="M37">
        <f>+domexp!M37+reexp!M37</f>
        <v>894933</v>
      </c>
      <c r="N37">
        <f>+domexp!N37+reexp!N37</f>
        <v>758665</v>
      </c>
      <c r="O37">
        <f>+domexp!O37+reexp!O37</f>
        <v>845485</v>
      </c>
      <c r="P37">
        <f>+domexp!P37+reexp!P37</f>
        <v>930838</v>
      </c>
      <c r="Q37">
        <f>+domexp!Q37+reexp!Q37</f>
        <v>991137</v>
      </c>
      <c r="R37">
        <f>+domexp!R37+reexp!R37</f>
        <v>1347617</v>
      </c>
      <c r="S37">
        <f>+domexp!S37+reexp!S37</f>
        <v>0</v>
      </c>
      <c r="T37">
        <f>+domexp!T37+reexp!T37</f>
        <v>0</v>
      </c>
      <c r="U37">
        <f>+domexp!U37+reexp!U37</f>
        <v>0</v>
      </c>
      <c r="V37">
        <f>+domexp!V37+reexp!V37</f>
        <v>0</v>
      </c>
      <c r="W37">
        <f>+domexp!W37+reexp!W37</f>
        <v>0</v>
      </c>
      <c r="X37">
        <f>+domexp!X37+reexp!X37</f>
        <v>3687748</v>
      </c>
      <c r="Y37">
        <f>+domexp!Y37+reexp!Y37</f>
        <v>3769295</v>
      </c>
      <c r="Z37">
        <f>+domexp!Z37+reexp!Z37</f>
        <v>1230442</v>
      </c>
      <c r="AA37">
        <f>+domexp!AA37+reexp!AA37</f>
        <v>1827924</v>
      </c>
      <c r="AB37">
        <f>+domexp!AB37+reexp!AB37</f>
        <v>2138108</v>
      </c>
      <c r="AC37">
        <f>+domexp!AC37+reexp!AC37</f>
        <v>2102054</v>
      </c>
      <c r="AD37">
        <f>+domexp!AD37+reexp!AD37</f>
        <v>1444665</v>
      </c>
      <c r="AE37">
        <f>+domexp!AE37+reexp!AE37</f>
        <v>673416</v>
      </c>
      <c r="AF37">
        <f>+domexp!AF37+reexp!AF37</f>
        <v>1664970</v>
      </c>
      <c r="AG37">
        <f>+domexp!AG37+reexp!AG37</f>
        <v>1712370</v>
      </c>
      <c r="AH37">
        <f>+domexp!AH37+reexp!AH37</f>
        <v>1873174</v>
      </c>
      <c r="AI37">
        <f>+domexp!AI37+reexp!AI37</f>
        <v>1660560</v>
      </c>
      <c r="AJ37">
        <f>+domexp!AJ37+reexp!AJ37</f>
        <v>1241471</v>
      </c>
      <c r="AK37">
        <f>+domexp!AK37+reexp!AK37</f>
        <v>1183146</v>
      </c>
      <c r="AL37">
        <f>+domexp!AL37+reexp!AL37</f>
        <v>945531</v>
      </c>
      <c r="AM37">
        <f>+domexp!AM37+reexp!AM37</f>
        <v>966279</v>
      </c>
      <c r="AN37">
        <f>+domexp!AN37+reexp!AN37</f>
        <v>927036</v>
      </c>
      <c r="AO37">
        <f>+domexp!AO37+reexp!AO37</f>
        <v>825818</v>
      </c>
      <c r="AP37">
        <f>+domexp!AP37+reexp!AP37</f>
        <v>827415</v>
      </c>
      <c r="AQ37">
        <f>+domexp!AQ37+reexp!AQ37</f>
        <v>1020067</v>
      </c>
      <c r="AR37">
        <f>+domexp!AR37+reexp!AR37</f>
        <v>714221</v>
      </c>
      <c r="AS37">
        <f>+domexp!AS37+reexp!AS37</f>
        <v>709525</v>
      </c>
      <c r="AT37">
        <f>+domexp!AT37+reexp!AT37</f>
        <v>0</v>
      </c>
      <c r="AU37">
        <f>+domexp!AU37+reexp!AU37</f>
        <v>738</v>
      </c>
      <c r="AV37">
        <f>+domexp!AV37+reexp!AV37</f>
        <v>4189753</v>
      </c>
      <c r="AW37">
        <f>+domexp!AW37+reexp!AW37</f>
        <v>3621119</v>
      </c>
      <c r="AX37">
        <f>+domexp!AX37+reexp!AX37</f>
        <v>1846878</v>
      </c>
      <c r="AY37">
        <f>+domexp!AY37+reexp!AY37</f>
        <v>2109185</v>
      </c>
      <c r="AZ37">
        <f>+domexp!AZ37+reexp!AZ37</f>
        <v>2330610</v>
      </c>
      <c r="BA37">
        <f>+domexp!BA37+reexp!BA37</f>
        <v>1558469</v>
      </c>
      <c r="BB37">
        <f>+domexp!BB37+reexp!BB37</f>
        <v>1888488</v>
      </c>
      <c r="BC37">
        <f>+domexp!BC37+reexp!BC37</f>
        <v>2289719</v>
      </c>
    </row>
    <row r="38" spans="1:55" x14ac:dyDescent="0.25">
      <c r="A38" t="s">
        <v>0</v>
      </c>
      <c r="B38" t="s">
        <v>25</v>
      </c>
      <c r="C38" t="s">
        <v>37</v>
      </c>
      <c r="D38" t="s">
        <v>232</v>
      </c>
      <c r="E38">
        <f>+domexp!E38+reexp!E38</f>
        <v>0</v>
      </c>
      <c r="F38">
        <f>+domexp!F38+reexp!F38</f>
        <v>0</v>
      </c>
      <c r="G38">
        <f>+domexp!G38+reexp!G38</f>
        <v>0</v>
      </c>
      <c r="H38">
        <f>+domexp!H38+reexp!H38</f>
        <v>0</v>
      </c>
      <c r="I38">
        <f>+domexp!I38+reexp!I38</f>
        <v>0</v>
      </c>
      <c r="J38">
        <f>+domexp!J38+reexp!J38</f>
        <v>297852</v>
      </c>
      <c r="K38">
        <f>+domexp!K38+reexp!K38</f>
        <v>379325</v>
      </c>
      <c r="L38">
        <f>+domexp!L38+reexp!L38</f>
        <v>442067</v>
      </c>
      <c r="M38">
        <f>+domexp!M38+reexp!M38</f>
        <v>419712</v>
      </c>
      <c r="N38">
        <f>+domexp!N38+reexp!N38</f>
        <v>408739</v>
      </c>
      <c r="O38">
        <f>+domexp!O38+reexp!O38</f>
        <v>454345</v>
      </c>
      <c r="P38">
        <f>+domexp!P38+reexp!P38</f>
        <v>505940</v>
      </c>
      <c r="Q38">
        <f>+domexp!Q38+reexp!Q38</f>
        <v>546630</v>
      </c>
      <c r="R38">
        <f>+domexp!R38+reexp!R38</f>
        <v>494851</v>
      </c>
      <c r="S38">
        <f>+domexp!S38+reexp!S38</f>
        <v>0</v>
      </c>
      <c r="T38">
        <f>+domexp!T38+reexp!T38</f>
        <v>0</v>
      </c>
      <c r="U38">
        <f>+domexp!U38+reexp!U38</f>
        <v>0</v>
      </c>
      <c r="V38">
        <f>+domexp!V38+reexp!V38</f>
        <v>0</v>
      </c>
      <c r="W38">
        <f>+domexp!W38+reexp!W38</f>
        <v>0</v>
      </c>
      <c r="X38">
        <f>+domexp!X38+reexp!X38</f>
        <v>2387400</v>
      </c>
      <c r="Y38">
        <f>+domexp!Y38+reexp!Y38</f>
        <v>1790823</v>
      </c>
      <c r="Z38">
        <f>+domexp!Z38+reexp!Z38</f>
        <v>691913</v>
      </c>
      <c r="AA38">
        <f>+domexp!AA38+reexp!AA38</f>
        <v>799137</v>
      </c>
      <c r="AB38">
        <f>+domexp!AB38+reexp!AB38</f>
        <v>556311</v>
      </c>
      <c r="AC38">
        <f>+domexp!AC38+reexp!AC38</f>
        <v>420818</v>
      </c>
      <c r="AD38">
        <f>+domexp!AD38+reexp!AD38</f>
        <v>360287</v>
      </c>
      <c r="AE38">
        <f>+domexp!AE38+reexp!AE38</f>
        <v>173010</v>
      </c>
      <c r="AF38">
        <f>+domexp!AF38+reexp!AF38</f>
        <v>332540</v>
      </c>
      <c r="AG38">
        <f>+domexp!AG38+reexp!AG38</f>
        <v>261999</v>
      </c>
      <c r="AH38">
        <f>+domexp!AH38+reexp!AH38</f>
        <v>364825</v>
      </c>
      <c r="AI38">
        <f>+domexp!AI38+reexp!AI38</f>
        <v>348028</v>
      </c>
      <c r="AJ38">
        <f>+domexp!AJ38+reexp!AJ38</f>
        <v>248707</v>
      </c>
      <c r="AK38">
        <f>+domexp!AK38+reexp!AK38</f>
        <v>205450</v>
      </c>
      <c r="AL38">
        <f>+domexp!AL38+reexp!AL38</f>
        <v>235640</v>
      </c>
      <c r="AM38">
        <f>+domexp!AM38+reexp!AM38</f>
        <v>228789</v>
      </c>
      <c r="AN38">
        <f>+domexp!AN38+reexp!AN38</f>
        <v>237255</v>
      </c>
      <c r="AO38">
        <f>+domexp!AO38+reexp!AO38</f>
        <v>239426</v>
      </c>
      <c r="AP38">
        <f>+domexp!AP38+reexp!AP38</f>
        <v>294509</v>
      </c>
      <c r="AQ38">
        <f>+domexp!AQ38+reexp!AQ38</f>
        <v>276414</v>
      </c>
      <c r="AR38">
        <f>+domexp!AR38+reexp!AR38</f>
        <v>247875</v>
      </c>
      <c r="AS38">
        <f>+domexp!AS38+reexp!AS38</f>
        <v>214109</v>
      </c>
      <c r="AT38">
        <f>+domexp!AT38+reexp!AT38</f>
        <v>0</v>
      </c>
      <c r="AU38">
        <f>+domexp!AU38+reexp!AU38</f>
        <v>0</v>
      </c>
      <c r="AV38">
        <f>+domexp!AV38+reexp!AV38</f>
        <v>241727</v>
      </c>
      <c r="AW38">
        <f>+domexp!AW38+reexp!AW38</f>
        <v>320077</v>
      </c>
      <c r="AX38">
        <f>+domexp!AX38+reexp!AX38</f>
        <v>299617</v>
      </c>
      <c r="AY38">
        <f>+domexp!AY38+reexp!AY38</f>
        <v>1041659</v>
      </c>
      <c r="AZ38">
        <f>+domexp!AZ38+reexp!AZ38</f>
        <v>457099</v>
      </c>
      <c r="BA38">
        <f>+domexp!BA38+reexp!BA38</f>
        <v>540263</v>
      </c>
      <c r="BB38">
        <f>+domexp!BB38+reexp!BB38</f>
        <v>525619</v>
      </c>
      <c r="BC38">
        <f>+domexp!BC38+reexp!BC38</f>
        <v>1015505</v>
      </c>
    </row>
    <row r="39" spans="1:55" x14ac:dyDescent="0.25">
      <c r="A39" t="s">
        <v>0</v>
      </c>
      <c r="B39" t="s">
        <v>26</v>
      </c>
      <c r="C39" t="s">
        <v>37</v>
      </c>
      <c r="D39" t="s">
        <v>232</v>
      </c>
      <c r="E39">
        <f>+domexp!E39+reexp!E39</f>
        <v>0</v>
      </c>
      <c r="F39">
        <f>+domexp!F39+reexp!F39</f>
        <v>0</v>
      </c>
      <c r="G39">
        <f>+domexp!G39+reexp!G39</f>
        <v>0</v>
      </c>
      <c r="H39">
        <f>+domexp!H39+reexp!H39</f>
        <v>0</v>
      </c>
      <c r="I39">
        <f>+domexp!I39+reexp!I39</f>
        <v>0</v>
      </c>
      <c r="J39">
        <f>+domexp!J39+reexp!J39</f>
        <v>850992</v>
      </c>
      <c r="K39">
        <f>+domexp!K39+reexp!K39</f>
        <v>909958</v>
      </c>
      <c r="L39">
        <f>+domexp!L39+reexp!L39</f>
        <v>836917</v>
      </c>
      <c r="M39">
        <f>+domexp!M39+reexp!M39</f>
        <v>822607</v>
      </c>
      <c r="N39">
        <f>+domexp!N39+reexp!N39</f>
        <v>1039671</v>
      </c>
      <c r="O39">
        <f>+domexp!O39+reexp!O39</f>
        <v>1493793</v>
      </c>
      <c r="P39">
        <f>+domexp!P39+reexp!P39</f>
        <v>1356962</v>
      </c>
      <c r="Q39">
        <f>+domexp!Q39+reexp!Q39</f>
        <v>1322618</v>
      </c>
      <c r="R39">
        <f>+domexp!R39+reexp!R39</f>
        <v>1542964</v>
      </c>
      <c r="S39">
        <f>+domexp!S39+reexp!S39</f>
        <v>0</v>
      </c>
      <c r="T39">
        <f>+domexp!T39+reexp!T39</f>
        <v>0</v>
      </c>
      <c r="U39">
        <f>+domexp!U39+reexp!U39</f>
        <v>0</v>
      </c>
      <c r="V39">
        <f>+domexp!V39+reexp!V39</f>
        <v>0</v>
      </c>
      <c r="W39">
        <f>+domexp!W39+reexp!W39</f>
        <v>0</v>
      </c>
      <c r="X39">
        <f>+domexp!X39+reexp!X39</f>
        <v>3410145</v>
      </c>
      <c r="Y39">
        <f>+domexp!Y39+reexp!Y39</f>
        <v>3787665</v>
      </c>
      <c r="Z39">
        <f>+domexp!Z39+reexp!Z39</f>
        <v>1529845</v>
      </c>
      <c r="AA39">
        <f>+domexp!AA39+reexp!AA39</f>
        <v>1904330</v>
      </c>
      <c r="AB39">
        <f>+domexp!AB39+reexp!AB39</f>
        <v>2460650</v>
      </c>
      <c r="AC39">
        <f>+domexp!AC39+reexp!AC39</f>
        <v>2734944</v>
      </c>
      <c r="AD39">
        <f>+domexp!AD39+reexp!AD39</f>
        <v>0</v>
      </c>
      <c r="AE39">
        <f>+domexp!AE39+reexp!AE39</f>
        <v>0</v>
      </c>
      <c r="AF39">
        <f>+domexp!AF39+reexp!AF39</f>
        <v>0</v>
      </c>
      <c r="AG39">
        <f>+domexp!AG39+reexp!AG39</f>
        <v>0</v>
      </c>
      <c r="AH39">
        <f>+domexp!AH39+reexp!AH39</f>
        <v>0</v>
      </c>
      <c r="AI39">
        <f>+domexp!AI39+reexp!AI39</f>
        <v>0</v>
      </c>
      <c r="AJ39">
        <f>+domexp!AJ39+reexp!AJ39</f>
        <v>0</v>
      </c>
      <c r="AK39">
        <f>+domexp!AK39+reexp!AK39</f>
        <v>0</v>
      </c>
      <c r="AL39">
        <f>+domexp!AL39+reexp!AL39</f>
        <v>0</v>
      </c>
      <c r="AM39">
        <f>+domexp!AM39+reexp!AM39</f>
        <v>0</v>
      </c>
      <c r="AN39">
        <f>+domexp!AN39+reexp!AN39</f>
        <v>1253143</v>
      </c>
      <c r="AO39">
        <f>+domexp!AO39+reexp!AO39</f>
        <v>1724007</v>
      </c>
      <c r="AP39">
        <f>+domexp!AP39+reexp!AP39</f>
        <v>1695283</v>
      </c>
      <c r="AQ39">
        <f>+domexp!AQ39+reexp!AQ39</f>
        <v>756390</v>
      </c>
      <c r="AR39">
        <f>+domexp!AR39+reexp!AR39</f>
        <v>799938</v>
      </c>
      <c r="AS39">
        <f>+domexp!AS39+reexp!AS39</f>
        <v>0</v>
      </c>
      <c r="AT39">
        <f>+domexp!AT39+reexp!AT39</f>
        <v>0</v>
      </c>
      <c r="AU39">
        <f>+domexp!AU39+reexp!AU39</f>
        <v>0</v>
      </c>
      <c r="AV39">
        <f>+domexp!AV39+reexp!AV39</f>
        <v>0</v>
      </c>
      <c r="AW39">
        <f>+domexp!AW39+reexp!AW39</f>
        <v>0</v>
      </c>
      <c r="AX39">
        <f>+domexp!AX39+reexp!AX39</f>
        <v>0</v>
      </c>
      <c r="AY39">
        <f>+domexp!AY39+reexp!AY39</f>
        <v>0</v>
      </c>
      <c r="AZ39">
        <f>+domexp!AZ39+reexp!AZ39</f>
        <v>0</v>
      </c>
      <c r="BA39">
        <f>+domexp!BA39+reexp!BA39</f>
        <v>0</v>
      </c>
      <c r="BB39">
        <f>+domexp!BB39+reexp!BB39</f>
        <v>0</v>
      </c>
      <c r="BC39">
        <f>+domexp!BC39+reexp!BC39</f>
        <v>0</v>
      </c>
    </row>
    <row r="40" spans="1:55" x14ac:dyDescent="0.25">
      <c r="B40" t="s">
        <v>234</v>
      </c>
      <c r="E40">
        <f>+domexp!E40+reexp!E40</f>
        <v>0</v>
      </c>
      <c r="F40">
        <f>+domexp!F40+reexp!F40</f>
        <v>0</v>
      </c>
      <c r="G40">
        <f>+domexp!G40+reexp!G40</f>
        <v>0</v>
      </c>
      <c r="H40">
        <f>+domexp!H40+reexp!H40</f>
        <v>0</v>
      </c>
      <c r="I40">
        <f>+domexp!I40+reexp!I40</f>
        <v>0</v>
      </c>
      <c r="J40">
        <f>+domexp!J40+reexp!J40</f>
        <v>0</v>
      </c>
      <c r="K40">
        <f>+domexp!K40+reexp!K40</f>
        <v>0</v>
      </c>
      <c r="L40">
        <f>+domexp!L40+reexp!L40</f>
        <v>0</v>
      </c>
      <c r="M40">
        <f>+domexp!M40+reexp!M40</f>
        <v>0</v>
      </c>
      <c r="N40">
        <f>+domexp!N40+reexp!N40</f>
        <v>0</v>
      </c>
      <c r="O40">
        <f>+domexp!O40+reexp!O40</f>
        <v>0</v>
      </c>
      <c r="P40">
        <f>+domexp!P40+reexp!P40</f>
        <v>0</v>
      </c>
      <c r="Q40">
        <f>+domexp!Q40+reexp!Q40</f>
        <v>0</v>
      </c>
      <c r="R40">
        <f>+domexp!R40+reexp!R40</f>
        <v>0</v>
      </c>
      <c r="S40">
        <f>+domexp!S40+reexp!S40</f>
        <v>0</v>
      </c>
      <c r="T40">
        <f>+domexp!T40+reexp!T40</f>
        <v>0</v>
      </c>
      <c r="U40">
        <f>+domexp!U40+reexp!U40</f>
        <v>0</v>
      </c>
      <c r="V40">
        <f>+domexp!V40+reexp!V40</f>
        <v>0</v>
      </c>
      <c r="W40">
        <f>+domexp!W40+reexp!W40</f>
        <v>0</v>
      </c>
      <c r="X40">
        <f>+domexp!X40+reexp!X40</f>
        <v>0</v>
      </c>
      <c r="Y40">
        <f>+domexp!Y40+reexp!Y40</f>
        <v>0</v>
      </c>
      <c r="Z40">
        <f>+domexp!Z40+reexp!Z40</f>
        <v>0</v>
      </c>
      <c r="AA40">
        <f>+domexp!AA40+reexp!AA40</f>
        <v>0</v>
      </c>
      <c r="AB40">
        <f>+domexp!AB40+reexp!AB40</f>
        <v>0</v>
      </c>
      <c r="AC40">
        <f>+domexp!AC40+reexp!AC40</f>
        <v>0</v>
      </c>
      <c r="AD40">
        <f>+domexp!AD40+reexp!AD40</f>
        <v>3283847</v>
      </c>
      <c r="AE40">
        <f>+domexp!AE40+reexp!AE40</f>
        <v>2408301</v>
      </c>
      <c r="AF40">
        <f>+domexp!AF40+reexp!AF40</f>
        <v>2072488</v>
      </c>
      <c r="AG40">
        <f>+domexp!AG40+reexp!AG40</f>
        <v>2619754</v>
      </c>
      <c r="AH40">
        <f>+domexp!AH40+reexp!AH40</f>
        <v>2252094</v>
      </c>
      <c r="AI40">
        <f>+domexp!AI40+reexp!AI40</f>
        <v>1854126</v>
      </c>
      <c r="AJ40">
        <f>+domexp!AJ40+reexp!AJ40</f>
        <v>835952</v>
      </c>
      <c r="AK40">
        <f>+domexp!AK40+reexp!AK40</f>
        <v>1191451</v>
      </c>
      <c r="AL40">
        <f>+domexp!AL40+reexp!AL40</f>
        <v>1190388</v>
      </c>
      <c r="AM40">
        <f>+domexp!AM40+reexp!AM40</f>
        <v>1155312</v>
      </c>
      <c r="AN40">
        <f>+domexp!AN40+reexp!AN40</f>
        <v>68356</v>
      </c>
      <c r="AO40">
        <f>+domexp!AO40+reexp!AO40</f>
        <v>98024</v>
      </c>
      <c r="AP40">
        <f>+domexp!AP40+reexp!AP40</f>
        <v>117977</v>
      </c>
      <c r="AQ40">
        <f>+domexp!AQ40+reexp!AQ40</f>
        <v>60409</v>
      </c>
      <c r="AR40">
        <f>+domexp!AR40+reexp!AR40</f>
        <v>44037</v>
      </c>
      <c r="AS40">
        <f>+domexp!AS40+reexp!AS40</f>
        <v>464931</v>
      </c>
      <c r="AT40">
        <f>+domexp!AT40+reexp!AT40</f>
        <v>757490</v>
      </c>
      <c r="AU40">
        <f>+domexp!AU40+reexp!AU40</f>
        <v>931287</v>
      </c>
      <c r="AV40">
        <f>+domexp!AV40+reexp!AV40</f>
        <v>1960077</v>
      </c>
      <c r="AW40">
        <f>+domexp!AW40+reexp!AW40</f>
        <v>2151729</v>
      </c>
      <c r="AX40">
        <f>+domexp!AX40+reexp!AX40</f>
        <v>2574928</v>
      </c>
      <c r="AY40">
        <f>+domexp!AY40+reexp!AY40</f>
        <v>3083789</v>
      </c>
      <c r="AZ40">
        <f>+domexp!AZ40+reexp!AZ40</f>
        <v>1890944</v>
      </c>
      <c r="BA40">
        <f>+domexp!BA40+reexp!BA40</f>
        <v>1965451</v>
      </c>
      <c r="BB40">
        <f>+domexp!BB40+reexp!BB40</f>
        <v>1806957</v>
      </c>
      <c r="BC40">
        <f>+domexp!BC40+reexp!BC40</f>
        <v>2695472</v>
      </c>
    </row>
    <row r="41" spans="1:55" x14ac:dyDescent="0.25">
      <c r="A41" t="s">
        <v>0</v>
      </c>
      <c r="B41" t="s">
        <v>27</v>
      </c>
      <c r="C41" t="s">
        <v>37</v>
      </c>
      <c r="D41" t="s">
        <v>232</v>
      </c>
      <c r="E41">
        <f>+domexp!E41+reexp!E41</f>
        <v>0</v>
      </c>
      <c r="F41">
        <f>+domexp!F41+reexp!F41</f>
        <v>0</v>
      </c>
      <c r="G41">
        <f>+domexp!G41+reexp!G41</f>
        <v>0</v>
      </c>
      <c r="H41">
        <f>+domexp!H41+reexp!H41</f>
        <v>0</v>
      </c>
      <c r="I41">
        <f>+domexp!I41+reexp!I41</f>
        <v>0</v>
      </c>
      <c r="J41">
        <f>+domexp!J41+reexp!J41</f>
        <v>72831</v>
      </c>
      <c r="K41">
        <f>+domexp!K41+reexp!K41</f>
        <v>61034</v>
      </c>
      <c r="L41">
        <f>+domexp!L41+reexp!L41</f>
        <v>106966</v>
      </c>
      <c r="M41">
        <f>+domexp!M41+reexp!M41</f>
        <v>83467</v>
      </c>
      <c r="N41">
        <f>+domexp!N41+reexp!N41</f>
        <v>127643</v>
      </c>
      <c r="O41">
        <f>+domexp!O41+reexp!O41</f>
        <v>188859</v>
      </c>
      <c r="P41">
        <f>+domexp!P41+reexp!P41</f>
        <v>188794</v>
      </c>
      <c r="Q41">
        <f>+domexp!Q41+reexp!Q41</f>
        <v>181367</v>
      </c>
      <c r="R41">
        <f>+domexp!R41+reexp!R41</f>
        <v>215170</v>
      </c>
      <c r="S41">
        <f>+domexp!S41+reexp!S41</f>
        <v>0</v>
      </c>
      <c r="T41">
        <f>+domexp!T41+reexp!T41</f>
        <v>0</v>
      </c>
      <c r="U41">
        <f>+domexp!U41+reexp!U41</f>
        <v>0</v>
      </c>
      <c r="V41">
        <f>+domexp!V41+reexp!V41</f>
        <v>0</v>
      </c>
      <c r="W41">
        <f>+domexp!W41+reexp!W41</f>
        <v>0</v>
      </c>
      <c r="X41">
        <f>+domexp!X41+reexp!X41</f>
        <v>68079</v>
      </c>
      <c r="Y41">
        <f>+domexp!Y41+reexp!Y41</f>
        <v>163537</v>
      </c>
      <c r="Z41">
        <f>+domexp!Z41+reexp!Z41</f>
        <v>67211</v>
      </c>
      <c r="AA41">
        <f>+domexp!AA41+reexp!AA41</f>
        <v>70479</v>
      </c>
      <c r="AB41">
        <f>+domexp!AB41+reexp!AB41</f>
        <v>89571</v>
      </c>
      <c r="AC41">
        <f>+domexp!AC41+reexp!AC41</f>
        <v>78428</v>
      </c>
      <c r="AD41">
        <f>+domexp!AD41+reexp!AD41</f>
        <v>98558</v>
      </c>
      <c r="AE41">
        <f>+domexp!AE41+reexp!AE41</f>
        <v>96764</v>
      </c>
      <c r="AF41">
        <f>+domexp!AF41+reexp!AF41</f>
        <v>161888</v>
      </c>
      <c r="AG41">
        <f>+domexp!AG41+reexp!AG41</f>
        <v>239466</v>
      </c>
      <c r="AH41">
        <f>+domexp!AH41+reexp!AH41</f>
        <v>280001</v>
      </c>
      <c r="AI41">
        <f>+domexp!AI41+reexp!AI41</f>
        <v>127205</v>
      </c>
      <c r="AJ41">
        <f>+domexp!AJ41+reexp!AJ41</f>
        <v>78465</v>
      </c>
      <c r="AK41">
        <f>+domexp!AK41+reexp!AK41</f>
        <v>101525</v>
      </c>
      <c r="AL41">
        <f>+domexp!AL41+reexp!AL41</f>
        <v>84312</v>
      </c>
      <c r="AM41">
        <f>+domexp!AM41+reexp!AM41</f>
        <v>78493</v>
      </c>
      <c r="AN41">
        <f>+domexp!AN41+reexp!AN41</f>
        <v>72496</v>
      </c>
      <c r="AO41">
        <f>+domexp!AO41+reexp!AO41</f>
        <v>50210</v>
      </c>
      <c r="AP41">
        <f>+domexp!AP41+reexp!AP41</f>
        <v>89980</v>
      </c>
      <c r="AQ41">
        <f>+domexp!AQ41+reexp!AQ41</f>
        <v>76578</v>
      </c>
      <c r="AR41">
        <f>+domexp!AR41+reexp!AR41</f>
        <v>30291</v>
      </c>
      <c r="AS41">
        <f>+domexp!AS41+reexp!AS41</f>
        <v>17992</v>
      </c>
      <c r="AT41">
        <f>+domexp!AT41+reexp!AT41</f>
        <v>0</v>
      </c>
      <c r="AU41">
        <f>+domexp!AU41+reexp!AU41</f>
        <v>0</v>
      </c>
      <c r="AV41">
        <f>+domexp!AV41+reexp!AV41</f>
        <v>2792</v>
      </c>
      <c r="AW41">
        <f>+domexp!AW41+reexp!AW41</f>
        <v>14511</v>
      </c>
      <c r="AX41">
        <f>+domexp!AX41+reexp!AX41</f>
        <v>19819</v>
      </c>
      <c r="AY41">
        <f>+domexp!AY41+reexp!AY41</f>
        <v>84517</v>
      </c>
      <c r="AZ41">
        <f>+domexp!AZ41+reexp!AZ41</f>
        <v>46560</v>
      </c>
      <c r="BA41">
        <f>+domexp!BA41+reexp!BA41</f>
        <v>147825</v>
      </c>
      <c r="BB41">
        <f>+domexp!BB41+reexp!BB41</f>
        <v>99672</v>
      </c>
      <c r="BC41">
        <f>+domexp!BC41+reexp!BC41</f>
        <v>312839</v>
      </c>
    </row>
    <row r="42" spans="1:55" x14ac:dyDescent="0.25">
      <c r="A42" t="s">
        <v>0</v>
      </c>
      <c r="B42" t="s">
        <v>28</v>
      </c>
      <c r="C42" t="s">
        <v>37</v>
      </c>
      <c r="D42" t="s">
        <v>232</v>
      </c>
      <c r="E42">
        <f>+domexp!E42+reexp!E42</f>
        <v>0</v>
      </c>
      <c r="F42">
        <f>+domexp!F42+reexp!F42</f>
        <v>0</v>
      </c>
      <c r="G42">
        <f>+domexp!G42+reexp!G42</f>
        <v>0</v>
      </c>
      <c r="H42">
        <f>+domexp!H42+reexp!H42</f>
        <v>0</v>
      </c>
      <c r="I42">
        <f>+domexp!I42+reexp!I42</f>
        <v>0</v>
      </c>
      <c r="J42">
        <f>+domexp!J42+reexp!J42</f>
        <v>38169</v>
      </c>
      <c r="K42">
        <f>+domexp!K42+reexp!K42</f>
        <v>33449</v>
      </c>
      <c r="L42">
        <f>+domexp!L42+reexp!L42</f>
        <v>37456</v>
      </c>
      <c r="M42">
        <f>+domexp!M42+reexp!M42</f>
        <v>27761</v>
      </c>
      <c r="N42">
        <f>+domexp!N42+reexp!N42</f>
        <v>29987</v>
      </c>
      <c r="O42">
        <f>+domexp!O42+reexp!O42</f>
        <v>40971</v>
      </c>
      <c r="P42">
        <f>+domexp!P42+reexp!P42</f>
        <v>68267</v>
      </c>
      <c r="Q42">
        <f>+domexp!Q42+reexp!Q42</f>
        <v>67708</v>
      </c>
      <c r="R42">
        <f>+domexp!R42+reexp!R42</f>
        <v>80763</v>
      </c>
      <c r="S42">
        <f>+domexp!S42+reexp!S42</f>
        <v>0</v>
      </c>
      <c r="T42">
        <f>+domexp!T42+reexp!T42</f>
        <v>0</v>
      </c>
      <c r="U42">
        <f>+domexp!U42+reexp!U42</f>
        <v>0</v>
      </c>
      <c r="V42">
        <f>+domexp!V42+reexp!V42</f>
        <v>0</v>
      </c>
      <c r="W42">
        <f>+domexp!W42+reexp!W42</f>
        <v>0</v>
      </c>
      <c r="X42">
        <f>+domexp!X42+reexp!X42</f>
        <v>300296</v>
      </c>
      <c r="Y42">
        <f>+domexp!Y42+reexp!Y42</f>
        <v>294068</v>
      </c>
      <c r="Z42">
        <f>+domexp!Z42+reexp!Z42</f>
        <v>91821</v>
      </c>
      <c r="AA42">
        <f>+domexp!AA42+reexp!AA42</f>
        <v>124963</v>
      </c>
      <c r="AB42">
        <f>+domexp!AB42+reexp!AB42</f>
        <v>77595</v>
      </c>
      <c r="AC42">
        <f>+domexp!AC42+reexp!AC42</f>
        <v>92768</v>
      </c>
      <c r="AD42">
        <f>+domexp!AD42+reexp!AD42</f>
        <v>103089</v>
      </c>
      <c r="AE42">
        <f>+domexp!AE42+reexp!AE42</f>
        <v>55975</v>
      </c>
      <c r="AF42">
        <f>+domexp!AF42+reexp!AF42</f>
        <v>82381</v>
      </c>
      <c r="AG42">
        <f>+domexp!AG42+reexp!AG42</f>
        <v>87016</v>
      </c>
      <c r="AH42">
        <f>+domexp!AH42+reexp!AH42</f>
        <v>104022</v>
      </c>
      <c r="AI42">
        <f>+domexp!AI42+reexp!AI42</f>
        <v>79031</v>
      </c>
      <c r="AJ42">
        <f>+domexp!AJ42+reexp!AJ42</f>
        <v>59859</v>
      </c>
      <c r="AK42">
        <f>+domexp!AK42+reexp!AK42</f>
        <v>56106</v>
      </c>
      <c r="AL42">
        <f>+domexp!AL42+reexp!AL42</f>
        <v>65517</v>
      </c>
      <c r="AM42">
        <f>+domexp!AM42+reexp!AM42</f>
        <v>79607</v>
      </c>
      <c r="AN42">
        <f>+domexp!AN42+reexp!AN42</f>
        <v>55291</v>
      </c>
      <c r="AO42">
        <f>+domexp!AO42+reexp!AO42</f>
        <v>59117</v>
      </c>
      <c r="AP42">
        <f>+domexp!AP42+reexp!AP42</f>
        <v>109569</v>
      </c>
      <c r="AQ42">
        <f>+domexp!AQ42+reexp!AQ42</f>
        <v>72582</v>
      </c>
      <c r="AR42">
        <f>+domexp!AR42+reexp!AR42</f>
        <v>71163</v>
      </c>
      <c r="AS42">
        <f>+domexp!AS42+reexp!AS42</f>
        <v>15468</v>
      </c>
      <c r="AT42">
        <f>+domexp!AT42+reexp!AT42</f>
        <v>232</v>
      </c>
      <c r="AU42">
        <f>+domexp!AU42+reexp!AU42</f>
        <v>1170</v>
      </c>
      <c r="AV42">
        <f>+domexp!AV42+reexp!AV42</f>
        <v>464573</v>
      </c>
      <c r="AW42">
        <f>+domexp!AW42+reexp!AW42</f>
        <v>1105189</v>
      </c>
      <c r="AX42">
        <f>+domexp!AX42+reexp!AX42</f>
        <v>1471956</v>
      </c>
      <c r="AY42">
        <f>+domexp!AY42+reexp!AY42</f>
        <v>1641453</v>
      </c>
      <c r="AZ42">
        <f>+domexp!AZ42+reexp!AZ42</f>
        <v>393676</v>
      </c>
      <c r="BA42">
        <f>+domexp!BA42+reexp!BA42</f>
        <v>305199</v>
      </c>
      <c r="BB42">
        <f>+domexp!BB42+reexp!BB42</f>
        <v>190605</v>
      </c>
      <c r="BC42">
        <f>+domexp!BC42+reexp!BC42</f>
        <v>250628</v>
      </c>
    </row>
    <row r="43" spans="1:55" x14ac:dyDescent="0.25">
      <c r="A43" t="s">
        <v>0</v>
      </c>
      <c r="B43" t="s">
        <v>29</v>
      </c>
      <c r="C43" t="s">
        <v>37</v>
      </c>
      <c r="D43" t="s">
        <v>232</v>
      </c>
      <c r="E43">
        <f>+domexp!E43+reexp!E43</f>
        <v>0</v>
      </c>
      <c r="F43">
        <f>+domexp!F43+reexp!F43</f>
        <v>0</v>
      </c>
      <c r="G43">
        <f>+domexp!G43+reexp!G43</f>
        <v>0</v>
      </c>
      <c r="H43">
        <f>+domexp!H43+reexp!H43</f>
        <v>0</v>
      </c>
      <c r="I43">
        <f>+domexp!I43+reexp!I43</f>
        <v>0</v>
      </c>
      <c r="J43">
        <f>+domexp!J43+reexp!J43</f>
        <v>7730</v>
      </c>
      <c r="K43">
        <f>+domexp!K43+reexp!K43</f>
        <v>11270</v>
      </c>
      <c r="L43">
        <f>+domexp!L43+reexp!L43</f>
        <v>8301</v>
      </c>
      <c r="M43">
        <f>+domexp!M43+reexp!M43</f>
        <v>14167</v>
      </c>
      <c r="N43">
        <f>+domexp!N43+reexp!N43</f>
        <v>13411</v>
      </c>
      <c r="O43">
        <f>+domexp!O43+reexp!O43</f>
        <v>8369</v>
      </c>
      <c r="P43">
        <f>+domexp!P43+reexp!P43</f>
        <v>11394</v>
      </c>
      <c r="Q43">
        <f>+domexp!Q43+reexp!Q43</f>
        <v>13374</v>
      </c>
      <c r="R43">
        <f>+domexp!R43+reexp!R43</f>
        <v>15786</v>
      </c>
      <c r="S43">
        <f>+domexp!S43+reexp!S43</f>
        <v>0</v>
      </c>
      <c r="T43">
        <f>+domexp!T43+reexp!T43</f>
        <v>0</v>
      </c>
      <c r="U43">
        <f>+domexp!U43+reexp!U43</f>
        <v>0</v>
      </c>
      <c r="V43">
        <f>+domexp!V43+reexp!V43</f>
        <v>0</v>
      </c>
      <c r="W43">
        <f>+domexp!W43+reexp!W43</f>
        <v>0</v>
      </c>
      <c r="X43">
        <f>+domexp!X43+reexp!X43</f>
        <v>85241</v>
      </c>
      <c r="Y43">
        <f>+domexp!Y43+reexp!Y43</f>
        <v>32207</v>
      </c>
      <c r="Z43">
        <f>+domexp!Z43+reexp!Z43</f>
        <v>41686</v>
      </c>
      <c r="AA43">
        <f>+domexp!AA43+reexp!AA43</f>
        <v>26046</v>
      </c>
      <c r="AB43">
        <f>+domexp!AB43+reexp!AB43</f>
        <v>26113</v>
      </c>
      <c r="AC43">
        <f>+domexp!AC43+reexp!AC43</f>
        <v>35648</v>
      </c>
      <c r="AD43">
        <f>+domexp!AD43+reexp!AD43</f>
        <v>25811</v>
      </c>
      <c r="AE43">
        <f>+domexp!AE43+reexp!AE43</f>
        <v>3097</v>
      </c>
      <c r="AF43">
        <f>+domexp!AF43+reexp!AF43</f>
        <v>11145</v>
      </c>
      <c r="AG43">
        <f>+domexp!AG43+reexp!AG43</f>
        <v>6993</v>
      </c>
      <c r="AH43">
        <f>+domexp!AH43+reexp!AH43</f>
        <v>8356</v>
      </c>
      <c r="AI43">
        <f>+domexp!AI43+reexp!AI43</f>
        <v>15766</v>
      </c>
      <c r="AJ43">
        <f>+domexp!AJ43+reexp!AJ43</f>
        <v>16721</v>
      </c>
      <c r="AK43">
        <f>+domexp!AK43+reexp!AK43</f>
        <v>31457</v>
      </c>
      <c r="AL43">
        <f>+domexp!AL43+reexp!AL43</f>
        <v>26078</v>
      </c>
      <c r="AM43">
        <f>+domexp!AM43+reexp!AM43</f>
        <v>35500</v>
      </c>
      <c r="AN43">
        <f>+domexp!AN43+reexp!AN43</f>
        <v>37439</v>
      </c>
      <c r="AO43">
        <f>+domexp!AO43+reexp!AO43</f>
        <v>39374</v>
      </c>
      <c r="AP43">
        <f>+domexp!AP43+reexp!AP43</f>
        <v>40879</v>
      </c>
      <c r="AQ43">
        <f>+domexp!AQ43+reexp!AQ43</f>
        <v>21065</v>
      </c>
      <c r="AR43">
        <f>+domexp!AR43+reexp!AR43</f>
        <v>8854</v>
      </c>
      <c r="AS43">
        <f>+domexp!AS43+reexp!AS43</f>
        <v>3076</v>
      </c>
      <c r="AT43">
        <f>+domexp!AT43+reexp!AT43</f>
        <v>0</v>
      </c>
      <c r="AU43">
        <f>+domexp!AU43+reexp!AU43</f>
        <v>0</v>
      </c>
      <c r="AV43">
        <f>+domexp!AV43+reexp!AV43</f>
        <v>113342</v>
      </c>
      <c r="AW43">
        <f>+domexp!AW43+reexp!AW43</f>
        <v>294196</v>
      </c>
      <c r="AX43">
        <f>+domexp!AX43+reexp!AX43</f>
        <v>216740</v>
      </c>
      <c r="AY43">
        <f>+domexp!AY43+reexp!AY43</f>
        <v>326184</v>
      </c>
      <c r="AZ43">
        <f>+domexp!AZ43+reexp!AZ43</f>
        <v>83227</v>
      </c>
      <c r="BA43">
        <f>+domexp!BA43+reexp!BA43</f>
        <v>41943</v>
      </c>
      <c r="BB43">
        <f>+domexp!BB43+reexp!BB43</f>
        <v>33207</v>
      </c>
      <c r="BC43">
        <f>+domexp!BC43+reexp!BC43</f>
        <v>34887</v>
      </c>
    </row>
    <row r="44" spans="1:55" x14ac:dyDescent="0.25">
      <c r="A44" t="s">
        <v>0</v>
      </c>
      <c r="B44" t="s">
        <v>30</v>
      </c>
      <c r="C44" t="s">
        <v>37</v>
      </c>
      <c r="D44" t="s">
        <v>232</v>
      </c>
      <c r="E44">
        <f>+domexp!E44+reexp!E44</f>
        <v>0</v>
      </c>
      <c r="F44">
        <f>+domexp!F44+reexp!F44</f>
        <v>0</v>
      </c>
      <c r="G44">
        <f>+domexp!G44+reexp!G44</f>
        <v>0</v>
      </c>
      <c r="H44">
        <f>+domexp!H44+reexp!H44</f>
        <v>0</v>
      </c>
      <c r="I44">
        <f>+domexp!I44+reexp!I44</f>
        <v>0</v>
      </c>
      <c r="J44">
        <f>+domexp!J44+reexp!J44</f>
        <v>0</v>
      </c>
      <c r="K44">
        <f>+domexp!K44+reexp!K44</f>
        <v>0</v>
      </c>
      <c r="L44">
        <f>+domexp!L44+reexp!L44</f>
        <v>0</v>
      </c>
      <c r="M44">
        <f>+domexp!M44+reexp!M44</f>
        <v>0</v>
      </c>
      <c r="N44">
        <f>+domexp!N44+reexp!N44</f>
        <v>0</v>
      </c>
      <c r="O44">
        <f>+domexp!O44+reexp!O44</f>
        <v>0</v>
      </c>
      <c r="P44">
        <f>+domexp!P44+reexp!P44</f>
        <v>0</v>
      </c>
      <c r="Q44">
        <f>+domexp!Q44+reexp!Q44</f>
        <v>0</v>
      </c>
      <c r="R44">
        <f>+domexp!R44+reexp!R44</f>
        <v>0</v>
      </c>
      <c r="S44">
        <f>+domexp!S44+reexp!S44</f>
        <v>0</v>
      </c>
      <c r="T44">
        <f>+domexp!T44+reexp!T44</f>
        <v>0</v>
      </c>
      <c r="U44">
        <f>+domexp!U44+reexp!U44</f>
        <v>0</v>
      </c>
      <c r="V44">
        <f>+domexp!V44+reexp!V44</f>
        <v>0</v>
      </c>
      <c r="W44">
        <f>+domexp!W44+reexp!W44</f>
        <v>0</v>
      </c>
      <c r="X44">
        <f>+domexp!X44+reexp!X44</f>
        <v>0</v>
      </c>
      <c r="Y44">
        <f>+domexp!Y44+reexp!Y44</f>
        <v>0</v>
      </c>
      <c r="Z44">
        <f>+domexp!Z44+reexp!Z44</f>
        <v>2967832</v>
      </c>
      <c r="AA44">
        <f>+domexp!AA44+reexp!AA44</f>
        <v>2168436</v>
      </c>
      <c r="AB44">
        <f>+domexp!AB44+reexp!AB44</f>
        <v>2006665</v>
      </c>
      <c r="AC44">
        <f>+domexp!AC44+reexp!AC44</f>
        <v>1926837</v>
      </c>
      <c r="AD44">
        <f>+domexp!AD44+reexp!AD44</f>
        <v>1789872</v>
      </c>
      <c r="AE44">
        <f>+domexp!AE44+reexp!AE44</f>
        <v>1210428</v>
      </c>
      <c r="AF44">
        <f>+domexp!AF44+reexp!AF44</f>
        <v>1640806</v>
      </c>
      <c r="AG44">
        <f>+domexp!AG44+reexp!AG44</f>
        <v>1212670</v>
      </c>
      <c r="AH44">
        <f>+domexp!AH44+reexp!AH44</f>
        <v>1417834</v>
      </c>
      <c r="AI44">
        <f>+domexp!AI44+reexp!AI44</f>
        <v>1112905</v>
      </c>
      <c r="AJ44">
        <f>+domexp!AJ44+reexp!AJ44</f>
        <v>1045657</v>
      </c>
      <c r="AK44">
        <f>+domexp!AK44+reexp!AK44</f>
        <v>897940</v>
      </c>
      <c r="AL44">
        <f>+domexp!AL44+reexp!AL44</f>
        <v>938074</v>
      </c>
      <c r="AM44">
        <f>+domexp!AM44+reexp!AM44</f>
        <v>854536</v>
      </c>
      <c r="AN44">
        <f>+domexp!AN44+reexp!AN44</f>
        <v>938901</v>
      </c>
      <c r="AO44">
        <f>+domexp!AO44+reexp!AO44</f>
        <v>743071</v>
      </c>
      <c r="AP44">
        <f>+domexp!AP44+reexp!AP44</f>
        <v>858556</v>
      </c>
      <c r="AQ44">
        <f>+domexp!AQ44+reexp!AQ44</f>
        <v>691053</v>
      </c>
      <c r="AR44">
        <f>+domexp!AR44+reexp!AR44</f>
        <v>703168</v>
      </c>
      <c r="AS44">
        <f>+domexp!AS44+reexp!AS44</f>
        <v>0</v>
      </c>
      <c r="AT44">
        <f>+domexp!AT44+reexp!AT44</f>
        <v>0</v>
      </c>
      <c r="AU44">
        <f>+domexp!AU44+reexp!AU44</f>
        <v>0</v>
      </c>
      <c r="AV44">
        <f>+domexp!AV44+reexp!AV44</f>
        <v>0</v>
      </c>
      <c r="AW44">
        <f>+domexp!AW44+reexp!AW44</f>
        <v>0</v>
      </c>
      <c r="AX44">
        <f>+domexp!AX44+reexp!AX44</f>
        <v>0</v>
      </c>
      <c r="AY44">
        <f>+domexp!AY44+reexp!AY44</f>
        <v>0</v>
      </c>
      <c r="AZ44">
        <f>+domexp!AZ44+reexp!AZ44</f>
        <v>0</v>
      </c>
      <c r="BA44">
        <f>+domexp!BA44+reexp!BA44</f>
        <v>0</v>
      </c>
      <c r="BB44">
        <f>+domexp!BB44+reexp!BB44</f>
        <v>0</v>
      </c>
      <c r="BC44">
        <f>+domexp!BC44+reexp!BC44</f>
        <v>0</v>
      </c>
    </row>
    <row r="45" spans="1:55" x14ac:dyDescent="0.25">
      <c r="A45" t="s">
        <v>0</v>
      </c>
      <c r="B45" t="s">
        <v>31</v>
      </c>
      <c r="C45" t="s">
        <v>37</v>
      </c>
      <c r="D45" t="s">
        <v>232</v>
      </c>
      <c r="E45">
        <f>+domexp!E45+reexp!E45</f>
        <v>0</v>
      </c>
      <c r="F45">
        <f>+domexp!F45+reexp!F45</f>
        <v>0</v>
      </c>
      <c r="G45">
        <f>+domexp!G45+reexp!G45</f>
        <v>0</v>
      </c>
      <c r="H45">
        <f>+domexp!H45+reexp!H45</f>
        <v>0</v>
      </c>
      <c r="I45">
        <f>+domexp!I45+reexp!I45</f>
        <v>0</v>
      </c>
      <c r="J45">
        <f>+domexp!J45+reexp!J45</f>
        <v>5081</v>
      </c>
      <c r="K45">
        <f>+domexp!K45+reexp!K45</f>
        <v>5263</v>
      </c>
      <c r="L45">
        <f>+domexp!L45+reexp!L45</f>
        <v>2159</v>
      </c>
      <c r="M45">
        <f>+domexp!M45+reexp!M45</f>
        <v>6956</v>
      </c>
      <c r="N45">
        <f>+domexp!N45+reexp!N45</f>
        <v>6531</v>
      </c>
      <c r="O45">
        <f>+domexp!O45+reexp!O45</f>
        <v>12399</v>
      </c>
      <c r="P45">
        <f>+domexp!P45+reexp!P45</f>
        <v>5324</v>
      </c>
      <c r="Q45">
        <f>+domexp!Q45+reexp!Q45</f>
        <v>6139</v>
      </c>
      <c r="R45">
        <f>+domexp!R45+reexp!R45</f>
        <v>11800</v>
      </c>
      <c r="S45">
        <f>+domexp!S45+reexp!S45</f>
        <v>0</v>
      </c>
      <c r="T45">
        <f>+domexp!T45+reexp!T45</f>
        <v>0</v>
      </c>
      <c r="U45">
        <f>+domexp!U45+reexp!U45</f>
        <v>0</v>
      </c>
      <c r="V45">
        <f>+domexp!V45+reexp!V45</f>
        <v>0</v>
      </c>
      <c r="W45">
        <f>+domexp!W45+reexp!W45</f>
        <v>0</v>
      </c>
      <c r="X45">
        <f>+domexp!X45+reexp!X45</f>
        <v>1583</v>
      </c>
      <c r="Y45">
        <f>+domexp!Y45+reexp!Y45</f>
        <v>4177</v>
      </c>
      <c r="Z45">
        <f>+domexp!Z45+reexp!Z45</f>
        <v>14156</v>
      </c>
      <c r="AA45">
        <f>+domexp!AA45+reexp!AA45</f>
        <v>6612</v>
      </c>
      <c r="AB45">
        <f>+domexp!AB45+reexp!AB45</f>
        <v>14550</v>
      </c>
      <c r="AC45">
        <f>+domexp!AC45+reexp!AC45</f>
        <v>9063</v>
      </c>
      <c r="AD45">
        <f>+domexp!AD45+reexp!AD45</f>
        <v>8979</v>
      </c>
      <c r="AE45">
        <f>+domexp!AE45+reexp!AE45</f>
        <v>11554</v>
      </c>
      <c r="AF45">
        <f>+domexp!AF45+reexp!AF45</f>
        <v>15960</v>
      </c>
      <c r="AG45">
        <f>+domexp!AG45+reexp!AG45</f>
        <v>10781</v>
      </c>
      <c r="AH45">
        <f>+domexp!AH45+reexp!AH45</f>
        <v>16601</v>
      </c>
      <c r="AI45">
        <f>+domexp!AI45+reexp!AI45</f>
        <v>18220</v>
      </c>
      <c r="AJ45">
        <f>+domexp!AJ45+reexp!AJ45</f>
        <v>18492</v>
      </c>
      <c r="AK45">
        <f>+domexp!AK45+reexp!AK45</f>
        <v>22757</v>
      </c>
      <c r="AL45">
        <f>+domexp!AL45+reexp!AL45</f>
        <v>40318</v>
      </c>
      <c r="AM45">
        <f>+domexp!AM45+reexp!AM45</f>
        <v>42612</v>
      </c>
      <c r="AN45">
        <f>+domexp!AN45+reexp!AN45</f>
        <v>136550</v>
      </c>
      <c r="AO45">
        <f>+domexp!AO45+reexp!AO45</f>
        <v>64255</v>
      </c>
      <c r="AP45">
        <f>+domexp!AP45+reexp!AP45</f>
        <v>33763</v>
      </c>
      <c r="AQ45">
        <f>+domexp!AQ45+reexp!AQ45</f>
        <v>19770</v>
      </c>
      <c r="AR45">
        <f>+domexp!AR45+reexp!AR45</f>
        <v>23323</v>
      </c>
      <c r="AS45">
        <f>+domexp!AS45+reexp!AS45</f>
        <v>17752</v>
      </c>
      <c r="AT45">
        <f>+domexp!AT45+reexp!AT45</f>
        <v>11979</v>
      </c>
      <c r="AU45">
        <f>+domexp!AU45+reexp!AU45</f>
        <v>10610</v>
      </c>
      <c r="AV45">
        <f>+domexp!AV45+reexp!AV45</f>
        <v>7224</v>
      </c>
      <c r="AW45">
        <f>+domexp!AW45+reexp!AW45</f>
        <v>10828</v>
      </c>
      <c r="AX45">
        <f>+domexp!AX45+reexp!AX45</f>
        <v>7931</v>
      </c>
      <c r="AY45">
        <f>+domexp!AY45+reexp!AY45</f>
        <v>14793</v>
      </c>
      <c r="AZ45">
        <f>+domexp!AZ45+reexp!AZ45</f>
        <v>15122</v>
      </c>
      <c r="BA45">
        <f>+domexp!BA45+reexp!BA45</f>
        <v>73906</v>
      </c>
      <c r="BB45">
        <f>+domexp!BB45+reexp!BB45</f>
        <v>172907</v>
      </c>
      <c r="BC45">
        <f>+domexp!BC45+reexp!BC45</f>
        <v>371486</v>
      </c>
    </row>
    <row r="46" spans="1:55" x14ac:dyDescent="0.25">
      <c r="A46" t="s">
        <v>0</v>
      </c>
      <c r="B46" t="s">
        <v>32</v>
      </c>
      <c r="C46" t="s">
        <v>37</v>
      </c>
      <c r="D46" t="s">
        <v>232</v>
      </c>
      <c r="E46">
        <f>+domexp!E46+reexp!E46</f>
        <v>0</v>
      </c>
      <c r="F46">
        <f>+domexp!F46+reexp!F46</f>
        <v>0</v>
      </c>
      <c r="G46">
        <f>+domexp!G46+reexp!G46</f>
        <v>0</v>
      </c>
      <c r="H46">
        <f>+domexp!H46+reexp!H46</f>
        <v>0</v>
      </c>
      <c r="I46">
        <f>+domexp!I46+reexp!I46</f>
        <v>0</v>
      </c>
      <c r="J46">
        <f>+domexp!J46+reexp!J46</f>
        <v>66855</v>
      </c>
      <c r="K46">
        <f>+domexp!K46+reexp!K46</f>
        <v>64017</v>
      </c>
      <c r="L46">
        <f>+domexp!L46+reexp!L46</f>
        <v>92563</v>
      </c>
      <c r="M46">
        <f>+domexp!M46+reexp!M46</f>
        <v>109077</v>
      </c>
      <c r="N46">
        <f>+domexp!N46+reexp!N46</f>
        <v>98094</v>
      </c>
      <c r="O46">
        <f>+domexp!O46+reexp!O46</f>
        <v>94687</v>
      </c>
      <c r="P46">
        <f>+domexp!P46+reexp!P46</f>
        <v>119687</v>
      </c>
      <c r="Q46">
        <f>+domexp!Q46+reexp!Q46</f>
        <v>88200</v>
      </c>
      <c r="R46">
        <f>+domexp!R46+reexp!R46</f>
        <v>162322</v>
      </c>
      <c r="S46">
        <f>+domexp!S46+reexp!S46</f>
        <v>0</v>
      </c>
      <c r="T46">
        <f>+domexp!T46+reexp!T46</f>
        <v>0</v>
      </c>
      <c r="U46">
        <f>+domexp!U46+reexp!U46</f>
        <v>0</v>
      </c>
      <c r="V46">
        <f>+domexp!V46+reexp!V46</f>
        <v>0</v>
      </c>
      <c r="W46">
        <f>+domexp!W46+reexp!W46</f>
        <v>0</v>
      </c>
      <c r="X46">
        <f>+domexp!X46+reexp!X46</f>
        <v>600635</v>
      </c>
      <c r="Y46">
        <f>+domexp!Y46+reexp!Y46</f>
        <v>1864705</v>
      </c>
      <c r="Z46">
        <f>+domexp!Z46+reexp!Z46</f>
        <v>574303</v>
      </c>
      <c r="AA46">
        <f>+domexp!AA46+reexp!AA46</f>
        <v>243789</v>
      </c>
      <c r="AB46">
        <f>+domexp!AB46+reexp!AB46</f>
        <v>221359</v>
      </c>
      <c r="AC46">
        <f>+domexp!AC46+reexp!AC46</f>
        <v>329470</v>
      </c>
      <c r="AD46">
        <f>+domexp!AD46+reexp!AD46</f>
        <v>278080</v>
      </c>
      <c r="AE46">
        <f>+domexp!AE46+reexp!AE46</f>
        <v>330962</v>
      </c>
      <c r="AF46">
        <f>+domexp!AF46+reexp!AF46</f>
        <v>375308</v>
      </c>
      <c r="AG46">
        <f>+domexp!AG46+reexp!AG46</f>
        <v>355954</v>
      </c>
      <c r="AH46">
        <f>+domexp!AH46+reexp!AH46</f>
        <v>406602</v>
      </c>
      <c r="AI46">
        <f>+domexp!AI46+reexp!AI46</f>
        <v>399808</v>
      </c>
      <c r="AJ46">
        <f>+domexp!AJ46+reexp!AJ46</f>
        <v>202450</v>
      </c>
      <c r="AK46">
        <f>+domexp!AK46+reexp!AK46</f>
        <v>151172</v>
      </c>
      <c r="AL46">
        <f>+domexp!AL46+reexp!AL46</f>
        <v>146642</v>
      </c>
      <c r="AM46">
        <f>+domexp!AM46+reexp!AM46</f>
        <v>142268</v>
      </c>
      <c r="AN46">
        <f>+domexp!AN46+reexp!AN46</f>
        <v>218675</v>
      </c>
      <c r="AO46">
        <f>+domexp!AO46+reexp!AO46</f>
        <v>251410</v>
      </c>
      <c r="AP46">
        <f>+domexp!AP46+reexp!AP46</f>
        <v>245965</v>
      </c>
      <c r="AQ46">
        <f>+domexp!AQ46+reexp!AQ46</f>
        <v>346839</v>
      </c>
      <c r="AR46">
        <f>+domexp!AR46+reexp!AR46</f>
        <v>354229</v>
      </c>
      <c r="AS46">
        <f>+domexp!AS46+reexp!AS46</f>
        <v>333956</v>
      </c>
      <c r="AT46">
        <f>+domexp!AT46+reexp!AT46</f>
        <v>27581</v>
      </c>
      <c r="AU46">
        <f>+domexp!AU46+reexp!AU46</f>
        <v>2520</v>
      </c>
      <c r="AV46">
        <f>+domexp!AV46+reexp!AV46</f>
        <v>0</v>
      </c>
      <c r="AW46">
        <f>+domexp!AW46+reexp!AW46</f>
        <v>0</v>
      </c>
      <c r="AX46">
        <f>+domexp!AX46+reexp!AX46</f>
        <v>0</v>
      </c>
      <c r="AY46">
        <f>+domexp!AY46+reexp!AY46</f>
        <v>1640960</v>
      </c>
      <c r="AZ46">
        <f>+domexp!AZ46+reexp!AZ46</f>
        <v>947037</v>
      </c>
      <c r="BA46">
        <f>+domexp!BA46+reexp!BA46</f>
        <v>961281</v>
      </c>
      <c r="BB46">
        <f>+domexp!BB46+reexp!BB46</f>
        <v>720895</v>
      </c>
      <c r="BC46">
        <f>+domexp!BC46+reexp!BC46</f>
        <v>674477</v>
      </c>
    </row>
    <row r="47" spans="1:55" x14ac:dyDescent="0.25">
      <c r="A47" t="s">
        <v>0</v>
      </c>
      <c r="B47" t="s">
        <v>33</v>
      </c>
      <c r="C47" t="s">
        <v>37</v>
      </c>
      <c r="D47" t="s">
        <v>232</v>
      </c>
      <c r="E47">
        <f>+domexp!E47+reexp!E47</f>
        <v>0</v>
      </c>
      <c r="F47">
        <f>+domexp!F47+reexp!F47</f>
        <v>0</v>
      </c>
      <c r="G47">
        <f>+domexp!G47+reexp!G47</f>
        <v>0</v>
      </c>
      <c r="H47">
        <f>+domexp!H47+reexp!H47</f>
        <v>0</v>
      </c>
      <c r="I47">
        <f>+domexp!I47+reexp!I47</f>
        <v>0</v>
      </c>
      <c r="J47">
        <f>+domexp!J47+reexp!J47</f>
        <v>8070</v>
      </c>
      <c r="K47">
        <f>+domexp!K47+reexp!K47</f>
        <v>10642</v>
      </c>
      <c r="L47">
        <f>+domexp!L47+reexp!L47</f>
        <v>7863</v>
      </c>
      <c r="M47">
        <f>+domexp!M47+reexp!M47</f>
        <v>7818</v>
      </c>
      <c r="N47">
        <f>+domexp!N47+reexp!N47</f>
        <v>14984</v>
      </c>
      <c r="O47">
        <f>+domexp!O47+reexp!O47</f>
        <v>27154</v>
      </c>
      <c r="P47">
        <f>+domexp!P47+reexp!P47</f>
        <v>53767</v>
      </c>
      <c r="Q47">
        <f>+domexp!Q47+reexp!Q47</f>
        <v>60667</v>
      </c>
      <c r="R47">
        <f>+domexp!R47+reexp!R47</f>
        <v>74225</v>
      </c>
      <c r="S47">
        <f>+domexp!S47+reexp!S47</f>
        <v>0</v>
      </c>
      <c r="T47">
        <f>+domexp!T47+reexp!T47</f>
        <v>0</v>
      </c>
      <c r="U47">
        <f>+domexp!U47+reexp!U47</f>
        <v>0</v>
      </c>
      <c r="V47">
        <f>+domexp!V47+reexp!V47</f>
        <v>0</v>
      </c>
      <c r="W47">
        <f>+domexp!W47+reexp!W47</f>
        <v>0</v>
      </c>
      <c r="X47">
        <f>+domexp!X47+reexp!X47</f>
        <v>25581</v>
      </c>
      <c r="Y47">
        <f>+domexp!Y47+reexp!Y47</f>
        <v>37151</v>
      </c>
      <c r="Z47">
        <f>+domexp!Z47+reexp!Z47</f>
        <v>27531</v>
      </c>
      <c r="AA47">
        <f>+domexp!AA47+reexp!AA47</f>
        <v>30029</v>
      </c>
      <c r="AB47">
        <f>+domexp!AB47+reexp!AB47</f>
        <v>14422</v>
      </c>
      <c r="AC47">
        <f>+domexp!AC47+reexp!AC47</f>
        <v>48398</v>
      </c>
      <c r="AD47">
        <f>+domexp!AD47+reexp!AD47</f>
        <v>27207</v>
      </c>
      <c r="AE47">
        <f>+domexp!AE47+reexp!AE47</f>
        <v>20112</v>
      </c>
      <c r="AF47">
        <f>+domexp!AF47+reexp!AF47</f>
        <v>23427</v>
      </c>
      <c r="AG47">
        <f>+domexp!AG47+reexp!AG47</f>
        <v>64988</v>
      </c>
      <c r="AH47">
        <f>+domexp!AH47+reexp!AH47</f>
        <v>84777</v>
      </c>
      <c r="AI47">
        <f>+domexp!AI47+reexp!AI47</f>
        <v>58135</v>
      </c>
      <c r="AJ47">
        <f>+domexp!AJ47+reexp!AJ47</f>
        <v>62936</v>
      </c>
      <c r="AK47">
        <f>+domexp!AK47+reexp!AK47</f>
        <v>128975</v>
      </c>
      <c r="AL47">
        <f>+domexp!AL47+reexp!AL47</f>
        <v>45577</v>
      </c>
      <c r="AM47">
        <f>+domexp!AM47+reexp!AM47</f>
        <v>25713</v>
      </c>
      <c r="AN47">
        <f>+domexp!AN47+reexp!AN47</f>
        <v>23814</v>
      </c>
      <c r="AO47">
        <f>+domexp!AO47+reexp!AO47</f>
        <v>35298</v>
      </c>
      <c r="AP47">
        <f>+domexp!AP47+reexp!AP47</f>
        <v>30912</v>
      </c>
      <c r="AQ47">
        <f>+domexp!AQ47+reexp!AQ47</f>
        <v>33972</v>
      </c>
      <c r="AR47">
        <f>+domexp!AR47+reexp!AR47</f>
        <v>11095</v>
      </c>
      <c r="AS47">
        <f>+domexp!AS47+reexp!AS47</f>
        <v>3376</v>
      </c>
      <c r="AT47">
        <f>+domexp!AT47+reexp!AT47</f>
        <v>1015</v>
      </c>
      <c r="AU47">
        <f>+domexp!AU47+reexp!AU47</f>
        <v>1147</v>
      </c>
      <c r="AV47">
        <f>+domexp!AV47+reexp!AV47</f>
        <v>3480</v>
      </c>
      <c r="AW47">
        <f>+domexp!AW47+reexp!AW47</f>
        <v>1499</v>
      </c>
      <c r="AX47">
        <f>+domexp!AX47+reexp!AX47</f>
        <v>1438</v>
      </c>
      <c r="AY47">
        <f>+domexp!AY47+reexp!AY47</f>
        <v>6307</v>
      </c>
      <c r="AZ47">
        <f>+domexp!AZ47+reexp!AZ47</f>
        <v>20720</v>
      </c>
      <c r="BA47">
        <f>+domexp!BA47+reexp!BA47</f>
        <v>11301</v>
      </c>
      <c r="BB47">
        <f>+domexp!BB47+reexp!BB47</f>
        <v>23475</v>
      </c>
      <c r="BC47">
        <f>+domexp!BC47+reexp!BC47</f>
        <v>69496</v>
      </c>
    </row>
    <row r="48" spans="1:55" x14ac:dyDescent="0.25">
      <c r="A48" t="s">
        <v>0</v>
      </c>
      <c r="B48" t="s">
        <v>34</v>
      </c>
      <c r="C48" t="s">
        <v>37</v>
      </c>
      <c r="D48" t="s">
        <v>232</v>
      </c>
      <c r="E48">
        <f>+domexp!E48+reexp!E48</f>
        <v>0</v>
      </c>
      <c r="F48">
        <f>+domexp!F48+reexp!F48</f>
        <v>0</v>
      </c>
      <c r="G48">
        <f>+domexp!G48+reexp!G48</f>
        <v>0</v>
      </c>
      <c r="H48">
        <f>+domexp!H48+reexp!H48</f>
        <v>0</v>
      </c>
      <c r="I48">
        <f>+domexp!I48+reexp!I48</f>
        <v>0</v>
      </c>
      <c r="J48">
        <f>+domexp!J48+reexp!J48</f>
        <v>3855</v>
      </c>
      <c r="K48">
        <f>+domexp!K48+reexp!K48</f>
        <v>4110</v>
      </c>
      <c r="L48">
        <f>+domexp!L48+reexp!L48</f>
        <v>5139</v>
      </c>
      <c r="M48">
        <f>+domexp!M48+reexp!M48</f>
        <v>4421</v>
      </c>
      <c r="N48">
        <f>+domexp!N48+reexp!N48</f>
        <v>7983</v>
      </c>
      <c r="O48">
        <f>+domexp!O48+reexp!O48</f>
        <v>4870</v>
      </c>
      <c r="P48">
        <f>+domexp!P48+reexp!P48</f>
        <v>5127</v>
      </c>
      <c r="Q48">
        <f>+domexp!Q48+reexp!Q48</f>
        <v>7166</v>
      </c>
      <c r="R48">
        <f>+domexp!R48+reexp!R48</f>
        <v>6640</v>
      </c>
      <c r="S48">
        <f>+domexp!S48+reexp!S48</f>
        <v>0</v>
      </c>
      <c r="T48">
        <f>+domexp!T48+reexp!T48</f>
        <v>0</v>
      </c>
      <c r="U48">
        <f>+domexp!U48+reexp!U48</f>
        <v>0</v>
      </c>
      <c r="V48">
        <f>+domexp!V48+reexp!V48</f>
        <v>0</v>
      </c>
      <c r="W48">
        <f>+domexp!W48+reexp!W48</f>
        <v>0</v>
      </c>
      <c r="X48">
        <f>+domexp!X48+reexp!X48</f>
        <v>6634</v>
      </c>
      <c r="Y48">
        <f>+domexp!Y48+reexp!Y48</f>
        <v>11043</v>
      </c>
      <c r="Z48">
        <f>+domexp!Z48+reexp!Z48</f>
        <v>11098</v>
      </c>
      <c r="AA48">
        <f>+domexp!AA48+reexp!AA48</f>
        <v>298328</v>
      </c>
      <c r="AB48">
        <f>+domexp!AB48+reexp!AB48</f>
        <v>1013203</v>
      </c>
      <c r="AC48">
        <f>+domexp!AC48+reexp!AC48</f>
        <v>708206</v>
      </c>
      <c r="AD48">
        <f>+domexp!AD48+reexp!AD48</f>
        <v>410918</v>
      </c>
      <c r="AE48">
        <f>+domexp!AE48+reexp!AE48</f>
        <v>51046</v>
      </c>
      <c r="AF48">
        <f>+domexp!AF48+reexp!AF48</f>
        <v>360601</v>
      </c>
      <c r="AG48">
        <f>+domexp!AG48+reexp!AG48</f>
        <v>525343</v>
      </c>
      <c r="AH48">
        <f>+domexp!AH48+reexp!AH48</f>
        <v>446820</v>
      </c>
      <c r="AI48">
        <f>+domexp!AI48+reexp!AI48</f>
        <v>543685</v>
      </c>
      <c r="AJ48">
        <f>+domexp!AJ48+reexp!AJ48</f>
        <v>594117</v>
      </c>
      <c r="AK48">
        <f>+domexp!AK48+reexp!AK48</f>
        <v>439211</v>
      </c>
      <c r="AL48">
        <f>+domexp!AL48+reexp!AL48</f>
        <v>224912</v>
      </c>
      <c r="AM48">
        <f>+domexp!AM48+reexp!AM48</f>
        <v>5475</v>
      </c>
      <c r="AN48">
        <f>+domexp!AN48+reexp!AN48</f>
        <v>4437</v>
      </c>
      <c r="AO48">
        <f>+domexp!AO48+reexp!AO48</f>
        <v>1525</v>
      </c>
      <c r="AP48">
        <f>+domexp!AP48+reexp!AP48</f>
        <v>1517</v>
      </c>
      <c r="AQ48">
        <f>+domexp!AQ48+reexp!AQ48</f>
        <v>961</v>
      </c>
      <c r="AR48">
        <f>+domexp!AR48+reexp!AR48</f>
        <v>585</v>
      </c>
      <c r="AS48">
        <f>+domexp!AS48+reexp!AS48</f>
        <v>869</v>
      </c>
      <c r="AT48">
        <f>+domexp!AT48+reexp!AT48</f>
        <v>0</v>
      </c>
      <c r="AU48">
        <f>+domexp!AU48+reexp!AU48</f>
        <v>105</v>
      </c>
      <c r="AV48">
        <f>+domexp!AV48+reexp!AV48</f>
        <v>131</v>
      </c>
      <c r="AW48">
        <f>+domexp!AW48+reexp!AW48</f>
        <v>0</v>
      </c>
      <c r="AX48">
        <f>+domexp!AX48+reexp!AX48</f>
        <v>2682</v>
      </c>
      <c r="AY48">
        <f>+domexp!AY48+reexp!AY48</f>
        <v>119</v>
      </c>
      <c r="AZ48">
        <f>+domexp!AZ48+reexp!AZ48</f>
        <v>1310</v>
      </c>
      <c r="BA48">
        <f>+domexp!BA48+reexp!BA48</f>
        <v>107</v>
      </c>
      <c r="BB48">
        <f>+domexp!BB48+reexp!BB48</f>
        <v>3401</v>
      </c>
      <c r="BC48">
        <f>+domexp!BC48+reexp!BC48</f>
        <v>10677</v>
      </c>
    </row>
    <row r="49" spans="1:55" x14ac:dyDescent="0.25">
      <c r="A49" t="s">
        <v>0</v>
      </c>
      <c r="B49" t="s">
        <v>35</v>
      </c>
      <c r="C49" t="s">
        <v>37</v>
      </c>
      <c r="D49" t="s">
        <v>232</v>
      </c>
      <c r="E49">
        <f>+domexp!E49+reexp!E49</f>
        <v>0</v>
      </c>
      <c r="F49">
        <f>+domexp!F49+reexp!F49</f>
        <v>0</v>
      </c>
      <c r="G49">
        <f>+domexp!G49+reexp!G49</f>
        <v>0</v>
      </c>
      <c r="H49">
        <f>+domexp!H49+reexp!H49</f>
        <v>0</v>
      </c>
      <c r="I49">
        <f>+domexp!I49+reexp!I49</f>
        <v>0</v>
      </c>
      <c r="J49">
        <f>+domexp!J49+reexp!J49</f>
        <v>63151</v>
      </c>
      <c r="K49">
        <f>+domexp!K49+reexp!K49</f>
        <v>68237</v>
      </c>
      <c r="L49">
        <f>+domexp!L49+reexp!L49</f>
        <v>79553</v>
      </c>
      <c r="M49">
        <f>+domexp!M49+reexp!M49</f>
        <v>90847</v>
      </c>
      <c r="N49">
        <f>+domexp!N49+reexp!N49</f>
        <v>67050</v>
      </c>
      <c r="O49">
        <f>+domexp!O49+reexp!O49</f>
        <v>98311</v>
      </c>
      <c r="P49">
        <f>+domexp!P49+reexp!P49</f>
        <v>101142</v>
      </c>
      <c r="Q49">
        <f>+domexp!Q49+reexp!Q49</f>
        <v>79495</v>
      </c>
      <c r="R49">
        <f>+domexp!R49+reexp!R49</f>
        <v>108009</v>
      </c>
      <c r="S49">
        <f>+domexp!S49+reexp!S49</f>
        <v>0</v>
      </c>
      <c r="T49">
        <f>+domexp!T49+reexp!T49</f>
        <v>0</v>
      </c>
      <c r="U49">
        <f>+domexp!U49+reexp!U49</f>
        <v>0</v>
      </c>
      <c r="V49">
        <f>+domexp!V49+reexp!V49</f>
        <v>0</v>
      </c>
      <c r="W49">
        <f>+domexp!W49+reexp!W49</f>
        <v>0</v>
      </c>
      <c r="X49">
        <f>+domexp!X49+reexp!X49</f>
        <v>195869</v>
      </c>
      <c r="Y49">
        <f>+domexp!Y49+reexp!Y49</f>
        <v>270980</v>
      </c>
      <c r="Z49">
        <f>+domexp!Z49+reexp!Z49</f>
        <v>75591</v>
      </c>
      <c r="AA49">
        <f>+domexp!AA49+reexp!AA49</f>
        <v>81411</v>
      </c>
      <c r="AB49">
        <f>+domexp!AB49+reexp!AB49</f>
        <v>51635</v>
      </c>
      <c r="AC49">
        <f>+domexp!AC49+reexp!AC49</f>
        <v>33609</v>
      </c>
      <c r="AD49">
        <f>+domexp!AD49+reexp!AD49</f>
        <v>13870</v>
      </c>
      <c r="AE49">
        <f>+domexp!AE49+reexp!AE49</f>
        <v>5492</v>
      </c>
      <c r="AF49">
        <f>+domexp!AF49+reexp!AF49</f>
        <v>31841</v>
      </c>
      <c r="AG49">
        <f>+domexp!AG49+reexp!AG49</f>
        <v>24625</v>
      </c>
      <c r="AH49">
        <f>+domexp!AH49+reexp!AH49</f>
        <v>21027</v>
      </c>
      <c r="AI49">
        <f>+domexp!AI49+reexp!AI49</f>
        <v>31917</v>
      </c>
      <c r="AJ49">
        <f>+domexp!AJ49+reexp!AJ49</f>
        <v>28575</v>
      </c>
      <c r="AK49">
        <f>+domexp!AK49+reexp!AK49</f>
        <v>33023</v>
      </c>
      <c r="AL49">
        <f>+domexp!AL49+reexp!AL49</f>
        <v>73153</v>
      </c>
      <c r="AM49">
        <f>+domexp!AM49+reexp!AM49</f>
        <v>39918</v>
      </c>
      <c r="AN49">
        <f>+domexp!AN49+reexp!AN49</f>
        <v>75097</v>
      </c>
      <c r="AO49">
        <f>+domexp!AO49+reexp!AO49</f>
        <v>43066</v>
      </c>
      <c r="AP49">
        <f>+domexp!AP49+reexp!AP49</f>
        <v>41110</v>
      </c>
      <c r="AQ49">
        <f>+domexp!AQ49+reexp!AQ49</f>
        <v>15746</v>
      </c>
      <c r="AR49">
        <f>+domexp!AR49+reexp!AR49</f>
        <v>11623</v>
      </c>
      <c r="AS49">
        <f>+domexp!AS49+reexp!AS49</f>
        <v>8626</v>
      </c>
      <c r="AT49">
        <f>+domexp!AT49+reexp!AT49</f>
        <v>84</v>
      </c>
      <c r="AU49">
        <f>+domexp!AU49+reexp!AU49</f>
        <v>39</v>
      </c>
      <c r="AV49">
        <f>+domexp!AV49+reexp!AV49</f>
        <v>1463</v>
      </c>
      <c r="AW49">
        <f>+domexp!AW49+reexp!AW49</f>
        <v>4062</v>
      </c>
      <c r="AX49">
        <f>+domexp!AX49+reexp!AX49</f>
        <v>4174</v>
      </c>
      <c r="AY49">
        <f>+domexp!AY49+reexp!AY49</f>
        <v>24225</v>
      </c>
      <c r="AZ49">
        <f>+domexp!AZ49+reexp!AZ49</f>
        <v>18214</v>
      </c>
      <c r="BA49">
        <f>+domexp!BA49+reexp!BA49</f>
        <v>114118</v>
      </c>
      <c r="BB49">
        <f>+domexp!BB49+reexp!BB49</f>
        <v>55678</v>
      </c>
      <c r="BC49">
        <f>+domexp!BC49+reexp!BC49</f>
        <v>65338</v>
      </c>
    </row>
    <row r="50" spans="1:55" x14ac:dyDescent="0.25">
      <c r="A50" t="s">
        <v>0</v>
      </c>
      <c r="B50" t="s">
        <v>36</v>
      </c>
      <c r="C50" t="s">
        <v>37</v>
      </c>
      <c r="D50" t="s">
        <v>232</v>
      </c>
      <c r="E50">
        <f>+domexp!E50+reexp!E50</f>
        <v>0</v>
      </c>
      <c r="F50">
        <f>+domexp!F50+reexp!F50</f>
        <v>0</v>
      </c>
      <c r="G50">
        <f>+domexp!G50+reexp!G50</f>
        <v>0</v>
      </c>
      <c r="H50">
        <f>+domexp!H50+reexp!H50</f>
        <v>0</v>
      </c>
      <c r="I50">
        <f>+domexp!I50+reexp!I50</f>
        <v>0</v>
      </c>
      <c r="J50">
        <f>+domexp!J50+reexp!J50</f>
        <v>3729</v>
      </c>
      <c r="K50">
        <f>+domexp!K50+reexp!K50</f>
        <v>10814</v>
      </c>
      <c r="L50">
        <f>+domexp!L50+reexp!L50</f>
        <v>2626</v>
      </c>
      <c r="M50">
        <f>+domexp!M50+reexp!M50</f>
        <v>2513</v>
      </c>
      <c r="N50">
        <f>+domexp!N50+reexp!N50</f>
        <v>7086</v>
      </c>
      <c r="O50">
        <f>+domexp!O50+reexp!O50</f>
        <v>3809</v>
      </c>
      <c r="P50">
        <f>+domexp!P50+reexp!P50</f>
        <v>6362</v>
      </c>
      <c r="Q50">
        <f>+domexp!Q50+reexp!Q50</f>
        <v>5756</v>
      </c>
      <c r="R50">
        <f>+domexp!R50+reexp!R50</f>
        <v>18665</v>
      </c>
      <c r="S50">
        <f>+domexp!S50+reexp!S50</f>
        <v>0</v>
      </c>
      <c r="T50">
        <f>+domexp!T50+reexp!T50</f>
        <v>0</v>
      </c>
      <c r="U50">
        <f>+domexp!U50+reexp!U50</f>
        <v>0</v>
      </c>
      <c r="V50">
        <f>+domexp!V50+reexp!V50</f>
        <v>0</v>
      </c>
      <c r="W50">
        <f>+domexp!W50+reexp!W50</f>
        <v>0</v>
      </c>
      <c r="X50">
        <f>+domexp!X50+reexp!X50</f>
        <v>17229</v>
      </c>
      <c r="Y50">
        <f>+domexp!Y50+reexp!Y50</f>
        <v>25960</v>
      </c>
      <c r="Z50">
        <f>+domexp!Z50+reexp!Z50</f>
        <v>6802</v>
      </c>
      <c r="AA50">
        <f>+domexp!AA50+reexp!AA50</f>
        <v>8796</v>
      </c>
      <c r="AB50">
        <f>+domexp!AB50+reexp!AB50</f>
        <v>7679</v>
      </c>
      <c r="AC50">
        <f>+domexp!AC50+reexp!AC50</f>
        <v>2626</v>
      </c>
      <c r="AD50">
        <f>+domexp!AD50+reexp!AD50</f>
        <v>2339</v>
      </c>
      <c r="AE50">
        <f>+domexp!AE50+reexp!AE50</f>
        <v>2359</v>
      </c>
      <c r="AF50">
        <f>+domexp!AF50+reexp!AF50</f>
        <v>1783</v>
      </c>
      <c r="AG50">
        <f>+domexp!AG50+reexp!AG50</f>
        <v>3662</v>
      </c>
      <c r="AH50">
        <f>+domexp!AH50+reexp!AH50</f>
        <v>4231</v>
      </c>
      <c r="AI50">
        <f>+domexp!AI50+reexp!AI50</f>
        <v>5617</v>
      </c>
      <c r="AJ50">
        <f>+domexp!AJ50+reexp!AJ50</f>
        <v>10890</v>
      </c>
      <c r="AK50">
        <f>+domexp!AK50+reexp!AK50</f>
        <v>6743</v>
      </c>
      <c r="AL50">
        <f>+domexp!AL50+reexp!AL50</f>
        <v>5004</v>
      </c>
      <c r="AM50">
        <f>+domexp!AM50+reexp!AM50</f>
        <v>3865</v>
      </c>
      <c r="AN50">
        <f>+domexp!AN50+reexp!AN50</f>
        <v>4812</v>
      </c>
      <c r="AO50">
        <f>+domexp!AO50+reexp!AO50</f>
        <v>10671</v>
      </c>
      <c r="AP50">
        <f>+domexp!AP50+reexp!AP50</f>
        <v>6532</v>
      </c>
      <c r="AQ50">
        <f>+domexp!AQ50+reexp!AQ50</f>
        <v>5709</v>
      </c>
      <c r="AR50">
        <f>+domexp!AR50+reexp!AR50</f>
        <v>5853</v>
      </c>
      <c r="AS50">
        <f>+domexp!AS50+reexp!AS50</f>
        <v>5841</v>
      </c>
      <c r="AT50">
        <f>+domexp!AT50+reexp!AT50</f>
        <v>50</v>
      </c>
      <c r="AU50">
        <f>+domexp!AU50+reexp!AU50</f>
        <v>15</v>
      </c>
      <c r="AV50">
        <f>+domexp!AV50+reexp!AV50</f>
        <v>3</v>
      </c>
      <c r="AW50">
        <f>+domexp!AW50+reexp!AW50</f>
        <v>23</v>
      </c>
      <c r="AX50">
        <f>+domexp!AX50+reexp!AX50</f>
        <v>78</v>
      </c>
      <c r="AY50">
        <f>+domexp!AY50+reexp!AY50</f>
        <v>2803</v>
      </c>
      <c r="AZ50">
        <f>+domexp!AZ50+reexp!AZ50</f>
        <v>1544</v>
      </c>
      <c r="BA50">
        <f>+domexp!BA50+reexp!BA50</f>
        <v>9374</v>
      </c>
      <c r="BB50">
        <f>+domexp!BB50+reexp!BB50</f>
        <v>18341</v>
      </c>
      <c r="BC50">
        <f>+domexp!BC50+reexp!BC50</f>
        <v>26746</v>
      </c>
    </row>
    <row r="51" spans="1:55" x14ac:dyDescent="0.25">
      <c r="A51" t="s">
        <v>0</v>
      </c>
      <c r="B51" t="s">
        <v>38</v>
      </c>
      <c r="D51" t="s">
        <v>232</v>
      </c>
      <c r="E51">
        <f>+domexp!E51+reexp!E51</f>
        <v>0</v>
      </c>
      <c r="F51">
        <f>+domexp!F51+reexp!F51</f>
        <v>0</v>
      </c>
      <c r="G51">
        <f>+domexp!G51+reexp!G51</f>
        <v>0</v>
      </c>
      <c r="H51">
        <f>+domexp!H51+reexp!H51</f>
        <v>0</v>
      </c>
      <c r="I51">
        <f>+domexp!I51+reexp!I51</f>
        <v>0</v>
      </c>
      <c r="J51">
        <f>+domexp!J51+reexp!J51</f>
        <v>1842642</v>
      </c>
      <c r="K51">
        <f>+domexp!K51+reexp!K51</f>
        <v>1990671</v>
      </c>
      <c r="L51">
        <f>+domexp!L51+reexp!L51</f>
        <v>2877341</v>
      </c>
      <c r="M51">
        <f>+domexp!M51+reexp!M51</f>
        <v>2820930</v>
      </c>
      <c r="N51">
        <f>+domexp!N51+reexp!N51</f>
        <v>3369937</v>
      </c>
      <c r="O51">
        <f>+domexp!O51+reexp!O51</f>
        <v>3917348</v>
      </c>
      <c r="P51">
        <f>+domexp!P51+reexp!P51</f>
        <v>4460481</v>
      </c>
      <c r="Q51">
        <f>+domexp!Q51+reexp!Q51</f>
        <v>4753581</v>
      </c>
      <c r="R51">
        <f>+domexp!R51+reexp!R51</f>
        <v>5087988</v>
      </c>
      <c r="S51">
        <f>+domexp!S51+reexp!S51</f>
        <v>0</v>
      </c>
      <c r="T51">
        <f>+domexp!T51+reexp!T51</f>
        <v>0</v>
      </c>
      <c r="U51">
        <f>+domexp!U51+reexp!U51</f>
        <v>0</v>
      </c>
      <c r="V51">
        <f>+domexp!V51+reexp!V51</f>
        <v>0</v>
      </c>
      <c r="W51">
        <f>+domexp!W51+reexp!W51</f>
        <v>0</v>
      </c>
      <c r="X51">
        <f>+domexp!X51+reexp!X51</f>
        <v>15220334</v>
      </c>
      <c r="Y51">
        <f>+domexp!Y51+reexp!Y51</f>
        <v>15463656</v>
      </c>
      <c r="Z51">
        <f>+domexp!Z51+reexp!Z51</f>
        <v>6584540</v>
      </c>
      <c r="AA51">
        <f>+domexp!AA51+reexp!AA51</f>
        <v>11195605</v>
      </c>
      <c r="AB51">
        <f>+domexp!AB51+reexp!AB51</f>
        <v>8642685</v>
      </c>
      <c r="AC51">
        <f>+domexp!AC51+reexp!AC51</f>
        <v>12700958</v>
      </c>
      <c r="AD51">
        <f>+domexp!AD51+reexp!AD51</f>
        <v>10394430</v>
      </c>
      <c r="AE51">
        <f>+domexp!AE51+reexp!AE51</f>
        <v>7831131</v>
      </c>
      <c r="AF51">
        <f>+domexp!AF51+reexp!AF51</f>
        <v>9017904</v>
      </c>
      <c r="AG51">
        <f>+domexp!AG51+reexp!AG51</f>
        <v>9232342</v>
      </c>
      <c r="AH51">
        <f>+domexp!AH51+reexp!AH51</f>
        <v>7591867</v>
      </c>
      <c r="AI51">
        <f>+domexp!AI51+reexp!AI51</f>
        <v>6283252</v>
      </c>
      <c r="AJ51">
        <f>+domexp!AJ51+reexp!AJ51</f>
        <v>4991434</v>
      </c>
      <c r="AK51">
        <f>+domexp!AK51+reexp!AK51</f>
        <v>4442965</v>
      </c>
      <c r="AL51">
        <f>+domexp!AL51+reexp!AL51</f>
        <v>4580168</v>
      </c>
      <c r="AM51">
        <f>+domexp!AM51+reexp!AM51</f>
        <v>5438168</v>
      </c>
      <c r="AN51">
        <f>+domexp!AN51+reexp!AN51</f>
        <v>5004878</v>
      </c>
      <c r="AO51">
        <f>+domexp!AO51+reexp!AO51</f>
        <v>4978723</v>
      </c>
      <c r="AP51">
        <f>+domexp!AP51+reexp!AP51</f>
        <v>5752985</v>
      </c>
      <c r="AQ51">
        <f>+domexp!AQ51+reexp!AQ51</f>
        <v>4261624</v>
      </c>
      <c r="AR51">
        <f>+domexp!AR51+reexp!AR51</f>
        <v>4822949</v>
      </c>
      <c r="AS51">
        <f>+domexp!AS51+reexp!AS51</f>
        <v>3576286</v>
      </c>
      <c r="AT51">
        <f>+domexp!AT51+reexp!AT51</f>
        <v>912221</v>
      </c>
      <c r="AU51">
        <f>+domexp!AU51+reexp!AU51</f>
        <v>791776</v>
      </c>
      <c r="AV51">
        <f>+domexp!AV51+reexp!AV51</f>
        <v>169962</v>
      </c>
      <c r="AW51">
        <f>+domexp!AW51+reexp!AW51</f>
        <v>79480</v>
      </c>
      <c r="AX51">
        <f>+domexp!AX51+reexp!AX51</f>
        <v>1200844</v>
      </c>
      <c r="AY51">
        <f>+domexp!AY51+reexp!AY51</f>
        <v>10863709</v>
      </c>
      <c r="AZ51">
        <f>+domexp!AZ51+reexp!AZ51</f>
        <v>18818392</v>
      </c>
      <c r="BA51">
        <f>+domexp!BA51+reexp!BA51</f>
        <v>21776824</v>
      </c>
      <c r="BB51">
        <f>+domexp!BB51+reexp!BB51</f>
        <v>20514618</v>
      </c>
      <c r="BC51">
        <f>+domexp!BC51+reexp!BC51</f>
        <v>30854126</v>
      </c>
    </row>
    <row r="52" spans="1:55" x14ac:dyDescent="0.25">
      <c r="A52" t="s">
        <v>0</v>
      </c>
      <c r="B52" t="s">
        <v>207</v>
      </c>
      <c r="D52" t="s">
        <v>232</v>
      </c>
      <c r="E52">
        <f>+domexp!E52+reexp!E52</f>
        <v>0</v>
      </c>
      <c r="F52">
        <f>+domexp!F52+reexp!F52</f>
        <v>0</v>
      </c>
      <c r="G52">
        <f>+domexp!G52+reexp!G52</f>
        <v>0</v>
      </c>
      <c r="H52">
        <f>+domexp!H52+reexp!H52</f>
        <v>0</v>
      </c>
      <c r="I52">
        <f>+domexp!I52+reexp!I52</f>
        <v>0</v>
      </c>
      <c r="J52">
        <f>+domexp!J52+reexp!J52</f>
        <v>0</v>
      </c>
      <c r="K52">
        <f>+domexp!K52+reexp!K52</f>
        <v>0</v>
      </c>
      <c r="L52">
        <f>+domexp!L52+reexp!L52</f>
        <v>0</v>
      </c>
      <c r="M52">
        <f>+domexp!M52+reexp!M52</f>
        <v>0</v>
      </c>
      <c r="N52">
        <f>+domexp!N52+reexp!N52</f>
        <v>0</v>
      </c>
      <c r="O52">
        <f>+domexp!O52+reexp!O52</f>
        <v>0</v>
      </c>
      <c r="P52">
        <f>+domexp!P52+reexp!P52</f>
        <v>0</v>
      </c>
      <c r="Q52">
        <f>+domexp!Q52+reexp!Q52</f>
        <v>0</v>
      </c>
      <c r="R52">
        <f>+domexp!R52+reexp!R52</f>
        <v>0</v>
      </c>
      <c r="S52">
        <f>+domexp!S52+reexp!S52</f>
        <v>0</v>
      </c>
      <c r="T52">
        <f>+domexp!T52+reexp!T52</f>
        <v>0</v>
      </c>
      <c r="U52">
        <f>+domexp!U52+reexp!U52</f>
        <v>0</v>
      </c>
      <c r="V52">
        <f>+domexp!V52+reexp!V52</f>
        <v>0</v>
      </c>
      <c r="W52">
        <f>+domexp!W52+reexp!W52</f>
        <v>0</v>
      </c>
      <c r="X52">
        <f>+domexp!X52+reexp!X52</f>
        <v>0</v>
      </c>
      <c r="Y52">
        <f>+domexp!Y52+reexp!Y52</f>
        <v>0</v>
      </c>
      <c r="Z52">
        <f>+domexp!Z52+reexp!Z52</f>
        <v>0</v>
      </c>
      <c r="AA52">
        <f>+domexp!AA52+reexp!AA52</f>
        <v>0</v>
      </c>
      <c r="AB52">
        <f>+domexp!AB52+reexp!AB52</f>
        <v>0</v>
      </c>
      <c r="AC52">
        <f>+domexp!AC52+reexp!AC52</f>
        <v>0</v>
      </c>
      <c r="AD52">
        <f>+domexp!AD52+reexp!AD52</f>
        <v>0</v>
      </c>
      <c r="AE52">
        <f>+domexp!AE52+reexp!AE52</f>
        <v>0</v>
      </c>
      <c r="AF52">
        <f>+domexp!AF52+reexp!AF52</f>
        <v>0</v>
      </c>
      <c r="AG52">
        <f>+domexp!AG52+reexp!AG52</f>
        <v>0</v>
      </c>
      <c r="AH52">
        <f>+domexp!AH52+reexp!AH52</f>
        <v>0</v>
      </c>
      <c r="AI52">
        <f>+domexp!AI52+reexp!AI52</f>
        <v>0</v>
      </c>
      <c r="AJ52">
        <f>+domexp!AJ52+reexp!AJ52</f>
        <v>0</v>
      </c>
      <c r="AK52">
        <f>+domexp!AK52+reexp!AK52</f>
        <v>0</v>
      </c>
      <c r="AL52">
        <f>+domexp!AL52+reexp!AL52</f>
        <v>220</v>
      </c>
      <c r="AM52">
        <f>+domexp!AM52+reexp!AM52</f>
        <v>432</v>
      </c>
      <c r="AN52">
        <f>+domexp!AN52+reexp!AN52</f>
        <v>667</v>
      </c>
      <c r="AO52">
        <f>+domexp!AO52+reexp!AO52</f>
        <v>1000</v>
      </c>
      <c r="AP52">
        <f>+domexp!AP52+reexp!AP52</f>
        <v>63</v>
      </c>
      <c r="AQ52">
        <f>+domexp!AQ52+reexp!AQ52</f>
        <v>28</v>
      </c>
      <c r="AR52">
        <f>+domexp!AR52+reexp!AR52</f>
        <v>17</v>
      </c>
      <c r="AS52">
        <f>+domexp!AS52+reexp!AS52</f>
        <v>0</v>
      </c>
      <c r="AT52">
        <f>+domexp!AT52+reexp!AT52</f>
        <v>51</v>
      </c>
      <c r="AU52">
        <f>+domexp!AU52+reexp!AU52</f>
        <v>0</v>
      </c>
      <c r="AV52">
        <f>+domexp!AV52+reexp!AV52</f>
        <v>0</v>
      </c>
      <c r="AW52">
        <f>+domexp!AW52+reexp!AW52</f>
        <v>0</v>
      </c>
      <c r="AX52">
        <f>+domexp!AX52+reexp!AX52</f>
        <v>0</v>
      </c>
      <c r="AY52">
        <f>+domexp!AY52+reexp!AY52</f>
        <v>1935</v>
      </c>
      <c r="AZ52">
        <f>+domexp!AZ52+reexp!AZ52</f>
        <v>1218</v>
      </c>
      <c r="BA52">
        <f>+domexp!BA52+reexp!BA52</f>
        <v>1664</v>
      </c>
      <c r="BB52">
        <f>+domexp!BB52+reexp!BB52</f>
        <v>3559</v>
      </c>
      <c r="BC52">
        <f>+domexp!BC52+reexp!BC52</f>
        <v>12808</v>
      </c>
    </row>
    <row r="53" spans="1:55" x14ac:dyDescent="0.25">
      <c r="A53" t="s">
        <v>0</v>
      </c>
      <c r="B53" t="s">
        <v>192</v>
      </c>
      <c r="C53" t="s">
        <v>45</v>
      </c>
      <c r="D53" t="s">
        <v>232</v>
      </c>
      <c r="E53">
        <f>+domexp!E53+reexp!E53</f>
        <v>0</v>
      </c>
      <c r="F53">
        <f>+domexp!F53+reexp!F53</f>
        <v>0</v>
      </c>
      <c r="G53">
        <f>+domexp!G53+reexp!G53</f>
        <v>0</v>
      </c>
      <c r="H53">
        <f>+domexp!H53+reexp!H53</f>
        <v>0</v>
      </c>
      <c r="I53">
        <f>+domexp!I53+reexp!I53</f>
        <v>0</v>
      </c>
      <c r="J53" t="e">
        <f>+domexp!J53+reexp!#REF!</f>
        <v>#REF!</v>
      </c>
      <c r="K53" t="e">
        <f>+domexp!K53+reexp!#REF!</f>
        <v>#REF!</v>
      </c>
      <c r="L53" t="e">
        <f>+domexp!L53+reexp!#REF!</f>
        <v>#REF!</v>
      </c>
      <c r="M53" t="e">
        <f>+domexp!M53+reexp!#REF!</f>
        <v>#REF!</v>
      </c>
      <c r="N53">
        <f>+domexp!N53+reexp!N53</f>
        <v>2777201</v>
      </c>
      <c r="O53">
        <f>+domexp!O53+reexp!O53</f>
        <v>3337648</v>
      </c>
      <c r="P53">
        <f>+domexp!P53+reexp!P53</f>
        <v>3387360</v>
      </c>
      <c r="Q53">
        <f>+domexp!Q53+reexp!Q53</f>
        <v>3639787</v>
      </c>
      <c r="R53">
        <f>+domexp!R53+reexp!R53</f>
        <v>3934066</v>
      </c>
      <c r="S53">
        <f>+domexp!S53+reexp!S53</f>
        <v>0</v>
      </c>
      <c r="T53">
        <f>+domexp!T53+reexp!T53</f>
        <v>0</v>
      </c>
      <c r="U53">
        <f>+domexp!U53+reexp!U53</f>
        <v>0</v>
      </c>
      <c r="V53">
        <f>+domexp!V53+reexp!V53</f>
        <v>0</v>
      </c>
      <c r="W53">
        <f>+domexp!W53+reexp!W53</f>
        <v>0</v>
      </c>
      <c r="X53">
        <f>+domexp!X53+reexp!X53</f>
        <v>7638465</v>
      </c>
      <c r="Y53">
        <f>+domexp!Y53+reexp!Y53</f>
        <v>12051676</v>
      </c>
      <c r="Z53">
        <f>+domexp!Z53+reexp!Z53</f>
        <v>4122285</v>
      </c>
      <c r="AA53">
        <f>+domexp!AA53+reexp!AA53</f>
        <v>4686604</v>
      </c>
      <c r="AB53">
        <f>+domexp!AB53+reexp!AB53</f>
        <v>5461957</v>
      </c>
      <c r="AC53">
        <f>+domexp!AC53+reexp!AC53</f>
        <v>5418163</v>
      </c>
      <c r="AD53">
        <f>+domexp!AD53+reexp!AD53</f>
        <v>4803758</v>
      </c>
      <c r="AE53">
        <f>+domexp!AE53+reexp!AE53</f>
        <v>3953234</v>
      </c>
      <c r="AF53">
        <f>+domexp!AF53+reexp!AF53</f>
        <v>4316397</v>
      </c>
      <c r="AG53">
        <f>+domexp!AG53+reexp!AG53</f>
        <v>4073460</v>
      </c>
      <c r="AH53">
        <f>+domexp!AH53+reexp!AH53</f>
        <v>3989341</v>
      </c>
      <c r="AI53">
        <f>+domexp!AI53+reexp!AI53</f>
        <v>3791254</v>
      </c>
      <c r="AJ53">
        <f>+domexp!AJ53+reexp!AJ53</f>
        <v>2659204</v>
      </c>
      <c r="AK53">
        <f>+domexp!AK53+reexp!AK53</f>
        <v>2767501</v>
      </c>
      <c r="AL53">
        <f>+domexp!AL53+reexp!AL53</f>
        <v>4046387</v>
      </c>
      <c r="AM53">
        <f>+domexp!AM53+reexp!AM53</f>
        <v>3786797</v>
      </c>
      <c r="AN53">
        <f>+domexp!AN53+reexp!AN53</f>
        <v>4402118</v>
      </c>
      <c r="AO53">
        <f>+domexp!AO53+reexp!AO53</f>
        <v>3130107</v>
      </c>
      <c r="AP53">
        <f>+domexp!AP53+reexp!AP53</f>
        <v>3465080</v>
      </c>
      <c r="AQ53">
        <f>+domexp!AQ53+reexp!AQ53</f>
        <v>3226772</v>
      </c>
      <c r="AR53">
        <f>+domexp!AR53+reexp!AR53</f>
        <v>3080917</v>
      </c>
      <c r="AS53">
        <f>+domexp!AS53+reexp!AS53</f>
        <v>3441169</v>
      </c>
      <c r="AT53">
        <f>+domexp!AT53+reexp!AT53</f>
        <v>2918090</v>
      </c>
      <c r="AU53">
        <f>+domexp!AU53+reexp!AU53</f>
        <v>2141634</v>
      </c>
      <c r="AV53">
        <f>+domexp!AV53+reexp!AV53</f>
        <v>9485796</v>
      </c>
      <c r="AW53">
        <f>+domexp!AW53+reexp!AW53</f>
        <v>6227497</v>
      </c>
      <c r="AX53">
        <f>+domexp!AX53+reexp!AX53</f>
        <v>4574766</v>
      </c>
      <c r="AY53">
        <f>+domexp!AY53+reexp!AY53</f>
        <v>10057325</v>
      </c>
      <c r="AZ53">
        <f>+domexp!AZ53+reexp!AZ53</f>
        <v>11539669</v>
      </c>
      <c r="BA53">
        <f>+domexp!BA53+reexp!BA53</f>
        <v>24025168</v>
      </c>
      <c r="BB53">
        <f>+domexp!BB53+reexp!BB53</f>
        <v>18837837</v>
      </c>
      <c r="BC53">
        <f>+domexp!BC53+reexp!BC53</f>
        <v>16329629</v>
      </c>
    </row>
    <row r="54" spans="1:55" x14ac:dyDescent="0.25">
      <c r="A54" t="s">
        <v>0</v>
      </c>
      <c r="B54" t="s">
        <v>39</v>
      </c>
      <c r="C54" t="s">
        <v>45</v>
      </c>
      <c r="D54" t="s">
        <v>232</v>
      </c>
      <c r="E54">
        <f>+domexp!E54+reexp!E54</f>
        <v>0</v>
      </c>
      <c r="F54">
        <f>+domexp!F54+reexp!F54</f>
        <v>0</v>
      </c>
      <c r="G54">
        <f>+domexp!G54+reexp!G54</f>
        <v>0</v>
      </c>
      <c r="H54">
        <f>+domexp!H54+reexp!H54</f>
        <v>0</v>
      </c>
      <c r="I54">
        <f>+domexp!I54+reexp!I54</f>
        <v>0</v>
      </c>
      <c r="J54">
        <f>+domexp!J54+reexp!J53</f>
        <v>631262</v>
      </c>
      <c r="K54">
        <f>+domexp!K54+reexp!K53</f>
        <v>713930</v>
      </c>
      <c r="L54">
        <f>+domexp!L54+reexp!L53</f>
        <v>673185</v>
      </c>
      <c r="M54">
        <f>+domexp!M54+reexp!M53</f>
        <v>610111</v>
      </c>
      <c r="N54">
        <f>+domexp!N54+reexp!N54</f>
        <v>49708</v>
      </c>
      <c r="O54">
        <f>+domexp!O54+reexp!O54</f>
        <v>61131</v>
      </c>
      <c r="P54">
        <f>+domexp!P54+reexp!P54</f>
        <v>66092</v>
      </c>
      <c r="Q54">
        <f>+domexp!Q54+reexp!Q54</f>
        <v>68727</v>
      </c>
      <c r="R54">
        <f>+domexp!R54+reexp!R54</f>
        <v>56217</v>
      </c>
      <c r="S54">
        <f>+domexp!S54+reexp!S54</f>
        <v>0</v>
      </c>
      <c r="T54">
        <f>+domexp!T54+reexp!T54</f>
        <v>0</v>
      </c>
      <c r="U54">
        <f>+domexp!U54+reexp!U54</f>
        <v>0</v>
      </c>
      <c r="V54">
        <f>+domexp!V54+reexp!V54</f>
        <v>0</v>
      </c>
      <c r="W54">
        <f>+domexp!W54+reexp!W54</f>
        <v>0</v>
      </c>
      <c r="X54">
        <f>+domexp!X54+reexp!X54</f>
        <v>251581</v>
      </c>
      <c r="Y54">
        <f>+domexp!Y54+reexp!Y54</f>
        <v>424026</v>
      </c>
      <c r="Z54">
        <f>+domexp!Z54+reexp!Z54</f>
        <v>49506</v>
      </c>
      <c r="AA54">
        <f>+domexp!AA54+reexp!AA54</f>
        <v>69559</v>
      </c>
      <c r="AB54">
        <f>+domexp!AB54+reexp!AB54</f>
        <v>57441</v>
      </c>
      <c r="AC54">
        <f>+domexp!AC54+reexp!AC54</f>
        <v>78586</v>
      </c>
      <c r="AD54">
        <f>+domexp!AD54+reexp!AD54</f>
        <v>70942</v>
      </c>
      <c r="AE54">
        <f>+domexp!AE54+reexp!AE54</f>
        <v>58104</v>
      </c>
      <c r="AF54">
        <f>+domexp!AF54+reexp!AF54</f>
        <v>63494</v>
      </c>
      <c r="AG54">
        <f>+domexp!AG54+reexp!AG54</f>
        <v>56825</v>
      </c>
      <c r="AH54">
        <f>+domexp!AH54+reexp!AH54</f>
        <v>56276</v>
      </c>
      <c r="AI54">
        <f>+domexp!AI54+reexp!AI54</f>
        <v>55705</v>
      </c>
      <c r="AJ54">
        <f>+domexp!AJ54+reexp!AJ54</f>
        <v>94096</v>
      </c>
      <c r="AK54">
        <f>+domexp!AK54+reexp!AK54</f>
        <v>32246</v>
      </c>
      <c r="AL54">
        <f>+domexp!AL54+reexp!AL54</f>
        <v>33892</v>
      </c>
      <c r="AM54">
        <f>+domexp!AM54+reexp!AM54</f>
        <v>28950</v>
      </c>
      <c r="AN54">
        <f>+domexp!AN54+reexp!AN54</f>
        <v>29862</v>
      </c>
      <c r="AO54">
        <f>+domexp!AO54+reexp!AO54</f>
        <v>37718</v>
      </c>
      <c r="AP54">
        <f>+domexp!AP54+reexp!AP54</f>
        <v>44696</v>
      </c>
      <c r="AQ54">
        <f>+domexp!AQ54+reexp!AQ54</f>
        <v>47939</v>
      </c>
      <c r="AR54">
        <f>+domexp!AR54+reexp!AR54</f>
        <v>45163</v>
      </c>
      <c r="AS54">
        <f>+domexp!AS54+reexp!AS54</f>
        <v>36980</v>
      </c>
      <c r="AT54">
        <f>+domexp!AT54+reexp!AT54</f>
        <v>48832</v>
      </c>
      <c r="AU54">
        <f>+domexp!AU54+reexp!AU54</f>
        <v>22921</v>
      </c>
      <c r="AV54">
        <f>+domexp!AV54+reexp!AV54</f>
        <v>4228</v>
      </c>
      <c r="AW54">
        <f>+domexp!AW54+reexp!AW54</f>
        <v>122974</v>
      </c>
      <c r="AX54">
        <f>+domexp!AX54+reexp!AX54</f>
        <v>107171</v>
      </c>
      <c r="AY54">
        <f>+domexp!AY54+reexp!AY54</f>
        <v>92192</v>
      </c>
      <c r="AZ54">
        <f>+domexp!AZ54+reexp!AZ54</f>
        <v>72024</v>
      </c>
      <c r="BA54">
        <f>+domexp!BA54+reexp!BA54</f>
        <v>112101</v>
      </c>
      <c r="BB54">
        <f>+domexp!BB54+reexp!BB54</f>
        <v>127444</v>
      </c>
      <c r="BC54">
        <f>+domexp!BC54+reexp!BC54</f>
        <v>138360</v>
      </c>
    </row>
    <row r="55" spans="1:55" x14ac:dyDescent="0.25">
      <c r="A55" t="s">
        <v>0</v>
      </c>
      <c r="B55" t="s">
        <v>40</v>
      </c>
      <c r="C55" t="s">
        <v>45</v>
      </c>
      <c r="D55" t="s">
        <v>232</v>
      </c>
      <c r="E55">
        <f>+domexp!E55+reexp!E55</f>
        <v>0</v>
      </c>
      <c r="F55">
        <f>+domexp!F55+reexp!F55</f>
        <v>0</v>
      </c>
      <c r="G55">
        <f>+domexp!G55+reexp!G55</f>
        <v>0</v>
      </c>
      <c r="H55">
        <f>+domexp!H55+reexp!H55</f>
        <v>0</v>
      </c>
      <c r="I55">
        <f>+domexp!I55+reexp!I55</f>
        <v>0</v>
      </c>
      <c r="J55">
        <f>+domexp!J55+reexp!J55</f>
        <v>152700</v>
      </c>
      <c r="K55">
        <f>+domexp!K55+reexp!K55</f>
        <v>187293</v>
      </c>
      <c r="L55">
        <f>+domexp!L55+reexp!L55</f>
        <v>233259</v>
      </c>
      <c r="M55">
        <f>+domexp!M55+reexp!M55</f>
        <v>204226</v>
      </c>
      <c r="N55">
        <f>+domexp!N55+reexp!N55</f>
        <v>222265</v>
      </c>
      <c r="O55">
        <f>+domexp!O55+reexp!O55</f>
        <v>226755</v>
      </c>
      <c r="P55">
        <f>+domexp!P55+reexp!P55</f>
        <v>176221</v>
      </c>
      <c r="Q55">
        <f>+domexp!Q55+reexp!Q55</f>
        <v>281440</v>
      </c>
      <c r="R55">
        <f>+domexp!R55+reexp!R55</f>
        <v>305654</v>
      </c>
      <c r="S55">
        <f>+domexp!S55+reexp!S55</f>
        <v>0</v>
      </c>
      <c r="T55">
        <f>+domexp!T55+reexp!T55</f>
        <v>0</v>
      </c>
      <c r="U55">
        <f>+domexp!U55+reexp!U55</f>
        <v>0</v>
      </c>
      <c r="V55">
        <f>+domexp!V55+reexp!V55</f>
        <v>0</v>
      </c>
      <c r="W55">
        <f>+domexp!W55+reexp!W55</f>
        <v>0</v>
      </c>
      <c r="X55">
        <f>+domexp!X55+reexp!X55</f>
        <v>508100</v>
      </c>
      <c r="Y55">
        <f>+domexp!Y55+reexp!Y55</f>
        <v>1107706</v>
      </c>
      <c r="Z55">
        <f>+domexp!Z55+reexp!Z55</f>
        <v>304324</v>
      </c>
      <c r="AA55">
        <f>+domexp!AA55+reexp!AA55</f>
        <v>376084</v>
      </c>
      <c r="AB55">
        <f>+domexp!AB55+reexp!AB55</f>
        <v>608806</v>
      </c>
      <c r="AC55">
        <f>+domexp!AC55+reexp!AC55</f>
        <v>619086</v>
      </c>
      <c r="AD55">
        <f>+domexp!AD55+reexp!AD55</f>
        <v>410614</v>
      </c>
      <c r="AE55">
        <f>+domexp!AE55+reexp!AE55</f>
        <v>432861</v>
      </c>
      <c r="AF55">
        <f>+domexp!AF55+reexp!AF55</f>
        <v>369118</v>
      </c>
      <c r="AG55">
        <f>+domexp!AG55+reexp!AG55</f>
        <v>346108</v>
      </c>
      <c r="AH55">
        <f>+domexp!AH55+reexp!AH55</f>
        <v>395389</v>
      </c>
      <c r="AI55">
        <f>+domexp!AI55+reexp!AI55</f>
        <v>371206</v>
      </c>
      <c r="AJ55">
        <f>+domexp!AJ55+reexp!AJ55</f>
        <v>289793</v>
      </c>
      <c r="AK55">
        <f>+domexp!AK55+reexp!AK55</f>
        <v>304183</v>
      </c>
      <c r="AL55">
        <f>+domexp!AL55+reexp!AL55</f>
        <v>322827</v>
      </c>
      <c r="AM55">
        <f>+domexp!AM55+reexp!AM55</f>
        <v>292528</v>
      </c>
      <c r="AN55">
        <f>+domexp!AN55+reexp!AN55</f>
        <v>292681</v>
      </c>
      <c r="AO55">
        <f>+domexp!AO55+reexp!AO55</f>
        <v>278170</v>
      </c>
      <c r="AP55">
        <f>+domexp!AP55+reexp!AP55</f>
        <v>295195</v>
      </c>
      <c r="AQ55">
        <f>+domexp!AQ55+reexp!AQ55</f>
        <v>228053</v>
      </c>
      <c r="AR55">
        <f>+domexp!AR55+reexp!AR55</f>
        <v>232861</v>
      </c>
      <c r="AS55">
        <f>+domexp!AS55+reexp!AS55</f>
        <v>151191</v>
      </c>
      <c r="AT55">
        <f>+domexp!AT55+reexp!AT55</f>
        <v>109400</v>
      </c>
      <c r="AU55">
        <f>+domexp!AU55+reexp!AU55</f>
        <v>95298</v>
      </c>
      <c r="AV55">
        <f>+domexp!AV55+reexp!AV55</f>
        <v>156549</v>
      </c>
      <c r="AW55">
        <f>+domexp!AW55+reexp!AW55</f>
        <v>105159</v>
      </c>
      <c r="AX55">
        <f>+domexp!AX55+reexp!AX55</f>
        <v>92388</v>
      </c>
      <c r="AY55">
        <f>+domexp!AY55+reexp!AY55</f>
        <v>462024</v>
      </c>
      <c r="AZ55">
        <f>+domexp!AZ55+reexp!AZ55</f>
        <v>445024</v>
      </c>
      <c r="BA55">
        <f>+domexp!BA55+reexp!BA55</f>
        <v>525707</v>
      </c>
      <c r="BB55">
        <f>+domexp!BB55+reexp!BB55</f>
        <v>534637</v>
      </c>
      <c r="BC55">
        <f>+domexp!BC55+reexp!BC55</f>
        <v>638553</v>
      </c>
    </row>
    <row r="56" spans="1:55" x14ac:dyDescent="0.25">
      <c r="A56" t="s">
        <v>0</v>
      </c>
      <c r="B56" t="s">
        <v>41</v>
      </c>
      <c r="C56" t="s">
        <v>45</v>
      </c>
      <c r="D56" t="s">
        <v>232</v>
      </c>
      <c r="E56">
        <f>+domexp!E56+reexp!E56</f>
        <v>0</v>
      </c>
      <c r="F56">
        <f>+domexp!F56+reexp!F56</f>
        <v>0</v>
      </c>
      <c r="G56">
        <f>+domexp!G56+reexp!G56</f>
        <v>0</v>
      </c>
      <c r="H56">
        <f>+domexp!H56+reexp!H56</f>
        <v>0</v>
      </c>
      <c r="I56">
        <f>+domexp!I56+reexp!I56</f>
        <v>0</v>
      </c>
      <c r="J56">
        <f>+domexp!J56+reexp!J56</f>
        <v>458135</v>
      </c>
      <c r="K56">
        <f>+domexp!K56+reexp!K56</f>
        <v>901418</v>
      </c>
      <c r="L56">
        <f>+domexp!L56+reexp!L56</f>
        <v>736565</v>
      </c>
      <c r="M56">
        <f>+domexp!M56+reexp!M56</f>
        <v>501455</v>
      </c>
      <c r="N56">
        <f>+domexp!N56+reexp!N56</f>
        <v>438103</v>
      </c>
      <c r="O56">
        <f>+domexp!O56+reexp!O56</f>
        <v>1107751</v>
      </c>
      <c r="P56">
        <f>+domexp!P56+reexp!P56</f>
        <v>652324</v>
      </c>
      <c r="Q56">
        <f>+domexp!Q56+reexp!Q56</f>
        <v>595131</v>
      </c>
      <c r="R56">
        <f>+domexp!R56+reexp!R56</f>
        <v>554521</v>
      </c>
      <c r="S56">
        <f>+domexp!S56+reexp!S56</f>
        <v>0</v>
      </c>
      <c r="T56">
        <f>+domexp!T56+reexp!T56</f>
        <v>0</v>
      </c>
      <c r="U56">
        <f>+domexp!U56+reexp!U56</f>
        <v>0</v>
      </c>
      <c r="V56">
        <f>+domexp!V56+reexp!V56</f>
        <v>0</v>
      </c>
      <c r="W56">
        <f>+domexp!W56+reexp!W56</f>
        <v>0</v>
      </c>
      <c r="X56">
        <f>+domexp!X56+reexp!X56</f>
        <v>1033208</v>
      </c>
      <c r="Y56">
        <f>+domexp!Y56+reexp!Y56</f>
        <v>2003073</v>
      </c>
      <c r="Z56">
        <f>+domexp!Z56+reexp!Z56</f>
        <v>510238</v>
      </c>
      <c r="AA56">
        <f>+domexp!AA56+reexp!AA56</f>
        <v>674782</v>
      </c>
      <c r="AB56">
        <f>+domexp!AB56+reexp!AB56</f>
        <v>1137965</v>
      </c>
      <c r="AC56">
        <f>+domexp!AC56+reexp!AC56</f>
        <v>1153680</v>
      </c>
      <c r="AD56">
        <f>+domexp!AD56+reexp!AD56</f>
        <v>657770</v>
      </c>
      <c r="AE56">
        <f>+domexp!AE56+reexp!AE56</f>
        <v>568443</v>
      </c>
      <c r="AF56">
        <f>+domexp!AF56+reexp!AF56</f>
        <v>1268170</v>
      </c>
      <c r="AG56">
        <f>+domexp!AG56+reexp!AG56</f>
        <v>796531</v>
      </c>
      <c r="AH56">
        <f>+domexp!AH56+reexp!AH56</f>
        <v>744860</v>
      </c>
      <c r="AI56">
        <f>+domexp!AI56+reexp!AI56</f>
        <v>780836</v>
      </c>
      <c r="AJ56">
        <f>+domexp!AJ56+reexp!AJ56</f>
        <v>338308</v>
      </c>
      <c r="AK56">
        <f>+domexp!AK56+reexp!AK56</f>
        <v>234867</v>
      </c>
      <c r="AL56">
        <f>+domexp!AL56+reexp!AL56</f>
        <v>147849</v>
      </c>
      <c r="AM56">
        <f>+domexp!AM56+reexp!AM56</f>
        <v>99130</v>
      </c>
      <c r="AN56">
        <f>+domexp!AN56+reexp!AN56</f>
        <v>130858</v>
      </c>
      <c r="AO56">
        <f>+domexp!AO56+reexp!AO56</f>
        <v>128945</v>
      </c>
      <c r="AP56">
        <f>+domexp!AP56+reexp!AP56</f>
        <v>284849</v>
      </c>
      <c r="AQ56">
        <f>+domexp!AQ56+reexp!AQ56</f>
        <v>188952</v>
      </c>
      <c r="AR56">
        <f>+domexp!AR56+reexp!AR56</f>
        <v>200880</v>
      </c>
      <c r="AS56">
        <f>+domexp!AS56+reexp!AS56</f>
        <v>220268</v>
      </c>
      <c r="AT56">
        <f>+domexp!AT56+reexp!AT56</f>
        <v>71801</v>
      </c>
      <c r="AU56">
        <f>+domexp!AU56+reexp!AU56</f>
        <v>61255</v>
      </c>
      <c r="AV56">
        <f>+domexp!AV56+reexp!AV56</f>
        <v>43433</v>
      </c>
      <c r="AW56">
        <f>+domexp!AW56+reexp!AW56</f>
        <v>33220</v>
      </c>
      <c r="AX56">
        <f>+domexp!AX56+reexp!AX56</f>
        <v>66179</v>
      </c>
      <c r="AY56">
        <f>+domexp!AY56+reexp!AY56</f>
        <v>374293</v>
      </c>
      <c r="AZ56">
        <f>+domexp!AZ56+reexp!AZ56</f>
        <v>312960</v>
      </c>
      <c r="BA56">
        <f>+domexp!BA56+reexp!BA56</f>
        <v>540903</v>
      </c>
      <c r="BB56">
        <f>+domexp!BB56+reexp!BB56</f>
        <v>454891</v>
      </c>
      <c r="BC56">
        <f>+domexp!BC56+reexp!BC56</f>
        <v>623611</v>
      </c>
    </row>
    <row r="57" spans="1:55" x14ac:dyDescent="0.25">
      <c r="A57" t="s">
        <v>0</v>
      </c>
      <c r="B57" t="s">
        <v>208</v>
      </c>
      <c r="C57" t="s">
        <v>45</v>
      </c>
      <c r="D57" t="s">
        <v>232</v>
      </c>
      <c r="E57">
        <f>+domexp!E57+reexp!E57</f>
        <v>0</v>
      </c>
      <c r="F57">
        <f>+domexp!F57+reexp!F57</f>
        <v>0</v>
      </c>
      <c r="G57">
        <f>+domexp!G57+reexp!G57</f>
        <v>0</v>
      </c>
      <c r="H57">
        <f>+domexp!H57+reexp!H57</f>
        <v>0</v>
      </c>
      <c r="I57">
        <f>+domexp!I57+reexp!I57</f>
        <v>0</v>
      </c>
      <c r="J57">
        <f>+domexp!J57+reexp!J57</f>
        <v>0</v>
      </c>
      <c r="K57">
        <f>+domexp!K57+reexp!K57</f>
        <v>0</v>
      </c>
      <c r="L57">
        <f>+domexp!L57+reexp!L57</f>
        <v>0</v>
      </c>
      <c r="M57">
        <f>+domexp!M57+reexp!M57</f>
        <v>0</v>
      </c>
      <c r="N57">
        <f>+domexp!N58+reexp!N57</f>
        <v>1808717</v>
      </c>
      <c r="O57">
        <f>+domexp!O58+reexp!O57</f>
        <v>2189785</v>
      </c>
      <c r="P57">
        <f>+domexp!P58+reexp!P57</f>
        <v>1623764</v>
      </c>
      <c r="Q57">
        <f>+domexp!Q58+reexp!Q57</f>
        <v>1717471</v>
      </c>
      <c r="R57">
        <f>+domexp!R58+reexp!R57</f>
        <v>1725613</v>
      </c>
      <c r="S57">
        <f>+domexp!S57+reexp!S57</f>
        <v>0</v>
      </c>
      <c r="T57">
        <f>+domexp!T57+reexp!T57</f>
        <v>0</v>
      </c>
      <c r="U57">
        <f>+domexp!U57+reexp!U57</f>
        <v>0</v>
      </c>
      <c r="V57">
        <f>+domexp!V57+reexp!V57</f>
        <v>0</v>
      </c>
      <c r="W57">
        <f>+domexp!W57+reexp!W57</f>
        <v>0</v>
      </c>
      <c r="X57">
        <f>+domexp!X57+reexp!X57</f>
        <v>0</v>
      </c>
      <c r="Y57">
        <f>+domexp!Y57+reexp!Y57</f>
        <v>0</v>
      </c>
      <c r="Z57">
        <f>+domexp!Z57+reexp!Z57</f>
        <v>0</v>
      </c>
      <c r="AA57">
        <f>+domexp!AA57+reexp!AA57</f>
        <v>0</v>
      </c>
      <c r="AB57">
        <f>+domexp!AB57+reexp!AB57</f>
        <v>0</v>
      </c>
      <c r="AC57">
        <f>+domexp!AC57+reexp!AC57</f>
        <v>0</v>
      </c>
      <c r="AD57">
        <f>+domexp!AD57+reexp!AD57</f>
        <v>0</v>
      </c>
      <c r="AE57">
        <f>+domexp!AE57+reexp!AE57</f>
        <v>0</v>
      </c>
      <c r="AF57">
        <f>+domexp!AF57+reexp!AF57</f>
        <v>0</v>
      </c>
      <c r="AG57">
        <f>+domexp!AG57+reexp!AG57</f>
        <v>0</v>
      </c>
      <c r="AH57">
        <f>+domexp!AH57+reexp!AH57</f>
        <v>0</v>
      </c>
      <c r="AI57">
        <f>+domexp!AI57+reexp!AI57</f>
        <v>0</v>
      </c>
      <c r="AJ57">
        <f>+domexp!AJ57+reexp!AJ57</f>
        <v>0</v>
      </c>
      <c r="AK57">
        <f>+domexp!AK57+reexp!AK57</f>
        <v>0</v>
      </c>
      <c r="AL57">
        <f>+domexp!AL57+reexp!AL57</f>
        <v>102258</v>
      </c>
      <c r="AM57">
        <f>+domexp!AM57+reexp!AM57</f>
        <v>94724</v>
      </c>
      <c r="AN57">
        <f>+domexp!AN57+reexp!AN57</f>
        <v>101203</v>
      </c>
      <c r="AO57">
        <f>+domexp!AO57+reexp!AO57</f>
        <v>79661</v>
      </c>
      <c r="AP57">
        <f>+domexp!AP57+reexp!AP57</f>
        <v>130107</v>
      </c>
      <c r="AQ57">
        <f>+domexp!AQ57+reexp!AQ57</f>
        <v>164225</v>
      </c>
      <c r="AR57">
        <f>+domexp!AR57+reexp!AR57</f>
        <v>169556</v>
      </c>
      <c r="AS57">
        <f>+domexp!AS57+reexp!AS57</f>
        <v>147369</v>
      </c>
      <c r="AT57">
        <f>+domexp!AT57+reexp!AT57</f>
        <v>76508</v>
      </c>
      <c r="AU57">
        <f>+domexp!AU57+reexp!AU57</f>
        <v>119977</v>
      </c>
      <c r="AV57">
        <f>+domexp!AV57+reexp!AV57</f>
        <v>141250</v>
      </c>
      <c r="AW57">
        <f>+domexp!AW57+reexp!AW57</f>
        <v>92174</v>
      </c>
      <c r="AX57">
        <f>+domexp!AX57+reexp!AX57</f>
        <v>109532</v>
      </c>
      <c r="AY57">
        <f>+domexp!AY57+reexp!AY57</f>
        <v>250799</v>
      </c>
      <c r="AZ57">
        <f>+domexp!AZ57+reexp!AZ57</f>
        <v>408183</v>
      </c>
      <c r="BA57">
        <f>+domexp!BA57+reexp!BA57</f>
        <v>1093079</v>
      </c>
      <c r="BB57">
        <f>+domexp!BB57+reexp!BB57</f>
        <v>1748006</v>
      </c>
      <c r="BC57">
        <f>+domexp!BC57+reexp!BC57</f>
        <v>1950984</v>
      </c>
    </row>
    <row r="58" spans="1:55" x14ac:dyDescent="0.25">
      <c r="A58" t="s">
        <v>0</v>
      </c>
      <c r="B58" t="s">
        <v>42</v>
      </c>
      <c r="C58" t="s">
        <v>45</v>
      </c>
      <c r="D58" t="s">
        <v>232</v>
      </c>
      <c r="E58">
        <f>+domexp!E58+reexp!E58</f>
        <v>0</v>
      </c>
      <c r="F58">
        <f>+domexp!F58+reexp!F58</f>
        <v>0</v>
      </c>
      <c r="G58">
        <f>+domexp!G58+reexp!G58</f>
        <v>0</v>
      </c>
      <c r="H58">
        <f>+domexp!H58+reexp!H58</f>
        <v>0</v>
      </c>
      <c r="I58">
        <f>+domexp!I58+reexp!I58</f>
        <v>0</v>
      </c>
      <c r="J58">
        <f>+domexp!J58+reexp!J58</f>
        <v>1786535</v>
      </c>
      <c r="K58">
        <f>+domexp!K58+reexp!K58</f>
        <v>1915141</v>
      </c>
      <c r="L58">
        <f>+domexp!L58+reexp!L58</f>
        <v>1570911</v>
      </c>
      <c r="M58">
        <f>+domexp!M58+reexp!M58</f>
        <v>1589926</v>
      </c>
      <c r="N58" t="e">
        <f>+domexp!#REF!+reexp!N58</f>
        <v>#REF!</v>
      </c>
      <c r="O58" t="e">
        <f>+domexp!#REF!+reexp!O58</f>
        <v>#REF!</v>
      </c>
      <c r="P58" t="e">
        <f>+domexp!#REF!+reexp!P58</f>
        <v>#REF!</v>
      </c>
      <c r="Q58" t="e">
        <f>+domexp!#REF!+reexp!Q58</f>
        <v>#REF!</v>
      </c>
      <c r="R58" t="e">
        <f>+domexp!#REF!+reexp!R58</f>
        <v>#REF!</v>
      </c>
      <c r="S58">
        <f>+domexp!S58+reexp!S58</f>
        <v>0</v>
      </c>
      <c r="T58">
        <f>+domexp!T58+reexp!T58</f>
        <v>0</v>
      </c>
      <c r="U58">
        <f>+domexp!U58+reexp!U58</f>
        <v>0</v>
      </c>
      <c r="V58">
        <f>+domexp!V58+reexp!V58</f>
        <v>0</v>
      </c>
      <c r="W58">
        <f>+domexp!W58+reexp!W58</f>
        <v>0</v>
      </c>
      <c r="X58">
        <f>+domexp!X58+reexp!X58</f>
        <v>1339627</v>
      </c>
      <c r="Y58">
        <f>+domexp!Y58+reexp!Y58</f>
        <v>3365812</v>
      </c>
      <c r="Z58">
        <f>+domexp!Z58+reexp!Z58</f>
        <v>2400334</v>
      </c>
      <c r="AA58">
        <f>+domexp!AA58+reexp!AA58</f>
        <v>1898443</v>
      </c>
      <c r="AB58">
        <f>+domexp!AB58+reexp!AB58</f>
        <v>1955640</v>
      </c>
      <c r="AC58">
        <f>+domexp!AC58+reexp!AC58</f>
        <v>2127238</v>
      </c>
      <c r="AD58">
        <f>+domexp!AD58+reexp!AD58</f>
        <v>3015329</v>
      </c>
      <c r="AE58">
        <f>+domexp!AE58+reexp!AE58</f>
        <v>2622694</v>
      </c>
      <c r="AF58">
        <f>+domexp!AF58+reexp!AF58</f>
        <v>3202698</v>
      </c>
      <c r="AG58">
        <f>+domexp!AG58+reexp!AG58</f>
        <v>3251539</v>
      </c>
      <c r="AH58">
        <f>+domexp!AH58+reexp!AH58</f>
        <v>3240395</v>
      </c>
      <c r="AI58">
        <f>+domexp!AI58+reexp!AI58</f>
        <v>2873345</v>
      </c>
      <c r="AJ58">
        <f>+domexp!AJ58+reexp!AJ58</f>
        <v>2426156</v>
      </c>
      <c r="AK58">
        <f>+domexp!AK58+reexp!AK58</f>
        <v>1744480</v>
      </c>
      <c r="AL58">
        <f>+domexp!AL58+reexp!AL58</f>
        <v>1625036</v>
      </c>
      <c r="AM58">
        <f>+domexp!AM58+reexp!AM58</f>
        <v>1542303</v>
      </c>
      <c r="AN58">
        <f>+domexp!AN58+reexp!AN58</f>
        <v>1682727</v>
      </c>
      <c r="AO58">
        <f>+domexp!AO58+reexp!AO58</f>
        <v>1366355</v>
      </c>
      <c r="AP58">
        <f>+domexp!AP58+reexp!AP58</f>
        <v>1555816</v>
      </c>
      <c r="AQ58">
        <f>+domexp!AQ58+reexp!AQ58</f>
        <v>1450768</v>
      </c>
      <c r="AR58">
        <f>+domexp!AR58+reexp!AR58</f>
        <v>1104617</v>
      </c>
      <c r="AS58">
        <f>+domexp!AS58+reexp!AS58</f>
        <v>688735</v>
      </c>
      <c r="AT58">
        <f>+domexp!AT58+reexp!AT58</f>
        <v>395259</v>
      </c>
      <c r="AU58">
        <f>+domexp!AU58+reexp!AU58</f>
        <v>304732</v>
      </c>
      <c r="AV58">
        <f>+domexp!AV58+reexp!AV58</f>
        <v>336309</v>
      </c>
      <c r="AW58">
        <f>+domexp!AW58+reexp!AW58</f>
        <v>360316</v>
      </c>
      <c r="AX58">
        <f>+domexp!AX58+reexp!AX58</f>
        <v>405361</v>
      </c>
      <c r="AY58">
        <f>+domexp!AY58+reexp!AY58</f>
        <v>1325165</v>
      </c>
      <c r="AZ58">
        <f>+domexp!AZ58+reexp!AZ58</f>
        <v>1696962</v>
      </c>
      <c r="BA58">
        <f>+domexp!BA58+reexp!BA58</f>
        <v>2700004</v>
      </c>
      <c r="BB58">
        <f>+domexp!BB58+reexp!BB58</f>
        <v>3039209</v>
      </c>
      <c r="BC58">
        <f>+domexp!BC58+reexp!BC58</f>
        <v>3413716</v>
      </c>
    </row>
    <row r="59" spans="1:55" x14ac:dyDescent="0.25">
      <c r="A59" t="s">
        <v>0</v>
      </c>
      <c r="B59" t="s">
        <v>188</v>
      </c>
      <c r="D59" t="s">
        <v>232</v>
      </c>
      <c r="E59">
        <f>+domexp!E59+reexp!E59</f>
        <v>0</v>
      </c>
      <c r="F59">
        <f>+domexp!F59+reexp!F59</f>
        <v>0</v>
      </c>
      <c r="G59">
        <f>+domexp!G59+reexp!G59</f>
        <v>0</v>
      </c>
      <c r="H59">
        <f>+domexp!H59+reexp!H59</f>
        <v>0</v>
      </c>
      <c r="I59">
        <f>+domexp!I59+reexp!I59</f>
        <v>0</v>
      </c>
      <c r="J59">
        <f>+domexp!J59+reexp!J59</f>
        <v>222201</v>
      </c>
      <c r="K59">
        <f>+domexp!K59+reexp!K59</f>
        <v>72947</v>
      </c>
      <c r="L59">
        <f>+domexp!L59+reexp!L59</f>
        <v>190716</v>
      </c>
      <c r="M59">
        <f>+domexp!M59+reexp!M59</f>
        <v>175524</v>
      </c>
      <c r="N59">
        <f>+domexp!N59+reexp!N59</f>
        <v>201005</v>
      </c>
      <c r="O59">
        <f>+domexp!O59+reexp!O59</f>
        <v>147420</v>
      </c>
      <c r="P59">
        <f>+domexp!P59+reexp!P59</f>
        <v>180566</v>
      </c>
      <c r="Q59">
        <f>+domexp!Q59+reexp!Q59</f>
        <v>59590</v>
      </c>
      <c r="R59">
        <f>+domexp!R59+reexp!R59</f>
        <v>215337</v>
      </c>
      <c r="S59">
        <f>+domexp!S59+reexp!S59</f>
        <v>0</v>
      </c>
      <c r="T59">
        <f>+domexp!T59+reexp!T59</f>
        <v>0</v>
      </c>
      <c r="U59">
        <f>+domexp!U59+reexp!U59</f>
        <v>0</v>
      </c>
      <c r="V59">
        <f>+domexp!V59+reexp!V59</f>
        <v>0</v>
      </c>
      <c r="W59">
        <f>+domexp!W59+reexp!W59</f>
        <v>0</v>
      </c>
      <c r="X59">
        <f>+domexp!X59+reexp!X59</f>
        <v>120956</v>
      </c>
      <c r="Y59">
        <f>+domexp!Y59+reexp!Y59</f>
        <v>334484</v>
      </c>
      <c r="Z59">
        <f>+domexp!Z59+reexp!Z59</f>
        <v>237542</v>
      </c>
      <c r="AA59">
        <f>+domexp!AA59+reexp!AA59</f>
        <v>259572</v>
      </c>
      <c r="AB59">
        <f>+domexp!AB59+reexp!AB59</f>
        <v>174744</v>
      </c>
      <c r="AC59">
        <f>+domexp!AC59+reexp!AC59</f>
        <v>165445</v>
      </c>
      <c r="AD59">
        <f>+domexp!AD59+reexp!AD59</f>
        <v>226610</v>
      </c>
      <c r="AE59">
        <f>+domexp!AE59+reexp!AE59</f>
        <v>126491</v>
      </c>
      <c r="AF59">
        <f>+domexp!AF59+reexp!AF59</f>
        <v>248250</v>
      </c>
      <c r="AG59">
        <f>+domexp!AG59+reexp!AG59</f>
        <v>280451</v>
      </c>
      <c r="AH59">
        <f>+domexp!AH59+reexp!AH59</f>
        <v>206220</v>
      </c>
      <c r="AI59">
        <f>+domexp!AI59+reexp!AI59</f>
        <v>142220</v>
      </c>
      <c r="AJ59">
        <f>+domexp!AJ59+reexp!AJ59</f>
        <v>114349</v>
      </c>
      <c r="AK59">
        <f>+domexp!AK59+reexp!AK59</f>
        <v>118750</v>
      </c>
      <c r="AL59">
        <f>+domexp!AL59+reexp!AL59</f>
        <v>148299</v>
      </c>
      <c r="AM59">
        <f>+domexp!AM59+reexp!AM59</f>
        <v>128278</v>
      </c>
      <c r="AN59">
        <f>+domexp!AN59+reexp!AN59</f>
        <v>129103</v>
      </c>
      <c r="AO59">
        <f>+domexp!AO59+reexp!AO59</f>
        <v>100851</v>
      </c>
      <c r="AP59">
        <f>+domexp!AP59+reexp!AP59</f>
        <v>153686</v>
      </c>
      <c r="AQ59">
        <f>+domexp!AQ59+reexp!AQ59</f>
        <v>164034</v>
      </c>
      <c r="AR59">
        <f>+domexp!AR59+reexp!AR59</f>
        <v>111189</v>
      </c>
      <c r="AS59">
        <f>+domexp!AS59+reexp!AS59</f>
        <v>78938</v>
      </c>
      <c r="AT59">
        <f>+domexp!AT59+reexp!AT59</f>
        <v>30494</v>
      </c>
      <c r="AU59">
        <f>+domexp!AU59+reexp!AU59</f>
        <v>12773</v>
      </c>
      <c r="AV59">
        <f>+domexp!AV59+reexp!AV59</f>
        <v>5762</v>
      </c>
      <c r="AW59">
        <f>+domexp!AW59+reexp!AW59</f>
        <v>17177</v>
      </c>
      <c r="AX59">
        <f>+domexp!AX59+reexp!AX59</f>
        <v>17658</v>
      </c>
      <c r="AY59">
        <f>+domexp!AY59+reexp!AY59</f>
        <v>110460</v>
      </c>
      <c r="AZ59">
        <f>+domexp!AZ59+reexp!AZ59</f>
        <v>287944</v>
      </c>
      <c r="BA59">
        <f>+domexp!BA59+reexp!BA59</f>
        <v>359964</v>
      </c>
      <c r="BB59">
        <f>+domexp!BB59+reexp!BB59</f>
        <v>571852</v>
      </c>
      <c r="BC59">
        <f>+domexp!BC59+reexp!BC59</f>
        <v>902604</v>
      </c>
    </row>
    <row r="60" spans="1:55" x14ac:dyDescent="0.25">
      <c r="A60" t="s">
        <v>0</v>
      </c>
      <c r="B60" t="s">
        <v>43</v>
      </c>
      <c r="C60" t="s">
        <v>45</v>
      </c>
      <c r="D60" t="s">
        <v>232</v>
      </c>
      <c r="E60">
        <f>+domexp!E60+reexp!E60</f>
        <v>0</v>
      </c>
      <c r="F60">
        <f>+domexp!F60+reexp!F60</f>
        <v>0</v>
      </c>
      <c r="G60">
        <f>+domexp!G60+reexp!G60</f>
        <v>0</v>
      </c>
      <c r="H60">
        <f>+domexp!H60+reexp!H60</f>
        <v>0</v>
      </c>
      <c r="I60">
        <f>+domexp!I60+reexp!I60</f>
        <v>0</v>
      </c>
      <c r="J60">
        <f>+domexp!J60+reexp!J60</f>
        <v>0</v>
      </c>
      <c r="K60">
        <f>+domexp!K60+reexp!K60</f>
        <v>21</v>
      </c>
      <c r="L60">
        <f>+domexp!L60+reexp!L60</f>
        <v>69</v>
      </c>
      <c r="M60">
        <f>+domexp!M60+reexp!M60</f>
        <v>370</v>
      </c>
      <c r="N60">
        <f>+domexp!N60+reexp!N60</f>
        <v>339</v>
      </c>
      <c r="O60">
        <f>+domexp!O60+reexp!O60</f>
        <v>639</v>
      </c>
      <c r="P60">
        <f>+domexp!P60+reexp!P60</f>
        <v>320</v>
      </c>
      <c r="Q60">
        <f>+domexp!Q60+reexp!Q60</f>
        <v>181</v>
      </c>
      <c r="R60">
        <f>+domexp!R60+reexp!R60</f>
        <v>1199</v>
      </c>
      <c r="S60">
        <f>+domexp!S60+reexp!S60</f>
        <v>0</v>
      </c>
      <c r="T60">
        <f>+domexp!T60+reexp!T60</f>
        <v>0</v>
      </c>
      <c r="U60">
        <f>+domexp!U60+reexp!U60</f>
        <v>0</v>
      </c>
      <c r="V60">
        <f>+domexp!V60+reexp!V60</f>
        <v>0</v>
      </c>
      <c r="W60">
        <f>+domexp!W60+reexp!W60</f>
        <v>0</v>
      </c>
      <c r="X60">
        <f>+domexp!X60+reexp!X60</f>
        <v>4472</v>
      </c>
      <c r="Y60">
        <f>+domexp!Y60+reexp!Y60</f>
        <v>11197</v>
      </c>
      <c r="Z60">
        <f>+domexp!Z60+reexp!Z60</f>
        <v>2543</v>
      </c>
      <c r="AA60">
        <f>+domexp!AA60+reexp!AA60</f>
        <v>7470</v>
      </c>
      <c r="AB60">
        <f>+domexp!AB60+reexp!AB60</f>
        <v>5249</v>
      </c>
      <c r="AC60">
        <f>+domexp!AC60+reexp!AC60</f>
        <v>3013</v>
      </c>
      <c r="AD60">
        <f>+domexp!AD60+reexp!AD60</f>
        <v>2447</v>
      </c>
      <c r="AE60">
        <f>+domexp!AE60+reexp!AE60</f>
        <v>8715</v>
      </c>
      <c r="AF60">
        <f>+domexp!AF60+reexp!AF60</f>
        <v>13506</v>
      </c>
      <c r="AG60">
        <f>+domexp!AG60+reexp!AG60</f>
        <v>4842</v>
      </c>
      <c r="AH60">
        <f>+domexp!AH60+reexp!AH60</f>
        <v>2697</v>
      </c>
      <c r="AI60">
        <f>+domexp!AI60+reexp!AI60</f>
        <v>11117</v>
      </c>
      <c r="AJ60">
        <f>+domexp!AJ60+reexp!AJ60</f>
        <v>739</v>
      </c>
      <c r="AK60">
        <f>+domexp!AK60+reexp!AK60</f>
        <v>2084</v>
      </c>
      <c r="AL60">
        <f>+domexp!AL60+reexp!AL60</f>
        <v>1901</v>
      </c>
      <c r="AM60">
        <f>+domexp!AM60+reexp!AM60</f>
        <v>2227</v>
      </c>
      <c r="AN60">
        <f>+domexp!AN60+reexp!AN60</f>
        <v>890</v>
      </c>
      <c r="AO60">
        <f>+domexp!AO60+reexp!AO60</f>
        <v>1369</v>
      </c>
      <c r="AP60">
        <f>+domexp!AP60+reexp!AP60</f>
        <v>525</v>
      </c>
      <c r="AQ60">
        <f>+domexp!AQ60+reexp!AQ60</f>
        <v>2513</v>
      </c>
      <c r="AR60">
        <f>+domexp!AR60+reexp!AR60</f>
        <v>506</v>
      </c>
      <c r="AS60">
        <f>+domexp!AS60+reexp!AS60</f>
        <v>179</v>
      </c>
      <c r="AT60">
        <f>+domexp!AT60+reexp!AT60</f>
        <v>106</v>
      </c>
      <c r="AU60">
        <f>+domexp!AU60+reexp!AU60</f>
        <v>9</v>
      </c>
      <c r="AV60">
        <f>+domexp!AV60+reexp!AV60</f>
        <v>0</v>
      </c>
      <c r="AW60">
        <f>+domexp!AW60+reexp!AW60</f>
        <v>0</v>
      </c>
      <c r="AX60">
        <f>+domexp!AX60+reexp!AX60</f>
        <v>0</v>
      </c>
      <c r="AY60">
        <f>+domexp!AY60+reexp!AY60</f>
        <v>3907</v>
      </c>
      <c r="AZ60">
        <f>+domexp!AZ60+reexp!AZ60</f>
        <v>29597</v>
      </c>
      <c r="BA60">
        <f>+domexp!BA60+reexp!BA60</f>
        <v>11343</v>
      </c>
      <c r="BB60">
        <f>+domexp!BB60+reexp!BB60</f>
        <v>8561</v>
      </c>
      <c r="BC60">
        <f>+domexp!BC60+reexp!BC60</f>
        <v>3856</v>
      </c>
    </row>
    <row r="61" spans="1:55" x14ac:dyDescent="0.25">
      <c r="A61" t="s">
        <v>0</v>
      </c>
      <c r="B61" t="s">
        <v>44</v>
      </c>
      <c r="C61" t="s">
        <v>45</v>
      </c>
      <c r="D61" t="s">
        <v>232</v>
      </c>
      <c r="E61">
        <f>+domexp!E61+reexp!E61</f>
        <v>0</v>
      </c>
      <c r="F61">
        <f>+domexp!F61+reexp!F61</f>
        <v>0</v>
      </c>
      <c r="G61">
        <f>+domexp!G61+reexp!G61</f>
        <v>0</v>
      </c>
      <c r="H61">
        <f>+domexp!H61+reexp!H61</f>
        <v>0</v>
      </c>
      <c r="I61">
        <f>+domexp!I61+reexp!I61</f>
        <v>0</v>
      </c>
      <c r="J61">
        <f>+domexp!J61+reexp!J61</f>
        <v>1367</v>
      </c>
      <c r="K61">
        <f>+domexp!K61+reexp!K61</f>
        <v>1008</v>
      </c>
      <c r="L61">
        <f>+domexp!L61+reexp!L61</f>
        <v>1442</v>
      </c>
      <c r="M61">
        <f>+domexp!M61+reexp!M61</f>
        <v>699</v>
      </c>
      <c r="N61">
        <f>+domexp!N61+reexp!N61</f>
        <v>750</v>
      </c>
      <c r="O61">
        <f>+domexp!O61+reexp!O61</f>
        <v>1278</v>
      </c>
      <c r="P61">
        <f>+domexp!P61+reexp!P61</f>
        <v>7508</v>
      </c>
      <c r="Q61">
        <f>+domexp!Q61+reexp!Q61</f>
        <v>973</v>
      </c>
      <c r="R61">
        <f>+domexp!R61+reexp!R61</f>
        <v>863</v>
      </c>
      <c r="S61">
        <f>+domexp!S61+reexp!S61</f>
        <v>0</v>
      </c>
      <c r="T61">
        <f>+domexp!T61+reexp!T61</f>
        <v>0</v>
      </c>
      <c r="U61">
        <f>+domexp!U61+reexp!U61</f>
        <v>0</v>
      </c>
      <c r="V61">
        <f>+domexp!V61+reexp!V61</f>
        <v>0</v>
      </c>
      <c r="W61">
        <f>+domexp!W61+reexp!W61</f>
        <v>0</v>
      </c>
      <c r="X61">
        <f>+domexp!X61+reexp!X61</f>
        <v>1460</v>
      </c>
      <c r="Y61">
        <f>+domexp!Y61+reexp!Y61</f>
        <v>10529</v>
      </c>
      <c r="Z61">
        <f>+domexp!Z61+reexp!Z61</f>
        <v>1975</v>
      </c>
      <c r="AA61">
        <f>+domexp!AA61+reexp!AA61</f>
        <v>6680</v>
      </c>
      <c r="AB61">
        <f>+domexp!AB61+reexp!AB61</f>
        <v>8044</v>
      </c>
      <c r="AC61">
        <f>+domexp!AC61+reexp!AC61</f>
        <v>7214</v>
      </c>
      <c r="AD61">
        <f>+domexp!AD61+reexp!AD61</f>
        <v>6048</v>
      </c>
      <c r="AE61">
        <f>+domexp!AE61+reexp!AE61</f>
        <v>7041</v>
      </c>
      <c r="AF61">
        <f>+domexp!AF61+reexp!AF61</f>
        <v>6163</v>
      </c>
      <c r="AG61">
        <f>+domexp!AG61+reexp!AG61</f>
        <v>7881</v>
      </c>
      <c r="AH61">
        <f>+domexp!AH61+reexp!AH61</f>
        <v>3599</v>
      </c>
      <c r="AI61">
        <f>+domexp!AI61+reexp!AI61</f>
        <v>2711</v>
      </c>
      <c r="AJ61">
        <f>+domexp!AJ61+reexp!AJ61</f>
        <v>806</v>
      </c>
      <c r="AK61">
        <f>+domexp!AK61+reexp!AK61</f>
        <v>1386</v>
      </c>
      <c r="AL61">
        <f>+domexp!AL61+reexp!AL61</f>
        <v>2637</v>
      </c>
      <c r="AM61">
        <f>+domexp!AM61+reexp!AM61</f>
        <v>2514</v>
      </c>
      <c r="AN61">
        <f>+domexp!AN61+reexp!AN61</f>
        <v>2787</v>
      </c>
      <c r="AO61">
        <f>+domexp!AO61+reexp!AO61</f>
        <v>1829</v>
      </c>
      <c r="AP61">
        <f>+domexp!AP61+reexp!AP61</f>
        <v>924</v>
      </c>
      <c r="AQ61">
        <f>+domexp!AQ61+reexp!AQ61</f>
        <v>1897</v>
      </c>
      <c r="AR61">
        <f>+domexp!AR61+reexp!AR61</f>
        <v>1323</v>
      </c>
      <c r="AS61">
        <f>+domexp!AS61+reexp!AS61</f>
        <v>6046</v>
      </c>
      <c r="AT61">
        <f>+domexp!AT61+reexp!AT61</f>
        <v>584</v>
      </c>
      <c r="AU61">
        <f>+domexp!AU61+reexp!AU61</f>
        <v>613</v>
      </c>
      <c r="AV61">
        <f>+domexp!AV61+reexp!AV61</f>
        <v>0</v>
      </c>
      <c r="AW61">
        <f>+domexp!AW61+reexp!AW61</f>
        <v>0</v>
      </c>
      <c r="AX61">
        <f>+domexp!AX61+reexp!AX61</f>
        <v>809</v>
      </c>
      <c r="AY61">
        <f>+domexp!AY61+reexp!AY61</f>
        <v>892</v>
      </c>
      <c r="AZ61">
        <f>+domexp!AZ61+reexp!AZ61</f>
        <v>12045</v>
      </c>
      <c r="BA61">
        <f>+domexp!BA61+reexp!BA61</f>
        <v>4545</v>
      </c>
      <c r="BB61">
        <f>+domexp!BB61+reexp!BB61</f>
        <v>2732</v>
      </c>
      <c r="BC61">
        <f>+domexp!BC61+reexp!BC61</f>
        <v>14590</v>
      </c>
    </row>
    <row r="62" spans="1:55" x14ac:dyDescent="0.25">
      <c r="A62" t="s">
        <v>0</v>
      </c>
      <c r="B62" t="s">
        <v>191</v>
      </c>
      <c r="C62" t="s">
        <v>49</v>
      </c>
      <c r="D62" t="s">
        <v>232</v>
      </c>
      <c r="E62">
        <f>+domexp!E62+reexp!E62</f>
        <v>0</v>
      </c>
      <c r="F62">
        <f>+domexp!F62+reexp!F62</f>
        <v>0</v>
      </c>
      <c r="G62">
        <f>+domexp!G62+reexp!G62</f>
        <v>0</v>
      </c>
      <c r="H62">
        <f>+domexp!H62+reexp!H62</f>
        <v>0</v>
      </c>
      <c r="I62">
        <f>+domexp!I62+reexp!I62</f>
        <v>0</v>
      </c>
      <c r="J62">
        <f>+domexp!J62+reexp!J62</f>
        <v>4841774</v>
      </c>
      <c r="K62">
        <f>+domexp!K62+reexp!K62</f>
        <v>5339688</v>
      </c>
      <c r="L62">
        <f>+domexp!L62+reexp!L62</f>
        <v>5892082</v>
      </c>
      <c r="M62">
        <f>+domexp!M62+reexp!M62</f>
        <v>5792121</v>
      </c>
      <c r="N62">
        <f>+domexp!N62+reexp!N62</f>
        <v>5352017</v>
      </c>
      <c r="O62">
        <f>+domexp!O62+reexp!O62</f>
        <v>5415041</v>
      </c>
      <c r="P62">
        <f>+domexp!P62+reexp!P62</f>
        <v>6067359</v>
      </c>
      <c r="Q62">
        <f>+domexp!Q62+reexp!Q62</f>
        <v>7678200</v>
      </c>
      <c r="R62">
        <f>+domexp!R62+reexp!R62</f>
        <v>8631394</v>
      </c>
      <c r="S62">
        <f>+domexp!S62+reexp!S62</f>
        <v>0</v>
      </c>
      <c r="T62">
        <f>+domexp!T62+reexp!T62</f>
        <v>0</v>
      </c>
      <c r="U62">
        <f>+domexp!U62+reexp!U62</f>
        <v>0</v>
      </c>
      <c r="V62">
        <f>+domexp!V62+reexp!V62</f>
        <v>0</v>
      </c>
      <c r="W62">
        <f>+domexp!W62+reexp!W62</f>
        <v>0</v>
      </c>
      <c r="X62">
        <f>+domexp!X62+reexp!X62</f>
        <v>13060682</v>
      </c>
      <c r="Y62">
        <f>+domexp!Y62+reexp!Y62</f>
        <v>22674223</v>
      </c>
      <c r="Z62">
        <f>+domexp!Z62+reexp!Z62</f>
        <v>14213731</v>
      </c>
      <c r="AA62">
        <f>+domexp!AA62+reexp!AA62</f>
        <v>12919651</v>
      </c>
      <c r="AB62">
        <f>+domexp!AB62+reexp!AB62</f>
        <v>11318702</v>
      </c>
      <c r="AC62">
        <f>+domexp!AC62+reexp!AC62</f>
        <v>11378110</v>
      </c>
      <c r="AD62">
        <f>+domexp!AD62+reexp!AD62</f>
        <v>11036394</v>
      </c>
      <c r="AE62">
        <f>+domexp!AE62+reexp!AE62</f>
        <v>7758843</v>
      </c>
      <c r="AF62">
        <f>+domexp!AF62+reexp!AF62</f>
        <v>10847580</v>
      </c>
      <c r="AG62">
        <f>+domexp!AG62+reexp!AG62</f>
        <v>10448871</v>
      </c>
      <c r="AH62">
        <f>+domexp!AH62+reexp!AH62</f>
        <v>12540869</v>
      </c>
      <c r="AI62">
        <f>+domexp!AI62+reexp!AI62</f>
        <v>9861278</v>
      </c>
      <c r="AJ62">
        <f>+domexp!AJ62+reexp!AJ62</f>
        <v>5516026</v>
      </c>
      <c r="AK62">
        <f>+domexp!AK62+reexp!AK62</f>
        <v>5578048</v>
      </c>
      <c r="AL62">
        <f>+domexp!AL62+reexp!AL62</f>
        <v>4707171</v>
      </c>
      <c r="AM62">
        <f>+domexp!AM62+reexp!AM62</f>
        <v>5068689</v>
      </c>
      <c r="AN62">
        <f>+domexp!AN62+reexp!AN62</f>
        <v>5758323</v>
      </c>
      <c r="AO62">
        <f>+domexp!AO62+reexp!AO62</f>
        <v>3217413</v>
      </c>
      <c r="AP62">
        <f>+domexp!AP62+reexp!AP62</f>
        <v>3410535</v>
      </c>
      <c r="AQ62">
        <f>+domexp!AQ62+reexp!AQ62</f>
        <v>4154863</v>
      </c>
      <c r="AR62">
        <f>+domexp!AR62+reexp!AR62</f>
        <v>1603955</v>
      </c>
      <c r="AS62">
        <f>+domexp!AS62+reexp!AS62</f>
        <v>1182244</v>
      </c>
      <c r="AT62">
        <f>+domexp!AT62+reexp!AT62</f>
        <v>1499574</v>
      </c>
      <c r="AU62">
        <f>+domexp!AU62+reexp!AU62</f>
        <v>1709512</v>
      </c>
      <c r="AV62">
        <f>+domexp!AV62+reexp!AV62</f>
        <v>1742989</v>
      </c>
      <c r="AW62">
        <f>+domexp!AW62+reexp!AW62</f>
        <v>1279044</v>
      </c>
      <c r="AX62">
        <f>+domexp!AX62+reexp!AX62</f>
        <v>3032962</v>
      </c>
      <c r="AY62">
        <f>+domexp!AY62+reexp!AY62</f>
        <v>6666304</v>
      </c>
      <c r="AZ62">
        <f>+domexp!AZ62+reexp!AZ62</f>
        <v>6492213</v>
      </c>
      <c r="BA62">
        <f>+domexp!BA62+reexp!BA62</f>
        <v>10870399</v>
      </c>
      <c r="BB62">
        <f>+domexp!BB62+reexp!BB62</f>
        <v>10175837</v>
      </c>
      <c r="BC62">
        <f>+domexp!BC62+reexp!BC62</f>
        <v>10089490</v>
      </c>
    </row>
    <row r="63" spans="1:55" x14ac:dyDescent="0.25">
      <c r="A63" t="s">
        <v>0</v>
      </c>
      <c r="B63" t="s">
        <v>46</v>
      </c>
      <c r="C63" t="s">
        <v>49</v>
      </c>
      <c r="D63" t="s">
        <v>232</v>
      </c>
      <c r="E63">
        <f>+domexp!E63+reexp!E63</f>
        <v>0</v>
      </c>
      <c r="F63">
        <f>+domexp!F63+reexp!F63</f>
        <v>0</v>
      </c>
      <c r="G63">
        <f>+domexp!G63+reexp!G63</f>
        <v>0</v>
      </c>
      <c r="H63">
        <f>+domexp!H63+reexp!H63</f>
        <v>0</v>
      </c>
      <c r="I63">
        <f>+domexp!I63+reexp!I63</f>
        <v>0</v>
      </c>
      <c r="J63">
        <f>+domexp!J63+reexp!J63</f>
        <v>930416</v>
      </c>
      <c r="K63">
        <f>+domexp!K63+reexp!K63</f>
        <v>1068014</v>
      </c>
      <c r="L63">
        <f>+domexp!L63+reexp!L63</f>
        <v>1246954</v>
      </c>
      <c r="M63">
        <f>+domexp!M63+reexp!M63</f>
        <v>1140347</v>
      </c>
      <c r="N63">
        <f>+domexp!N63+reexp!N63</f>
        <v>1008555</v>
      </c>
      <c r="O63">
        <f>+domexp!O63+reexp!O63</f>
        <v>1482068</v>
      </c>
      <c r="P63">
        <f>+domexp!P63+reexp!P63</f>
        <v>1616459</v>
      </c>
      <c r="Q63">
        <f>+domexp!Q63+reexp!Q63</f>
        <v>1918988</v>
      </c>
      <c r="R63">
        <f>+domexp!R63+reexp!R63</f>
        <v>1850297</v>
      </c>
      <c r="S63">
        <f>+domexp!S63+reexp!S63</f>
        <v>0</v>
      </c>
      <c r="T63">
        <f>+domexp!T63+reexp!T63</f>
        <v>0</v>
      </c>
      <c r="U63">
        <f>+domexp!U63+reexp!U63</f>
        <v>0</v>
      </c>
      <c r="V63">
        <f>+domexp!V63+reexp!V63</f>
        <v>0</v>
      </c>
      <c r="W63">
        <f>+domexp!W63+reexp!W63</f>
        <v>0</v>
      </c>
      <c r="X63">
        <f>+domexp!X63+reexp!X63</f>
        <v>1460130</v>
      </c>
      <c r="Y63">
        <f>+domexp!Y63+reexp!Y63</f>
        <v>3689892</v>
      </c>
      <c r="Z63">
        <f>+domexp!Z63+reexp!Z63</f>
        <v>1274858</v>
      </c>
      <c r="AA63">
        <f>+domexp!AA63+reexp!AA63</f>
        <v>1986772</v>
      </c>
      <c r="AB63">
        <f>+domexp!AB63+reexp!AB63</f>
        <v>2206923</v>
      </c>
      <c r="AC63">
        <f>+domexp!AC63+reexp!AC63</f>
        <v>2108533</v>
      </c>
      <c r="AD63">
        <f>+domexp!AD63+reexp!AD63</f>
        <v>1850587</v>
      </c>
      <c r="AE63">
        <f>+domexp!AE63+reexp!AE63</f>
        <v>1274803</v>
      </c>
      <c r="AF63">
        <f>+domexp!AF63+reexp!AF63</f>
        <v>1713659</v>
      </c>
      <c r="AG63">
        <f>+domexp!AG63+reexp!AG63</f>
        <v>1428352</v>
      </c>
      <c r="AH63">
        <f>+domexp!AH63+reexp!AH63</f>
        <v>1364543</v>
      </c>
      <c r="AI63">
        <f>+domexp!AI63+reexp!AI63</f>
        <v>1139163</v>
      </c>
      <c r="AJ63">
        <f>+domexp!AJ63+reexp!AJ63</f>
        <v>973923</v>
      </c>
      <c r="AK63">
        <f>+domexp!AK63+reexp!AK63</f>
        <v>1096766</v>
      </c>
      <c r="AL63">
        <f>+domexp!AL63+reexp!AL63</f>
        <v>1130176</v>
      </c>
      <c r="AM63">
        <f>+domexp!AM63+reexp!AM63</f>
        <v>1016107</v>
      </c>
      <c r="AN63">
        <f>+domexp!AN63+reexp!AN63</f>
        <v>1041911</v>
      </c>
      <c r="AO63">
        <f>+domexp!AO63+reexp!AO63</f>
        <v>708428</v>
      </c>
      <c r="AP63">
        <f>+domexp!AP63+reexp!AP63</f>
        <v>414801</v>
      </c>
      <c r="AQ63">
        <f>+domexp!AQ63+reexp!AQ63</f>
        <v>314067</v>
      </c>
      <c r="AR63">
        <f>+domexp!AR63+reexp!AR63</f>
        <v>279658</v>
      </c>
      <c r="AS63">
        <f>+domexp!AS63+reexp!AS63</f>
        <v>296928</v>
      </c>
      <c r="AT63">
        <f>+domexp!AT63+reexp!AT63</f>
        <v>228845</v>
      </c>
      <c r="AU63">
        <f>+domexp!AU63+reexp!AU63</f>
        <v>93854</v>
      </c>
      <c r="AV63">
        <f>+domexp!AV63+reexp!AV63</f>
        <v>187267</v>
      </c>
      <c r="AW63">
        <f>+domexp!AW63+reexp!AW63</f>
        <v>78526</v>
      </c>
      <c r="AX63">
        <f>+domexp!AX63+reexp!AX63</f>
        <v>109569</v>
      </c>
      <c r="AY63">
        <f>+domexp!AY63+reexp!AY63</f>
        <v>584015</v>
      </c>
      <c r="AZ63">
        <f>+domexp!AZ63+reexp!AZ63</f>
        <v>895456</v>
      </c>
      <c r="BA63">
        <f>+domexp!BA63+reexp!BA63</f>
        <v>2773939</v>
      </c>
      <c r="BB63">
        <f>+domexp!BB63+reexp!BB63</f>
        <v>1748362</v>
      </c>
      <c r="BC63">
        <f>+domexp!BC63+reexp!BC63</f>
        <v>2819289</v>
      </c>
    </row>
    <row r="64" spans="1:55" x14ac:dyDescent="0.25">
      <c r="A64" t="s">
        <v>0</v>
      </c>
      <c r="B64" t="s">
        <v>47</v>
      </c>
      <c r="C64" t="s">
        <v>49</v>
      </c>
      <c r="D64" t="s">
        <v>232</v>
      </c>
      <c r="E64">
        <f>+domexp!E64+reexp!E64</f>
        <v>0</v>
      </c>
      <c r="F64">
        <f>+domexp!F64+reexp!F64</f>
        <v>0</v>
      </c>
      <c r="G64">
        <f>+domexp!G64+reexp!G64</f>
        <v>0</v>
      </c>
      <c r="H64">
        <f>+domexp!H64+reexp!H64</f>
        <v>0</v>
      </c>
      <c r="I64">
        <f>+domexp!I64+reexp!I64</f>
        <v>0</v>
      </c>
      <c r="J64">
        <f>+domexp!J64+reexp!J64</f>
        <v>65927</v>
      </c>
      <c r="K64">
        <f>+domexp!K64+reexp!K64</f>
        <v>58714</v>
      </c>
      <c r="L64">
        <f>+domexp!L64+reexp!L64</f>
        <v>66558</v>
      </c>
      <c r="M64">
        <f>+domexp!M64+reexp!M64</f>
        <v>119368</v>
      </c>
      <c r="N64">
        <f>+domexp!N64+reexp!N64</f>
        <v>95614</v>
      </c>
      <c r="O64">
        <f>+domexp!O64+reexp!O64</f>
        <v>157037</v>
      </c>
      <c r="P64">
        <f>+domexp!P64+reexp!P64</f>
        <v>177770</v>
      </c>
      <c r="Q64">
        <f>+domexp!Q64+reexp!Q64</f>
        <v>194230</v>
      </c>
      <c r="R64">
        <f>+domexp!R64+reexp!R64</f>
        <v>183600</v>
      </c>
      <c r="S64">
        <f>+domexp!S64+reexp!S64</f>
        <v>0</v>
      </c>
      <c r="T64">
        <f>+domexp!T64+reexp!T64</f>
        <v>0</v>
      </c>
      <c r="U64">
        <f>+domexp!U64+reexp!U64</f>
        <v>0</v>
      </c>
      <c r="V64">
        <f>+domexp!V64+reexp!V64</f>
        <v>0</v>
      </c>
      <c r="W64">
        <f>+domexp!W64+reexp!W64</f>
        <v>0</v>
      </c>
      <c r="X64">
        <f>+domexp!X64+reexp!X64</f>
        <v>162571</v>
      </c>
      <c r="Y64">
        <f>+domexp!Y64+reexp!Y64</f>
        <v>247766</v>
      </c>
      <c r="Z64">
        <f>+domexp!Z64+reexp!Z64</f>
        <v>323744</v>
      </c>
      <c r="AA64">
        <f>+domexp!AA64+reexp!AA64</f>
        <v>797416</v>
      </c>
      <c r="AB64">
        <f>+domexp!AB64+reexp!AB64</f>
        <v>513625</v>
      </c>
      <c r="AC64">
        <f>+domexp!AC64+reexp!AC64</f>
        <v>566526</v>
      </c>
      <c r="AD64">
        <f>+domexp!AD64+reexp!AD64</f>
        <v>578653</v>
      </c>
      <c r="AE64">
        <f>+domexp!AE64+reexp!AE64</f>
        <v>506622</v>
      </c>
      <c r="AF64">
        <f>+domexp!AF64+reexp!AF64</f>
        <v>536916</v>
      </c>
      <c r="AG64">
        <f>+domexp!AG64+reexp!AG64</f>
        <v>504376</v>
      </c>
      <c r="AH64">
        <f>+domexp!AH64+reexp!AH64</f>
        <v>420179</v>
      </c>
      <c r="AI64">
        <f>+domexp!AI64+reexp!AI64</f>
        <v>345658</v>
      </c>
      <c r="AJ64">
        <f>+domexp!AJ64+reexp!AJ64</f>
        <v>297194</v>
      </c>
      <c r="AK64">
        <f>+domexp!AK64+reexp!AK64</f>
        <v>339464</v>
      </c>
      <c r="AL64">
        <f>+domexp!AL64+reexp!AL64</f>
        <v>368190</v>
      </c>
      <c r="AM64">
        <f>+domexp!AM64+reexp!AM64</f>
        <v>376182</v>
      </c>
      <c r="AN64">
        <f>+domexp!AN64+reexp!AN64</f>
        <v>324586</v>
      </c>
      <c r="AO64">
        <f>+domexp!AO64+reexp!AO64</f>
        <v>145629</v>
      </c>
      <c r="AP64">
        <f>+domexp!AP64+reexp!AP64</f>
        <v>93746</v>
      </c>
      <c r="AQ64">
        <f>+domexp!AQ64+reexp!AQ64</f>
        <v>38231</v>
      </c>
      <c r="AR64">
        <f>+domexp!AR64+reexp!AR64</f>
        <v>22828</v>
      </c>
      <c r="AS64">
        <f>+domexp!AS64+reexp!AS64</f>
        <v>26632</v>
      </c>
      <c r="AT64">
        <f>+domexp!AT64+reexp!AT64</f>
        <v>21431</v>
      </c>
      <c r="AU64">
        <f>+domexp!AU64+reexp!AU64</f>
        <v>34209</v>
      </c>
      <c r="AV64">
        <f>+domexp!AV64+reexp!AV64</f>
        <v>16816</v>
      </c>
      <c r="AW64">
        <f>+domexp!AW64+reexp!AW64</f>
        <v>14537</v>
      </c>
      <c r="AX64">
        <f>+domexp!AX64+reexp!AX64</f>
        <v>833</v>
      </c>
      <c r="AY64">
        <f>+domexp!AY64+reexp!AY64</f>
        <v>24479</v>
      </c>
      <c r="AZ64">
        <f>+domexp!AZ64+reexp!AZ64</f>
        <v>9014</v>
      </c>
      <c r="BA64">
        <f>+domexp!BA64+reexp!BA64</f>
        <v>580293</v>
      </c>
      <c r="BB64">
        <f>+domexp!BB64+reexp!BB64</f>
        <v>835571</v>
      </c>
      <c r="BC64">
        <f>+domexp!BC64+reexp!BC64</f>
        <v>692433</v>
      </c>
    </row>
    <row r="65" spans="1:55" x14ac:dyDescent="0.25">
      <c r="A65" t="s">
        <v>0</v>
      </c>
      <c r="B65" t="s">
        <v>48</v>
      </c>
      <c r="C65" t="s">
        <v>49</v>
      </c>
      <c r="D65" t="s">
        <v>232</v>
      </c>
      <c r="E65">
        <f>+domexp!E65+reexp!E65</f>
        <v>0</v>
      </c>
      <c r="F65">
        <f>+domexp!F65+reexp!F65</f>
        <v>0</v>
      </c>
      <c r="G65">
        <f>+domexp!G65+reexp!G65</f>
        <v>0</v>
      </c>
      <c r="H65">
        <f>+domexp!H65+reexp!H65</f>
        <v>0</v>
      </c>
      <c r="I65">
        <f>+domexp!I65+reexp!I65</f>
        <v>0</v>
      </c>
      <c r="J65">
        <f>+domexp!J65+reexp!J65</f>
        <v>15857</v>
      </c>
      <c r="K65">
        <f>+domexp!K65+reexp!K65</f>
        <v>17841</v>
      </c>
      <c r="L65">
        <f>+domexp!L65+reexp!L65</f>
        <v>22220</v>
      </c>
      <c r="M65">
        <f>+domexp!M65+reexp!M65</f>
        <v>26227</v>
      </c>
      <c r="N65">
        <f>+domexp!N65+reexp!N65</f>
        <v>18996</v>
      </c>
      <c r="O65">
        <f>+domexp!O65+reexp!O65</f>
        <v>22110</v>
      </c>
      <c r="P65">
        <f>+domexp!P65+reexp!P65</f>
        <v>28261</v>
      </c>
      <c r="Q65">
        <f>+domexp!Q65+reexp!Q65</f>
        <v>40448</v>
      </c>
      <c r="R65">
        <f>+domexp!R65+reexp!R65</f>
        <v>39557</v>
      </c>
      <c r="S65">
        <f>+domexp!S65+reexp!S65</f>
        <v>0</v>
      </c>
      <c r="T65">
        <f>+domexp!T65+reexp!T65</f>
        <v>0</v>
      </c>
      <c r="U65">
        <f>+domexp!U65+reexp!U65</f>
        <v>0</v>
      </c>
      <c r="V65">
        <f>+domexp!V65+reexp!V65</f>
        <v>0</v>
      </c>
      <c r="W65">
        <f>+domexp!W65+reexp!W65</f>
        <v>0</v>
      </c>
      <c r="X65">
        <f>+domexp!X65+reexp!X65</f>
        <v>29147</v>
      </c>
      <c r="Y65">
        <f>+domexp!Y65+reexp!Y65</f>
        <v>66013</v>
      </c>
      <c r="Z65">
        <f>+domexp!Z65+reexp!Z65</f>
        <v>32917</v>
      </c>
      <c r="AA65">
        <f>+domexp!AA65+reexp!AA65</f>
        <v>56605</v>
      </c>
      <c r="AB65">
        <f>+domexp!AB65+reexp!AB65</f>
        <v>58962</v>
      </c>
      <c r="AC65">
        <f>+domexp!AC65+reexp!AC65</f>
        <v>58601</v>
      </c>
      <c r="AD65">
        <f>+domexp!AD65+reexp!AD65</f>
        <v>99563</v>
      </c>
      <c r="AE65">
        <f>+domexp!AE65+reexp!AE65</f>
        <v>50074</v>
      </c>
      <c r="AF65">
        <f>+domexp!AF65+reexp!AF65</f>
        <v>67098</v>
      </c>
      <c r="AG65">
        <f>+domexp!AG65+reexp!AG65</f>
        <v>57951</v>
      </c>
      <c r="AH65">
        <f>+domexp!AH65+reexp!AH65</f>
        <v>52674</v>
      </c>
      <c r="AI65">
        <f>+domexp!AI65+reexp!AI65</f>
        <v>41642</v>
      </c>
      <c r="AJ65">
        <f>+domexp!AJ65+reexp!AJ65</f>
        <v>22599</v>
      </c>
      <c r="AK65">
        <f>+domexp!AK65+reexp!AK65</f>
        <v>37802</v>
      </c>
      <c r="AL65">
        <f>+domexp!AL65+reexp!AL65</f>
        <v>49936</v>
      </c>
      <c r="AM65">
        <f>+domexp!AM65+reexp!AM65</f>
        <v>45420</v>
      </c>
      <c r="AN65">
        <f>+domexp!AN65+reexp!AN65</f>
        <v>51068</v>
      </c>
      <c r="AO65">
        <f>+domexp!AO65+reexp!AO65</f>
        <v>39613</v>
      </c>
      <c r="AP65">
        <f>+domexp!AP65+reexp!AP65</f>
        <v>7475</v>
      </c>
      <c r="AQ65">
        <f>+domexp!AQ65+reexp!AQ65</f>
        <v>5443</v>
      </c>
      <c r="AR65">
        <f>+domexp!AR65+reexp!AR65</f>
        <v>1826</v>
      </c>
      <c r="AS65">
        <f>+domexp!AS65+reexp!AS65</f>
        <v>2960</v>
      </c>
      <c r="AT65">
        <f>+domexp!AT65+reexp!AT65</f>
        <v>17099</v>
      </c>
      <c r="AU65">
        <f>+domexp!AU65+reexp!AU65</f>
        <v>30206</v>
      </c>
      <c r="AV65">
        <f>+domexp!AV65+reexp!AV65</f>
        <v>15010</v>
      </c>
      <c r="AW65">
        <f>+domexp!AW65+reexp!AW65</f>
        <v>0</v>
      </c>
      <c r="AX65">
        <f>+domexp!AX65+reexp!AX65</f>
        <v>9070</v>
      </c>
      <c r="AY65">
        <f>+domexp!AY65+reexp!AY65</f>
        <v>7679</v>
      </c>
      <c r="AZ65">
        <f>+domexp!AZ65+reexp!AZ65</f>
        <v>37365</v>
      </c>
      <c r="BA65">
        <f>+domexp!BA65+reexp!BA65</f>
        <v>63532</v>
      </c>
      <c r="BB65">
        <f>+domexp!BB65+reexp!BB65</f>
        <v>70765</v>
      </c>
      <c r="BC65">
        <f>+domexp!BC65+reexp!BC65</f>
        <v>127037</v>
      </c>
    </row>
    <row r="66" spans="1:55" x14ac:dyDescent="0.25">
      <c r="A66" t="s">
        <v>0</v>
      </c>
      <c r="B66" t="s">
        <v>190</v>
      </c>
      <c r="C66" t="s">
        <v>52</v>
      </c>
      <c r="D66" t="s">
        <v>232</v>
      </c>
      <c r="E66">
        <f>+domexp!E66+reexp!E66</f>
        <v>0</v>
      </c>
      <c r="F66">
        <f>+domexp!F66+reexp!F66</f>
        <v>0</v>
      </c>
      <c r="G66">
        <f>+domexp!G66+reexp!G66</f>
        <v>0</v>
      </c>
      <c r="H66">
        <f>+domexp!H66+reexp!H66</f>
        <v>0</v>
      </c>
      <c r="I66">
        <f>+domexp!I66+reexp!I66</f>
        <v>0</v>
      </c>
      <c r="J66">
        <f>+domexp!J66+reexp!J66</f>
        <v>9785247</v>
      </c>
      <c r="K66">
        <f>+domexp!K66+reexp!K66</f>
        <v>12481630</v>
      </c>
      <c r="L66">
        <f>+domexp!L66+reexp!L66</f>
        <v>15250957</v>
      </c>
      <c r="M66">
        <f>+domexp!M66+reexp!M66</f>
        <v>16066797</v>
      </c>
      <c r="N66">
        <f>+domexp!N66+reexp!N66</f>
        <v>13274645</v>
      </c>
      <c r="O66">
        <f>+domexp!O66+reexp!O66</f>
        <v>14468034</v>
      </c>
      <c r="P66">
        <f>+domexp!P66+reexp!P66</f>
        <v>14579710</v>
      </c>
      <c r="Q66">
        <f>+domexp!Q66+reexp!Q66</f>
        <v>15010793</v>
      </c>
      <c r="R66">
        <f>+domexp!R66+reexp!R66</f>
        <v>15621904</v>
      </c>
      <c r="S66">
        <f>+domexp!S66+reexp!S66</f>
        <v>0</v>
      </c>
      <c r="T66">
        <f>+domexp!T66+reexp!T66</f>
        <v>0</v>
      </c>
      <c r="U66">
        <f>+domexp!U66+reexp!U66</f>
        <v>0</v>
      </c>
      <c r="V66">
        <f>+domexp!V66+reexp!V66</f>
        <v>0</v>
      </c>
      <c r="W66">
        <f>+domexp!W66+reexp!W66</f>
        <v>0</v>
      </c>
      <c r="X66">
        <f>+domexp!X66+reexp!X66</f>
        <v>33444127</v>
      </c>
      <c r="Y66">
        <f>+domexp!Y66+reexp!Y66</f>
        <v>45326231</v>
      </c>
      <c r="Z66">
        <f>+domexp!Z66+reexp!Z66</f>
        <v>18661612</v>
      </c>
      <c r="AA66">
        <f>+domexp!AA66+reexp!AA66</f>
        <v>20392153</v>
      </c>
      <c r="AB66">
        <f>+domexp!AB66+reexp!AB66</f>
        <v>21553953</v>
      </c>
      <c r="AC66">
        <f>+domexp!AC66+reexp!AC66</f>
        <v>20041232</v>
      </c>
      <c r="AD66">
        <f>+domexp!AD66+reexp!AD66</f>
        <v>21704306</v>
      </c>
      <c r="AE66">
        <f>+domexp!AE66+reexp!AE66</f>
        <v>12459458</v>
      </c>
      <c r="AF66">
        <f>+domexp!AF66+reexp!AF66</f>
        <v>15727351</v>
      </c>
      <c r="AG66">
        <f>+domexp!AG66+reexp!AG66</f>
        <v>16469311</v>
      </c>
      <c r="AH66">
        <f>+domexp!AH66+reexp!AH66</f>
        <v>17578420</v>
      </c>
      <c r="AI66">
        <f>+domexp!AI66+reexp!AI66</f>
        <v>14791779</v>
      </c>
      <c r="AJ66">
        <f>+domexp!AJ66+reexp!AJ66</f>
        <v>10643933</v>
      </c>
      <c r="AK66">
        <f>+domexp!AK66+reexp!AK66</f>
        <v>9424417</v>
      </c>
      <c r="AL66">
        <f>+domexp!AL66+reexp!AL66</f>
        <v>9932540</v>
      </c>
      <c r="AM66">
        <f>+domexp!AM66+reexp!AM66</f>
        <v>10536965</v>
      </c>
      <c r="AN66">
        <f>+domexp!AN66+reexp!AN66</f>
        <v>8155728</v>
      </c>
      <c r="AO66">
        <f>+domexp!AO66+reexp!AO66</f>
        <v>940700</v>
      </c>
      <c r="AP66">
        <f>+domexp!AP66+reexp!AP66</f>
        <v>5574209</v>
      </c>
      <c r="AQ66">
        <f>+domexp!AQ66+reexp!AQ66</f>
        <v>6158601</v>
      </c>
      <c r="AR66">
        <f>+domexp!AR66+reexp!AR66</f>
        <v>5128148</v>
      </c>
      <c r="AS66">
        <f>+domexp!AS66+reexp!AS66</f>
        <v>3172422</v>
      </c>
      <c r="AT66">
        <f>+domexp!AT66+reexp!AT66</f>
        <v>0</v>
      </c>
      <c r="AU66">
        <f>+domexp!AU66+reexp!AU66</f>
        <v>4</v>
      </c>
      <c r="AV66">
        <f>+domexp!AV66+reexp!AV66</f>
        <v>65139</v>
      </c>
      <c r="AW66">
        <f>+domexp!AW66+reexp!AW66</f>
        <v>729514</v>
      </c>
      <c r="AX66">
        <f>+domexp!AX66+reexp!AX66</f>
        <v>2573352</v>
      </c>
      <c r="AY66">
        <f>+domexp!AY66+reexp!AY66</f>
        <v>11230715</v>
      </c>
      <c r="AZ66">
        <f>+domexp!AZ66+reexp!AZ66</f>
        <v>9160333</v>
      </c>
      <c r="BA66">
        <f>+domexp!BA66+reexp!BA66</f>
        <v>15394428</v>
      </c>
      <c r="BB66">
        <f>+domexp!BB66+reexp!BB66</f>
        <v>20874700</v>
      </c>
      <c r="BC66">
        <f>+domexp!BC66+reexp!BC66</f>
        <v>31692084</v>
      </c>
    </row>
    <row r="67" spans="1:55" x14ac:dyDescent="0.25">
      <c r="B67" t="s">
        <v>261</v>
      </c>
      <c r="E67">
        <f>+domexp!E67+reexp!E67</f>
        <v>0</v>
      </c>
      <c r="F67">
        <f>+domexp!F67+reexp!F67</f>
        <v>0</v>
      </c>
      <c r="G67">
        <f>+domexp!G67+reexp!G67</f>
        <v>0</v>
      </c>
      <c r="H67">
        <f>+domexp!H67+reexp!H67</f>
        <v>0</v>
      </c>
      <c r="I67">
        <f>+domexp!I67+reexp!I67</f>
        <v>0</v>
      </c>
      <c r="J67">
        <f>+domexp!J67+reexp!J67</f>
        <v>0</v>
      </c>
      <c r="K67">
        <f>+domexp!K67+reexp!K67</f>
        <v>0</v>
      </c>
      <c r="L67">
        <f>+domexp!L67+reexp!L67</f>
        <v>0</v>
      </c>
      <c r="M67">
        <f>+domexp!M67+reexp!M67</f>
        <v>0</v>
      </c>
      <c r="N67">
        <f>+domexp!N67+reexp!N67</f>
        <v>0</v>
      </c>
      <c r="O67">
        <f>+domexp!O67+reexp!O67</f>
        <v>0</v>
      </c>
      <c r="P67">
        <f>+domexp!P67+reexp!P67</f>
        <v>0</v>
      </c>
      <c r="Q67">
        <f>+domexp!Q67+reexp!Q67</f>
        <v>0</v>
      </c>
      <c r="R67">
        <f>+domexp!R67+reexp!R67</f>
        <v>0</v>
      </c>
      <c r="S67">
        <f>+domexp!S67+reexp!S67</f>
        <v>0</v>
      </c>
      <c r="T67">
        <f>+domexp!T67+reexp!T67</f>
        <v>0</v>
      </c>
      <c r="U67">
        <f>+domexp!U67+reexp!U67</f>
        <v>0</v>
      </c>
      <c r="V67">
        <f>+domexp!V67+reexp!V67</f>
        <v>0</v>
      </c>
      <c r="W67">
        <f>+domexp!W67+reexp!W67</f>
        <v>0</v>
      </c>
      <c r="X67">
        <f>+domexp!X67+reexp!X67</f>
        <v>0</v>
      </c>
      <c r="Y67">
        <f>+domexp!Y67+reexp!Y67</f>
        <v>0</v>
      </c>
      <c r="Z67">
        <f>+domexp!Z67+reexp!Z67</f>
        <v>0</v>
      </c>
      <c r="AA67">
        <f>+domexp!AA67+reexp!AA67</f>
        <v>0</v>
      </c>
      <c r="AB67">
        <f>+domexp!AB67+reexp!AB67</f>
        <v>0</v>
      </c>
      <c r="AC67">
        <f>+domexp!AC67+reexp!AC67</f>
        <v>0</v>
      </c>
      <c r="AD67">
        <f>+domexp!AD67+reexp!AD67</f>
        <v>0</v>
      </c>
      <c r="AE67">
        <f>+domexp!AE67+reexp!AE67</f>
        <v>0</v>
      </c>
      <c r="AF67">
        <f>+domexp!AF67+reexp!AF67</f>
        <v>0</v>
      </c>
      <c r="AG67">
        <f>+domexp!AG67+reexp!AG67</f>
        <v>0</v>
      </c>
      <c r="AH67">
        <f>+domexp!AH67+reexp!AH67</f>
        <v>0</v>
      </c>
      <c r="AI67">
        <f>+domexp!AI67+reexp!AI67</f>
        <v>0</v>
      </c>
      <c r="AJ67">
        <f>+domexp!AJ67+reexp!AJ67</f>
        <v>0</v>
      </c>
      <c r="AK67">
        <f>+domexp!AK67+reexp!AK67</f>
        <v>0</v>
      </c>
      <c r="AL67">
        <f>+domexp!AL67+reexp!AL67</f>
        <v>0</v>
      </c>
      <c r="AM67">
        <f>+domexp!AM67+reexp!AM67</f>
        <v>0</v>
      </c>
      <c r="AN67">
        <f>+domexp!AN67+reexp!AN67</f>
        <v>0</v>
      </c>
      <c r="AO67">
        <f>+domexp!AO67+reexp!AO67</f>
        <v>0</v>
      </c>
      <c r="AP67">
        <f>+domexp!AP67+reexp!AP67</f>
        <v>0</v>
      </c>
      <c r="AQ67">
        <f>+domexp!AQ67+reexp!AQ67</f>
        <v>0</v>
      </c>
      <c r="AR67">
        <f>+domexp!AR67+reexp!AR67</f>
        <v>0</v>
      </c>
      <c r="AS67">
        <f>+domexp!AS67+reexp!AS67</f>
        <v>0</v>
      </c>
      <c r="AT67">
        <f>+domexp!AT67+reexp!AT67</f>
        <v>0</v>
      </c>
      <c r="AU67">
        <f>+domexp!AU67+reexp!AU67</f>
        <v>0</v>
      </c>
      <c r="AV67">
        <f>+domexp!AV67+reexp!AV67</f>
        <v>0</v>
      </c>
      <c r="AW67">
        <f>+domexp!AW67+reexp!AW67</f>
        <v>0</v>
      </c>
      <c r="AX67">
        <f>+domexp!AX67+reexp!AX67</f>
        <v>0</v>
      </c>
      <c r="AY67">
        <f>+domexp!AY67+reexp!AY67</f>
        <v>0</v>
      </c>
      <c r="AZ67">
        <f>+domexp!AZ67+reexp!AZ67</f>
        <v>0</v>
      </c>
      <c r="BA67">
        <f>+domexp!BA67+reexp!BA67</f>
        <v>271881</v>
      </c>
      <c r="BB67">
        <f>+domexp!BB67+reexp!BB67</f>
        <v>402250</v>
      </c>
      <c r="BC67">
        <f>+domexp!BC67+reexp!BC67</f>
        <v>908486</v>
      </c>
    </row>
    <row r="68" spans="1:55" x14ac:dyDescent="0.25">
      <c r="B68" t="s">
        <v>258</v>
      </c>
      <c r="E68">
        <f>+domexp!E68+reexp!E68</f>
        <v>0</v>
      </c>
      <c r="F68">
        <f>+domexp!F68+reexp!F68</f>
        <v>0</v>
      </c>
      <c r="G68">
        <f>+domexp!G68+reexp!G68</f>
        <v>0</v>
      </c>
      <c r="H68">
        <f>+domexp!H68+reexp!H68</f>
        <v>0</v>
      </c>
      <c r="I68">
        <f>+domexp!I68+reexp!I68</f>
        <v>0</v>
      </c>
      <c r="J68">
        <f>+domexp!J68+reexp!J68</f>
        <v>0</v>
      </c>
      <c r="K68">
        <f>+domexp!K68+reexp!K68</f>
        <v>0</v>
      </c>
      <c r="L68">
        <f>+domexp!L68+reexp!L68</f>
        <v>0</v>
      </c>
      <c r="M68">
        <f>+domexp!M68+reexp!M68</f>
        <v>0</v>
      </c>
      <c r="N68">
        <f>+domexp!N68+reexp!N68</f>
        <v>0</v>
      </c>
      <c r="O68">
        <f>+domexp!O68+reexp!O68</f>
        <v>0</v>
      </c>
      <c r="P68">
        <f>+domexp!P68+reexp!P68</f>
        <v>0</v>
      </c>
      <c r="Q68">
        <f>+domexp!Q68+reexp!Q68</f>
        <v>0</v>
      </c>
      <c r="R68">
        <f>+domexp!R68+reexp!R68</f>
        <v>0</v>
      </c>
      <c r="S68">
        <f>+domexp!S68+reexp!S68</f>
        <v>0</v>
      </c>
      <c r="T68">
        <f>+domexp!T68+reexp!T68</f>
        <v>0</v>
      </c>
      <c r="U68">
        <f>+domexp!U68+reexp!U68</f>
        <v>0</v>
      </c>
      <c r="V68">
        <f>+domexp!V68+reexp!V68</f>
        <v>0</v>
      </c>
      <c r="W68">
        <f>+domexp!W68+reexp!W68</f>
        <v>0</v>
      </c>
      <c r="X68">
        <f>+domexp!X68+reexp!X68</f>
        <v>0</v>
      </c>
      <c r="Y68">
        <f>+domexp!Y68+reexp!Y68</f>
        <v>0</v>
      </c>
      <c r="Z68">
        <f>+domexp!Z68+reexp!Z68</f>
        <v>0</v>
      </c>
      <c r="AA68">
        <f>+domexp!AA68+reexp!AA68</f>
        <v>0</v>
      </c>
      <c r="AB68">
        <f>+domexp!AB68+reexp!AB68</f>
        <v>0</v>
      </c>
      <c r="AC68">
        <f>+domexp!AC68+reexp!AC68</f>
        <v>0</v>
      </c>
      <c r="AD68">
        <f>+domexp!AD68+reexp!AD68</f>
        <v>0</v>
      </c>
      <c r="AE68">
        <f>+domexp!AE68+reexp!AE68</f>
        <v>0</v>
      </c>
      <c r="AF68">
        <f>+domexp!AF68+reexp!AF68</f>
        <v>0</v>
      </c>
      <c r="AG68">
        <f>+domexp!AG68+reexp!AG68</f>
        <v>0</v>
      </c>
      <c r="AH68">
        <f>+domexp!AH68+reexp!AH68</f>
        <v>0</v>
      </c>
      <c r="AI68">
        <f>+domexp!AI68+reexp!AI68</f>
        <v>0</v>
      </c>
      <c r="AJ68">
        <f>+domexp!AJ68+reexp!AJ68</f>
        <v>0</v>
      </c>
      <c r="AK68">
        <f>+domexp!AK68+reexp!AK68</f>
        <v>0</v>
      </c>
      <c r="AL68">
        <f>+domexp!AL68+reexp!AL68</f>
        <v>0</v>
      </c>
      <c r="AM68">
        <f>+domexp!AM68+reexp!AM68</f>
        <v>0</v>
      </c>
      <c r="AN68">
        <f>+domexp!AN68+reexp!AN68</f>
        <v>0</v>
      </c>
      <c r="AO68">
        <f>+domexp!AO68+reexp!AO68</f>
        <v>0</v>
      </c>
      <c r="AP68">
        <f>+domexp!AP68+reexp!AP68</f>
        <v>0</v>
      </c>
      <c r="AQ68">
        <f>+domexp!AQ68+reexp!AQ68</f>
        <v>0</v>
      </c>
      <c r="AR68">
        <f>+domexp!AR68+reexp!AR68</f>
        <v>0</v>
      </c>
      <c r="AS68">
        <f>+domexp!AS68+reexp!AS68</f>
        <v>0</v>
      </c>
      <c r="AT68">
        <f>+domexp!AT68+reexp!AT68</f>
        <v>0</v>
      </c>
      <c r="AU68">
        <f>+domexp!AU68+reexp!AU68</f>
        <v>0</v>
      </c>
      <c r="AV68">
        <f>+domexp!AV68+reexp!AV68</f>
        <v>0</v>
      </c>
      <c r="AW68">
        <f>+domexp!AW68+reexp!AW68</f>
        <v>0</v>
      </c>
      <c r="AX68">
        <f>+domexp!AX68+reexp!AX68</f>
        <v>124</v>
      </c>
      <c r="AY68">
        <f>+domexp!AY68+reexp!AY68</f>
        <v>5946</v>
      </c>
      <c r="AZ68">
        <f>+domexp!AZ68+reexp!AZ68</f>
        <v>22202</v>
      </c>
      <c r="BA68">
        <f>+domexp!BA68+reexp!BA68</f>
        <v>36311</v>
      </c>
      <c r="BB68">
        <f>+domexp!BB68+reexp!BB68</f>
        <v>43251</v>
      </c>
      <c r="BC68">
        <f>+domexp!BC68+reexp!BC68</f>
        <v>15592</v>
      </c>
    </row>
    <row r="69" spans="1:55" x14ac:dyDescent="0.25">
      <c r="A69" t="s">
        <v>0</v>
      </c>
      <c r="B69" t="s">
        <v>215</v>
      </c>
      <c r="D69" t="s">
        <v>232</v>
      </c>
      <c r="E69">
        <f>+domexp!E69+reexp!E69</f>
        <v>0</v>
      </c>
      <c r="F69">
        <f>+domexp!F69+reexp!F69</f>
        <v>0</v>
      </c>
      <c r="G69">
        <f>+domexp!G69+reexp!G69</f>
        <v>0</v>
      </c>
      <c r="H69">
        <f>+domexp!H69+reexp!H69</f>
        <v>0</v>
      </c>
      <c r="I69">
        <f>+domexp!I69+reexp!I69</f>
        <v>0</v>
      </c>
      <c r="J69">
        <f>+domexp!J69+reexp!J69</f>
        <v>0</v>
      </c>
      <c r="K69">
        <f>+domexp!K69+reexp!K69</f>
        <v>0</v>
      </c>
      <c r="L69">
        <f>+domexp!L69+reexp!L69</f>
        <v>0</v>
      </c>
      <c r="M69">
        <f>+domexp!M69+reexp!M69</f>
        <v>0</v>
      </c>
      <c r="N69">
        <f>+domexp!N69+reexp!N69</f>
        <v>0</v>
      </c>
      <c r="O69">
        <f>+domexp!O69+reexp!O69</f>
        <v>0</v>
      </c>
      <c r="P69">
        <f>+domexp!P69+reexp!P69</f>
        <v>0</v>
      </c>
      <c r="Q69">
        <f>+domexp!Q69+reexp!Q69</f>
        <v>0</v>
      </c>
      <c r="R69">
        <f>+domexp!R69+reexp!R69</f>
        <v>0</v>
      </c>
      <c r="S69">
        <f>+domexp!S69+reexp!S69</f>
        <v>0</v>
      </c>
      <c r="T69">
        <f>+domexp!T69+reexp!T69</f>
        <v>0</v>
      </c>
      <c r="U69">
        <f>+domexp!U69+reexp!U69</f>
        <v>0</v>
      </c>
      <c r="V69">
        <f>+domexp!V69+reexp!V69</f>
        <v>0</v>
      </c>
      <c r="W69">
        <f>+domexp!W69+reexp!W69</f>
        <v>0</v>
      </c>
      <c r="X69">
        <f>+domexp!X69+reexp!X69</f>
        <v>0</v>
      </c>
      <c r="Y69">
        <f>+domexp!Y69+reexp!Y69</f>
        <v>0</v>
      </c>
      <c r="Z69">
        <f>+domexp!Z69+reexp!Z69</f>
        <v>0</v>
      </c>
      <c r="AA69">
        <f>+domexp!AA69+reexp!AA69</f>
        <v>0</v>
      </c>
      <c r="AB69">
        <f>+domexp!AB69+reexp!AB69</f>
        <v>0</v>
      </c>
      <c r="AC69">
        <f>+domexp!AC69+reexp!AC69</f>
        <v>0</v>
      </c>
      <c r="AD69">
        <f>+domexp!AD69+reexp!AD69</f>
        <v>0</v>
      </c>
      <c r="AE69">
        <f>+domexp!AE69+reexp!AE69</f>
        <v>0</v>
      </c>
      <c r="AF69">
        <f>+domexp!AF69+reexp!AF69</f>
        <v>0</v>
      </c>
      <c r="AG69">
        <f>+domexp!AG69+reexp!AG69</f>
        <v>0</v>
      </c>
      <c r="AH69">
        <f>+domexp!AH69+reexp!AH69</f>
        <v>0</v>
      </c>
      <c r="AI69">
        <f>+domexp!AI69+reexp!AI69</f>
        <v>0</v>
      </c>
      <c r="AJ69">
        <f>+domexp!AJ69+reexp!AJ69</f>
        <v>0</v>
      </c>
      <c r="AK69">
        <f>+domexp!AK69+reexp!AK69</f>
        <v>0</v>
      </c>
      <c r="AL69">
        <f>+domexp!AL69+reexp!AL69</f>
        <v>3528</v>
      </c>
      <c r="AM69">
        <f>+domexp!AM69+reexp!AM69</f>
        <v>18803</v>
      </c>
      <c r="AN69">
        <f>+domexp!AN69+reexp!AN69</f>
        <v>21673</v>
      </c>
      <c r="AO69">
        <f>+domexp!AO69+reexp!AO69</f>
        <v>1820</v>
      </c>
      <c r="AP69">
        <f>+domexp!AP69+reexp!AP69</f>
        <v>1195</v>
      </c>
      <c r="AQ69">
        <f>+domexp!AQ69+reexp!AQ69</f>
        <v>653</v>
      </c>
      <c r="AR69">
        <f>+domexp!AR69+reexp!AR69</f>
        <v>2172</v>
      </c>
      <c r="AS69">
        <f>+domexp!AS69+reexp!AS69</f>
        <v>93</v>
      </c>
      <c r="AT69">
        <f>+domexp!AT69+reexp!AT69</f>
        <v>0</v>
      </c>
      <c r="AU69">
        <f>+domexp!AU69+reexp!AU69</f>
        <v>0</v>
      </c>
      <c r="AV69">
        <f>+domexp!AV69+reexp!AV69</f>
        <v>0</v>
      </c>
      <c r="AW69">
        <f>+domexp!AW69+reexp!AW69</f>
        <v>0</v>
      </c>
      <c r="AX69">
        <f>+domexp!AX69+reexp!AX69</f>
        <v>0</v>
      </c>
      <c r="AY69">
        <f>+domexp!AY69+reexp!AY69</f>
        <v>0</v>
      </c>
      <c r="AZ69">
        <f>+domexp!AZ69+reexp!AZ69</f>
        <v>0</v>
      </c>
      <c r="BA69">
        <f>+domexp!BA69+reexp!BA69</f>
        <v>0</v>
      </c>
      <c r="BB69">
        <f>+domexp!BB69+reexp!BB69</f>
        <v>0</v>
      </c>
      <c r="BC69">
        <f>+domexp!BC69+reexp!BC69</f>
        <v>0</v>
      </c>
    </row>
    <row r="70" spans="1:55" x14ac:dyDescent="0.25">
      <c r="A70" t="s">
        <v>0</v>
      </c>
      <c r="B70" t="s">
        <v>50</v>
      </c>
      <c r="C70" t="s">
        <v>52</v>
      </c>
      <c r="D70" t="s">
        <v>232</v>
      </c>
      <c r="E70">
        <f>+domexp!E70+reexp!E70</f>
        <v>0</v>
      </c>
      <c r="F70">
        <f>+domexp!F70+reexp!F70</f>
        <v>0</v>
      </c>
      <c r="G70">
        <f>+domexp!G70+reexp!G70</f>
        <v>0</v>
      </c>
      <c r="H70">
        <f>+domexp!H70+reexp!H70</f>
        <v>0</v>
      </c>
      <c r="I70">
        <f>+domexp!I70+reexp!I70</f>
        <v>0</v>
      </c>
      <c r="J70">
        <f>+domexp!J70+reexp!J70</f>
        <v>140079</v>
      </c>
      <c r="K70">
        <f>+domexp!K70+reexp!K70</f>
        <v>154958</v>
      </c>
      <c r="L70">
        <f>+domexp!L70+reexp!L70</f>
        <v>182951</v>
      </c>
      <c r="M70">
        <f>+domexp!M70+reexp!M70</f>
        <v>127243</v>
      </c>
      <c r="N70">
        <f>+domexp!N70+reexp!N70</f>
        <v>83371</v>
      </c>
      <c r="O70">
        <f>+domexp!O70+reexp!O70</f>
        <v>125035</v>
      </c>
      <c r="P70">
        <f>+domexp!P70+reexp!P70</f>
        <v>132081</v>
      </c>
      <c r="Q70">
        <f>+domexp!Q70+reexp!Q70</f>
        <v>106468</v>
      </c>
      <c r="R70">
        <f>+domexp!R70+reexp!R70</f>
        <v>172308</v>
      </c>
      <c r="S70">
        <f>+domexp!S70+reexp!S70</f>
        <v>0</v>
      </c>
      <c r="T70">
        <f>+domexp!T70+reexp!T70</f>
        <v>0</v>
      </c>
      <c r="U70">
        <f>+domexp!U70+reexp!U70</f>
        <v>0</v>
      </c>
      <c r="V70">
        <f>+domexp!V70+reexp!V70</f>
        <v>0</v>
      </c>
      <c r="W70">
        <f>+domexp!W70+reexp!W70</f>
        <v>0</v>
      </c>
      <c r="X70">
        <f>+domexp!X70+reexp!X70</f>
        <v>145456</v>
      </c>
      <c r="Y70">
        <f>+domexp!Y70+reexp!Y70</f>
        <v>156068</v>
      </c>
      <c r="Z70">
        <f>+domexp!Z70+reexp!Z70</f>
        <v>47668</v>
      </c>
      <c r="AA70">
        <f>+domexp!AA70+reexp!AA70</f>
        <v>106910</v>
      </c>
      <c r="AB70">
        <f>+domexp!AB70+reexp!AB70</f>
        <v>125301</v>
      </c>
      <c r="AC70">
        <f>+domexp!AC70+reexp!AC70</f>
        <v>89759</v>
      </c>
      <c r="AD70">
        <f>+domexp!AD70+reexp!AD70</f>
        <v>113643</v>
      </c>
      <c r="AE70">
        <f>+domexp!AE70+reexp!AE70</f>
        <v>76972</v>
      </c>
      <c r="AF70">
        <f>+domexp!AF70+reexp!AF70</f>
        <v>110709</v>
      </c>
      <c r="AG70">
        <f>+domexp!AG70+reexp!AG70</f>
        <v>65681</v>
      </c>
      <c r="AH70">
        <f>+domexp!AH70+reexp!AH70</f>
        <v>89879</v>
      </c>
      <c r="AI70">
        <f>+domexp!AI70+reexp!AI70</f>
        <v>64576</v>
      </c>
      <c r="AJ70">
        <f>+domexp!AJ70+reexp!AJ70</f>
        <v>49327</v>
      </c>
      <c r="AK70">
        <f>+domexp!AK70+reexp!AK70</f>
        <v>58769</v>
      </c>
      <c r="AL70">
        <f>+domexp!AL70+reexp!AL70</f>
        <v>58034</v>
      </c>
      <c r="AM70">
        <f>+domexp!AM70+reexp!AM70</f>
        <v>68812</v>
      </c>
      <c r="AN70">
        <f>+domexp!AN70+reexp!AN70</f>
        <v>43630</v>
      </c>
      <c r="AO70">
        <f>+domexp!AO70+reexp!AO70</f>
        <v>6820</v>
      </c>
      <c r="AP70">
        <f>+domexp!AP70+reexp!AP70</f>
        <v>18832</v>
      </c>
      <c r="AQ70">
        <f>+domexp!AQ70+reexp!AQ70</f>
        <v>17171</v>
      </c>
      <c r="AR70">
        <f>+domexp!AR70+reexp!AR70</f>
        <v>7889</v>
      </c>
      <c r="AS70">
        <f>+domexp!AS70+reexp!AS70</f>
        <v>1732</v>
      </c>
      <c r="AT70">
        <f>+domexp!AT70+reexp!AT70</f>
        <v>0</v>
      </c>
      <c r="AU70">
        <f>+domexp!AU70+reexp!AU70</f>
        <v>1850</v>
      </c>
      <c r="AV70">
        <f>+domexp!AV70+reexp!AV70</f>
        <v>58</v>
      </c>
      <c r="AW70">
        <f>+domexp!AW70+reexp!AW70</f>
        <v>82996</v>
      </c>
      <c r="AX70">
        <f>+domexp!AX70+reexp!AX70</f>
        <v>163602</v>
      </c>
      <c r="AY70">
        <f>+domexp!AY70+reexp!AY70</f>
        <v>252627</v>
      </c>
      <c r="AZ70">
        <f>+domexp!AZ70+reexp!AZ70</f>
        <v>444418</v>
      </c>
      <c r="BA70">
        <f>+domexp!BA70+reexp!BA70</f>
        <v>1339221</v>
      </c>
      <c r="BB70">
        <f>+domexp!BB70+reexp!BB70</f>
        <v>2701659</v>
      </c>
      <c r="BC70">
        <f>+domexp!BC70+reexp!BC70</f>
        <v>2971813</v>
      </c>
    </row>
    <row r="71" spans="1:55" x14ac:dyDescent="0.25">
      <c r="A71" t="s">
        <v>0</v>
      </c>
      <c r="B71" t="s">
        <v>51</v>
      </c>
      <c r="C71" t="s">
        <v>52</v>
      </c>
      <c r="D71" t="s">
        <v>232</v>
      </c>
      <c r="E71">
        <f>+domexp!E71+reexp!E71</f>
        <v>0</v>
      </c>
      <c r="F71">
        <f>+domexp!F71+reexp!F71</f>
        <v>0</v>
      </c>
      <c r="G71">
        <f>+domexp!G71+reexp!G71</f>
        <v>0</v>
      </c>
      <c r="H71">
        <f>+domexp!H71+reexp!H71</f>
        <v>0</v>
      </c>
      <c r="I71">
        <f>+domexp!I71+reexp!I71</f>
        <v>0</v>
      </c>
      <c r="J71">
        <f>+domexp!J71+reexp!J71</f>
        <v>0</v>
      </c>
      <c r="K71">
        <f>+domexp!K71+reexp!K71</f>
        <v>4</v>
      </c>
      <c r="L71">
        <f>+domexp!L71+reexp!L71</f>
        <v>6</v>
      </c>
      <c r="M71">
        <f>+domexp!M71+reexp!M71</f>
        <v>6216</v>
      </c>
      <c r="N71">
        <f>+domexp!N71+reexp!N71</f>
        <v>26643</v>
      </c>
      <c r="O71">
        <f>+domexp!O71+reexp!O71</f>
        <v>25085</v>
      </c>
      <c r="P71">
        <f>+domexp!P71+reexp!P71</f>
        <v>38043</v>
      </c>
      <c r="Q71">
        <f>+domexp!Q71+reexp!Q71</f>
        <v>54824</v>
      </c>
      <c r="R71">
        <f>+domexp!R71+reexp!R71</f>
        <v>29854</v>
      </c>
      <c r="S71">
        <f>+domexp!S71+reexp!S71</f>
        <v>0</v>
      </c>
      <c r="T71">
        <f>+domexp!T71+reexp!T71</f>
        <v>0</v>
      </c>
      <c r="U71">
        <f>+domexp!U71+reexp!U71</f>
        <v>0</v>
      </c>
      <c r="V71">
        <f>+domexp!V71+reexp!V71</f>
        <v>0</v>
      </c>
      <c r="W71">
        <f>+domexp!W71+reexp!W71</f>
        <v>0</v>
      </c>
      <c r="X71">
        <f>+domexp!X71+reexp!X71</f>
        <v>6267</v>
      </c>
      <c r="Y71">
        <f>+domexp!Y71+reexp!Y71</f>
        <v>2623</v>
      </c>
      <c r="Z71">
        <f>+domexp!Z71+reexp!Z71</f>
        <v>17376</v>
      </c>
      <c r="AA71">
        <f>+domexp!AA71+reexp!AA71</f>
        <v>14196</v>
      </c>
      <c r="AB71">
        <f>+domexp!AB71+reexp!AB71</f>
        <v>27947</v>
      </c>
      <c r="AC71">
        <f>+domexp!AC71+reexp!AC71</f>
        <v>37739</v>
      </c>
      <c r="AD71">
        <f>+domexp!AD71+reexp!AD71</f>
        <v>50066</v>
      </c>
      <c r="AE71">
        <f>+domexp!AE71+reexp!AE71</f>
        <v>32499</v>
      </c>
      <c r="AF71">
        <f>+domexp!AF71+reexp!AF71</f>
        <v>30487</v>
      </c>
      <c r="AG71">
        <f>+domexp!AG71+reexp!AG71</f>
        <v>25554</v>
      </c>
      <c r="AH71">
        <f>+domexp!AH71+reexp!AH71</f>
        <v>38301</v>
      </c>
      <c r="AI71">
        <f>+domexp!AI71+reexp!AI71</f>
        <v>20972</v>
      </c>
      <c r="AJ71">
        <f>+domexp!AJ71+reexp!AJ71</f>
        <v>12955</v>
      </c>
      <c r="AK71">
        <f>+domexp!AK71+reexp!AK71</f>
        <v>17088</v>
      </c>
      <c r="AL71">
        <f>+domexp!AL71+reexp!AL71</f>
        <v>38304</v>
      </c>
      <c r="AM71">
        <f>+domexp!AM71+reexp!AM71</f>
        <v>38952</v>
      </c>
      <c r="AN71">
        <f>+domexp!AN71+reexp!AN71</f>
        <v>106227</v>
      </c>
      <c r="AO71">
        <f>+domexp!AO71+reexp!AO71</f>
        <v>5889</v>
      </c>
      <c r="AP71">
        <f>+domexp!AP71+reexp!AP71</f>
        <v>3981</v>
      </c>
      <c r="AQ71">
        <f>+domexp!AQ71+reexp!AQ71</f>
        <v>3251</v>
      </c>
      <c r="AR71">
        <f>+domexp!AR71+reexp!AR71</f>
        <v>1124</v>
      </c>
      <c r="AS71">
        <f>+domexp!AS71+reexp!AS71</f>
        <v>16</v>
      </c>
      <c r="AT71">
        <f>+domexp!AT71+reexp!AT71</f>
        <v>0</v>
      </c>
      <c r="AU71">
        <f>+domexp!AU71+reexp!AU71</f>
        <v>5304</v>
      </c>
      <c r="AV71">
        <f>+domexp!AV71+reexp!AV71</f>
        <v>102492</v>
      </c>
      <c r="AW71">
        <f>+domexp!AW71+reexp!AW71</f>
        <v>89218</v>
      </c>
      <c r="AX71">
        <f>+domexp!AX71+reexp!AX71</f>
        <v>197735</v>
      </c>
      <c r="AY71">
        <f>+domexp!AY71+reexp!AY71</f>
        <v>324087</v>
      </c>
      <c r="AZ71">
        <f>+domexp!AZ71+reexp!AZ71</f>
        <v>463421</v>
      </c>
      <c r="BA71">
        <f>+domexp!BA71+reexp!BA71</f>
        <v>593673</v>
      </c>
      <c r="BB71">
        <f>+domexp!BB71+reexp!BB71</f>
        <v>780977</v>
      </c>
      <c r="BC71">
        <f>+domexp!BC71+reexp!BC71</f>
        <v>1095270</v>
      </c>
    </row>
    <row r="72" spans="1:55" x14ac:dyDescent="0.25">
      <c r="A72" t="s">
        <v>0</v>
      </c>
      <c r="B72" t="s">
        <v>216</v>
      </c>
      <c r="C72" t="s">
        <v>52</v>
      </c>
      <c r="D72" t="s">
        <v>232</v>
      </c>
      <c r="E72">
        <f>+domexp!E72+reexp!E72</f>
        <v>0</v>
      </c>
      <c r="F72">
        <f>+domexp!F72+reexp!F72</f>
        <v>0</v>
      </c>
      <c r="G72">
        <f>+domexp!G72+reexp!G72</f>
        <v>0</v>
      </c>
      <c r="H72">
        <f>+domexp!H72+reexp!H72</f>
        <v>0</v>
      </c>
      <c r="I72">
        <f>+domexp!I72+reexp!I72</f>
        <v>0</v>
      </c>
      <c r="J72">
        <f>+domexp!J72+reexp!J72</f>
        <v>0</v>
      </c>
      <c r="K72">
        <f>+domexp!K72+reexp!K72</f>
        <v>0</v>
      </c>
      <c r="L72">
        <f>+domexp!L72+reexp!L72</f>
        <v>0</v>
      </c>
      <c r="M72">
        <f>+domexp!M72+reexp!M72</f>
        <v>0</v>
      </c>
      <c r="N72">
        <f>+domexp!N72+reexp!N72</f>
        <v>0</v>
      </c>
      <c r="O72">
        <f>+domexp!O72+reexp!O72</f>
        <v>0</v>
      </c>
      <c r="P72">
        <f>+domexp!P72+reexp!P72</f>
        <v>0</v>
      </c>
      <c r="Q72">
        <f>+domexp!Q72+reexp!Q72</f>
        <v>0</v>
      </c>
      <c r="R72">
        <f>+domexp!R72+reexp!R72</f>
        <v>0</v>
      </c>
      <c r="S72">
        <f>+domexp!S72+reexp!S72</f>
        <v>0</v>
      </c>
      <c r="T72">
        <f>+domexp!T72+reexp!T72</f>
        <v>0</v>
      </c>
      <c r="U72">
        <f>+domexp!U72+reexp!U72</f>
        <v>0</v>
      </c>
      <c r="V72">
        <f>+domexp!V72+reexp!V72</f>
        <v>0</v>
      </c>
      <c r="W72">
        <f>+domexp!W72+reexp!W72</f>
        <v>0</v>
      </c>
      <c r="X72">
        <f>+domexp!X72+reexp!X72</f>
        <v>0</v>
      </c>
      <c r="Y72">
        <f>+domexp!Y72+reexp!Y72</f>
        <v>0</v>
      </c>
      <c r="Z72">
        <f>+domexp!Z72+reexp!Z72</f>
        <v>0</v>
      </c>
      <c r="AA72">
        <f>+domexp!AA72+reexp!AA72</f>
        <v>0</v>
      </c>
      <c r="AB72">
        <f>+domexp!AB72+reexp!AB72</f>
        <v>0</v>
      </c>
      <c r="AC72">
        <f>+domexp!AC72+reexp!AC72</f>
        <v>0</v>
      </c>
      <c r="AD72">
        <f>+domexp!AD72+reexp!AD72</f>
        <v>0</v>
      </c>
      <c r="AE72">
        <f>+domexp!AE72+reexp!AE72</f>
        <v>0</v>
      </c>
      <c r="AF72">
        <f>+domexp!AF72+reexp!AF72</f>
        <v>0</v>
      </c>
      <c r="AG72">
        <f>+domexp!AG72+reexp!AG72</f>
        <v>0</v>
      </c>
      <c r="AH72">
        <f>+domexp!AH72+reexp!AH72</f>
        <v>0</v>
      </c>
      <c r="AI72">
        <f>+domexp!AI72+reexp!AI72</f>
        <v>0</v>
      </c>
      <c r="AJ72">
        <f>+domexp!AJ72+reexp!AJ72</f>
        <v>0</v>
      </c>
      <c r="AK72">
        <f>+domexp!AK72+reexp!AK72</f>
        <v>0</v>
      </c>
      <c r="AL72">
        <f>+domexp!AL72+reexp!AL72</f>
        <v>39503</v>
      </c>
      <c r="AM72">
        <f>+domexp!AM72+reexp!AM72</f>
        <v>48017</v>
      </c>
      <c r="AN72">
        <f>+domexp!AN72+reexp!AN72</f>
        <v>49814</v>
      </c>
      <c r="AO72">
        <f>+domexp!AO72+reexp!AO72</f>
        <v>9704</v>
      </c>
      <c r="AP72">
        <f>+domexp!AP72+reexp!AP72</f>
        <v>5453</v>
      </c>
      <c r="AQ72">
        <f>+domexp!AQ72+reexp!AQ72</f>
        <v>1409</v>
      </c>
      <c r="AR72">
        <f>+domexp!AR72+reexp!AR72</f>
        <v>11382</v>
      </c>
      <c r="AS72">
        <f>+domexp!AS72+reexp!AS72</f>
        <v>0</v>
      </c>
      <c r="AT72">
        <f>+domexp!AT72+reexp!AT72</f>
        <v>0</v>
      </c>
      <c r="AU72">
        <f>+domexp!AU72+reexp!AU72</f>
        <v>0</v>
      </c>
      <c r="AV72">
        <f>+domexp!AV72+reexp!AV72</f>
        <v>0</v>
      </c>
      <c r="AW72">
        <f>+domexp!AW72+reexp!AW72</f>
        <v>0</v>
      </c>
      <c r="AX72">
        <f>+domexp!AX72+reexp!AX72</f>
        <v>0</v>
      </c>
      <c r="AY72">
        <f>+domexp!AY72+reexp!AY72</f>
        <v>0</v>
      </c>
      <c r="AZ72">
        <f>+domexp!AZ72+reexp!AZ72</f>
        <v>0</v>
      </c>
      <c r="BA72">
        <f>+domexp!BA72+reexp!BA72</f>
        <v>0</v>
      </c>
      <c r="BB72">
        <f>+domexp!BB72+reexp!BB72</f>
        <v>0</v>
      </c>
      <c r="BC72">
        <f>+domexp!BC72+reexp!BC72</f>
        <v>0</v>
      </c>
    </row>
    <row r="73" spans="1:55" x14ac:dyDescent="0.25">
      <c r="A73" t="s">
        <v>0</v>
      </c>
      <c r="B73" t="s">
        <v>53</v>
      </c>
      <c r="C73" t="s">
        <v>54</v>
      </c>
      <c r="D73" t="s">
        <v>232</v>
      </c>
      <c r="E73">
        <f>+domexp!E73+reexp!E73</f>
        <v>0</v>
      </c>
      <c r="F73">
        <f>+domexp!F73+reexp!F73</f>
        <v>0</v>
      </c>
      <c r="G73">
        <f>+domexp!G73+reexp!G73</f>
        <v>0</v>
      </c>
      <c r="H73">
        <f>+domexp!H73+reexp!H73</f>
        <v>0</v>
      </c>
      <c r="I73">
        <f>+domexp!I73+reexp!I73</f>
        <v>0</v>
      </c>
      <c r="J73">
        <f>+domexp!J73+reexp!J73</f>
        <v>0</v>
      </c>
      <c r="K73">
        <f>+domexp!K73+reexp!K73</f>
        <v>0</v>
      </c>
      <c r="L73">
        <f>+domexp!L73+reexp!L73</f>
        <v>0</v>
      </c>
      <c r="M73">
        <f>+domexp!M73+reexp!M73</f>
        <v>0</v>
      </c>
      <c r="N73">
        <f>+domexp!N73+reexp!N73</f>
        <v>0</v>
      </c>
      <c r="O73">
        <f>+domexp!O73+reexp!O73</f>
        <v>0</v>
      </c>
      <c r="P73">
        <f>+domexp!P73+reexp!P73</f>
        <v>0</v>
      </c>
      <c r="Q73">
        <f>+domexp!Q73+reexp!Q73</f>
        <v>0</v>
      </c>
      <c r="R73">
        <f>+domexp!R73+reexp!R73</f>
        <v>0</v>
      </c>
      <c r="S73">
        <f>+domexp!S73+reexp!S73</f>
        <v>0</v>
      </c>
      <c r="T73">
        <f>+domexp!T73+reexp!T73</f>
        <v>0</v>
      </c>
      <c r="U73">
        <f>+domexp!U73+reexp!U73</f>
        <v>0</v>
      </c>
      <c r="V73">
        <f>+domexp!V73+reexp!V73</f>
        <v>0</v>
      </c>
      <c r="W73">
        <f>+domexp!W73+reexp!W73</f>
        <v>0</v>
      </c>
      <c r="X73">
        <f>+domexp!X73+reexp!X73</f>
        <v>0</v>
      </c>
      <c r="Y73">
        <f>+domexp!Y73+reexp!Y73</f>
        <v>0</v>
      </c>
      <c r="Z73">
        <f>+domexp!Z73+reexp!Z73</f>
        <v>12664</v>
      </c>
      <c r="AA73">
        <f>+domexp!AA73+reexp!AA73</f>
        <v>12424</v>
      </c>
      <c r="AB73">
        <f>+domexp!AB73+reexp!AB73</f>
        <v>30045</v>
      </c>
      <c r="AC73">
        <f>+domexp!AC73+reexp!AC73</f>
        <v>0</v>
      </c>
      <c r="AD73">
        <f>+domexp!AD73+reexp!AD73</f>
        <v>0</v>
      </c>
      <c r="AE73">
        <f>+domexp!AE73+reexp!AE73</f>
        <v>0</v>
      </c>
      <c r="AF73">
        <f>+domexp!AF73+reexp!AF73</f>
        <v>0</v>
      </c>
      <c r="AG73">
        <f>+domexp!AG73+reexp!AG73</f>
        <v>0</v>
      </c>
      <c r="AH73">
        <f>+domexp!AH73+reexp!AH73</f>
        <v>0</v>
      </c>
      <c r="AI73">
        <f>+domexp!AI73+reexp!AI73</f>
        <v>0</v>
      </c>
      <c r="AJ73">
        <f>+domexp!AJ73+reexp!AJ73</f>
        <v>0</v>
      </c>
      <c r="AK73">
        <f>+domexp!AK73+reexp!AK73</f>
        <v>0</v>
      </c>
      <c r="AL73">
        <f>+domexp!AL73+reexp!AL73</f>
        <v>0</v>
      </c>
      <c r="AM73">
        <f>+domexp!AM73+reexp!AM73</f>
        <v>0</v>
      </c>
      <c r="AN73">
        <f>+domexp!AN73+reexp!AN73</f>
        <v>0</v>
      </c>
      <c r="AO73">
        <f>+domexp!AO73+reexp!AO73</f>
        <v>0</v>
      </c>
      <c r="AP73">
        <f>+domexp!AP73+reexp!AP73</f>
        <v>0</v>
      </c>
      <c r="AQ73">
        <f>+domexp!AQ73+reexp!AQ73</f>
        <v>0</v>
      </c>
      <c r="AR73">
        <f>+domexp!AR73+reexp!AR73</f>
        <v>0</v>
      </c>
      <c r="AS73">
        <f>+domexp!AS73+reexp!AS73</f>
        <v>0</v>
      </c>
      <c r="AT73">
        <f>+domexp!AT73+reexp!AT73</f>
        <v>0</v>
      </c>
      <c r="AU73">
        <f>+domexp!AU73+reexp!AU73</f>
        <v>0</v>
      </c>
      <c r="AV73">
        <f>+domexp!AV73+reexp!AV73</f>
        <v>0</v>
      </c>
      <c r="AW73">
        <f>+domexp!AW73+reexp!AW73</f>
        <v>0</v>
      </c>
      <c r="AX73">
        <f>+domexp!AX73+reexp!AX73</f>
        <v>0</v>
      </c>
      <c r="AY73">
        <f>+domexp!AY73+reexp!AY73</f>
        <v>0</v>
      </c>
      <c r="AZ73">
        <f>+domexp!AZ73+reexp!AZ73</f>
        <v>0</v>
      </c>
      <c r="BA73">
        <f>+domexp!BA73+reexp!BA73</f>
        <v>0</v>
      </c>
      <c r="BB73">
        <f>+domexp!BB73+reexp!BB73</f>
        <v>0</v>
      </c>
      <c r="BC73">
        <f>+domexp!BC73+reexp!BC73</f>
        <v>0</v>
      </c>
    </row>
    <row r="74" spans="1:55" x14ac:dyDescent="0.25">
      <c r="A74" t="s">
        <v>0</v>
      </c>
      <c r="B74" t="s">
        <v>55</v>
      </c>
      <c r="D74" t="s">
        <v>232</v>
      </c>
      <c r="E74">
        <f>+domexp!E74+reexp!E74</f>
        <v>0</v>
      </c>
      <c r="F74">
        <f>+domexp!F74+reexp!F74</f>
        <v>0</v>
      </c>
      <c r="G74">
        <f>+domexp!G74+reexp!G74</f>
        <v>0</v>
      </c>
      <c r="H74">
        <f>+domexp!H74+reexp!H74</f>
        <v>0</v>
      </c>
      <c r="I74">
        <f>+domexp!I74+reexp!I74</f>
        <v>0</v>
      </c>
      <c r="J74">
        <f>+domexp!J74+reexp!J74</f>
        <v>0</v>
      </c>
      <c r="K74">
        <f>+domexp!K74+reexp!K74</f>
        <v>0</v>
      </c>
      <c r="L74">
        <f>+domexp!L74+reexp!L74</f>
        <v>0</v>
      </c>
      <c r="M74">
        <f>+domexp!M74+reexp!M74</f>
        <v>0</v>
      </c>
      <c r="N74">
        <f>+domexp!N74+reexp!N74</f>
        <v>0</v>
      </c>
      <c r="O74">
        <f>+domexp!O74+reexp!O74</f>
        <v>0</v>
      </c>
      <c r="P74">
        <f>+domexp!P74+reexp!P74</f>
        <v>0</v>
      </c>
      <c r="Q74">
        <f>+domexp!Q74+reexp!Q74</f>
        <v>0</v>
      </c>
      <c r="R74">
        <f>+domexp!R74+reexp!R74</f>
        <v>0</v>
      </c>
      <c r="S74">
        <f>+domexp!S74+reexp!S74</f>
        <v>0</v>
      </c>
      <c r="T74">
        <f>+domexp!T74+reexp!T74</f>
        <v>0</v>
      </c>
      <c r="U74">
        <f>+domexp!U74+reexp!U74</f>
        <v>0</v>
      </c>
      <c r="V74">
        <f>+domexp!V74+reexp!V74</f>
        <v>0</v>
      </c>
      <c r="W74">
        <f>+domexp!W74+reexp!W74</f>
        <v>0</v>
      </c>
      <c r="X74">
        <f>+domexp!X74+reexp!X74</f>
        <v>0</v>
      </c>
      <c r="Y74">
        <f>+domexp!Y74+reexp!Y74</f>
        <v>0</v>
      </c>
      <c r="Z74">
        <f>+domexp!Z74+reexp!Z74</f>
        <v>0</v>
      </c>
      <c r="AA74">
        <f>+domexp!AA74+reexp!AA74</f>
        <v>14</v>
      </c>
      <c r="AB74">
        <f>+domexp!AB74+reexp!AB74</f>
        <v>38</v>
      </c>
      <c r="AC74">
        <f>+domexp!AC74+reexp!AC74</f>
        <v>293</v>
      </c>
      <c r="AD74">
        <f>+domexp!AD74+reexp!AD74</f>
        <v>1879</v>
      </c>
      <c r="AE74">
        <f>+domexp!AE74+reexp!AE74</f>
        <v>737</v>
      </c>
      <c r="AF74">
        <f>+domexp!AF74+reexp!AF74</f>
        <v>950</v>
      </c>
      <c r="AG74">
        <f>+domexp!AG74+reexp!AG74</f>
        <v>214</v>
      </c>
      <c r="AH74">
        <f>+domexp!AH74+reexp!AH74</f>
        <v>1923</v>
      </c>
      <c r="AI74">
        <f>+domexp!AI74+reexp!AI74</f>
        <v>1767</v>
      </c>
      <c r="AJ74">
        <f>+domexp!AJ74+reexp!AJ74</f>
        <v>140</v>
      </c>
      <c r="AK74">
        <f>+domexp!AK74+reexp!AK74</f>
        <v>920</v>
      </c>
      <c r="AL74">
        <f>+domexp!AL74+reexp!AL74</f>
        <v>151</v>
      </c>
      <c r="AM74">
        <f>+domexp!AM74+reexp!AM74</f>
        <v>2255</v>
      </c>
      <c r="AN74">
        <f>+domexp!AN74+reexp!AN74</f>
        <v>122</v>
      </c>
      <c r="AO74">
        <f>+domexp!AO74+reexp!AO74</f>
        <v>884</v>
      </c>
      <c r="AP74">
        <f>+domexp!AP74+reexp!AP74</f>
        <v>3</v>
      </c>
      <c r="AQ74">
        <f>+domexp!AQ74+reexp!AQ74</f>
        <v>174</v>
      </c>
      <c r="AR74">
        <f>+domexp!AR74+reexp!AR74</f>
        <v>247</v>
      </c>
      <c r="AS74">
        <f>+domexp!AS74+reexp!AS74</f>
        <v>363</v>
      </c>
      <c r="AT74">
        <f>+domexp!AT74+reexp!AT74</f>
        <v>0</v>
      </c>
      <c r="AU74">
        <f>+domexp!AU74+reexp!AU74</f>
        <v>0</v>
      </c>
      <c r="AV74">
        <f>+domexp!AV74+reexp!AV74</f>
        <v>0</v>
      </c>
      <c r="AW74">
        <f>+domexp!AW74+reexp!AW74</f>
        <v>80</v>
      </c>
      <c r="AX74">
        <f>+domexp!AX74+reexp!AX74</f>
        <v>0</v>
      </c>
      <c r="AY74">
        <f>+domexp!AY74+reexp!AY74</f>
        <v>1444</v>
      </c>
      <c r="AZ74">
        <f>+domexp!AZ74+reexp!AZ74</f>
        <v>1501</v>
      </c>
      <c r="BA74">
        <f>+domexp!BA74+reexp!BA74</f>
        <v>12309</v>
      </c>
      <c r="BB74">
        <f>+domexp!BB74+reexp!BB74</f>
        <v>25118</v>
      </c>
      <c r="BC74">
        <f>+domexp!BC74+reexp!BC74</f>
        <v>85461</v>
      </c>
    </row>
    <row r="75" spans="1:55" x14ac:dyDescent="0.25">
      <c r="B75" t="s">
        <v>290</v>
      </c>
      <c r="E75">
        <f>+domexp!E75+reexp!E75</f>
        <v>0</v>
      </c>
      <c r="F75">
        <f>+domexp!F75+reexp!F75</f>
        <v>0</v>
      </c>
      <c r="G75">
        <f>+domexp!G75+reexp!G75</f>
        <v>0</v>
      </c>
      <c r="H75">
        <f>+domexp!H75+reexp!H75</f>
        <v>0</v>
      </c>
      <c r="I75">
        <f>+domexp!I75+reexp!I75</f>
        <v>0</v>
      </c>
      <c r="J75">
        <f>+domexp!J75+reexp!J75</f>
        <v>2603213</v>
      </c>
      <c r="K75">
        <f>+domexp!K75+reexp!K75</f>
        <v>3248004</v>
      </c>
      <c r="L75">
        <f>+domexp!L75+reexp!L75</f>
        <v>5407671</v>
      </c>
      <c r="M75">
        <f>+domexp!M75+reexp!M75</f>
        <v>5075224</v>
      </c>
      <c r="N75">
        <f>+domexp!N75+reexp!N75</f>
        <v>4333269</v>
      </c>
      <c r="O75">
        <f>+domexp!O75+reexp!O75</f>
        <v>5124041</v>
      </c>
      <c r="P75">
        <f>+domexp!P75+reexp!P75</f>
        <v>6040801</v>
      </c>
      <c r="Q75">
        <f>+domexp!Q75+reexp!Q75</f>
        <v>6153518</v>
      </c>
      <c r="R75">
        <f>+domexp!R75+reexp!R75</f>
        <v>5780320</v>
      </c>
      <c r="S75">
        <f>+domexp!S75+reexp!S75</f>
        <v>0</v>
      </c>
      <c r="T75">
        <f>+domexp!T75+reexp!T75</f>
        <v>0</v>
      </c>
      <c r="U75">
        <f>+domexp!U75+reexp!U75</f>
        <v>0</v>
      </c>
      <c r="V75">
        <f>+domexp!V75+reexp!V75</f>
        <v>0</v>
      </c>
      <c r="W75">
        <f>+domexp!W75+reexp!W75</f>
        <v>0</v>
      </c>
      <c r="X75">
        <f>+domexp!X75+reexp!X75</f>
        <v>2053445</v>
      </c>
      <c r="Y75">
        <f>+domexp!Y75+reexp!Y75</f>
        <v>5659003</v>
      </c>
      <c r="Z75">
        <f>+domexp!Z75+reexp!Z75</f>
        <v>0</v>
      </c>
      <c r="AA75">
        <f>+domexp!AA75+reexp!AA75</f>
        <v>0</v>
      </c>
      <c r="AB75">
        <f>+domexp!AB75+reexp!AB75</f>
        <v>0</v>
      </c>
      <c r="AC75">
        <f>+domexp!AC75+reexp!AC75</f>
        <v>0</v>
      </c>
      <c r="AD75">
        <f>+domexp!AD75+reexp!AD75</f>
        <v>0</v>
      </c>
      <c r="AE75">
        <f>+domexp!AE75+reexp!AE75</f>
        <v>0</v>
      </c>
      <c r="AF75">
        <f>+domexp!AF75+reexp!AF75</f>
        <v>0</v>
      </c>
      <c r="AG75">
        <f>+domexp!AG75+reexp!AG75</f>
        <v>0</v>
      </c>
      <c r="AH75">
        <f>+domexp!AH75+reexp!AH75</f>
        <v>0</v>
      </c>
      <c r="AI75">
        <f>+domexp!AI75+reexp!AI75</f>
        <v>0</v>
      </c>
      <c r="AJ75">
        <f>+domexp!AJ75+reexp!AJ75</f>
        <v>0</v>
      </c>
      <c r="AK75">
        <f>+domexp!AK75+reexp!AK75</f>
        <v>0</v>
      </c>
      <c r="AL75">
        <f>+domexp!AL75+reexp!AL75</f>
        <v>0</v>
      </c>
      <c r="AM75">
        <f>+domexp!AM75+reexp!AM75</f>
        <v>0</v>
      </c>
      <c r="AN75">
        <f>+domexp!AN75+reexp!AN75</f>
        <v>0</v>
      </c>
      <c r="AO75">
        <f>+domexp!AO75+reexp!AO75</f>
        <v>0</v>
      </c>
      <c r="AP75">
        <f>+domexp!AP75+reexp!AP75</f>
        <v>0</v>
      </c>
      <c r="AQ75">
        <f>+domexp!AQ75+reexp!AQ75</f>
        <v>0</v>
      </c>
      <c r="AR75">
        <f>+domexp!AR75+reexp!AR75</f>
        <v>0</v>
      </c>
      <c r="AS75">
        <f>+domexp!AS75+reexp!AS75</f>
        <v>0</v>
      </c>
      <c r="AT75">
        <f>+domexp!AT75+reexp!AT75</f>
        <v>0</v>
      </c>
      <c r="AU75">
        <f>+domexp!AU75+reexp!AU75</f>
        <v>0</v>
      </c>
      <c r="AV75">
        <f>+domexp!AV75+reexp!AV75</f>
        <v>0</v>
      </c>
      <c r="AW75">
        <f>+domexp!AW75+reexp!AW75</f>
        <v>0</v>
      </c>
      <c r="AX75">
        <f>+domexp!AX75+reexp!AX75</f>
        <v>0</v>
      </c>
      <c r="AY75">
        <f>+domexp!AY75+reexp!AY75</f>
        <v>0</v>
      </c>
      <c r="AZ75">
        <f>+domexp!AZ75+reexp!AZ75</f>
        <v>0</v>
      </c>
      <c r="BA75">
        <f>+domexp!BA75+reexp!BA75</f>
        <v>0</v>
      </c>
      <c r="BB75">
        <f>+domexp!BB75+reexp!BB75</f>
        <v>0</v>
      </c>
      <c r="BC75">
        <f>+domexp!BC75+reexp!BC75</f>
        <v>0</v>
      </c>
    </row>
    <row r="76" spans="1:55" x14ac:dyDescent="0.25">
      <c r="A76" t="s">
        <v>0</v>
      </c>
      <c r="B76" t="s">
        <v>56</v>
      </c>
      <c r="D76" t="s">
        <v>232</v>
      </c>
      <c r="E76">
        <f>+domexp!E76+reexp!E76</f>
        <v>0</v>
      </c>
      <c r="F76">
        <f>+domexp!F76+reexp!F76</f>
        <v>0</v>
      </c>
      <c r="G76">
        <f>+domexp!G76+reexp!G76</f>
        <v>0</v>
      </c>
      <c r="H76">
        <f>+domexp!H76+reexp!H76</f>
        <v>0</v>
      </c>
      <c r="I76">
        <f>+domexp!I76+reexp!I76</f>
        <v>0</v>
      </c>
      <c r="J76">
        <f>+domexp!J76+reexp!J76</f>
        <v>0</v>
      </c>
      <c r="K76">
        <f>+domexp!K76+reexp!K76</f>
        <v>0</v>
      </c>
      <c r="L76">
        <f>+domexp!L76+reexp!L76</f>
        <v>0</v>
      </c>
      <c r="M76">
        <f>+domexp!M76+reexp!M76</f>
        <v>0</v>
      </c>
      <c r="N76">
        <f>+domexp!N76+reexp!N76</f>
        <v>0</v>
      </c>
      <c r="O76">
        <f>+domexp!O76+reexp!O76</f>
        <v>0</v>
      </c>
      <c r="P76">
        <f>+domexp!P76+reexp!P76</f>
        <v>0</v>
      </c>
      <c r="Q76">
        <f>+domexp!Q76+reexp!Q76</f>
        <v>0</v>
      </c>
      <c r="R76">
        <f>+domexp!R76+reexp!R76</f>
        <v>0</v>
      </c>
      <c r="S76">
        <f>+domexp!S76+reexp!S76</f>
        <v>0</v>
      </c>
      <c r="T76">
        <f>+domexp!T76+reexp!T76</f>
        <v>0</v>
      </c>
      <c r="U76">
        <f>+domexp!U76+reexp!U76</f>
        <v>0</v>
      </c>
      <c r="V76">
        <f>+domexp!V76+reexp!V76</f>
        <v>0</v>
      </c>
      <c r="W76">
        <f>+domexp!W76+reexp!W76</f>
        <v>0</v>
      </c>
      <c r="X76">
        <f>+domexp!X76+reexp!X76</f>
        <v>0</v>
      </c>
      <c r="Y76">
        <f>+domexp!Y76+reexp!Y76</f>
        <v>0</v>
      </c>
      <c r="Z76">
        <f>+domexp!Z76+reexp!Z76</f>
        <v>2141898</v>
      </c>
      <c r="AA76">
        <f>+domexp!AA76+reexp!AA76</f>
        <v>1452955</v>
      </c>
      <c r="AB76">
        <f>+domexp!AB76+reexp!AB76</f>
        <v>1529375</v>
      </c>
      <c r="AC76">
        <f>+domexp!AC76+reexp!AC76</f>
        <v>2910142</v>
      </c>
      <c r="AD76">
        <f>+domexp!AD76+reexp!AD76</f>
        <v>2734890</v>
      </c>
      <c r="AE76">
        <f>+domexp!AE76+reexp!AE76</f>
        <v>2183217</v>
      </c>
      <c r="AF76">
        <f>+domexp!AF76+reexp!AF76</f>
        <v>2825345</v>
      </c>
      <c r="AG76">
        <f>+domexp!AG76+reexp!AG76</f>
        <v>3281440</v>
      </c>
      <c r="AH76">
        <f>+domexp!AH76+reexp!AH76</f>
        <v>2989706</v>
      </c>
      <c r="AI76">
        <f>+domexp!AI76+reexp!AI76</f>
        <v>2495071</v>
      </c>
      <c r="AJ76">
        <f>+domexp!AJ76+reexp!AJ76</f>
        <v>1730649</v>
      </c>
      <c r="AK76">
        <f>+domexp!AK76+reexp!AK76</f>
        <v>1171532</v>
      </c>
      <c r="AL76">
        <f>+domexp!AL76+reexp!AL76</f>
        <v>1102711</v>
      </c>
      <c r="AM76">
        <f>+domexp!AM76+reexp!AM76</f>
        <v>1379272</v>
      </c>
      <c r="AN76">
        <f>+domexp!AN76+reexp!AN76</f>
        <v>1725155</v>
      </c>
      <c r="AO76">
        <f>+domexp!AO76+reexp!AO76</f>
        <v>2082152</v>
      </c>
      <c r="AP76">
        <f>+domexp!AP76+reexp!AP76</f>
        <v>2518546</v>
      </c>
      <c r="AQ76">
        <f>+domexp!AQ76+reexp!AQ76</f>
        <v>0</v>
      </c>
      <c r="AR76">
        <f>+domexp!AR76+reexp!AR76</f>
        <v>0</v>
      </c>
      <c r="AS76">
        <f>+domexp!AS76+reexp!AS76</f>
        <v>0</v>
      </c>
      <c r="AT76">
        <f>+domexp!AT76+reexp!AT76</f>
        <v>0</v>
      </c>
      <c r="AU76">
        <f>+domexp!AU76+reexp!AU76</f>
        <v>0</v>
      </c>
      <c r="AV76">
        <f>+domexp!AV76+reexp!AV76</f>
        <v>0</v>
      </c>
      <c r="AW76">
        <f>+domexp!AW76+reexp!AW76</f>
        <v>0</v>
      </c>
      <c r="AX76">
        <f>+domexp!AX76+reexp!AX76</f>
        <v>0</v>
      </c>
      <c r="AY76">
        <f>+domexp!AY76+reexp!AY76</f>
        <v>1384494</v>
      </c>
      <c r="AZ76">
        <f>+domexp!AZ76+reexp!AZ76</f>
        <v>4017093</v>
      </c>
      <c r="BA76">
        <f>+domexp!BA76+reexp!BA76</f>
        <v>3672786</v>
      </c>
      <c r="BB76">
        <f>+domexp!BB76+reexp!BB76</f>
        <v>7109514</v>
      </c>
      <c r="BC76">
        <f>+domexp!BC76+reexp!BC76</f>
        <v>8675906</v>
      </c>
    </row>
    <row r="77" spans="1:55" x14ac:dyDescent="0.25">
      <c r="A77" t="s">
        <v>0</v>
      </c>
      <c r="B77" t="s">
        <v>57</v>
      </c>
      <c r="D77" t="s">
        <v>232</v>
      </c>
      <c r="E77">
        <f>+domexp!E77+reexp!E77</f>
        <v>0</v>
      </c>
      <c r="F77">
        <f>+domexp!F77+reexp!F77</f>
        <v>0</v>
      </c>
      <c r="G77">
        <f>+domexp!G77+reexp!G77</f>
        <v>0</v>
      </c>
      <c r="H77">
        <f>+domexp!H77+reexp!H77</f>
        <v>0</v>
      </c>
      <c r="I77">
        <f>+domexp!I77+reexp!I77</f>
        <v>0</v>
      </c>
      <c r="J77">
        <f>+domexp!J77+reexp!J77</f>
        <v>0</v>
      </c>
      <c r="K77">
        <f>+domexp!K77+reexp!K77</f>
        <v>0</v>
      </c>
      <c r="L77">
        <f>+domexp!L77+reexp!L77</f>
        <v>0</v>
      </c>
      <c r="M77">
        <f>+domexp!M77+reexp!M77</f>
        <v>0</v>
      </c>
      <c r="N77">
        <f>+domexp!N77+reexp!N77</f>
        <v>0</v>
      </c>
      <c r="O77">
        <f>+domexp!O77+reexp!O77</f>
        <v>0</v>
      </c>
      <c r="P77">
        <f>+domexp!P77+reexp!P77</f>
        <v>0</v>
      </c>
      <c r="Q77">
        <f>+domexp!Q77+reexp!Q77</f>
        <v>0</v>
      </c>
      <c r="R77">
        <f>+domexp!R77+reexp!R77</f>
        <v>0</v>
      </c>
      <c r="S77">
        <f>+domexp!S77+reexp!S77</f>
        <v>0</v>
      </c>
      <c r="T77">
        <f>+domexp!T77+reexp!T77</f>
        <v>0</v>
      </c>
      <c r="U77">
        <f>+domexp!U77+reexp!U77</f>
        <v>0</v>
      </c>
      <c r="V77">
        <f>+domexp!V77+reexp!V77</f>
        <v>0</v>
      </c>
      <c r="W77">
        <f>+domexp!W77+reexp!W77</f>
        <v>0</v>
      </c>
      <c r="X77">
        <f>+domexp!X77+reexp!X77</f>
        <v>0</v>
      </c>
      <c r="Y77">
        <f>+domexp!Y77+reexp!Y77</f>
        <v>0</v>
      </c>
      <c r="Z77">
        <f>+domexp!Z77+reexp!Z77</f>
        <v>327154</v>
      </c>
      <c r="AA77">
        <f>+domexp!AA77+reexp!AA77</f>
        <v>232205</v>
      </c>
      <c r="AB77">
        <f>+domexp!AB77+reexp!AB77</f>
        <v>165751</v>
      </c>
      <c r="AC77">
        <f>+domexp!AC77+reexp!AC77</f>
        <v>411253</v>
      </c>
      <c r="AD77">
        <f>+domexp!AD77+reexp!AD77</f>
        <v>644988</v>
      </c>
      <c r="AE77">
        <f>+domexp!AE77+reexp!AE77</f>
        <v>694633</v>
      </c>
      <c r="AF77">
        <f>+domexp!AF77+reexp!AF77</f>
        <v>1035098</v>
      </c>
      <c r="AG77">
        <f>+domexp!AG77+reexp!AG77</f>
        <v>1068165</v>
      </c>
      <c r="AH77">
        <f>+domexp!AH77+reexp!AH77</f>
        <v>1129886</v>
      </c>
      <c r="AI77">
        <f>+domexp!AI77+reexp!AI77</f>
        <v>828846</v>
      </c>
      <c r="AJ77">
        <f>+domexp!AJ77+reexp!AJ77</f>
        <v>594443</v>
      </c>
      <c r="AK77">
        <f>+domexp!AK77+reexp!AK77</f>
        <v>378259</v>
      </c>
      <c r="AL77">
        <f>+domexp!AL77+reexp!AL77</f>
        <v>328241</v>
      </c>
      <c r="AM77">
        <f>+domexp!AM77+reexp!AM77</f>
        <v>571507</v>
      </c>
      <c r="AN77">
        <f>+domexp!AN77+reexp!AN77</f>
        <v>499122</v>
      </c>
      <c r="AO77">
        <f>+domexp!AO77+reexp!AO77</f>
        <v>516987</v>
      </c>
      <c r="AP77">
        <f>+domexp!AP77+reexp!AP77</f>
        <v>607675</v>
      </c>
      <c r="AQ77">
        <f>+domexp!AQ77+reexp!AQ77</f>
        <v>661041</v>
      </c>
      <c r="AR77">
        <f>+domexp!AR77+reexp!AR77</f>
        <v>627995</v>
      </c>
      <c r="AS77">
        <f>+domexp!AS77+reexp!AS77</f>
        <v>253272</v>
      </c>
      <c r="AT77">
        <f>+domexp!AT77+reexp!AT77</f>
        <v>0</v>
      </c>
      <c r="AU77">
        <f>+domexp!AU77+reexp!AU77</f>
        <v>0</v>
      </c>
      <c r="AV77">
        <f>+domexp!AV77+reexp!AV77</f>
        <v>0</v>
      </c>
      <c r="AW77">
        <f>+domexp!AW77+reexp!AW77</f>
        <v>0</v>
      </c>
      <c r="AX77">
        <f>+domexp!AX77+reexp!AX77</f>
        <v>92</v>
      </c>
      <c r="AY77">
        <f>+domexp!AY77+reexp!AY77</f>
        <v>145736</v>
      </c>
      <c r="AZ77">
        <f>+domexp!AZ77+reexp!AZ77</f>
        <v>1792828</v>
      </c>
      <c r="BA77">
        <f>+domexp!BA77+reexp!BA77</f>
        <v>2516468</v>
      </c>
      <c r="BB77">
        <f>+domexp!BB77+reexp!BB77</f>
        <v>4682878</v>
      </c>
      <c r="BC77">
        <f>+domexp!BC77+reexp!BC77</f>
        <v>1930384</v>
      </c>
    </row>
    <row r="78" spans="1:55" x14ac:dyDescent="0.25">
      <c r="A78" t="s">
        <v>0</v>
      </c>
      <c r="B78" t="s">
        <v>58</v>
      </c>
      <c r="D78" t="s">
        <v>232</v>
      </c>
      <c r="E78">
        <f>+domexp!E78+reexp!E78</f>
        <v>0</v>
      </c>
      <c r="F78">
        <f>+domexp!F78+reexp!F78</f>
        <v>0</v>
      </c>
      <c r="G78">
        <f>+domexp!G78+reexp!G78</f>
        <v>0</v>
      </c>
      <c r="H78">
        <f>+domexp!H78+reexp!H78</f>
        <v>0</v>
      </c>
      <c r="I78">
        <f>+domexp!I78+reexp!I78</f>
        <v>0</v>
      </c>
      <c r="J78">
        <f>+domexp!J78+reexp!J78</f>
        <v>0</v>
      </c>
      <c r="K78">
        <f>+domexp!K78+reexp!K78</f>
        <v>0</v>
      </c>
      <c r="L78">
        <f>+domexp!L78+reexp!L78</f>
        <v>0</v>
      </c>
      <c r="M78">
        <f>+domexp!M78+reexp!M78</f>
        <v>0</v>
      </c>
      <c r="N78">
        <f>+domexp!N78+reexp!N78</f>
        <v>0</v>
      </c>
      <c r="O78">
        <f>+domexp!O78+reexp!O78</f>
        <v>0</v>
      </c>
      <c r="P78">
        <f>+domexp!P78+reexp!P78</f>
        <v>0</v>
      </c>
      <c r="Q78">
        <f>+domexp!Q78+reexp!Q78</f>
        <v>0</v>
      </c>
      <c r="R78">
        <f>+domexp!R78+reexp!R78</f>
        <v>0</v>
      </c>
      <c r="S78">
        <f>+domexp!S78+reexp!S78</f>
        <v>0</v>
      </c>
      <c r="T78">
        <f>+domexp!T78+reexp!T78</f>
        <v>0</v>
      </c>
      <c r="U78">
        <f>+domexp!U78+reexp!U78</f>
        <v>0</v>
      </c>
      <c r="V78">
        <f>+domexp!V78+reexp!V78</f>
        <v>0</v>
      </c>
      <c r="W78">
        <f>+domexp!W78+reexp!W78</f>
        <v>0</v>
      </c>
      <c r="X78">
        <f>+domexp!X78+reexp!X78</f>
        <v>0</v>
      </c>
      <c r="Y78">
        <f>+domexp!Y78+reexp!Y78</f>
        <v>0</v>
      </c>
      <c r="Z78">
        <f>+domexp!Z78+reexp!Z78</f>
        <v>2733490</v>
      </c>
      <c r="AA78">
        <f>+domexp!AA78+reexp!AA78</f>
        <v>1049089</v>
      </c>
      <c r="AB78">
        <f>+domexp!AB78+reexp!AB78</f>
        <v>1100749</v>
      </c>
      <c r="AC78">
        <f>+domexp!AC78+reexp!AC78</f>
        <v>1531748</v>
      </c>
      <c r="AD78">
        <f>+domexp!AD78+reexp!AD78</f>
        <v>1787554</v>
      </c>
      <c r="AE78">
        <f>+domexp!AE78+reexp!AE78</f>
        <v>1507176</v>
      </c>
      <c r="AF78">
        <f>+domexp!AF78+reexp!AF78</f>
        <v>2039201</v>
      </c>
      <c r="AG78">
        <f>+domexp!AG78+reexp!AG78</f>
        <v>2345445</v>
      </c>
      <c r="AH78">
        <f>+domexp!AH78+reexp!AH78</f>
        <v>2236947</v>
      </c>
      <c r="AI78">
        <f>+domexp!AI78+reexp!AI78</f>
        <v>1846201</v>
      </c>
      <c r="AJ78">
        <f>+domexp!AJ78+reexp!AJ78</f>
        <v>1464463</v>
      </c>
      <c r="AK78">
        <f>+domexp!AK78+reexp!AK78</f>
        <v>1079005</v>
      </c>
      <c r="AL78">
        <f>+domexp!AL78+reexp!AL78</f>
        <v>1011060</v>
      </c>
      <c r="AM78">
        <f>+domexp!AM78+reexp!AM78</f>
        <v>1486900</v>
      </c>
      <c r="AN78">
        <f>+domexp!AN78+reexp!AN78</f>
        <v>1741999</v>
      </c>
      <c r="AO78">
        <f>+domexp!AO78+reexp!AO78</f>
        <v>2325993</v>
      </c>
      <c r="AP78">
        <f>+domexp!AP78+reexp!AP78</f>
        <v>3181176</v>
      </c>
      <c r="AQ78">
        <f>+domexp!AQ78+reexp!AQ78</f>
        <v>2838632</v>
      </c>
      <c r="AR78">
        <f>+domexp!AR78+reexp!AR78</f>
        <v>1441609</v>
      </c>
      <c r="AS78">
        <f>+domexp!AS78+reexp!AS78</f>
        <v>0</v>
      </c>
      <c r="AT78">
        <f>+domexp!AT78+reexp!AT78</f>
        <v>0</v>
      </c>
      <c r="AU78">
        <f>+domexp!AU78+reexp!AU78</f>
        <v>0</v>
      </c>
      <c r="AV78">
        <f>+domexp!AV78+reexp!AV78</f>
        <v>0</v>
      </c>
      <c r="AW78">
        <f>+domexp!AW78+reexp!AW78</f>
        <v>48</v>
      </c>
      <c r="AX78">
        <f>+domexp!AX78+reexp!AX78</f>
        <v>2258947</v>
      </c>
      <c r="AY78">
        <f>+domexp!AY78+reexp!AY78</f>
        <v>7981066</v>
      </c>
      <c r="AZ78">
        <f>+domexp!AZ78+reexp!AZ78</f>
        <v>10255174</v>
      </c>
      <c r="BA78">
        <f>+domexp!BA78+reexp!BA78</f>
        <v>7224238</v>
      </c>
      <c r="BB78">
        <f>+domexp!BB78+reexp!BB78</f>
        <v>6106137</v>
      </c>
      <c r="BC78">
        <f>+domexp!BC78+reexp!BC78</f>
        <v>5036854</v>
      </c>
    </row>
    <row r="79" spans="1:55" x14ac:dyDescent="0.25">
      <c r="A79" t="s">
        <v>0</v>
      </c>
      <c r="B79" t="s">
        <v>59</v>
      </c>
      <c r="D79" t="s">
        <v>232</v>
      </c>
      <c r="E79">
        <f>+domexp!E79+reexp!E79</f>
        <v>0</v>
      </c>
      <c r="F79">
        <f>+domexp!F79+reexp!F79</f>
        <v>0</v>
      </c>
      <c r="G79">
        <f>+domexp!G79+reexp!G79</f>
        <v>0</v>
      </c>
      <c r="H79">
        <f>+domexp!H79+reexp!H79</f>
        <v>0</v>
      </c>
      <c r="I79">
        <f>+domexp!I79+reexp!I79</f>
        <v>0</v>
      </c>
      <c r="J79">
        <f>+domexp!J79+reexp!J79</f>
        <v>0</v>
      </c>
      <c r="K79">
        <f>+domexp!K79+reexp!K79</f>
        <v>0</v>
      </c>
      <c r="L79">
        <f>+domexp!L79+reexp!L79</f>
        <v>0</v>
      </c>
      <c r="M79">
        <f>+domexp!M79+reexp!M79</f>
        <v>0</v>
      </c>
      <c r="N79">
        <f>+domexp!N79+reexp!N79</f>
        <v>0</v>
      </c>
      <c r="O79">
        <f>+domexp!O79+reexp!O79</f>
        <v>0</v>
      </c>
      <c r="P79">
        <f>+domexp!P79+reexp!P79</f>
        <v>0</v>
      </c>
      <c r="Q79">
        <f>+domexp!Q79+reexp!Q79</f>
        <v>0</v>
      </c>
      <c r="R79">
        <f>+domexp!R79+reexp!R79</f>
        <v>0</v>
      </c>
      <c r="S79">
        <f>+domexp!S79+reexp!S79</f>
        <v>0</v>
      </c>
      <c r="T79">
        <f>+domexp!T79+reexp!T79</f>
        <v>0</v>
      </c>
      <c r="U79">
        <f>+domexp!U79+reexp!U79</f>
        <v>0</v>
      </c>
      <c r="V79">
        <f>+domexp!V79+reexp!V79</f>
        <v>0</v>
      </c>
      <c r="W79">
        <f>+domexp!W79+reexp!W79</f>
        <v>0</v>
      </c>
      <c r="X79">
        <f>+domexp!X79+reexp!X79</f>
        <v>0</v>
      </c>
      <c r="Y79">
        <f>+domexp!Y79+reexp!Y79</f>
        <v>0</v>
      </c>
      <c r="Z79">
        <f>+domexp!Z79+reexp!Z79</f>
        <v>1076079</v>
      </c>
      <c r="AA79">
        <f>+domexp!AA79+reexp!AA79</f>
        <v>682858</v>
      </c>
      <c r="AB79">
        <f>+domexp!AB79+reexp!AB79</f>
        <v>931268</v>
      </c>
      <c r="AC79">
        <f>+domexp!AC79+reexp!AC79</f>
        <v>1149207</v>
      </c>
      <c r="AD79">
        <f>+domexp!AD79+reexp!AD79</f>
        <v>1291674</v>
      </c>
      <c r="AE79">
        <f>+domexp!AE79+reexp!AE79</f>
        <v>866910</v>
      </c>
      <c r="AF79">
        <f>+domexp!AF79+reexp!AF79</f>
        <v>1273125</v>
      </c>
      <c r="AG79">
        <f>+domexp!AG79+reexp!AG79</f>
        <v>1269005</v>
      </c>
      <c r="AH79">
        <f>+domexp!AH79+reexp!AH79</f>
        <v>1524482</v>
      </c>
      <c r="AI79">
        <f>+domexp!AI79+reexp!AI79</f>
        <v>0</v>
      </c>
      <c r="AJ79">
        <f>+domexp!AJ79+reexp!AJ79</f>
        <v>0</v>
      </c>
      <c r="AK79">
        <f>+domexp!AK79+reexp!AK79</f>
        <v>0</v>
      </c>
      <c r="AL79">
        <f>+domexp!AL79+reexp!AL79</f>
        <v>0</v>
      </c>
      <c r="AM79">
        <f>+domexp!AM79+reexp!AM79</f>
        <v>0</v>
      </c>
      <c r="AN79">
        <f>+domexp!AN79+reexp!AN79</f>
        <v>0</v>
      </c>
      <c r="AO79">
        <f>+domexp!AO79+reexp!AO79</f>
        <v>0</v>
      </c>
      <c r="AP79">
        <f>+domexp!AP79+reexp!AP79</f>
        <v>0</v>
      </c>
      <c r="AQ79">
        <f>+domexp!AQ79+reexp!AQ79</f>
        <v>0</v>
      </c>
      <c r="AR79">
        <f>+domexp!AR79+reexp!AR79</f>
        <v>0</v>
      </c>
      <c r="AS79">
        <f>+domexp!AS79+reexp!AS79</f>
        <v>0</v>
      </c>
      <c r="AT79">
        <f>+domexp!AT79+reexp!AT79</f>
        <v>0</v>
      </c>
      <c r="AU79">
        <f>+domexp!AU79+reexp!AU79</f>
        <v>0</v>
      </c>
      <c r="AV79">
        <f>+domexp!AV79+reexp!AV79</f>
        <v>0</v>
      </c>
      <c r="AW79">
        <f>+domexp!AW79+reexp!AW79</f>
        <v>0</v>
      </c>
      <c r="AX79">
        <f>+domexp!AX79+reexp!AX79</f>
        <v>0</v>
      </c>
      <c r="AY79">
        <f>+domexp!AY79+reexp!AY79</f>
        <v>0</v>
      </c>
      <c r="AZ79">
        <f>+domexp!AZ79+reexp!AZ79</f>
        <v>0</v>
      </c>
      <c r="BA79">
        <f>+domexp!BA79+reexp!BA79</f>
        <v>0</v>
      </c>
      <c r="BB79">
        <f>+domexp!BB79+reexp!BB79</f>
        <v>0</v>
      </c>
      <c r="BC79">
        <f>+domexp!BC79+reexp!BC79</f>
        <v>0</v>
      </c>
    </row>
    <row r="80" spans="1:55" x14ac:dyDescent="0.25">
      <c r="A80" t="s">
        <v>0</v>
      </c>
      <c r="B80" t="s">
        <v>217</v>
      </c>
      <c r="D80" t="s">
        <v>232</v>
      </c>
      <c r="E80">
        <f>+domexp!E80+reexp!E80</f>
        <v>0</v>
      </c>
      <c r="F80">
        <f>+domexp!F80+reexp!F80</f>
        <v>0</v>
      </c>
      <c r="G80">
        <f>+domexp!G80+reexp!G80</f>
        <v>0</v>
      </c>
      <c r="H80">
        <f>+domexp!H80+reexp!H80</f>
        <v>0</v>
      </c>
      <c r="I80">
        <f>+domexp!I80+reexp!I80</f>
        <v>0</v>
      </c>
      <c r="J80">
        <f>+domexp!J80+reexp!J80</f>
        <v>0</v>
      </c>
      <c r="K80">
        <f>+domexp!K80+reexp!K80</f>
        <v>0</v>
      </c>
      <c r="L80">
        <f>+domexp!L80+reexp!L80</f>
        <v>0</v>
      </c>
      <c r="M80">
        <f>+domexp!M80+reexp!M80</f>
        <v>0</v>
      </c>
      <c r="N80">
        <f>+domexp!N80+reexp!N80</f>
        <v>0</v>
      </c>
      <c r="O80">
        <f>+domexp!O80+reexp!O80</f>
        <v>0</v>
      </c>
      <c r="P80">
        <f>+domexp!P80+reexp!P80</f>
        <v>0</v>
      </c>
      <c r="Q80">
        <f>+domexp!Q80+reexp!Q80</f>
        <v>0</v>
      </c>
      <c r="R80">
        <f>+domexp!R80+reexp!R80</f>
        <v>0</v>
      </c>
      <c r="S80">
        <f>+domexp!S80+reexp!S80</f>
        <v>0</v>
      </c>
      <c r="T80">
        <f>+domexp!T80+reexp!T80</f>
        <v>0</v>
      </c>
      <c r="U80">
        <f>+domexp!U80+reexp!U80</f>
        <v>0</v>
      </c>
      <c r="V80">
        <f>+domexp!V80+reexp!V80</f>
        <v>0</v>
      </c>
      <c r="W80">
        <f>+domexp!W80+reexp!W80</f>
        <v>0</v>
      </c>
      <c r="X80">
        <f>+domexp!X80+reexp!X80</f>
        <v>0</v>
      </c>
      <c r="Y80">
        <f>+domexp!Y80+reexp!Y80</f>
        <v>0</v>
      </c>
      <c r="Z80">
        <f>+domexp!Z80+reexp!Z80</f>
        <v>0</v>
      </c>
      <c r="AA80">
        <f>+domexp!AA80+reexp!AA80</f>
        <v>0</v>
      </c>
      <c r="AB80">
        <f>+domexp!AB80+reexp!AB80</f>
        <v>0</v>
      </c>
      <c r="AC80">
        <f>+domexp!AC80+reexp!AC80</f>
        <v>0</v>
      </c>
      <c r="AD80">
        <f>+domexp!AD80+reexp!AD80</f>
        <v>36322</v>
      </c>
      <c r="AE80">
        <f>+domexp!AE80+reexp!AE80</f>
        <v>32507</v>
      </c>
      <c r="AF80">
        <f>+domexp!AF80+reexp!AF80</f>
        <v>42109</v>
      </c>
      <c r="AG80">
        <f>+domexp!AG80+reexp!AG80</f>
        <v>53584</v>
      </c>
      <c r="AH80">
        <f>+domexp!AH80+reexp!AH80</f>
        <v>49941</v>
      </c>
      <c r="AI80">
        <f>+domexp!AI80+reexp!AI80</f>
        <v>1188988</v>
      </c>
      <c r="AJ80">
        <f>+domexp!AJ80+reexp!AJ80</f>
        <v>972934</v>
      </c>
      <c r="AK80">
        <f>+domexp!AK80+reexp!AK80</f>
        <v>1232859</v>
      </c>
      <c r="AL80">
        <f>+domexp!AL80+reexp!AL80</f>
        <v>616627</v>
      </c>
      <c r="AM80">
        <f>+domexp!AM80+reexp!AM80</f>
        <v>841608</v>
      </c>
      <c r="AN80">
        <f>+domexp!AN80+reexp!AN80</f>
        <v>953836</v>
      </c>
      <c r="AO80">
        <f>+domexp!AO80+reexp!AO80</f>
        <v>943876</v>
      </c>
      <c r="AP80">
        <f>+domexp!AP80+reexp!AP80</f>
        <v>1082903</v>
      </c>
      <c r="AQ80">
        <f>+domexp!AQ80+reexp!AQ80</f>
        <v>1366772</v>
      </c>
      <c r="AR80">
        <f>+domexp!AR80+reexp!AR80</f>
        <v>1092784</v>
      </c>
      <c r="AS80">
        <f>+domexp!AS80+reexp!AS80</f>
        <v>738094</v>
      </c>
      <c r="AT80">
        <f>+domexp!AT80+reexp!AT80</f>
        <v>40453</v>
      </c>
      <c r="AU80">
        <f>+domexp!AU80+reexp!AU80</f>
        <v>194</v>
      </c>
      <c r="AV80">
        <f>+domexp!AV80+reexp!AV80</f>
        <v>0</v>
      </c>
      <c r="AW80">
        <f>+domexp!AW80+reexp!AW80</f>
        <v>0</v>
      </c>
      <c r="AX80">
        <f>+domexp!AX80+reexp!AX80</f>
        <v>2494089</v>
      </c>
      <c r="AY80">
        <f>+domexp!AY80+reexp!AY80</f>
        <v>7181789</v>
      </c>
      <c r="AZ80">
        <f>+domexp!AZ80+reexp!AZ80</f>
        <v>5765357</v>
      </c>
      <c r="BA80">
        <f>+domexp!BA80+reexp!BA80</f>
        <v>2991510</v>
      </c>
      <c r="BB80">
        <f>+domexp!BB80+reexp!BB80</f>
        <v>4322548</v>
      </c>
      <c r="BC80">
        <f>+domexp!BC80+reexp!BC80</f>
        <v>6882065</v>
      </c>
    </row>
    <row r="81" spans="1:55" x14ac:dyDescent="0.25">
      <c r="A81" t="s">
        <v>0</v>
      </c>
      <c r="B81" t="s">
        <v>60</v>
      </c>
      <c r="D81" t="s">
        <v>232</v>
      </c>
      <c r="E81">
        <f>+domexp!E81+reexp!E81</f>
        <v>0</v>
      </c>
      <c r="F81">
        <f>+domexp!F81+reexp!F81</f>
        <v>0</v>
      </c>
      <c r="G81">
        <f>+domexp!G81+reexp!G81</f>
        <v>0</v>
      </c>
      <c r="H81">
        <f>+domexp!H81+reexp!H81</f>
        <v>0</v>
      </c>
      <c r="I81">
        <f>+domexp!I81+reexp!I81</f>
        <v>0</v>
      </c>
      <c r="J81">
        <f>+domexp!J81+reexp!J81</f>
        <v>1251642</v>
      </c>
      <c r="K81">
        <f>+domexp!K81+reexp!K81</f>
        <v>1503673</v>
      </c>
      <c r="L81">
        <f>+domexp!L81+reexp!L81</f>
        <v>1843941</v>
      </c>
      <c r="M81">
        <f>+domexp!M81+reexp!M81</f>
        <v>1948069</v>
      </c>
      <c r="N81">
        <f>+domexp!N81+reexp!N81</f>
        <v>1513744</v>
      </c>
      <c r="O81">
        <f>+domexp!O81+reexp!O81</f>
        <v>1574340</v>
      </c>
      <c r="P81">
        <f>+domexp!P81+reexp!P81</f>
        <v>1752706</v>
      </c>
      <c r="Q81">
        <f>+domexp!Q81+reexp!Q81</f>
        <v>2604459</v>
      </c>
      <c r="R81">
        <f>+domexp!R81+reexp!R81</f>
        <v>2595989</v>
      </c>
      <c r="S81">
        <f>+domexp!S81+reexp!S81</f>
        <v>0</v>
      </c>
      <c r="T81">
        <f>+domexp!T81+reexp!T81</f>
        <v>0</v>
      </c>
      <c r="U81">
        <f>+domexp!U81+reexp!U81</f>
        <v>0</v>
      </c>
      <c r="V81">
        <f>+domexp!V81+reexp!V81</f>
        <v>0</v>
      </c>
      <c r="W81">
        <f>+domexp!W81+reexp!W81</f>
        <v>0</v>
      </c>
      <c r="X81">
        <f>+domexp!X81+reexp!X81</f>
        <v>7464657</v>
      </c>
      <c r="Y81">
        <f>+domexp!Y81+reexp!Y81</f>
        <v>13294378</v>
      </c>
      <c r="Z81">
        <f>+domexp!Z81+reexp!Z81</f>
        <v>6138068</v>
      </c>
      <c r="AA81">
        <f>+domexp!AA81+reexp!AA81</f>
        <v>3842059</v>
      </c>
      <c r="AB81">
        <f>+domexp!AB81+reexp!AB81</f>
        <v>3954162</v>
      </c>
      <c r="AC81">
        <f>+domexp!AC81+reexp!AC81</f>
        <v>6017919</v>
      </c>
      <c r="AD81">
        <f>+domexp!AD81+reexp!AD81</f>
        <v>6171043</v>
      </c>
      <c r="AE81">
        <f>+domexp!AE81+reexp!AE81</f>
        <v>3503585</v>
      </c>
      <c r="AF81">
        <f>+domexp!AF81+reexp!AF81</f>
        <v>4891386</v>
      </c>
      <c r="AG81">
        <f>+domexp!AG81+reexp!AG81</f>
        <v>5000459</v>
      </c>
      <c r="AH81">
        <f>+domexp!AH81+reexp!AH81</f>
        <v>5079214</v>
      </c>
      <c r="AI81">
        <f>+domexp!AI81+reexp!AI81</f>
        <v>3926823</v>
      </c>
      <c r="AJ81">
        <f>+domexp!AJ81+reexp!AJ81</f>
        <v>3314901</v>
      </c>
      <c r="AK81">
        <f>+domexp!AK81+reexp!AK81</f>
        <v>2301865</v>
      </c>
      <c r="AL81">
        <f>+domexp!AL81+reexp!AL81</f>
        <v>2053754</v>
      </c>
      <c r="AM81">
        <f>+domexp!AM81+reexp!AM81</f>
        <v>2905729</v>
      </c>
      <c r="AN81">
        <f>+domexp!AN81+reexp!AN81</f>
        <v>3206660</v>
      </c>
      <c r="AO81">
        <f>+domexp!AO81+reexp!AO81</f>
        <v>3639552</v>
      </c>
      <c r="AP81">
        <f>+domexp!AP81+reexp!AP81</f>
        <v>3169720</v>
      </c>
      <c r="AQ81">
        <f>+domexp!AQ81+reexp!AQ81</f>
        <v>3867876</v>
      </c>
      <c r="AR81">
        <f>+domexp!AR81+reexp!AR81</f>
        <v>3511196</v>
      </c>
      <c r="AS81">
        <f>+domexp!AS81+reexp!AS81</f>
        <v>2183054</v>
      </c>
      <c r="AT81">
        <f>+domexp!AT81+reexp!AT81</f>
        <v>3533989</v>
      </c>
      <c r="AU81">
        <f>+domexp!AU81+reexp!AU81</f>
        <v>0</v>
      </c>
      <c r="AV81">
        <f>+domexp!AV81+reexp!AV81</f>
        <v>0</v>
      </c>
      <c r="AW81">
        <f>+domexp!AW81+reexp!AW81</f>
        <v>926</v>
      </c>
      <c r="AX81">
        <f>+domexp!AX81+reexp!AX81</f>
        <v>2008031</v>
      </c>
      <c r="AY81">
        <f>+domexp!AY81+reexp!AY81</f>
        <v>6455594</v>
      </c>
      <c r="AZ81">
        <f>+domexp!AZ81+reexp!AZ81</f>
        <v>8243511</v>
      </c>
      <c r="BA81">
        <f>+domexp!BA81+reexp!BA81</f>
        <v>13620664</v>
      </c>
      <c r="BB81">
        <f>+domexp!BB81+reexp!BB81</f>
        <v>14214843</v>
      </c>
      <c r="BC81">
        <f>+domexp!BC81+reexp!BC81</f>
        <v>15758402</v>
      </c>
    </row>
    <row r="82" spans="1:55" x14ac:dyDescent="0.25">
      <c r="A82" t="s">
        <v>0</v>
      </c>
      <c r="B82" t="s">
        <v>61</v>
      </c>
      <c r="C82" t="s">
        <v>62</v>
      </c>
      <c r="D82" t="s">
        <v>232</v>
      </c>
      <c r="E82">
        <f>+domexp!E82+reexp!E82</f>
        <v>0</v>
      </c>
      <c r="F82">
        <f>+domexp!F82+reexp!F82</f>
        <v>0</v>
      </c>
      <c r="G82">
        <f>+domexp!G82+reexp!G82</f>
        <v>0</v>
      </c>
      <c r="H82">
        <f>+domexp!H82+reexp!H82</f>
        <v>0</v>
      </c>
      <c r="I82">
        <f>+domexp!I82+reexp!I82</f>
        <v>0</v>
      </c>
      <c r="J82">
        <f>+domexp!J82+reexp!J82</f>
        <v>65216</v>
      </c>
      <c r="K82">
        <f>+domexp!K82+reexp!K82</f>
        <v>87592</v>
      </c>
      <c r="L82">
        <f>+domexp!L82+reexp!L82</f>
        <v>55645</v>
      </c>
      <c r="M82">
        <f>+domexp!M82+reexp!M82</f>
        <v>66580</v>
      </c>
      <c r="N82">
        <f>+domexp!N82+reexp!N82</f>
        <v>49717</v>
      </c>
      <c r="O82">
        <f>+domexp!O82+reexp!O82</f>
        <v>68798</v>
      </c>
      <c r="P82">
        <f>+domexp!P82+reexp!P82</f>
        <v>71388</v>
      </c>
      <c r="Q82">
        <f>+domexp!Q82+reexp!Q82</f>
        <v>79063</v>
      </c>
      <c r="R82">
        <f>+domexp!R82+reexp!R82</f>
        <v>61291</v>
      </c>
      <c r="S82">
        <f>+domexp!S82+reexp!S82</f>
        <v>0</v>
      </c>
      <c r="T82">
        <f>+domexp!T82+reexp!T82</f>
        <v>0</v>
      </c>
      <c r="U82">
        <f>+domexp!U82+reexp!U82</f>
        <v>0</v>
      </c>
      <c r="V82">
        <f>+domexp!V82+reexp!V82</f>
        <v>0</v>
      </c>
      <c r="W82">
        <f>+domexp!W82+reexp!W82</f>
        <v>0</v>
      </c>
      <c r="X82">
        <f>+domexp!X82+reexp!X82</f>
        <v>56053</v>
      </c>
      <c r="Y82">
        <f>+domexp!Y82+reexp!Y82</f>
        <v>62172</v>
      </c>
      <c r="Z82">
        <f>+domexp!Z82+reexp!Z82</f>
        <v>19541</v>
      </c>
      <c r="AA82">
        <f>+domexp!AA82+reexp!AA82</f>
        <v>23429</v>
      </c>
      <c r="AB82">
        <f>+domexp!AB82+reexp!AB82</f>
        <v>15753</v>
      </c>
      <c r="AC82">
        <f>+domexp!AC82+reexp!AC82</f>
        <v>24056</v>
      </c>
      <c r="AD82">
        <f>+domexp!AD82+reexp!AD82</f>
        <v>41009</v>
      </c>
      <c r="AE82">
        <f>+domexp!AE82+reexp!AE82</f>
        <v>21541</v>
      </c>
      <c r="AF82">
        <f>+domexp!AF82+reexp!AF82</f>
        <v>23227</v>
      </c>
      <c r="AG82">
        <f>+domexp!AG82+reexp!AG82</f>
        <v>27258</v>
      </c>
      <c r="AH82">
        <f>+domexp!AH82+reexp!AH82</f>
        <v>27111</v>
      </c>
      <c r="AI82">
        <f>+domexp!AI82+reexp!AI82</f>
        <v>18298</v>
      </c>
      <c r="AJ82">
        <f>+domexp!AJ82+reexp!AJ82</f>
        <v>21010</v>
      </c>
      <c r="AK82">
        <f>+domexp!AK82+reexp!AK82</f>
        <v>22427</v>
      </c>
      <c r="AL82">
        <f>+domexp!AL82+reexp!AL82</f>
        <v>11982</v>
      </c>
      <c r="AM82">
        <f>+domexp!AM82+reexp!AM82</f>
        <v>16143</v>
      </c>
      <c r="AN82">
        <f>+domexp!AN82+reexp!AN82</f>
        <v>0</v>
      </c>
      <c r="AO82">
        <f>+domexp!AO82+reexp!AO82</f>
        <v>0</v>
      </c>
      <c r="AP82">
        <f>+domexp!AP82+reexp!AP82</f>
        <v>0</v>
      </c>
      <c r="AQ82">
        <f>+domexp!AQ82+reexp!AQ82</f>
        <v>0</v>
      </c>
      <c r="AR82">
        <f>+domexp!AR82+reexp!AR82</f>
        <v>0</v>
      </c>
      <c r="AS82">
        <f>+domexp!AS82+reexp!AS82</f>
        <v>0</v>
      </c>
      <c r="AT82">
        <f>+domexp!AT82+reexp!AT82</f>
        <v>0</v>
      </c>
      <c r="AU82">
        <f>+domexp!AU82+reexp!AU82</f>
        <v>0</v>
      </c>
      <c r="AV82">
        <f>+domexp!AV82+reexp!AV82</f>
        <v>0</v>
      </c>
      <c r="AW82">
        <f>+domexp!AW82+reexp!AW82</f>
        <v>0</v>
      </c>
      <c r="AX82">
        <f>+domexp!AX82+reexp!AX82</f>
        <v>0</v>
      </c>
      <c r="AY82">
        <f>+domexp!AY82+reexp!AY82</f>
        <v>0</v>
      </c>
      <c r="AZ82">
        <f>+domexp!AZ82+reexp!AZ82</f>
        <v>0</v>
      </c>
      <c r="BA82">
        <f>+domexp!BA82+reexp!BA82</f>
        <v>0</v>
      </c>
      <c r="BB82">
        <f>+domexp!BB82+reexp!BB82</f>
        <v>0</v>
      </c>
      <c r="BC82">
        <f>+domexp!BC82+reexp!BC82</f>
        <v>0</v>
      </c>
    </row>
    <row r="83" spans="1:55" x14ac:dyDescent="0.25">
      <c r="A83" t="s">
        <v>0</v>
      </c>
      <c r="B83" t="s">
        <v>63</v>
      </c>
      <c r="C83" t="s">
        <v>64</v>
      </c>
      <c r="D83" t="s">
        <v>232</v>
      </c>
      <c r="E83">
        <f>+domexp!E83+reexp!E83</f>
        <v>0</v>
      </c>
      <c r="F83">
        <f>+domexp!F83+reexp!F83</f>
        <v>0</v>
      </c>
      <c r="G83">
        <f>+domexp!G83+reexp!G83</f>
        <v>0</v>
      </c>
      <c r="H83">
        <f>+domexp!H83+reexp!H83</f>
        <v>0</v>
      </c>
      <c r="I83">
        <f>+domexp!I83+reexp!I83</f>
        <v>0</v>
      </c>
      <c r="J83">
        <f>+domexp!J83+reexp!J83</f>
        <v>16</v>
      </c>
      <c r="K83">
        <f>+domexp!K83+reexp!K83</f>
        <v>90</v>
      </c>
      <c r="L83">
        <f>+domexp!L83+reexp!L83</f>
        <v>22</v>
      </c>
      <c r="M83">
        <f>+domexp!M83+reexp!M83</f>
        <v>48</v>
      </c>
      <c r="N83">
        <f>+domexp!N83+reexp!N83</f>
        <v>561</v>
      </c>
      <c r="O83">
        <f>+domexp!O83+reexp!O83</f>
        <v>4700</v>
      </c>
      <c r="P83">
        <f>+domexp!P83+reexp!P83</f>
        <v>1607</v>
      </c>
      <c r="Q83">
        <f>+domexp!Q83+reexp!Q83</f>
        <v>3148</v>
      </c>
      <c r="R83">
        <f>+domexp!R83+reexp!R83</f>
        <v>2418</v>
      </c>
      <c r="S83">
        <f>+domexp!S83+reexp!S83</f>
        <v>0</v>
      </c>
      <c r="T83">
        <f>+domexp!T83+reexp!T83</f>
        <v>0</v>
      </c>
      <c r="U83">
        <f>+domexp!U83+reexp!U83</f>
        <v>0</v>
      </c>
      <c r="V83">
        <f>+domexp!V83+reexp!V83</f>
        <v>0</v>
      </c>
      <c r="W83">
        <f>+domexp!W83+reexp!W83</f>
        <v>0</v>
      </c>
      <c r="X83">
        <f>+domexp!X83+reexp!X83</f>
        <v>0</v>
      </c>
      <c r="Y83">
        <f>+domexp!Y83+reexp!Y83</f>
        <v>1095</v>
      </c>
      <c r="Z83">
        <f>+domexp!Z83+reexp!Z83</f>
        <v>3292</v>
      </c>
      <c r="AA83">
        <f>+domexp!AA83+reexp!AA83</f>
        <v>1021</v>
      </c>
      <c r="AB83">
        <f>+domexp!AB83+reexp!AB83</f>
        <v>0</v>
      </c>
      <c r="AC83">
        <f>+domexp!AC83+reexp!AC83</f>
        <v>0</v>
      </c>
      <c r="AD83">
        <f>+domexp!AD83+reexp!AD83</f>
        <v>0</v>
      </c>
      <c r="AE83">
        <f>+domexp!AE83+reexp!AE83</f>
        <v>0</v>
      </c>
      <c r="AF83">
        <f>+domexp!AF83+reexp!AF83</f>
        <v>0</v>
      </c>
      <c r="AG83">
        <f>+domexp!AG83+reexp!AG83</f>
        <v>0</v>
      </c>
      <c r="AH83">
        <f>+domexp!AH83+reexp!AH83</f>
        <v>0</v>
      </c>
      <c r="AI83">
        <f>+domexp!AI83+reexp!AI83</f>
        <v>0</v>
      </c>
      <c r="AJ83">
        <f>+domexp!AJ83+reexp!AJ83</f>
        <v>0</v>
      </c>
      <c r="AK83">
        <f>+domexp!AK83+reexp!AK83</f>
        <v>0</v>
      </c>
      <c r="AL83">
        <f>+domexp!AL83+reexp!AL83</f>
        <v>0</v>
      </c>
      <c r="AM83">
        <f>+domexp!AM83+reexp!AM83</f>
        <v>0</v>
      </c>
      <c r="AN83">
        <f>+domexp!AN83+reexp!AN83</f>
        <v>0</v>
      </c>
      <c r="AO83">
        <f>+domexp!AO83+reexp!AO83</f>
        <v>0</v>
      </c>
      <c r="AP83">
        <f>+domexp!AP83+reexp!AP83</f>
        <v>0</v>
      </c>
      <c r="AQ83">
        <f>+domexp!AQ83+reexp!AQ83</f>
        <v>0</v>
      </c>
      <c r="AR83">
        <f>+domexp!AR83+reexp!AR83</f>
        <v>0</v>
      </c>
      <c r="AS83">
        <f>+domexp!AS83+reexp!AS83</f>
        <v>0</v>
      </c>
      <c r="AT83">
        <f>+domexp!AT83+reexp!AT83</f>
        <v>0</v>
      </c>
      <c r="AU83">
        <f>+domexp!AU83+reexp!AU83</f>
        <v>0</v>
      </c>
      <c r="AV83">
        <f>+domexp!AV83+reexp!AV83</f>
        <v>0</v>
      </c>
      <c r="AW83">
        <f>+domexp!AW83+reexp!AW83</f>
        <v>0</v>
      </c>
      <c r="AX83">
        <f>+domexp!AX83+reexp!AX83</f>
        <v>0</v>
      </c>
      <c r="AY83">
        <f>+domexp!AY83+reexp!AY83</f>
        <v>0</v>
      </c>
      <c r="AZ83">
        <f>+domexp!AZ83+reexp!AZ83</f>
        <v>0</v>
      </c>
      <c r="BA83">
        <f>+domexp!BA83+reexp!BA83</f>
        <v>0</v>
      </c>
      <c r="BB83">
        <f>+domexp!BB83+reexp!BB83</f>
        <v>0</v>
      </c>
      <c r="BC83">
        <f>+domexp!BC83+reexp!BC83</f>
        <v>0</v>
      </c>
    </row>
    <row r="84" spans="1:55" x14ac:dyDescent="0.25">
      <c r="A84" t="s">
        <v>0</v>
      </c>
      <c r="B84" t="s">
        <v>65</v>
      </c>
      <c r="D84" t="s">
        <v>232</v>
      </c>
      <c r="E84">
        <f>+domexp!E84+reexp!E84</f>
        <v>0</v>
      </c>
      <c r="F84">
        <f>+domexp!F84+reexp!F84</f>
        <v>0</v>
      </c>
      <c r="G84">
        <f>+domexp!G84+reexp!G84</f>
        <v>0</v>
      </c>
      <c r="H84">
        <f>+domexp!H84+reexp!H84</f>
        <v>0</v>
      </c>
      <c r="I84">
        <f>+domexp!I84+reexp!I84</f>
        <v>0</v>
      </c>
      <c r="J84">
        <f>+domexp!J84+reexp!J84</f>
        <v>0</v>
      </c>
      <c r="K84">
        <f>+domexp!K84+reexp!K84</f>
        <v>0</v>
      </c>
      <c r="L84">
        <f>+domexp!L84+reexp!L84</f>
        <v>0</v>
      </c>
      <c r="M84">
        <f>+domexp!M84+reexp!M84</f>
        <v>0</v>
      </c>
      <c r="N84">
        <f>+domexp!N84+reexp!N84</f>
        <v>0</v>
      </c>
      <c r="O84">
        <f>+domexp!O84+reexp!O84</f>
        <v>0</v>
      </c>
      <c r="P84">
        <f>+domexp!P84+reexp!P84</f>
        <v>0</v>
      </c>
      <c r="Q84">
        <f>+domexp!Q84+reexp!Q84</f>
        <v>0</v>
      </c>
      <c r="R84">
        <f>+domexp!R84+reexp!R84</f>
        <v>0</v>
      </c>
      <c r="S84">
        <f>+domexp!S84+reexp!S84</f>
        <v>0</v>
      </c>
      <c r="T84">
        <f>+domexp!T84+reexp!T84</f>
        <v>0</v>
      </c>
      <c r="U84">
        <f>+domexp!U84+reexp!U84</f>
        <v>0</v>
      </c>
      <c r="V84">
        <f>+domexp!V84+reexp!V84</f>
        <v>0</v>
      </c>
      <c r="W84">
        <f>+domexp!W84+reexp!W84</f>
        <v>0</v>
      </c>
      <c r="X84">
        <f>+domexp!X84+reexp!X84</f>
        <v>0</v>
      </c>
      <c r="Y84">
        <f>+domexp!Y84+reexp!Y84</f>
        <v>0</v>
      </c>
      <c r="Z84">
        <f>+domexp!Z84+reexp!Z84</f>
        <v>3264</v>
      </c>
      <c r="AA84">
        <f>+domexp!AA84+reexp!AA84</f>
        <v>12700</v>
      </c>
      <c r="AB84">
        <f>+domexp!AB84+reexp!AB84</f>
        <v>17719</v>
      </c>
      <c r="AC84">
        <f>+domexp!AC84+reexp!AC84</f>
        <v>26877</v>
      </c>
      <c r="AD84">
        <f>+domexp!AD84+reexp!AD84</f>
        <v>24781</v>
      </c>
      <c r="AE84">
        <f>+domexp!AE84+reexp!AE84</f>
        <v>31143</v>
      </c>
      <c r="AF84">
        <f>+domexp!AF84+reexp!AF84</f>
        <v>50248</v>
      </c>
      <c r="AG84">
        <f>+domexp!AG84+reexp!AG84</f>
        <v>38390</v>
      </c>
      <c r="AH84">
        <f>+domexp!AH84+reexp!AH84</f>
        <v>32653</v>
      </c>
      <c r="AI84">
        <f>+domexp!AI84+reexp!AI84</f>
        <v>22680</v>
      </c>
      <c r="AJ84">
        <f>+domexp!AJ84+reexp!AJ84</f>
        <v>30073</v>
      </c>
      <c r="AK84">
        <f>+domexp!AK84+reexp!AK84</f>
        <v>34069</v>
      </c>
      <c r="AL84">
        <f>+domexp!AL84+reexp!AL84</f>
        <v>45083</v>
      </c>
      <c r="AM84">
        <f>+domexp!AM84+reexp!AM84</f>
        <v>38000</v>
      </c>
      <c r="AN84">
        <f>+domexp!AN84+reexp!AN84</f>
        <v>41985</v>
      </c>
      <c r="AO84">
        <f>+domexp!AO84+reexp!AO84</f>
        <v>36349</v>
      </c>
      <c r="AP84">
        <f>+domexp!AP84+reexp!AP84</f>
        <v>38868</v>
      </c>
      <c r="AQ84">
        <f>+domexp!AQ84+reexp!AQ84</f>
        <v>25399</v>
      </c>
      <c r="AR84">
        <f>+domexp!AR84+reexp!AR84</f>
        <v>16211</v>
      </c>
      <c r="AS84">
        <f>+domexp!AS84+reexp!AS84</f>
        <v>511</v>
      </c>
      <c r="AT84">
        <f>+domexp!AT84+reexp!AT84</f>
        <v>0</v>
      </c>
      <c r="AU84">
        <f>+domexp!AU84+reexp!AU84</f>
        <v>0</v>
      </c>
      <c r="AV84">
        <f>+domexp!AV84+reexp!AV84</f>
        <v>0</v>
      </c>
      <c r="AW84">
        <f>+domexp!AW84+reexp!AW84</f>
        <v>0</v>
      </c>
      <c r="AX84">
        <f>+domexp!AX84+reexp!AX84</f>
        <v>31141</v>
      </c>
      <c r="AY84">
        <f>+domexp!AY84+reexp!AY84</f>
        <v>501548</v>
      </c>
      <c r="AZ84">
        <f>+domexp!AZ84+reexp!AZ84</f>
        <v>492100</v>
      </c>
      <c r="BA84">
        <f>+domexp!BA84+reexp!BA84</f>
        <v>16091</v>
      </c>
      <c r="BB84">
        <f>+domexp!BB84+reexp!BB84</f>
        <v>7036</v>
      </c>
      <c r="BC84">
        <f>+domexp!BC84+reexp!BC84</f>
        <v>20</v>
      </c>
    </row>
    <row r="85" spans="1:55" x14ac:dyDescent="0.25">
      <c r="A85" t="s">
        <v>0</v>
      </c>
      <c r="B85" t="s">
        <v>66</v>
      </c>
      <c r="D85" t="s">
        <v>232</v>
      </c>
      <c r="E85">
        <f>+domexp!E85+reexp!E85</f>
        <v>0</v>
      </c>
      <c r="F85">
        <f>+domexp!F85+reexp!F85</f>
        <v>0</v>
      </c>
      <c r="G85">
        <f>+domexp!G85+reexp!G85</f>
        <v>0</v>
      </c>
      <c r="H85">
        <f>+domexp!H85+reexp!H85</f>
        <v>0</v>
      </c>
      <c r="I85">
        <f>+domexp!I85+reexp!I85</f>
        <v>0</v>
      </c>
      <c r="J85">
        <f>+domexp!J85+reexp!J85</f>
        <v>649761</v>
      </c>
      <c r="K85">
        <f>+domexp!K85+reexp!K85</f>
        <v>651568</v>
      </c>
      <c r="L85">
        <f>+domexp!L85+reexp!L85</f>
        <v>609724</v>
      </c>
      <c r="M85">
        <f>+domexp!M85+reexp!M85</f>
        <v>708451</v>
      </c>
      <c r="N85">
        <f>+domexp!N85+reexp!N85</f>
        <v>901798</v>
      </c>
      <c r="O85">
        <f>+domexp!O85+reexp!O85</f>
        <v>755655</v>
      </c>
      <c r="P85">
        <f>+domexp!P85+reexp!P85</f>
        <v>1004492</v>
      </c>
      <c r="Q85">
        <f>+domexp!Q85+reexp!Q85</f>
        <v>1048626</v>
      </c>
      <c r="R85">
        <f>+domexp!R85+reexp!R85</f>
        <v>502029</v>
      </c>
      <c r="S85">
        <f>+domexp!S85+reexp!S85</f>
        <v>0</v>
      </c>
      <c r="T85">
        <f>+domexp!T85+reexp!T85</f>
        <v>0</v>
      </c>
      <c r="U85">
        <f>+domexp!U85+reexp!U85</f>
        <v>0</v>
      </c>
      <c r="V85">
        <f>+domexp!V85+reexp!V85</f>
        <v>0</v>
      </c>
      <c r="W85">
        <f>+domexp!W85+reexp!W85</f>
        <v>0</v>
      </c>
      <c r="X85">
        <f>+domexp!X85+reexp!X85</f>
        <v>460876</v>
      </c>
      <c r="Y85">
        <f>+domexp!Y85+reexp!Y85</f>
        <v>1048776</v>
      </c>
      <c r="Z85">
        <f>+domexp!Z85+reexp!Z85</f>
        <v>1078566</v>
      </c>
      <c r="AA85">
        <f>+domexp!AA85+reexp!AA85</f>
        <v>879811</v>
      </c>
      <c r="AB85">
        <f>+domexp!AB85+reexp!AB85</f>
        <v>1344489</v>
      </c>
      <c r="AC85">
        <f>+domexp!AC85+reexp!AC85</f>
        <v>1112071</v>
      </c>
      <c r="AD85">
        <f>+domexp!AD85+reexp!AD85</f>
        <v>1356996</v>
      </c>
      <c r="AE85">
        <f>+domexp!AE85+reexp!AE85</f>
        <v>897934</v>
      </c>
      <c r="AF85">
        <f>+domexp!AF85+reexp!AF85</f>
        <v>934781</v>
      </c>
      <c r="AG85">
        <f>+domexp!AG85+reexp!AG85</f>
        <v>926671</v>
      </c>
      <c r="AH85">
        <f>+domexp!AH85+reexp!AH85</f>
        <v>865025</v>
      </c>
      <c r="AI85">
        <f>+domexp!AI85+reexp!AI85</f>
        <v>438253</v>
      </c>
      <c r="AJ85">
        <f>+domexp!AJ85+reexp!AJ85</f>
        <v>564872</v>
      </c>
      <c r="AK85">
        <f>+domexp!AK85+reexp!AK85</f>
        <v>578659</v>
      </c>
      <c r="AL85">
        <f>+domexp!AL85+reexp!AL85</f>
        <v>274059</v>
      </c>
      <c r="AM85">
        <f>+domexp!AM85+reexp!AM85</f>
        <v>288274</v>
      </c>
      <c r="AN85">
        <f>+domexp!AN85+reexp!AN85</f>
        <v>223432</v>
      </c>
      <c r="AO85">
        <f>+domexp!AO85+reexp!AO85</f>
        <v>255398</v>
      </c>
      <c r="AP85">
        <f>+domexp!AP85+reexp!AP85</f>
        <v>294463</v>
      </c>
      <c r="AQ85">
        <f>+domexp!AQ85+reexp!AQ85</f>
        <v>343449</v>
      </c>
      <c r="AR85">
        <f>+domexp!AR85+reexp!AR85</f>
        <v>175397</v>
      </c>
      <c r="AS85">
        <f>+domexp!AS85+reexp!AS85</f>
        <v>342240</v>
      </c>
      <c r="AT85">
        <f>+domexp!AT85+reexp!AT85</f>
        <v>52270</v>
      </c>
      <c r="AU85">
        <f>+domexp!AU85+reexp!AU85</f>
        <v>0</v>
      </c>
      <c r="AV85">
        <f>+domexp!AV85+reexp!AV85</f>
        <v>0</v>
      </c>
      <c r="AW85">
        <f>+domexp!AW85+reexp!AW85</f>
        <v>0</v>
      </c>
      <c r="AX85">
        <f>+domexp!AX85+reexp!AX85</f>
        <v>4</v>
      </c>
      <c r="AY85">
        <f>+domexp!AY85+reexp!AY85</f>
        <v>1285</v>
      </c>
      <c r="AZ85">
        <f>+domexp!AZ85+reexp!AZ85</f>
        <v>59993</v>
      </c>
      <c r="BA85">
        <f>+domexp!BA85+reexp!BA85</f>
        <v>390625</v>
      </c>
      <c r="BB85">
        <f>+domexp!BB85+reexp!BB85</f>
        <v>772804</v>
      </c>
      <c r="BC85">
        <f>+domexp!BC85+reexp!BC85</f>
        <v>486597</v>
      </c>
    </row>
    <row r="86" spans="1:55" x14ac:dyDescent="0.25">
      <c r="B86" t="s">
        <v>291</v>
      </c>
      <c r="E86">
        <f>+domexp!E86+reexp!E86</f>
        <v>0</v>
      </c>
      <c r="F86">
        <f>+domexp!F86+reexp!F86</f>
        <v>0</v>
      </c>
      <c r="G86">
        <f>+domexp!G86+reexp!G86</f>
        <v>0</v>
      </c>
      <c r="H86">
        <f>+domexp!H86+reexp!H86</f>
        <v>0</v>
      </c>
      <c r="I86">
        <f>+domexp!I86+reexp!I86</f>
        <v>0</v>
      </c>
      <c r="J86">
        <f>+domexp!J86+reexp!J86</f>
        <v>53359</v>
      </c>
      <c r="K86">
        <f>+domexp!K86+reexp!K86</f>
        <v>62543</v>
      </c>
      <c r="L86">
        <f>+domexp!L86+reexp!L86</f>
        <v>159798</v>
      </c>
      <c r="M86">
        <f>+domexp!M86+reexp!M86</f>
        <v>243105</v>
      </c>
      <c r="N86">
        <f>+domexp!N86+reexp!N86</f>
        <v>204596</v>
      </c>
      <c r="O86">
        <f>+domexp!O86+reexp!O86</f>
        <v>342831</v>
      </c>
      <c r="P86">
        <f>+domexp!P86+reexp!P86</f>
        <v>320028</v>
      </c>
      <c r="Q86">
        <f>+domexp!Q86+reexp!Q86</f>
        <v>316996</v>
      </c>
      <c r="R86">
        <f>+domexp!R86+reexp!R86</f>
        <v>38275</v>
      </c>
      <c r="S86">
        <f>+domexp!S86+reexp!S86</f>
        <v>0</v>
      </c>
      <c r="T86">
        <f>+domexp!T86+reexp!T86</f>
        <v>0</v>
      </c>
      <c r="U86">
        <f>+domexp!U86+reexp!U86</f>
        <v>0</v>
      </c>
      <c r="V86">
        <f>+domexp!V86+reexp!V86</f>
        <v>0</v>
      </c>
      <c r="W86">
        <f>+domexp!W86+reexp!W86</f>
        <v>0</v>
      </c>
      <c r="X86">
        <f>+domexp!X86+reexp!X86</f>
        <v>893524</v>
      </c>
      <c r="Y86">
        <f>+domexp!Y86+reexp!Y86</f>
        <v>663125</v>
      </c>
      <c r="Z86">
        <f>+domexp!Z86+reexp!Z86</f>
        <v>0</v>
      </c>
      <c r="AA86">
        <f>+domexp!AA86+reexp!AA86</f>
        <v>0</v>
      </c>
      <c r="AB86">
        <f>+domexp!AB86+reexp!AB86</f>
        <v>0</v>
      </c>
      <c r="AC86">
        <f>+domexp!AC86+reexp!AC86</f>
        <v>0</v>
      </c>
      <c r="AD86">
        <f>+domexp!AD86+reexp!AD86</f>
        <v>0</v>
      </c>
      <c r="AE86">
        <f>+domexp!AE86+reexp!AE86</f>
        <v>0</v>
      </c>
      <c r="AF86">
        <f>+domexp!AF86+reexp!AF86</f>
        <v>0</v>
      </c>
      <c r="AG86">
        <f>+domexp!AG86+reexp!AG86</f>
        <v>0</v>
      </c>
      <c r="AH86">
        <f>+domexp!AH86+reexp!AH86</f>
        <v>0</v>
      </c>
      <c r="AI86">
        <f>+domexp!AI86+reexp!AI86</f>
        <v>0</v>
      </c>
      <c r="AJ86">
        <f>+domexp!AJ86+reexp!AJ86</f>
        <v>0</v>
      </c>
      <c r="AK86">
        <f>+domexp!AK86+reexp!AK86</f>
        <v>0</v>
      </c>
      <c r="AL86">
        <f>+domexp!AL86+reexp!AL86</f>
        <v>0</v>
      </c>
      <c r="AM86">
        <f>+domexp!AM86+reexp!AM86</f>
        <v>0</v>
      </c>
      <c r="AN86">
        <f>+domexp!AN86+reexp!AN86</f>
        <v>0</v>
      </c>
      <c r="AO86">
        <f>+domexp!AO86+reexp!AO86</f>
        <v>0</v>
      </c>
      <c r="AP86">
        <f>+domexp!AP86+reexp!AP86</f>
        <v>0</v>
      </c>
      <c r="AQ86">
        <f>+domexp!AQ86+reexp!AQ86</f>
        <v>0</v>
      </c>
      <c r="AR86">
        <f>+domexp!AR86+reexp!AR86</f>
        <v>0</v>
      </c>
      <c r="AS86">
        <f>+domexp!AS86+reexp!AS86</f>
        <v>0</v>
      </c>
      <c r="AT86">
        <f>+domexp!AT86+reexp!AT86</f>
        <v>0</v>
      </c>
      <c r="AU86">
        <f>+domexp!AU86+reexp!AU86</f>
        <v>0</v>
      </c>
      <c r="AV86">
        <f>+domexp!AV86+reexp!AV86</f>
        <v>0</v>
      </c>
      <c r="AW86">
        <f>+domexp!AW86+reexp!AW86</f>
        <v>0</v>
      </c>
      <c r="AX86">
        <f>+domexp!AX86+reexp!AX86</f>
        <v>0</v>
      </c>
      <c r="AY86">
        <f>+domexp!AY86+reexp!AY86</f>
        <v>0</v>
      </c>
      <c r="AZ86">
        <f>+domexp!AZ86+reexp!AZ86</f>
        <v>0</v>
      </c>
      <c r="BA86">
        <f>+domexp!BA86+reexp!BA86</f>
        <v>0</v>
      </c>
      <c r="BB86">
        <f>+domexp!BB86+reexp!BB86</f>
        <v>0</v>
      </c>
      <c r="BC86">
        <f>+domexp!BC86+reexp!BC86</f>
        <v>0</v>
      </c>
    </row>
    <row r="87" spans="1:55" x14ac:dyDescent="0.25">
      <c r="A87" t="s">
        <v>0</v>
      </c>
      <c r="B87" t="s">
        <v>67</v>
      </c>
      <c r="D87" t="s">
        <v>232</v>
      </c>
      <c r="E87">
        <f>+domexp!E87+reexp!E87</f>
        <v>0</v>
      </c>
      <c r="F87">
        <f>+domexp!F87+reexp!F87</f>
        <v>0</v>
      </c>
      <c r="G87">
        <f>+domexp!G87+reexp!G87</f>
        <v>0</v>
      </c>
      <c r="H87">
        <f>+domexp!H87+reexp!H87</f>
        <v>0</v>
      </c>
      <c r="I87">
        <f>+domexp!I87+reexp!I87</f>
        <v>0</v>
      </c>
      <c r="J87">
        <f>+domexp!J87+reexp!J87</f>
        <v>1305658</v>
      </c>
      <c r="K87">
        <f>+domexp!K87+reexp!K87</f>
        <v>1670319</v>
      </c>
      <c r="L87">
        <f>+domexp!L87+reexp!L87</f>
        <v>2160166</v>
      </c>
      <c r="M87">
        <f>+domexp!M87+reexp!M87</f>
        <v>2033254</v>
      </c>
      <c r="N87">
        <f>+domexp!N87+reexp!N87</f>
        <v>1749996</v>
      </c>
      <c r="O87">
        <f>+domexp!O87+reexp!O87</f>
        <v>1880049</v>
      </c>
      <c r="P87">
        <f>+domexp!P87+reexp!P87</f>
        <v>2788911</v>
      </c>
      <c r="Q87">
        <f>+domexp!Q87+reexp!Q87</f>
        <v>3024326</v>
      </c>
      <c r="R87">
        <f>+domexp!R87+reexp!R87</f>
        <v>2018160</v>
      </c>
      <c r="S87">
        <f>+domexp!S87+reexp!S87</f>
        <v>0</v>
      </c>
      <c r="T87">
        <f>+domexp!T87+reexp!T87</f>
        <v>0</v>
      </c>
      <c r="U87">
        <f>+domexp!U87+reexp!U87</f>
        <v>0</v>
      </c>
      <c r="V87">
        <f>+domexp!V87+reexp!V87</f>
        <v>0</v>
      </c>
      <c r="W87">
        <f>+domexp!W87+reexp!W87</f>
        <v>0</v>
      </c>
      <c r="X87">
        <f>+domexp!X87+reexp!X87</f>
        <v>6031402</v>
      </c>
      <c r="Y87">
        <f>+domexp!Y87+reexp!Y87</f>
        <v>7503205</v>
      </c>
      <c r="Z87">
        <f>+domexp!Z87+reexp!Z87</f>
        <v>5928335</v>
      </c>
      <c r="AA87">
        <f>+domexp!AA87+reexp!AA87</f>
        <v>2682512</v>
      </c>
      <c r="AB87">
        <f>+domexp!AB87+reexp!AB87</f>
        <v>2843667</v>
      </c>
      <c r="AC87">
        <f>+domexp!AC87+reexp!AC87</f>
        <v>2939100</v>
      </c>
      <c r="AD87">
        <f>+domexp!AD87+reexp!AD87</f>
        <v>3187988</v>
      </c>
      <c r="AE87">
        <f>+domexp!AE87+reexp!AE87</f>
        <v>2698137</v>
      </c>
      <c r="AF87">
        <f>+domexp!AF87+reexp!AF87</f>
        <v>2789235</v>
      </c>
      <c r="AG87">
        <f>+domexp!AG87+reexp!AG87</f>
        <v>3061503</v>
      </c>
      <c r="AH87">
        <f>+domexp!AH87+reexp!AH87</f>
        <v>2374316</v>
      </c>
      <c r="AI87">
        <f>+domexp!AI87+reexp!AI87</f>
        <v>1985720</v>
      </c>
      <c r="AJ87">
        <f>+domexp!AJ87+reexp!AJ87</f>
        <v>1362408</v>
      </c>
      <c r="AK87">
        <f>+domexp!AK87+reexp!AK87</f>
        <v>1789226</v>
      </c>
      <c r="AL87">
        <f>+domexp!AL87+reexp!AL87</f>
        <v>2442216</v>
      </c>
      <c r="AM87">
        <f>+domexp!AM87+reexp!AM87</f>
        <v>2759396</v>
      </c>
      <c r="AN87">
        <f>+domexp!AN87+reexp!AN87</f>
        <v>1266961</v>
      </c>
      <c r="AO87">
        <f>+domexp!AO87+reexp!AO87</f>
        <v>1165589</v>
      </c>
      <c r="AP87">
        <f>+domexp!AP87+reexp!AP87</f>
        <v>1908639</v>
      </c>
      <c r="AQ87">
        <f>+domexp!AQ87+reexp!AQ87</f>
        <v>1406008</v>
      </c>
      <c r="AR87">
        <f>+domexp!AR87+reexp!AR87</f>
        <v>1840553</v>
      </c>
      <c r="AS87">
        <f>+domexp!AS87+reexp!AS87</f>
        <v>1708810</v>
      </c>
      <c r="AT87">
        <f>+domexp!AT87+reexp!AT87</f>
        <v>0</v>
      </c>
      <c r="AU87">
        <f>+domexp!AU87+reexp!AU87</f>
        <v>0</v>
      </c>
      <c r="AV87">
        <f>+domexp!AV87+reexp!AV87</f>
        <v>0</v>
      </c>
      <c r="AW87">
        <f>+domexp!AW87+reexp!AW87</f>
        <v>0</v>
      </c>
      <c r="AX87">
        <f>+domexp!AX87+reexp!AX87</f>
        <v>4793</v>
      </c>
      <c r="AY87">
        <f>+domexp!AY87+reexp!AY87</f>
        <v>8966</v>
      </c>
      <c r="AZ87">
        <f>+domexp!AZ87+reexp!AZ87</f>
        <v>114542</v>
      </c>
      <c r="BA87">
        <f>+domexp!BA87+reexp!BA87</f>
        <v>959109</v>
      </c>
      <c r="BB87">
        <f>+domexp!BB87+reexp!BB87</f>
        <v>2366731</v>
      </c>
      <c r="BC87">
        <f>+domexp!BC87+reexp!BC87</f>
        <v>1392887</v>
      </c>
    </row>
    <row r="88" spans="1:55" x14ac:dyDescent="0.25">
      <c r="A88" t="s">
        <v>0</v>
      </c>
      <c r="B88" t="s">
        <v>68</v>
      </c>
      <c r="D88" t="s">
        <v>232</v>
      </c>
      <c r="E88">
        <f>+domexp!E88+reexp!E88</f>
        <v>0</v>
      </c>
      <c r="F88">
        <f>+domexp!F88+reexp!F88</f>
        <v>0</v>
      </c>
      <c r="G88">
        <f>+domexp!G88+reexp!G88</f>
        <v>0</v>
      </c>
      <c r="H88">
        <f>+domexp!H88+reexp!H88</f>
        <v>0</v>
      </c>
      <c r="I88">
        <f>+domexp!I88+reexp!I88</f>
        <v>0</v>
      </c>
      <c r="J88">
        <f>+domexp!J88+reexp!J88</f>
        <v>3166889</v>
      </c>
      <c r="K88">
        <f>+domexp!K88+reexp!K88</f>
        <v>3779708</v>
      </c>
      <c r="L88">
        <f>+domexp!L88+reexp!L88</f>
        <v>3355816</v>
      </c>
      <c r="M88">
        <f>+domexp!M88+reexp!M88</f>
        <v>2685585</v>
      </c>
      <c r="N88">
        <f>+domexp!N88+reexp!N88</f>
        <v>3239492</v>
      </c>
      <c r="O88">
        <f>+domexp!O88+reexp!O88</f>
        <v>3621050</v>
      </c>
      <c r="P88">
        <f>+domexp!P88+reexp!P88</f>
        <v>3724077</v>
      </c>
      <c r="Q88">
        <f>+domexp!Q88+reexp!Q88</f>
        <v>3323435</v>
      </c>
      <c r="R88">
        <f>+domexp!R88+reexp!R88</f>
        <v>2551669</v>
      </c>
      <c r="S88">
        <f>+domexp!S88+reexp!S88</f>
        <v>0</v>
      </c>
      <c r="T88">
        <f>+domexp!T88+reexp!T88</f>
        <v>0</v>
      </c>
      <c r="U88">
        <f>+domexp!U88+reexp!U88</f>
        <v>0</v>
      </c>
      <c r="V88">
        <f>+domexp!V88+reexp!V88</f>
        <v>0</v>
      </c>
      <c r="W88">
        <f>+domexp!W88+reexp!W88</f>
        <v>0</v>
      </c>
      <c r="X88">
        <f>+domexp!X88+reexp!X88</f>
        <v>12793076</v>
      </c>
      <c r="Y88">
        <f>+domexp!Y88+reexp!Y88</f>
        <v>12952586</v>
      </c>
      <c r="Z88">
        <f>+domexp!Z88+reexp!Z88</f>
        <v>4674102</v>
      </c>
      <c r="AA88">
        <f>+domexp!AA88+reexp!AA88</f>
        <v>3545700</v>
      </c>
      <c r="AB88">
        <f>+domexp!AB88+reexp!AB88</f>
        <v>3283022</v>
      </c>
      <c r="AC88">
        <f>+domexp!AC88+reexp!AC88</f>
        <v>3432503</v>
      </c>
      <c r="AD88">
        <f>+domexp!AD88+reexp!AD88</f>
        <v>3752440</v>
      </c>
      <c r="AE88">
        <f>+domexp!AE88+reexp!AE88</f>
        <v>2509875</v>
      </c>
      <c r="AF88">
        <f>+domexp!AF88+reexp!AF88</f>
        <v>2485483</v>
      </c>
      <c r="AG88">
        <f>+domexp!AG88+reexp!AG88</f>
        <v>2124333</v>
      </c>
      <c r="AH88">
        <f>+domexp!AH88+reexp!AH88</f>
        <v>2295825</v>
      </c>
      <c r="AI88">
        <f>+domexp!AI88+reexp!AI88</f>
        <v>1615110</v>
      </c>
      <c r="AJ88">
        <f>+domexp!AJ88+reexp!AJ88</f>
        <v>1477181</v>
      </c>
      <c r="AK88">
        <f>+domexp!AK88+reexp!AK88</f>
        <v>1095769</v>
      </c>
      <c r="AL88">
        <f>+domexp!AL88+reexp!AL88</f>
        <v>0</v>
      </c>
      <c r="AM88">
        <f>+domexp!AM88+reexp!AM88</f>
        <v>0</v>
      </c>
      <c r="AN88">
        <f>+domexp!AN88+reexp!AN88</f>
        <v>0</v>
      </c>
      <c r="AO88">
        <f>+domexp!AO88+reexp!AO88</f>
        <v>0</v>
      </c>
      <c r="AP88">
        <f>+domexp!AP88+reexp!AP88</f>
        <v>0</v>
      </c>
      <c r="AQ88">
        <f>+domexp!AQ88+reexp!AQ88</f>
        <v>0</v>
      </c>
      <c r="AR88">
        <f>+domexp!AR88+reexp!AR88</f>
        <v>0</v>
      </c>
      <c r="AS88">
        <f>+domexp!AS88+reexp!AS88</f>
        <v>0</v>
      </c>
      <c r="AT88">
        <f>+domexp!AT88+reexp!AT88</f>
        <v>0</v>
      </c>
      <c r="AU88">
        <f>+domexp!AU88+reexp!AU88</f>
        <v>0</v>
      </c>
      <c r="AV88">
        <f>+domexp!AV88+reexp!AV88</f>
        <v>0</v>
      </c>
      <c r="AW88">
        <f>+domexp!AW88+reexp!AW88</f>
        <v>0</v>
      </c>
      <c r="AX88">
        <f>+domexp!AX88+reexp!AX88</f>
        <v>0</v>
      </c>
      <c r="AY88">
        <f>+domexp!AY88+reexp!AY88</f>
        <v>0</v>
      </c>
      <c r="AZ88">
        <f>+domexp!AZ88+reexp!AZ88</f>
        <v>0</v>
      </c>
      <c r="BA88">
        <f>+domexp!BA88+reexp!BA88</f>
        <v>0</v>
      </c>
      <c r="BB88">
        <f>+domexp!BB88+reexp!BB88</f>
        <v>0</v>
      </c>
      <c r="BC88">
        <f>+domexp!BC88+reexp!BC88</f>
        <v>0</v>
      </c>
    </row>
    <row r="89" spans="1:55" x14ac:dyDescent="0.25">
      <c r="A89" t="s">
        <v>0</v>
      </c>
      <c r="B89" t="s">
        <v>69</v>
      </c>
      <c r="D89" t="s">
        <v>232</v>
      </c>
      <c r="E89">
        <f>+domexp!E89+reexp!E89</f>
        <v>0</v>
      </c>
      <c r="F89">
        <f>+domexp!F89+reexp!F89</f>
        <v>0</v>
      </c>
      <c r="G89">
        <f>+domexp!G89+reexp!G89</f>
        <v>0</v>
      </c>
      <c r="H89">
        <f>+domexp!H89+reexp!H89</f>
        <v>0</v>
      </c>
      <c r="I89">
        <f>+domexp!I89+reexp!I89</f>
        <v>0</v>
      </c>
      <c r="J89">
        <f>+domexp!J89+reexp!J89</f>
        <v>3747042</v>
      </c>
      <c r="K89">
        <f>+domexp!K89+reexp!K89</f>
        <v>4556025</v>
      </c>
      <c r="L89">
        <f>+domexp!L89+reexp!L89</f>
        <v>4398166</v>
      </c>
      <c r="M89">
        <f>+domexp!M89+reexp!M89</f>
        <v>4458509</v>
      </c>
      <c r="N89">
        <f>+domexp!N89+reexp!N89</f>
        <v>4500223</v>
      </c>
      <c r="O89">
        <f>+domexp!O89+reexp!O89</f>
        <v>5142627</v>
      </c>
      <c r="P89">
        <f>+domexp!P89+reexp!P89</f>
        <v>5934225</v>
      </c>
      <c r="Q89">
        <f>+domexp!Q89+reexp!Q89</f>
        <v>4930329</v>
      </c>
      <c r="R89">
        <f>+domexp!R89+reexp!R89</f>
        <v>5398987</v>
      </c>
      <c r="S89">
        <f>+domexp!S89+reexp!S89</f>
        <v>0</v>
      </c>
      <c r="T89">
        <f>+domexp!T89+reexp!T89</f>
        <v>0</v>
      </c>
      <c r="U89">
        <f>+domexp!U89+reexp!U89</f>
        <v>0</v>
      </c>
      <c r="V89">
        <f>+domexp!V89+reexp!V89</f>
        <v>0</v>
      </c>
      <c r="W89">
        <f>+domexp!W89+reexp!W89</f>
        <v>0</v>
      </c>
      <c r="X89">
        <f>+domexp!X89+reexp!X89</f>
        <v>10098374</v>
      </c>
      <c r="Y89">
        <f>+domexp!Y89+reexp!Y89</f>
        <v>19456990</v>
      </c>
      <c r="Z89">
        <f>+domexp!Z89+reexp!Z89</f>
        <v>144400</v>
      </c>
      <c r="AA89">
        <f>+domexp!AA89+reexp!AA89</f>
        <v>279903</v>
      </c>
      <c r="AB89">
        <f>+domexp!AB89+reexp!AB89</f>
        <v>811146</v>
      </c>
      <c r="AC89">
        <f>+domexp!AC89+reexp!AC89</f>
        <v>915183</v>
      </c>
      <c r="AD89">
        <f>+domexp!AD89+reexp!AD89</f>
        <v>1057947</v>
      </c>
      <c r="AE89">
        <f>+domexp!AE89+reexp!AE89</f>
        <v>701679</v>
      </c>
      <c r="AF89">
        <f>+domexp!AF89+reexp!AF89</f>
        <v>800983</v>
      </c>
      <c r="AG89">
        <f>+domexp!AG89+reexp!AG89</f>
        <v>758049</v>
      </c>
      <c r="AH89">
        <f>+domexp!AH89+reexp!AH89</f>
        <v>649591</v>
      </c>
      <c r="AI89">
        <f>+domexp!AI89+reexp!AI89</f>
        <v>325760</v>
      </c>
      <c r="AJ89">
        <f>+domexp!AJ89+reexp!AJ89</f>
        <v>304089</v>
      </c>
      <c r="AK89">
        <f>+domexp!AK89+reexp!AK89</f>
        <v>437586</v>
      </c>
      <c r="AL89">
        <f>+domexp!AL89+reexp!AL89</f>
        <v>0</v>
      </c>
      <c r="AM89">
        <f>+domexp!AM89+reexp!AM89</f>
        <v>0</v>
      </c>
      <c r="AN89">
        <f>+domexp!AN89+reexp!AN89</f>
        <v>0</v>
      </c>
      <c r="AO89">
        <f>+domexp!AO89+reexp!AO89</f>
        <v>0</v>
      </c>
      <c r="AP89">
        <f>+domexp!AP89+reexp!AP89</f>
        <v>0</v>
      </c>
      <c r="AQ89">
        <f>+domexp!AQ89+reexp!AQ89</f>
        <v>0</v>
      </c>
      <c r="AR89">
        <f>+domexp!AR89+reexp!AR89</f>
        <v>0</v>
      </c>
      <c r="AS89">
        <f>+domexp!AS89+reexp!AS89</f>
        <v>0</v>
      </c>
      <c r="AT89">
        <f>+domexp!AT89+reexp!AT89</f>
        <v>0</v>
      </c>
      <c r="AU89">
        <f>+domexp!AU89+reexp!AU89</f>
        <v>0</v>
      </c>
      <c r="AV89">
        <f>+domexp!AV89+reexp!AV89</f>
        <v>0</v>
      </c>
      <c r="AW89">
        <f>+domexp!AW89+reexp!AW89</f>
        <v>0</v>
      </c>
      <c r="AX89">
        <f>+domexp!AX89+reexp!AX89</f>
        <v>0</v>
      </c>
      <c r="AY89">
        <f>+domexp!AY89+reexp!AY89</f>
        <v>0</v>
      </c>
      <c r="AZ89">
        <f>+domexp!AZ89+reexp!AZ89</f>
        <v>0</v>
      </c>
      <c r="BA89">
        <f>+domexp!BA89+reexp!BA89</f>
        <v>0</v>
      </c>
      <c r="BB89">
        <f>+domexp!BB89+reexp!BB89</f>
        <v>0</v>
      </c>
      <c r="BC89">
        <f>+domexp!BC89+reexp!BC89</f>
        <v>0</v>
      </c>
    </row>
    <row r="90" spans="1:55" x14ac:dyDescent="0.25">
      <c r="A90" t="s">
        <v>0</v>
      </c>
      <c r="B90" t="s">
        <v>70</v>
      </c>
      <c r="C90" t="s">
        <v>71</v>
      </c>
      <c r="D90" t="s">
        <v>232</v>
      </c>
      <c r="E90">
        <f>+domexp!E90+reexp!E90</f>
        <v>0</v>
      </c>
      <c r="F90">
        <f>+domexp!F90+reexp!F90</f>
        <v>0</v>
      </c>
      <c r="G90">
        <f>+domexp!G90+reexp!G90</f>
        <v>0</v>
      </c>
      <c r="H90">
        <f>+domexp!H90+reexp!H90</f>
        <v>0</v>
      </c>
      <c r="I90">
        <f>+domexp!I90+reexp!I90</f>
        <v>0</v>
      </c>
      <c r="J90">
        <f>+domexp!J90+reexp!J90</f>
        <v>0</v>
      </c>
      <c r="K90">
        <f>+domexp!K90+reexp!K90</f>
        <v>0</v>
      </c>
      <c r="L90">
        <f>+domexp!L90+reexp!L90</f>
        <v>0</v>
      </c>
      <c r="M90">
        <f>+domexp!M90+reexp!M90</f>
        <v>0</v>
      </c>
      <c r="N90">
        <f>+domexp!N90+reexp!N90</f>
        <v>0</v>
      </c>
      <c r="O90">
        <f>+domexp!O90+reexp!O90</f>
        <v>0</v>
      </c>
      <c r="P90">
        <f>+domexp!P90+reexp!P90</f>
        <v>0</v>
      </c>
      <c r="Q90">
        <f>+domexp!Q90+reexp!Q90</f>
        <v>0</v>
      </c>
      <c r="R90">
        <f>+domexp!R90+reexp!R90</f>
        <v>0</v>
      </c>
      <c r="S90">
        <f>+domexp!S90+reexp!S90</f>
        <v>0</v>
      </c>
      <c r="T90">
        <f>+domexp!T90+reexp!T90</f>
        <v>0</v>
      </c>
      <c r="U90">
        <f>+domexp!U90+reexp!U90</f>
        <v>0</v>
      </c>
      <c r="V90">
        <f>+domexp!V90+reexp!V90</f>
        <v>0</v>
      </c>
      <c r="W90">
        <f>+domexp!W90+reexp!W90</f>
        <v>0</v>
      </c>
      <c r="X90">
        <f>+domexp!X90+reexp!X90</f>
        <v>0</v>
      </c>
      <c r="Y90">
        <f>+domexp!Y90+reexp!Y90</f>
        <v>0</v>
      </c>
      <c r="Z90">
        <f>+domexp!Z90+reexp!Z90</f>
        <v>18603</v>
      </c>
      <c r="AA90">
        <f>+domexp!AA90+reexp!AA90</f>
        <v>5601</v>
      </c>
      <c r="AB90">
        <f>+domexp!AB90+reexp!AB90</f>
        <v>11028</v>
      </c>
      <c r="AC90">
        <f>+domexp!AC90+reexp!AC90</f>
        <v>0</v>
      </c>
      <c r="AD90">
        <f>+domexp!AD90+reexp!AD90</f>
        <v>0</v>
      </c>
      <c r="AE90">
        <f>+domexp!AE90+reexp!AE90</f>
        <v>0</v>
      </c>
      <c r="AF90">
        <f>+domexp!AF90+reexp!AF90</f>
        <v>0</v>
      </c>
      <c r="AG90">
        <f>+domexp!AG90+reexp!AG90</f>
        <v>0</v>
      </c>
      <c r="AH90">
        <f>+domexp!AH90+reexp!AH90</f>
        <v>0</v>
      </c>
      <c r="AI90">
        <f>+domexp!AI90+reexp!AI90</f>
        <v>0</v>
      </c>
      <c r="AJ90">
        <f>+domexp!AJ90+reexp!AJ90</f>
        <v>0</v>
      </c>
      <c r="AK90">
        <f>+domexp!AK90+reexp!AK90</f>
        <v>0</v>
      </c>
      <c r="AL90">
        <f>+domexp!AL90+reexp!AL90</f>
        <v>0</v>
      </c>
      <c r="AM90">
        <f>+domexp!AM90+reexp!AM90</f>
        <v>0</v>
      </c>
      <c r="AN90">
        <f>+domexp!AN90+reexp!AN90</f>
        <v>0</v>
      </c>
      <c r="AO90">
        <f>+domexp!AO90+reexp!AO90</f>
        <v>0</v>
      </c>
      <c r="AP90">
        <f>+domexp!AP90+reexp!AP90</f>
        <v>0</v>
      </c>
      <c r="AQ90">
        <f>+domexp!AQ90+reexp!AQ90</f>
        <v>0</v>
      </c>
      <c r="AR90">
        <f>+domexp!AR90+reexp!AR90</f>
        <v>0</v>
      </c>
      <c r="AS90">
        <f>+domexp!AS90+reexp!AS90</f>
        <v>0</v>
      </c>
      <c r="AT90">
        <f>+domexp!AT90+reexp!AT90</f>
        <v>0</v>
      </c>
      <c r="AU90">
        <f>+domexp!AU90+reexp!AU90</f>
        <v>0</v>
      </c>
      <c r="AV90">
        <f>+domexp!AV90+reexp!AV90</f>
        <v>0</v>
      </c>
      <c r="AW90">
        <f>+domexp!AW90+reexp!AW90</f>
        <v>0</v>
      </c>
      <c r="AX90">
        <f>+domexp!AX90+reexp!AX90</f>
        <v>0</v>
      </c>
      <c r="AY90">
        <f>+domexp!AY90+reexp!AY90</f>
        <v>0</v>
      </c>
      <c r="AZ90">
        <f>+domexp!AZ90+reexp!AZ90</f>
        <v>0</v>
      </c>
      <c r="BA90">
        <f>+domexp!BA90+reexp!BA90</f>
        <v>0</v>
      </c>
      <c r="BB90">
        <f>+domexp!BB90+reexp!BB90</f>
        <v>0</v>
      </c>
      <c r="BC90">
        <f>+domexp!BC90+reexp!BC90</f>
        <v>0</v>
      </c>
    </row>
    <row r="91" spans="1:55" x14ac:dyDescent="0.25">
      <c r="A91" t="s">
        <v>0</v>
      </c>
      <c r="B91" t="s">
        <v>72</v>
      </c>
      <c r="C91" t="s">
        <v>73</v>
      </c>
      <c r="D91" t="s">
        <v>232</v>
      </c>
      <c r="E91">
        <f>+domexp!E91+reexp!E91</f>
        <v>0</v>
      </c>
      <c r="F91">
        <f>+domexp!F91+reexp!F91</f>
        <v>0</v>
      </c>
      <c r="G91">
        <f>+domexp!G91+reexp!G91</f>
        <v>0</v>
      </c>
      <c r="H91">
        <f>+domexp!H91+reexp!H91</f>
        <v>0</v>
      </c>
      <c r="I91">
        <f>+domexp!I91+reexp!I91</f>
        <v>0</v>
      </c>
      <c r="J91">
        <f>+domexp!J91+reexp!J91</f>
        <v>0</v>
      </c>
      <c r="K91">
        <f>+domexp!K91+reexp!K91</f>
        <v>0</v>
      </c>
      <c r="L91">
        <f>+domexp!L91+reexp!L91</f>
        <v>0</v>
      </c>
      <c r="M91">
        <f>+domexp!M91+reexp!M91</f>
        <v>0</v>
      </c>
      <c r="N91">
        <f>+domexp!N91+reexp!N91</f>
        <v>0</v>
      </c>
      <c r="O91">
        <f>+domexp!O91+reexp!O91</f>
        <v>0</v>
      </c>
      <c r="P91">
        <f>+domexp!P91+reexp!P91</f>
        <v>0</v>
      </c>
      <c r="Q91">
        <f>+domexp!Q91+reexp!Q91</f>
        <v>0</v>
      </c>
      <c r="R91">
        <f>+domexp!R91+reexp!R91</f>
        <v>0</v>
      </c>
      <c r="S91">
        <f>+domexp!S91+reexp!S91</f>
        <v>0</v>
      </c>
      <c r="T91">
        <f>+domexp!T91+reexp!T91</f>
        <v>0</v>
      </c>
      <c r="U91">
        <f>+domexp!U91+reexp!U91</f>
        <v>0</v>
      </c>
      <c r="V91">
        <f>+domexp!V91+reexp!V91</f>
        <v>0</v>
      </c>
      <c r="W91">
        <f>+domexp!W91+reexp!W91</f>
        <v>0</v>
      </c>
      <c r="X91">
        <f>+domexp!X91+reexp!X91</f>
        <v>0</v>
      </c>
      <c r="Y91">
        <f>+domexp!Y91+reexp!Y91</f>
        <v>0</v>
      </c>
      <c r="Z91">
        <f>+domexp!Z91+reexp!Z91</f>
        <v>1729998</v>
      </c>
      <c r="AA91">
        <f>+domexp!AA91+reexp!AA91</f>
        <v>977128</v>
      </c>
      <c r="AB91">
        <f>+domexp!AB91+reexp!AB91</f>
        <v>0</v>
      </c>
      <c r="AC91">
        <f>+domexp!AC91+reexp!AC91</f>
        <v>0</v>
      </c>
      <c r="AD91">
        <f>+domexp!AD91+reexp!AD91</f>
        <v>0</v>
      </c>
      <c r="AE91">
        <f>+domexp!AE91+reexp!AE91</f>
        <v>0</v>
      </c>
      <c r="AF91">
        <f>+domexp!AF91+reexp!AF91</f>
        <v>0</v>
      </c>
      <c r="AG91">
        <f>+domexp!AG91+reexp!AG91</f>
        <v>0</v>
      </c>
      <c r="AH91">
        <f>+domexp!AH91+reexp!AH91</f>
        <v>0</v>
      </c>
      <c r="AI91">
        <f>+domexp!AI91+reexp!AI91</f>
        <v>0</v>
      </c>
      <c r="AJ91">
        <f>+domexp!AJ91+reexp!AJ91</f>
        <v>0</v>
      </c>
      <c r="AK91">
        <f>+domexp!AK91+reexp!AK91</f>
        <v>0</v>
      </c>
      <c r="AL91">
        <f>+domexp!AL91+reexp!AL91</f>
        <v>0</v>
      </c>
      <c r="AM91">
        <f>+domexp!AM91+reexp!AM91</f>
        <v>0</v>
      </c>
      <c r="AN91">
        <f>+domexp!AN91+reexp!AN91</f>
        <v>0</v>
      </c>
      <c r="AO91">
        <f>+domexp!AO91+reexp!AO91</f>
        <v>0</v>
      </c>
      <c r="AP91">
        <f>+domexp!AP91+reexp!AP91</f>
        <v>0</v>
      </c>
      <c r="AQ91">
        <f>+domexp!AQ91+reexp!AQ91</f>
        <v>0</v>
      </c>
      <c r="AR91">
        <f>+domexp!AR91+reexp!AR91</f>
        <v>0</v>
      </c>
      <c r="AS91">
        <f>+domexp!AS91+reexp!AS91</f>
        <v>0</v>
      </c>
      <c r="AT91">
        <f>+domexp!AT91+reexp!AT91</f>
        <v>0</v>
      </c>
      <c r="AU91">
        <f>+domexp!AU91+reexp!AU91</f>
        <v>0</v>
      </c>
      <c r="AV91">
        <f>+domexp!AV91+reexp!AV91</f>
        <v>0</v>
      </c>
      <c r="AW91">
        <f>+domexp!AW91+reexp!AW91</f>
        <v>0</v>
      </c>
      <c r="AX91">
        <f>+domexp!AX91+reexp!AX91</f>
        <v>0</v>
      </c>
      <c r="AY91">
        <f>+domexp!AY91+reexp!AY91</f>
        <v>0</v>
      </c>
      <c r="AZ91">
        <f>+domexp!AZ91+reexp!AZ91</f>
        <v>0</v>
      </c>
      <c r="BA91">
        <f>+domexp!BA91+reexp!BA91</f>
        <v>0</v>
      </c>
      <c r="BB91">
        <f>+domexp!BB91+reexp!BB91</f>
        <v>0</v>
      </c>
      <c r="BC91">
        <f>+domexp!BC91+reexp!BC91</f>
        <v>0</v>
      </c>
    </row>
    <row r="92" spans="1:55" x14ac:dyDescent="0.25">
      <c r="A92" t="s">
        <v>0</v>
      </c>
      <c r="B92" t="s">
        <v>218</v>
      </c>
      <c r="D92" t="s">
        <v>232</v>
      </c>
      <c r="E92">
        <f>+domexp!E92+reexp!E92</f>
        <v>0</v>
      </c>
      <c r="F92">
        <f>+domexp!F92+reexp!F92</f>
        <v>0</v>
      </c>
      <c r="G92">
        <f>+domexp!G92+reexp!G92</f>
        <v>0</v>
      </c>
      <c r="H92">
        <f>+domexp!H92+reexp!H92</f>
        <v>0</v>
      </c>
      <c r="I92">
        <f>+domexp!I92+reexp!I92</f>
        <v>0</v>
      </c>
      <c r="J92">
        <f>+domexp!J92+reexp!J92</f>
        <v>0</v>
      </c>
      <c r="K92">
        <f>+domexp!K92+reexp!K92</f>
        <v>0</v>
      </c>
      <c r="L92">
        <f>+domexp!L92+reexp!L92</f>
        <v>0</v>
      </c>
      <c r="M92">
        <f>+domexp!M92+reexp!M92</f>
        <v>0</v>
      </c>
      <c r="N92">
        <f>+domexp!N92+reexp!N92</f>
        <v>0</v>
      </c>
      <c r="O92">
        <f>+domexp!O92+reexp!O92</f>
        <v>0</v>
      </c>
      <c r="P92">
        <f>+domexp!P92+reexp!P92</f>
        <v>0</v>
      </c>
      <c r="Q92">
        <f>+domexp!Q92+reexp!Q92</f>
        <v>0</v>
      </c>
      <c r="R92">
        <f>+domexp!R92+reexp!R92</f>
        <v>0</v>
      </c>
      <c r="S92">
        <f>+domexp!S92+reexp!S92</f>
        <v>0</v>
      </c>
      <c r="T92">
        <f>+domexp!T92+reexp!T92</f>
        <v>0</v>
      </c>
      <c r="U92">
        <f>+domexp!U92+reexp!U92</f>
        <v>0</v>
      </c>
      <c r="V92">
        <f>+domexp!V92+reexp!V92</f>
        <v>0</v>
      </c>
      <c r="W92">
        <f>+domexp!W92+reexp!W92</f>
        <v>0</v>
      </c>
      <c r="X92">
        <f>+domexp!X92+reexp!X92</f>
        <v>0</v>
      </c>
      <c r="Y92">
        <f>+domexp!Y92+reexp!Y92</f>
        <v>0</v>
      </c>
      <c r="Z92">
        <f>+domexp!Z92+reexp!Z92</f>
        <v>0</v>
      </c>
      <c r="AA92">
        <f>+domexp!AA92+reexp!AA92</f>
        <v>0</v>
      </c>
      <c r="AB92">
        <f>+domexp!AB92+reexp!AB92</f>
        <v>0</v>
      </c>
      <c r="AC92">
        <f>+domexp!AC92+reexp!AC92</f>
        <v>0</v>
      </c>
      <c r="AD92">
        <f>+domexp!AD92+reexp!AD92</f>
        <v>0</v>
      </c>
      <c r="AE92">
        <f>+domexp!AE92+reexp!AE92</f>
        <v>0</v>
      </c>
      <c r="AF92">
        <f>+domexp!AF92+reexp!AF92</f>
        <v>0</v>
      </c>
      <c r="AG92">
        <f>+domexp!AG92+reexp!AG92</f>
        <v>0</v>
      </c>
      <c r="AH92">
        <f>+domexp!AH92+reexp!AH92</f>
        <v>0</v>
      </c>
      <c r="AI92">
        <f>+domexp!AI92+reexp!AI92</f>
        <v>0</v>
      </c>
      <c r="AJ92">
        <f>+domexp!AJ92+reexp!AJ92</f>
        <v>0</v>
      </c>
      <c r="AK92">
        <f>+domexp!AK92+reexp!AK92</f>
        <v>0</v>
      </c>
      <c r="AL92">
        <f>+domexp!AL92+reexp!AL92</f>
        <v>1522392</v>
      </c>
      <c r="AM92">
        <f>+domexp!AM92+reexp!AM92</f>
        <v>1229653</v>
      </c>
      <c r="AN92">
        <f>+domexp!AN92+reexp!AN92</f>
        <v>1048564</v>
      </c>
      <c r="AO92">
        <f>+domexp!AO92+reexp!AO92</f>
        <v>969321</v>
      </c>
      <c r="AP92">
        <f>+domexp!AP92+reexp!AP92</f>
        <v>1568292</v>
      </c>
      <c r="AQ92">
        <f>+domexp!AQ92+reexp!AQ92</f>
        <v>2512480</v>
      </c>
      <c r="AR92">
        <f>+domexp!AR92+reexp!AR92</f>
        <v>1593761</v>
      </c>
      <c r="AS92">
        <f>+domexp!AS92+reexp!AS92</f>
        <v>7278108</v>
      </c>
      <c r="AT92">
        <f>+domexp!AT92+reexp!AT92</f>
        <v>8292949</v>
      </c>
      <c r="AU92">
        <f>+domexp!AU92+reexp!AU92</f>
        <v>6816751</v>
      </c>
      <c r="AV92">
        <f>+domexp!AV92+reexp!AV92</f>
        <v>12868230</v>
      </c>
      <c r="AW92">
        <f>+domexp!AW92+reexp!AW92</f>
        <v>3235694</v>
      </c>
      <c r="AX92">
        <f>+domexp!AX92+reexp!AX92</f>
        <v>4170476</v>
      </c>
      <c r="AY92">
        <f>+domexp!AY92+reexp!AY92</f>
        <v>6291081</v>
      </c>
      <c r="AZ92">
        <f>+domexp!AZ92+reexp!AZ92</f>
        <v>11544489</v>
      </c>
      <c r="BA92">
        <f>+domexp!BA92+reexp!BA92</f>
        <v>16588321</v>
      </c>
      <c r="BB92">
        <f>+domexp!BB92+reexp!BB92</f>
        <v>10307192</v>
      </c>
      <c r="BC92">
        <f>+domexp!BC92+reexp!BC92</f>
        <v>10892339</v>
      </c>
    </row>
    <row r="93" spans="1:55" x14ac:dyDescent="0.25">
      <c r="B93" t="s">
        <v>259</v>
      </c>
      <c r="E93">
        <f>+domexp!E93+reexp!E93</f>
        <v>0</v>
      </c>
      <c r="F93">
        <f>+domexp!F93+reexp!F93</f>
        <v>0</v>
      </c>
      <c r="G93">
        <f>+domexp!G93+reexp!G93</f>
        <v>0</v>
      </c>
      <c r="H93">
        <f>+domexp!H93+reexp!H93</f>
        <v>0</v>
      </c>
      <c r="I93">
        <f>+domexp!I93+reexp!I93</f>
        <v>0</v>
      </c>
      <c r="J93">
        <f>+domexp!J93+reexp!J93</f>
        <v>0</v>
      </c>
      <c r="K93">
        <f>+domexp!K93+reexp!K93</f>
        <v>0</v>
      </c>
      <c r="L93">
        <f>+domexp!L93+reexp!L93</f>
        <v>0</v>
      </c>
      <c r="M93">
        <f>+domexp!M93+reexp!M93</f>
        <v>0</v>
      </c>
      <c r="N93">
        <f>+domexp!N93+reexp!N93</f>
        <v>0</v>
      </c>
      <c r="O93">
        <f>+domexp!O93+reexp!O93</f>
        <v>0</v>
      </c>
      <c r="P93">
        <f>+domexp!P93+reexp!P93</f>
        <v>0</v>
      </c>
      <c r="Q93">
        <f>+domexp!Q93+reexp!Q93</f>
        <v>0</v>
      </c>
      <c r="R93">
        <f>+domexp!R93+reexp!R93</f>
        <v>0</v>
      </c>
      <c r="S93">
        <f>+domexp!S93+reexp!S93</f>
        <v>0</v>
      </c>
      <c r="T93">
        <f>+domexp!T93+reexp!T93</f>
        <v>0</v>
      </c>
      <c r="U93">
        <f>+domexp!U93+reexp!U93</f>
        <v>0</v>
      </c>
      <c r="V93">
        <f>+domexp!V93+reexp!V93</f>
        <v>0</v>
      </c>
      <c r="W93">
        <f>+domexp!W93+reexp!W93</f>
        <v>0</v>
      </c>
      <c r="X93">
        <f>+domexp!X93+reexp!X93</f>
        <v>0</v>
      </c>
      <c r="Y93">
        <f>+domexp!Y93+reexp!Y93</f>
        <v>0</v>
      </c>
      <c r="Z93">
        <f>+domexp!Z93+reexp!Z93</f>
        <v>0</v>
      </c>
      <c r="AA93">
        <f>+domexp!AA93+reexp!AA93</f>
        <v>0</v>
      </c>
      <c r="AB93">
        <f>+domexp!AB93+reexp!AB93</f>
        <v>0</v>
      </c>
      <c r="AC93">
        <f>+domexp!AC93+reexp!AC93</f>
        <v>0</v>
      </c>
      <c r="AD93">
        <f>+domexp!AD93+reexp!AD93</f>
        <v>0</v>
      </c>
      <c r="AE93">
        <f>+domexp!AE93+reexp!AE93</f>
        <v>0</v>
      </c>
      <c r="AF93">
        <f>+domexp!AF93+reexp!AF93</f>
        <v>0</v>
      </c>
      <c r="AG93">
        <f>+domexp!AG93+reexp!AG93</f>
        <v>0</v>
      </c>
      <c r="AH93">
        <f>+domexp!AH93+reexp!AH93</f>
        <v>0</v>
      </c>
      <c r="AI93">
        <f>+domexp!AI93+reexp!AI93</f>
        <v>0</v>
      </c>
      <c r="AJ93">
        <f>+domexp!AJ93+reexp!AJ93</f>
        <v>0</v>
      </c>
      <c r="AK93">
        <f>+domexp!AK93+reexp!AK93</f>
        <v>0</v>
      </c>
      <c r="AL93">
        <f>+domexp!AL93+reexp!AL93</f>
        <v>0</v>
      </c>
      <c r="AM93">
        <f>+domexp!AM93+reexp!AM93</f>
        <v>0</v>
      </c>
      <c r="AN93">
        <f>+domexp!AN93+reexp!AN93</f>
        <v>0</v>
      </c>
      <c r="AO93">
        <f>+domexp!AO93+reexp!AO93</f>
        <v>0</v>
      </c>
      <c r="AP93">
        <f>+domexp!AP93+reexp!AP93</f>
        <v>0</v>
      </c>
      <c r="AQ93">
        <f>+domexp!AQ93+reexp!AQ93</f>
        <v>0</v>
      </c>
      <c r="AR93">
        <f>+domexp!AR93+reexp!AR93</f>
        <v>0</v>
      </c>
      <c r="AS93">
        <f>+domexp!AS93+reexp!AS93</f>
        <v>401430</v>
      </c>
      <c r="AT93">
        <f>+domexp!AT93+reexp!AT93</f>
        <v>21026</v>
      </c>
      <c r="AU93">
        <f>+domexp!AU93+reexp!AU93</f>
        <v>593973</v>
      </c>
      <c r="AV93">
        <f>+domexp!AV93+reexp!AV93</f>
        <v>749883</v>
      </c>
      <c r="AW93">
        <f>+domexp!AW93+reexp!AW93</f>
        <v>755923</v>
      </c>
      <c r="AX93">
        <f>+domexp!AX93+reexp!AX93</f>
        <v>1152123</v>
      </c>
      <c r="AY93">
        <f>+domexp!AY93+reexp!AY93</f>
        <v>4821197</v>
      </c>
      <c r="AZ93">
        <f>+domexp!AZ93+reexp!AZ93</f>
        <v>0</v>
      </c>
      <c r="BA93">
        <f>+domexp!BA93+reexp!BA93</f>
        <v>0</v>
      </c>
      <c r="BB93">
        <f>+domexp!BB93+reexp!BB93</f>
        <v>0</v>
      </c>
      <c r="BC93">
        <f>+domexp!BC93+reexp!BC93</f>
        <v>0</v>
      </c>
    </row>
    <row r="94" spans="1:55" x14ac:dyDescent="0.25">
      <c r="B94" t="s">
        <v>30</v>
      </c>
      <c r="E94">
        <f>+domexp!E94+reexp!E94</f>
        <v>0</v>
      </c>
      <c r="F94">
        <f>+domexp!F94+reexp!F94</f>
        <v>0</v>
      </c>
      <c r="G94">
        <f>+domexp!G94+reexp!G94</f>
        <v>0</v>
      </c>
      <c r="H94">
        <f>+domexp!H94+reexp!H94</f>
        <v>0</v>
      </c>
      <c r="I94">
        <f>+domexp!I94+reexp!I94</f>
        <v>0</v>
      </c>
      <c r="J94">
        <f>+domexp!J94+reexp!J94</f>
        <v>0</v>
      </c>
      <c r="K94">
        <f>+domexp!K94+reexp!K94</f>
        <v>0</v>
      </c>
      <c r="L94">
        <f>+domexp!L94+reexp!L94</f>
        <v>0</v>
      </c>
      <c r="M94">
        <f>+domexp!M94+reexp!M94</f>
        <v>0</v>
      </c>
      <c r="N94">
        <f>+domexp!N94+reexp!N94</f>
        <v>0</v>
      </c>
      <c r="O94">
        <f>+domexp!O94+reexp!O94</f>
        <v>0</v>
      </c>
      <c r="P94">
        <f>+domexp!P94+reexp!P94</f>
        <v>0</v>
      </c>
      <c r="Q94">
        <f>+domexp!Q94+reexp!Q94</f>
        <v>0</v>
      </c>
      <c r="R94">
        <f>+domexp!R94+reexp!R94</f>
        <v>0</v>
      </c>
      <c r="S94">
        <f>+domexp!S94+reexp!S94</f>
        <v>0</v>
      </c>
      <c r="T94">
        <f>+domexp!T94+reexp!T94</f>
        <v>0</v>
      </c>
      <c r="U94">
        <f>+domexp!U94+reexp!U94</f>
        <v>0</v>
      </c>
      <c r="V94">
        <f>+domexp!V94+reexp!V94</f>
        <v>0</v>
      </c>
      <c r="W94">
        <f>+domexp!W94+reexp!W94</f>
        <v>0</v>
      </c>
      <c r="X94">
        <f>+domexp!X94+reexp!X94</f>
        <v>0</v>
      </c>
      <c r="Y94">
        <f>+domexp!Y94+reexp!Y94</f>
        <v>0</v>
      </c>
      <c r="Z94">
        <f>+domexp!Z94+reexp!Z94</f>
        <v>0</v>
      </c>
      <c r="AA94">
        <f>+domexp!AA94+reexp!AA94</f>
        <v>0</v>
      </c>
      <c r="AB94">
        <f>+domexp!AB94+reexp!AB94</f>
        <v>0</v>
      </c>
      <c r="AC94">
        <f>+domexp!AC94+reexp!AC94</f>
        <v>0</v>
      </c>
      <c r="AD94">
        <f>+domexp!AD94+reexp!AD94</f>
        <v>0</v>
      </c>
      <c r="AE94">
        <f>+domexp!AE94+reexp!AE94</f>
        <v>0</v>
      </c>
      <c r="AF94">
        <f>+domexp!AF94+reexp!AF94</f>
        <v>0</v>
      </c>
      <c r="AG94">
        <f>+domexp!AG94+reexp!AG94</f>
        <v>0</v>
      </c>
      <c r="AH94">
        <f>+domexp!AH94+reexp!AH94</f>
        <v>0</v>
      </c>
      <c r="AI94">
        <f>+domexp!AI94+reexp!AI94</f>
        <v>0</v>
      </c>
      <c r="AJ94">
        <f>+domexp!AJ94+reexp!AJ94</f>
        <v>0</v>
      </c>
      <c r="AK94">
        <f>+domexp!AK94+reexp!AK94</f>
        <v>0</v>
      </c>
      <c r="AL94">
        <f>+domexp!AL94+reexp!AL94</f>
        <v>0</v>
      </c>
      <c r="AM94">
        <f>+domexp!AM94+reexp!AM94</f>
        <v>0</v>
      </c>
      <c r="AN94">
        <f>+domexp!AN94+reexp!AN94</f>
        <v>0</v>
      </c>
      <c r="AO94">
        <f>+domexp!AO94+reexp!AO94</f>
        <v>0</v>
      </c>
      <c r="AP94">
        <f>+domexp!AP94+reexp!AP94</f>
        <v>0</v>
      </c>
      <c r="AQ94">
        <f>+domexp!AQ94+reexp!AQ94</f>
        <v>0</v>
      </c>
      <c r="AR94">
        <f>+domexp!AR94+reexp!AR94</f>
        <v>0</v>
      </c>
      <c r="AS94">
        <f>+domexp!AS94+reexp!AS94</f>
        <v>0</v>
      </c>
      <c r="AT94">
        <f>+domexp!AT94+reexp!AT94</f>
        <v>0</v>
      </c>
      <c r="AU94">
        <f>+domexp!AU94+reexp!AU94</f>
        <v>0</v>
      </c>
      <c r="AV94">
        <f>+domexp!AV94+reexp!AV94</f>
        <v>0</v>
      </c>
      <c r="AW94">
        <f>+domexp!AW94+reexp!AW94</f>
        <v>0</v>
      </c>
      <c r="AX94">
        <f>+domexp!AX94+reexp!AX94</f>
        <v>0</v>
      </c>
      <c r="AY94">
        <f>+domexp!AY94+reexp!AY94</f>
        <v>0</v>
      </c>
      <c r="AZ94">
        <f>+domexp!AZ94+reexp!AZ94</f>
        <v>1963554</v>
      </c>
      <c r="BA94">
        <f>+domexp!BA94+reexp!BA94</f>
        <v>1921817</v>
      </c>
      <c r="BB94">
        <f>+domexp!BB94+reexp!BB94</f>
        <v>2436076</v>
      </c>
      <c r="BC94">
        <f>+domexp!BC94+reexp!BC94</f>
        <v>3005324</v>
      </c>
    </row>
    <row r="95" spans="1:55" x14ac:dyDescent="0.25">
      <c r="B95" t="s">
        <v>264</v>
      </c>
      <c r="E95">
        <f>+domexp!E95+reexp!E95</f>
        <v>0</v>
      </c>
      <c r="F95">
        <f>+domexp!F95+reexp!F95</f>
        <v>0</v>
      </c>
      <c r="G95">
        <f>+domexp!G95+reexp!G95</f>
        <v>0</v>
      </c>
      <c r="H95">
        <f>+domexp!H95+reexp!H95</f>
        <v>0</v>
      </c>
      <c r="I95">
        <f>+domexp!I95+reexp!I95</f>
        <v>0</v>
      </c>
      <c r="J95">
        <f>+domexp!J95+reexp!J95</f>
        <v>0</v>
      </c>
      <c r="K95">
        <f>+domexp!K95+reexp!K95</f>
        <v>0</v>
      </c>
      <c r="L95">
        <f>+domexp!L95+reexp!L95</f>
        <v>0</v>
      </c>
      <c r="M95">
        <f>+domexp!M95+reexp!M95</f>
        <v>0</v>
      </c>
      <c r="N95">
        <f>+domexp!N95+reexp!N95</f>
        <v>0</v>
      </c>
      <c r="O95">
        <f>+domexp!O95+reexp!O95</f>
        <v>0</v>
      </c>
      <c r="P95">
        <f>+domexp!P95+reexp!P95</f>
        <v>0</v>
      </c>
      <c r="Q95">
        <f>+domexp!Q95+reexp!Q95</f>
        <v>0</v>
      </c>
      <c r="R95">
        <f>+domexp!R95+reexp!R95</f>
        <v>0</v>
      </c>
      <c r="S95">
        <f>+domexp!S95+reexp!S95</f>
        <v>0</v>
      </c>
      <c r="T95">
        <f>+domexp!T95+reexp!T95</f>
        <v>0</v>
      </c>
      <c r="U95">
        <f>+domexp!U95+reexp!U95</f>
        <v>0</v>
      </c>
      <c r="V95">
        <f>+domexp!V95+reexp!V95</f>
        <v>0</v>
      </c>
      <c r="W95">
        <f>+domexp!W95+reexp!W95</f>
        <v>0</v>
      </c>
      <c r="X95">
        <f>+domexp!X95+reexp!X95</f>
        <v>0</v>
      </c>
      <c r="Y95">
        <f>+domexp!Y95+reexp!Y95</f>
        <v>0</v>
      </c>
      <c r="Z95">
        <f>+domexp!Z95+reexp!Z95</f>
        <v>0</v>
      </c>
      <c r="AA95">
        <f>+domexp!AA95+reexp!AA95</f>
        <v>0</v>
      </c>
      <c r="AB95">
        <f>+domexp!AB95+reexp!AB95</f>
        <v>0</v>
      </c>
      <c r="AC95">
        <f>+domexp!AC95+reexp!AC95</f>
        <v>0</v>
      </c>
      <c r="AD95">
        <f>+domexp!AD95+reexp!AD95</f>
        <v>0</v>
      </c>
      <c r="AE95">
        <f>+domexp!AE95+reexp!AE95</f>
        <v>0</v>
      </c>
      <c r="AF95">
        <f>+domexp!AF95+reexp!AF95</f>
        <v>0</v>
      </c>
      <c r="AG95">
        <f>+domexp!AG95+reexp!AG95</f>
        <v>0</v>
      </c>
      <c r="AH95">
        <f>+domexp!AH95+reexp!AH95</f>
        <v>0</v>
      </c>
      <c r="AI95">
        <f>+domexp!AI95+reexp!AI95</f>
        <v>0</v>
      </c>
      <c r="AJ95">
        <f>+domexp!AJ95+reexp!AJ95</f>
        <v>0</v>
      </c>
      <c r="AK95">
        <f>+domexp!AK95+reexp!AK95</f>
        <v>0</v>
      </c>
      <c r="AL95">
        <f>+domexp!AL95+reexp!AL95</f>
        <v>0</v>
      </c>
      <c r="AM95">
        <f>+domexp!AM95+reexp!AM95</f>
        <v>0</v>
      </c>
      <c r="AN95">
        <f>+domexp!AN95+reexp!AN95</f>
        <v>0</v>
      </c>
      <c r="AO95">
        <f>+domexp!AO95+reexp!AO95</f>
        <v>0</v>
      </c>
      <c r="AP95">
        <f>+domexp!AP95+reexp!AP95</f>
        <v>0</v>
      </c>
      <c r="AQ95">
        <f>+domexp!AQ95+reexp!AQ95</f>
        <v>0</v>
      </c>
      <c r="AR95">
        <f>+domexp!AR95+reexp!AR95</f>
        <v>0</v>
      </c>
      <c r="AS95">
        <f>+domexp!AS95+reexp!AS95</f>
        <v>0</v>
      </c>
      <c r="AT95">
        <f>+domexp!AT95+reexp!AT95</f>
        <v>0</v>
      </c>
      <c r="AU95">
        <f>+domexp!AU95+reexp!AU95</f>
        <v>0</v>
      </c>
      <c r="AV95">
        <f>+domexp!AV95+reexp!AV95</f>
        <v>0</v>
      </c>
      <c r="AW95">
        <f>+domexp!AW95+reexp!AW95</f>
        <v>0</v>
      </c>
      <c r="AX95">
        <f>+domexp!AX95+reexp!AX95</f>
        <v>0</v>
      </c>
      <c r="AY95">
        <f>+domexp!AY95+reexp!AY95</f>
        <v>0</v>
      </c>
      <c r="AZ95">
        <f>+domexp!AZ95+reexp!AZ95</f>
        <v>3946874</v>
      </c>
      <c r="BA95">
        <f>+domexp!BA95+reexp!BA95</f>
        <v>5573869</v>
      </c>
      <c r="BB95">
        <f>+domexp!BB95+reexp!BB95</f>
        <v>8558873</v>
      </c>
      <c r="BC95">
        <f>+domexp!BC95+reexp!BC95</f>
        <v>8105624</v>
      </c>
    </row>
    <row r="96" spans="1:55" x14ac:dyDescent="0.25">
      <c r="B96" t="s">
        <v>265</v>
      </c>
      <c r="E96">
        <f>+domexp!E96+reexp!E96</f>
        <v>0</v>
      </c>
      <c r="F96">
        <f>+domexp!F96+reexp!F96</f>
        <v>0</v>
      </c>
      <c r="G96">
        <f>+domexp!G96+reexp!G96</f>
        <v>0</v>
      </c>
      <c r="H96">
        <f>+domexp!H96+reexp!H96</f>
        <v>0</v>
      </c>
      <c r="I96">
        <f>+domexp!I96+reexp!I96</f>
        <v>0</v>
      </c>
      <c r="J96">
        <f>+domexp!J96+reexp!J96</f>
        <v>0</v>
      </c>
      <c r="K96">
        <f>+domexp!K96+reexp!K96</f>
        <v>0</v>
      </c>
      <c r="L96">
        <f>+domexp!L96+reexp!L96</f>
        <v>0</v>
      </c>
      <c r="M96">
        <f>+domexp!M96+reexp!M96</f>
        <v>0</v>
      </c>
      <c r="N96">
        <f>+domexp!N96+reexp!N96</f>
        <v>0</v>
      </c>
      <c r="O96">
        <f>+domexp!O96+reexp!O96</f>
        <v>0</v>
      </c>
      <c r="P96">
        <f>+domexp!P96+reexp!P96</f>
        <v>0</v>
      </c>
      <c r="Q96">
        <f>+domexp!Q96+reexp!Q96</f>
        <v>0</v>
      </c>
      <c r="R96">
        <f>+domexp!R96+reexp!R96</f>
        <v>0</v>
      </c>
      <c r="S96">
        <f>+domexp!S96+reexp!S96</f>
        <v>0</v>
      </c>
      <c r="T96">
        <f>+domexp!T96+reexp!T96</f>
        <v>0</v>
      </c>
      <c r="U96">
        <f>+domexp!U96+reexp!U96</f>
        <v>0</v>
      </c>
      <c r="V96">
        <f>+domexp!V96+reexp!V96</f>
        <v>0</v>
      </c>
      <c r="W96">
        <f>+domexp!W96+reexp!W96</f>
        <v>0</v>
      </c>
      <c r="X96">
        <f>+domexp!X96+reexp!X96</f>
        <v>0</v>
      </c>
      <c r="Y96">
        <f>+domexp!Y96+reexp!Y96</f>
        <v>0</v>
      </c>
      <c r="Z96">
        <f>+domexp!Z96+reexp!Z96</f>
        <v>0</v>
      </c>
      <c r="AA96">
        <f>+domexp!AA96+reexp!AA96</f>
        <v>0</v>
      </c>
      <c r="AB96">
        <f>+domexp!AB96+reexp!AB96</f>
        <v>0</v>
      </c>
      <c r="AC96">
        <f>+domexp!AC96+reexp!AC96</f>
        <v>0</v>
      </c>
      <c r="AD96">
        <f>+domexp!AD96+reexp!AD96</f>
        <v>0</v>
      </c>
      <c r="AE96">
        <f>+domexp!AE96+reexp!AE96</f>
        <v>0</v>
      </c>
      <c r="AF96">
        <f>+domexp!AF96+reexp!AF96</f>
        <v>0</v>
      </c>
      <c r="AG96">
        <f>+domexp!AG96+reexp!AG96</f>
        <v>0</v>
      </c>
      <c r="AH96">
        <f>+domexp!AH96+reexp!AH96</f>
        <v>0</v>
      </c>
      <c r="AI96">
        <f>+domexp!AI96+reexp!AI96</f>
        <v>0</v>
      </c>
      <c r="AJ96">
        <f>+domexp!AJ96+reexp!AJ96</f>
        <v>0</v>
      </c>
      <c r="AK96">
        <f>+domexp!AK96+reexp!AK96</f>
        <v>0</v>
      </c>
      <c r="AL96">
        <f>+domexp!AL96+reexp!AL96</f>
        <v>0</v>
      </c>
      <c r="AM96">
        <f>+domexp!AM96+reexp!AM96</f>
        <v>0</v>
      </c>
      <c r="AN96">
        <f>+domexp!AN96+reexp!AN96</f>
        <v>0</v>
      </c>
      <c r="AO96">
        <f>+domexp!AO96+reexp!AO96</f>
        <v>0</v>
      </c>
      <c r="AP96">
        <f>+domexp!AP96+reexp!AP96</f>
        <v>0</v>
      </c>
      <c r="AQ96">
        <f>+domexp!AQ96+reexp!AQ96</f>
        <v>0</v>
      </c>
      <c r="AR96">
        <f>+domexp!AR96+reexp!AR96</f>
        <v>0</v>
      </c>
      <c r="AS96">
        <f>+domexp!AS96+reexp!AS96</f>
        <v>0</v>
      </c>
      <c r="AT96">
        <f>+domexp!AT96+reexp!AT96</f>
        <v>0</v>
      </c>
      <c r="AU96">
        <f>+domexp!AU96+reexp!AU96</f>
        <v>0</v>
      </c>
      <c r="AV96">
        <f>+domexp!AV96+reexp!AV96</f>
        <v>0</v>
      </c>
      <c r="AW96">
        <f>+domexp!AW96+reexp!AW96</f>
        <v>0</v>
      </c>
      <c r="AX96">
        <f>+domexp!AX96+reexp!AX96</f>
        <v>0</v>
      </c>
      <c r="AY96">
        <f>+domexp!AY96+reexp!AY96</f>
        <v>0</v>
      </c>
      <c r="AZ96">
        <f>+domexp!AZ96+reexp!AZ96</f>
        <v>0</v>
      </c>
      <c r="BA96">
        <f>+domexp!BA96+reexp!BA96</f>
        <v>0</v>
      </c>
      <c r="BB96">
        <f>+domexp!BB96+reexp!BB96</f>
        <v>6591796</v>
      </c>
      <c r="BC96">
        <f>+domexp!BC96+reexp!BC96</f>
        <v>10058340</v>
      </c>
    </row>
    <row r="97" spans="1:55" x14ac:dyDescent="0.25">
      <c r="B97" t="s">
        <v>266</v>
      </c>
      <c r="E97">
        <f>+domexp!E97+reexp!E97</f>
        <v>0</v>
      </c>
      <c r="F97">
        <f>+domexp!F97+reexp!F97</f>
        <v>0</v>
      </c>
      <c r="G97">
        <f>+domexp!G97+reexp!G97</f>
        <v>0</v>
      </c>
      <c r="H97">
        <f>+domexp!H97+reexp!H97</f>
        <v>0</v>
      </c>
      <c r="I97">
        <f>+domexp!I97+reexp!I97</f>
        <v>0</v>
      </c>
      <c r="J97">
        <f>+domexp!J97+reexp!J97</f>
        <v>0</v>
      </c>
      <c r="K97">
        <f>+domexp!K97+reexp!K97</f>
        <v>0</v>
      </c>
      <c r="L97">
        <f>+domexp!L97+reexp!L97</f>
        <v>0</v>
      </c>
      <c r="M97">
        <f>+domexp!M97+reexp!M97</f>
        <v>0</v>
      </c>
      <c r="N97">
        <f>+domexp!N97+reexp!N97</f>
        <v>0</v>
      </c>
      <c r="O97">
        <f>+domexp!O97+reexp!O97</f>
        <v>0</v>
      </c>
      <c r="P97">
        <f>+domexp!P97+reexp!P97</f>
        <v>0</v>
      </c>
      <c r="Q97">
        <f>+domexp!Q97+reexp!Q97</f>
        <v>0</v>
      </c>
      <c r="R97">
        <f>+domexp!R97+reexp!R97</f>
        <v>0</v>
      </c>
      <c r="S97">
        <f>+domexp!S97+reexp!S97</f>
        <v>0</v>
      </c>
      <c r="T97">
        <f>+domexp!T97+reexp!T97</f>
        <v>0</v>
      </c>
      <c r="U97">
        <f>+domexp!U97+reexp!U97</f>
        <v>0</v>
      </c>
      <c r="V97">
        <f>+domexp!V97+reexp!V97</f>
        <v>0</v>
      </c>
      <c r="W97">
        <f>+domexp!W97+reexp!W97</f>
        <v>0</v>
      </c>
      <c r="X97">
        <f>+domexp!X97+reexp!X97</f>
        <v>0</v>
      </c>
      <c r="Y97">
        <f>+domexp!Y97+reexp!Y97</f>
        <v>0</v>
      </c>
      <c r="Z97">
        <f>+domexp!Z97+reexp!Z97</f>
        <v>0</v>
      </c>
      <c r="AA97">
        <f>+domexp!AA97+reexp!AA97</f>
        <v>0</v>
      </c>
      <c r="AB97">
        <f>+domexp!AB97+reexp!AB97</f>
        <v>0</v>
      </c>
      <c r="AC97">
        <f>+domexp!AC97+reexp!AC97</f>
        <v>0</v>
      </c>
      <c r="AD97">
        <f>+domexp!AD97+reexp!AD97</f>
        <v>0</v>
      </c>
      <c r="AE97">
        <f>+domexp!AE97+reexp!AE97</f>
        <v>0</v>
      </c>
      <c r="AF97">
        <f>+domexp!AF97+reexp!AF97</f>
        <v>0</v>
      </c>
      <c r="AG97">
        <f>+domexp!AG97+reexp!AG97</f>
        <v>0</v>
      </c>
      <c r="AH97">
        <f>+domexp!AH97+reexp!AH97</f>
        <v>0</v>
      </c>
      <c r="AI97">
        <f>+domexp!AI97+reexp!AI97</f>
        <v>0</v>
      </c>
      <c r="AJ97">
        <f>+domexp!AJ97+reexp!AJ97</f>
        <v>0</v>
      </c>
      <c r="AK97">
        <f>+domexp!AK97+reexp!AK97</f>
        <v>0</v>
      </c>
      <c r="AL97">
        <f>+domexp!AL97+reexp!AL97</f>
        <v>0</v>
      </c>
      <c r="AM97">
        <f>+domexp!AM97+reexp!AM97</f>
        <v>0</v>
      </c>
      <c r="AN97">
        <f>+domexp!AN97+reexp!AN97</f>
        <v>0</v>
      </c>
      <c r="AO97">
        <f>+domexp!AO97+reexp!AO97</f>
        <v>0</v>
      </c>
      <c r="AP97">
        <f>+domexp!AP97+reexp!AP97</f>
        <v>0</v>
      </c>
      <c r="AQ97">
        <f>+domexp!AQ97+reexp!AQ97</f>
        <v>0</v>
      </c>
      <c r="AR97">
        <f>+domexp!AR97+reexp!AR97</f>
        <v>0</v>
      </c>
      <c r="AS97">
        <f>+domexp!AS97+reexp!AS97</f>
        <v>0</v>
      </c>
      <c r="AT97">
        <f>+domexp!AT97+reexp!AT97</f>
        <v>0</v>
      </c>
      <c r="AU97">
        <f>+domexp!AU97+reexp!AU97</f>
        <v>0</v>
      </c>
      <c r="AV97">
        <f>+domexp!AV97+reexp!AV97</f>
        <v>0</v>
      </c>
      <c r="AW97">
        <f>+domexp!AW97+reexp!AW97</f>
        <v>0</v>
      </c>
      <c r="AX97">
        <f>+domexp!AX97+reexp!AX97</f>
        <v>0</v>
      </c>
      <c r="AY97">
        <f>+domexp!AY97+reexp!AY97</f>
        <v>0</v>
      </c>
      <c r="AZ97">
        <f>+domexp!AZ97+reexp!AZ97</f>
        <v>753186</v>
      </c>
      <c r="BA97">
        <f>+domexp!BA97+reexp!BA97</f>
        <v>2315181</v>
      </c>
      <c r="BB97">
        <f>+domexp!BB97+reexp!BB97</f>
        <v>2127195</v>
      </c>
      <c r="BC97">
        <f>+domexp!BC97+reexp!BC97</f>
        <v>3153059</v>
      </c>
    </row>
    <row r="98" spans="1:55" x14ac:dyDescent="0.25">
      <c r="A98" t="s">
        <v>0</v>
      </c>
      <c r="B98" t="s">
        <v>74</v>
      </c>
      <c r="D98" t="s">
        <v>232</v>
      </c>
      <c r="E98">
        <f>+domexp!E98+reexp!E98</f>
        <v>0</v>
      </c>
      <c r="F98">
        <f>+domexp!F98+reexp!F98</f>
        <v>0</v>
      </c>
      <c r="G98">
        <f>+domexp!G98+reexp!G98</f>
        <v>0</v>
      </c>
      <c r="H98">
        <f>+domexp!H98+reexp!H98</f>
        <v>0</v>
      </c>
      <c r="I98">
        <f>+domexp!I98+reexp!I98</f>
        <v>0</v>
      </c>
      <c r="J98">
        <f>+domexp!J98+reexp!J98</f>
        <v>8069668</v>
      </c>
      <c r="K98">
        <f>+domexp!K98+reexp!K98</f>
        <v>9152606</v>
      </c>
      <c r="L98">
        <f>+domexp!L98+reexp!L98</f>
        <v>10231034</v>
      </c>
      <c r="M98">
        <f>+domexp!M98+reexp!M98</f>
        <v>9821892</v>
      </c>
      <c r="N98">
        <f>+domexp!N98+reexp!N98</f>
        <v>8142325</v>
      </c>
      <c r="O98">
        <f>+domexp!O98+reexp!O98</f>
        <v>8882785</v>
      </c>
      <c r="P98">
        <f>+domexp!P98+reexp!P98</f>
        <v>10446651</v>
      </c>
      <c r="Q98">
        <f>+domexp!Q98+reexp!Q98</f>
        <v>9597059</v>
      </c>
      <c r="R98">
        <f>+domexp!R98+reexp!R98</f>
        <v>9963902</v>
      </c>
      <c r="S98">
        <f>+domexp!S98+reexp!S98</f>
        <v>0</v>
      </c>
      <c r="T98">
        <f>+domexp!T98+reexp!T98</f>
        <v>0</v>
      </c>
      <c r="U98">
        <f>+domexp!U98+reexp!U98</f>
        <v>0</v>
      </c>
      <c r="V98">
        <f>+domexp!V98+reexp!V98</f>
        <v>0</v>
      </c>
      <c r="W98">
        <f>+domexp!W98+reexp!W98</f>
        <v>0</v>
      </c>
      <c r="X98">
        <f>+domexp!X98+reexp!X98</f>
        <v>0</v>
      </c>
      <c r="Y98">
        <f>+domexp!Y98+reexp!Y98</f>
        <v>0</v>
      </c>
      <c r="Z98">
        <f>+domexp!Z98+reexp!Z98</f>
        <v>0</v>
      </c>
      <c r="AA98">
        <f>+domexp!AA98+reexp!AA98</f>
        <v>0</v>
      </c>
      <c r="AB98">
        <f>+domexp!AB98+reexp!AB98</f>
        <v>15314573</v>
      </c>
      <c r="AC98">
        <f>+domexp!AC98+reexp!AC98</f>
        <v>15377862</v>
      </c>
      <c r="AD98">
        <f>+domexp!AD98+reexp!AD98</f>
        <v>16681585</v>
      </c>
      <c r="AE98">
        <f>+domexp!AE98+reexp!AE98</f>
        <v>11258824</v>
      </c>
      <c r="AF98">
        <f>+domexp!AF98+reexp!AF98</f>
        <v>12759487</v>
      </c>
      <c r="AG98">
        <f>+domexp!AG98+reexp!AG98</f>
        <v>11383457</v>
      </c>
      <c r="AH98">
        <f>+domexp!AH98+reexp!AH98</f>
        <v>12840866</v>
      </c>
      <c r="AI98">
        <f>+domexp!AI98+reexp!AI98</f>
        <v>9999509</v>
      </c>
      <c r="AJ98">
        <f>+domexp!AJ98+reexp!AJ98</f>
        <v>6808557</v>
      </c>
      <c r="AK98">
        <f>+domexp!AK98+reexp!AK98</f>
        <v>6641549</v>
      </c>
      <c r="AL98">
        <f>+domexp!AL98+reexp!AL98</f>
        <v>6444236</v>
      </c>
      <c r="AM98">
        <f>+domexp!AM98+reexp!AM98</f>
        <v>6754657</v>
      </c>
      <c r="AN98">
        <f>+domexp!AN98+reexp!AN98</f>
        <v>7835839</v>
      </c>
      <c r="AO98">
        <f>+domexp!AO98+reexp!AO98</f>
        <v>7939408</v>
      </c>
      <c r="AP98">
        <f>+domexp!AP98+reexp!AP98</f>
        <v>8025619</v>
      </c>
      <c r="AQ98">
        <f>+domexp!AQ98+reexp!AQ98</f>
        <v>8868228</v>
      </c>
      <c r="AR98">
        <f>+domexp!AR98+reexp!AR98</f>
        <v>9839027</v>
      </c>
      <c r="AS98">
        <f>+domexp!AS98+reexp!AS98</f>
        <v>9118931</v>
      </c>
      <c r="AT98">
        <f>+domexp!AT98+reexp!AT98</f>
        <v>9180164</v>
      </c>
      <c r="AU98">
        <f>+domexp!AU98+reexp!AU98</f>
        <v>8951013</v>
      </c>
      <c r="AV98">
        <f>+domexp!AV98+reexp!AV98</f>
        <v>4724068</v>
      </c>
      <c r="AW98">
        <f>+domexp!AW98+reexp!AW98</f>
        <v>5976904</v>
      </c>
      <c r="AX98">
        <f>+domexp!AX98+reexp!AX98</f>
        <v>11616304</v>
      </c>
      <c r="AY98">
        <f>+domexp!AY98+reexp!AY98</f>
        <v>23705225</v>
      </c>
      <c r="AZ98">
        <f>+domexp!AZ98+reexp!AZ98</f>
        <v>22260318</v>
      </c>
      <c r="BA98">
        <f>+domexp!BA98+reexp!BA98</f>
        <v>34644563</v>
      </c>
      <c r="BB98">
        <f>+domexp!BB98+reexp!BB98</f>
        <v>36467448</v>
      </c>
      <c r="BC98">
        <f>+domexp!BC98+reexp!BC98</f>
        <v>42938396</v>
      </c>
    </row>
    <row r="99" spans="1:55" x14ac:dyDescent="0.25">
      <c r="A99" t="s">
        <v>0</v>
      </c>
      <c r="B99" t="s">
        <v>75</v>
      </c>
      <c r="D99" t="s">
        <v>232</v>
      </c>
      <c r="E99">
        <f>+domexp!E99+reexp!E99</f>
        <v>0</v>
      </c>
      <c r="F99">
        <f>+domexp!F99+reexp!F99</f>
        <v>0</v>
      </c>
      <c r="G99">
        <f>+domexp!G99+reexp!G99</f>
        <v>0</v>
      </c>
      <c r="H99">
        <f>+domexp!H99+reexp!H99</f>
        <v>0</v>
      </c>
      <c r="I99">
        <f>+domexp!I99+reexp!I99</f>
        <v>0</v>
      </c>
      <c r="J99">
        <f>+domexp!J99+reexp!J99</f>
        <v>739533</v>
      </c>
      <c r="K99">
        <f>+domexp!K99+reexp!K99</f>
        <v>904329</v>
      </c>
      <c r="L99">
        <f>+domexp!L99+reexp!L99</f>
        <v>935444</v>
      </c>
      <c r="M99">
        <f>+domexp!M99+reexp!M99</f>
        <v>1270013</v>
      </c>
      <c r="N99">
        <f>+domexp!N99+reexp!N99</f>
        <v>1177615</v>
      </c>
      <c r="O99">
        <f>+domexp!O99+reexp!O99</f>
        <v>1033383</v>
      </c>
      <c r="P99">
        <f>+domexp!P99+reexp!P99</f>
        <v>1384976</v>
      </c>
      <c r="Q99">
        <f>+domexp!Q99+reexp!Q99</f>
        <v>1978760</v>
      </c>
      <c r="R99">
        <f>+domexp!R99+reexp!R99</f>
        <v>1542332</v>
      </c>
      <c r="S99">
        <f>+domexp!S99+reexp!S99</f>
        <v>0</v>
      </c>
      <c r="T99">
        <f>+domexp!T99+reexp!T99</f>
        <v>0</v>
      </c>
      <c r="U99">
        <f>+domexp!U99+reexp!U99</f>
        <v>0</v>
      </c>
      <c r="V99">
        <f>+domexp!V99+reexp!V99</f>
        <v>0</v>
      </c>
      <c r="W99">
        <f>+domexp!W99+reexp!W99</f>
        <v>0</v>
      </c>
      <c r="X99">
        <f>+domexp!X99+reexp!X99</f>
        <v>4123688</v>
      </c>
      <c r="Y99">
        <f>+domexp!Y99+reexp!Y99</f>
        <v>4938246</v>
      </c>
      <c r="Z99">
        <f>+domexp!Z99+reexp!Z99</f>
        <v>3271439</v>
      </c>
      <c r="AA99">
        <f>+domexp!AA99+reexp!AA99</f>
        <v>2504764</v>
      </c>
      <c r="AB99">
        <f>+domexp!AB99+reexp!AB99</f>
        <v>1767751</v>
      </c>
      <c r="AC99">
        <f>+domexp!AC99+reexp!AC99</f>
        <v>2475908</v>
      </c>
      <c r="AD99">
        <f>+domexp!AD99+reexp!AD99</f>
        <v>2189797</v>
      </c>
      <c r="AE99">
        <f>+domexp!AE99+reexp!AE99</f>
        <v>1553755</v>
      </c>
      <c r="AF99">
        <f>+domexp!AF99+reexp!AF99</f>
        <v>1764437</v>
      </c>
      <c r="AG99">
        <f>+domexp!AG99+reexp!AG99</f>
        <v>2122438</v>
      </c>
      <c r="AH99">
        <f>+domexp!AH99+reexp!AH99</f>
        <v>2132176</v>
      </c>
      <c r="AI99">
        <f>+domexp!AI99+reexp!AI99</f>
        <v>1535342</v>
      </c>
      <c r="AJ99">
        <f>+domexp!AJ99+reexp!AJ99</f>
        <v>1401229</v>
      </c>
      <c r="AK99">
        <f>+domexp!AK99+reexp!AK99</f>
        <v>1468301</v>
      </c>
      <c r="AL99">
        <f>+domexp!AL99+reexp!AL99</f>
        <v>1244731</v>
      </c>
      <c r="AM99">
        <f>+domexp!AM99+reexp!AM99</f>
        <v>897459</v>
      </c>
      <c r="AN99">
        <f>+domexp!AN99+reexp!AN99</f>
        <v>751937</v>
      </c>
      <c r="AO99">
        <f>+domexp!AO99+reexp!AO99</f>
        <v>568070</v>
      </c>
      <c r="AP99">
        <f>+domexp!AP99+reexp!AP99</f>
        <v>472112</v>
      </c>
      <c r="AQ99">
        <f>+domexp!AQ99+reexp!AQ99</f>
        <v>333022</v>
      </c>
      <c r="AR99">
        <f>+domexp!AR99+reexp!AR99</f>
        <v>325244</v>
      </c>
      <c r="AS99">
        <f>+domexp!AS99+reexp!AS99</f>
        <v>373123</v>
      </c>
      <c r="AT99">
        <f>+domexp!AT99+reexp!AT99</f>
        <v>279540</v>
      </c>
      <c r="AU99">
        <f>+domexp!AU99+reexp!AU99</f>
        <v>139829</v>
      </c>
      <c r="AV99">
        <f>+domexp!AV99+reexp!AV99</f>
        <v>305497</v>
      </c>
      <c r="AW99">
        <f>+domexp!AW99+reexp!AW99</f>
        <v>454599</v>
      </c>
      <c r="AX99">
        <f>+domexp!AX99+reexp!AX99</f>
        <v>599758</v>
      </c>
      <c r="AY99">
        <f>+domexp!AY99+reexp!AY99</f>
        <v>1459920</v>
      </c>
      <c r="AZ99">
        <f>+domexp!AZ99+reexp!AZ99</f>
        <v>1543018</v>
      </c>
      <c r="BA99">
        <f>+domexp!BA99+reexp!BA99</f>
        <v>2557026</v>
      </c>
      <c r="BB99">
        <f>+domexp!BB99+reexp!BB99</f>
        <v>1932085</v>
      </c>
      <c r="BC99">
        <f>+domexp!BC99+reexp!BC99</f>
        <v>2757566</v>
      </c>
    </row>
    <row r="100" spans="1:55" x14ac:dyDescent="0.25">
      <c r="A100" t="s">
        <v>0</v>
      </c>
      <c r="B100" t="s">
        <v>76</v>
      </c>
      <c r="D100" t="s">
        <v>232</v>
      </c>
      <c r="E100">
        <f>+domexp!E100+reexp!E100</f>
        <v>0</v>
      </c>
      <c r="F100">
        <f>+domexp!F100+reexp!F100</f>
        <v>0</v>
      </c>
      <c r="G100">
        <f>+domexp!G100+reexp!G100</f>
        <v>0</v>
      </c>
      <c r="H100">
        <f>+domexp!H100+reexp!H100</f>
        <v>0</v>
      </c>
      <c r="I100">
        <f>+domexp!I100+reexp!I100</f>
        <v>0</v>
      </c>
      <c r="J100">
        <f>+domexp!J100+reexp!J100</f>
        <v>63523</v>
      </c>
      <c r="K100">
        <f>+domexp!K100+reexp!K100</f>
        <v>85047</v>
      </c>
      <c r="L100">
        <f>+domexp!L100+reexp!L100</f>
        <v>109109</v>
      </c>
      <c r="M100">
        <f>+domexp!M100+reexp!M100</f>
        <v>74348</v>
      </c>
      <c r="N100">
        <f>+domexp!N100+reexp!N100</f>
        <v>69511</v>
      </c>
      <c r="O100">
        <f>+domexp!O100+reexp!O100</f>
        <v>81266</v>
      </c>
      <c r="P100">
        <f>+domexp!P100+reexp!P100</f>
        <v>102058</v>
      </c>
      <c r="Q100">
        <f>+domexp!Q100+reexp!Q100</f>
        <v>110837</v>
      </c>
      <c r="R100">
        <f>+domexp!R100+reexp!R100</f>
        <v>101466</v>
      </c>
      <c r="S100">
        <f>+domexp!S100+reexp!S100</f>
        <v>0</v>
      </c>
      <c r="T100">
        <f>+domexp!T100+reexp!T100</f>
        <v>0</v>
      </c>
      <c r="U100">
        <f>+domexp!U100+reexp!U100</f>
        <v>0</v>
      </c>
      <c r="V100">
        <f>+domexp!V100+reexp!V100</f>
        <v>0</v>
      </c>
      <c r="W100">
        <f>+domexp!W100+reexp!W100</f>
        <v>0</v>
      </c>
      <c r="X100">
        <f>+domexp!X100+reexp!X100</f>
        <v>176944</v>
      </c>
      <c r="Y100">
        <f>+domexp!Y100+reexp!Y100</f>
        <v>300916</v>
      </c>
      <c r="Z100">
        <f>+domexp!Z100+reexp!Z100</f>
        <v>120722</v>
      </c>
      <c r="AA100">
        <f>+domexp!AA100+reexp!AA100</f>
        <v>146498</v>
      </c>
      <c r="AB100">
        <f>+domexp!AB100+reexp!AB100</f>
        <v>126651</v>
      </c>
      <c r="AC100">
        <f>+domexp!AC100+reexp!AC100</f>
        <v>159342</v>
      </c>
      <c r="AD100">
        <f>+domexp!AD100+reexp!AD100</f>
        <v>175209</v>
      </c>
      <c r="AE100">
        <f>+domexp!AE100+reexp!AE100</f>
        <v>195003</v>
      </c>
      <c r="AF100">
        <f>+domexp!AF100+reexp!AF100</f>
        <v>206942</v>
      </c>
      <c r="AG100">
        <f>+domexp!AG100+reexp!AG100</f>
        <v>233565</v>
      </c>
      <c r="AH100">
        <f>+domexp!AH100+reexp!AH100</f>
        <v>151326</v>
      </c>
      <c r="AI100">
        <f>+domexp!AI100+reexp!AI100</f>
        <v>129274</v>
      </c>
      <c r="AJ100">
        <f>+domexp!AJ100+reexp!AJ100</f>
        <v>72276</v>
      </c>
      <c r="AK100">
        <f>+domexp!AK100+reexp!AK100</f>
        <v>86634</v>
      </c>
      <c r="AL100">
        <f>+domexp!AL100+reexp!AL100</f>
        <v>81719</v>
      </c>
      <c r="AM100">
        <f>+domexp!AM100+reexp!AM100</f>
        <v>73156</v>
      </c>
      <c r="AN100">
        <f>+domexp!AN100+reexp!AN100</f>
        <v>80920</v>
      </c>
      <c r="AO100">
        <f>+domexp!AO100+reexp!AO100</f>
        <v>87511</v>
      </c>
      <c r="AP100">
        <f>+domexp!AP100+reexp!AP100</f>
        <v>99947</v>
      </c>
      <c r="AQ100">
        <f>+domexp!AQ100+reexp!AQ100</f>
        <v>85515</v>
      </c>
      <c r="AR100">
        <f>+domexp!AR100+reexp!AR100</f>
        <v>73181</v>
      </c>
      <c r="AS100">
        <f>+domexp!AS100+reexp!AS100</f>
        <v>78153</v>
      </c>
      <c r="AT100">
        <f>+domexp!AT100+reexp!AT100</f>
        <v>74282</v>
      </c>
      <c r="AU100">
        <f>+domexp!AU100+reexp!AU100</f>
        <v>61257</v>
      </c>
      <c r="AV100">
        <f>+domexp!AV100+reexp!AV100</f>
        <v>52723</v>
      </c>
      <c r="AW100">
        <f>+domexp!AW100+reexp!AW100</f>
        <v>23869</v>
      </c>
      <c r="AX100">
        <f>+domexp!AX100+reexp!AX100</f>
        <v>60529</v>
      </c>
      <c r="AY100">
        <f>+domexp!AY100+reexp!AY100</f>
        <v>101198</v>
      </c>
      <c r="AZ100">
        <f>+domexp!AZ100+reexp!AZ100</f>
        <v>162560</v>
      </c>
      <c r="BA100">
        <f>+domexp!BA100+reexp!BA100</f>
        <v>345250</v>
      </c>
      <c r="BB100">
        <f>+domexp!BB100+reexp!BB100</f>
        <v>1122954</v>
      </c>
      <c r="BC100">
        <f>+domexp!BC100+reexp!BC100</f>
        <v>1005391</v>
      </c>
    </row>
    <row r="101" spans="1:55" x14ac:dyDescent="0.25">
      <c r="A101" t="s">
        <v>0</v>
      </c>
      <c r="B101" t="s">
        <v>77</v>
      </c>
      <c r="D101" t="s">
        <v>232</v>
      </c>
      <c r="E101">
        <f>+domexp!E101+reexp!E101</f>
        <v>0</v>
      </c>
      <c r="F101">
        <f>+domexp!F101+reexp!F101</f>
        <v>0</v>
      </c>
      <c r="G101">
        <f>+domexp!G101+reexp!G101</f>
        <v>0</v>
      </c>
      <c r="H101">
        <f>+domexp!H101+reexp!H101</f>
        <v>0</v>
      </c>
      <c r="I101">
        <f>+domexp!I101+reexp!I101</f>
        <v>0</v>
      </c>
      <c r="J101">
        <f>+domexp!J101+reexp!J101</f>
        <v>14161</v>
      </c>
      <c r="K101">
        <f>+domexp!K101+reexp!K101</f>
        <v>14056</v>
      </c>
      <c r="L101">
        <f>+domexp!L101+reexp!L101</f>
        <v>28573</v>
      </c>
      <c r="M101">
        <f>+domexp!M101+reexp!M101</f>
        <v>11752</v>
      </c>
      <c r="N101">
        <f>+domexp!N101+reexp!N101</f>
        <v>1987</v>
      </c>
      <c r="O101">
        <f>+domexp!O101+reexp!O101</f>
        <v>1489</v>
      </c>
      <c r="P101">
        <f>+domexp!P101+reexp!P101</f>
        <v>2623</v>
      </c>
      <c r="Q101">
        <f>+domexp!Q101+reexp!Q101</f>
        <v>5275</v>
      </c>
      <c r="R101">
        <f>+domexp!R101+reexp!R101</f>
        <v>5848</v>
      </c>
      <c r="S101">
        <f>+domexp!S101+reexp!S101</f>
        <v>0</v>
      </c>
      <c r="T101">
        <f>+domexp!T101+reexp!T101</f>
        <v>0</v>
      </c>
      <c r="U101">
        <f>+domexp!U101+reexp!U101</f>
        <v>0</v>
      </c>
      <c r="V101">
        <f>+domexp!V101+reexp!V101</f>
        <v>0</v>
      </c>
      <c r="W101">
        <f>+domexp!W101+reexp!W101</f>
        <v>0</v>
      </c>
      <c r="X101">
        <f>+domexp!X101+reexp!X101</f>
        <v>11236</v>
      </c>
      <c r="Y101">
        <f>+domexp!Y101+reexp!Y101</f>
        <v>83118</v>
      </c>
      <c r="Z101">
        <f>+domexp!Z101+reexp!Z101</f>
        <v>54715</v>
      </c>
      <c r="AA101">
        <f>+domexp!AA101+reexp!AA101</f>
        <v>4825</v>
      </c>
      <c r="AB101">
        <f>+domexp!AB101+reexp!AB101</f>
        <v>8154</v>
      </c>
      <c r="AC101">
        <f>+domexp!AC101+reexp!AC101</f>
        <v>12998</v>
      </c>
      <c r="AD101">
        <f>+domexp!AD101+reexp!AD101</f>
        <v>24759</v>
      </c>
      <c r="AE101">
        <f>+domexp!AE101+reexp!AE101</f>
        <v>16599</v>
      </c>
      <c r="AF101">
        <f>+domexp!AF101+reexp!AF101</f>
        <v>17093</v>
      </c>
      <c r="AG101">
        <f>+domexp!AG101+reexp!AG101</f>
        <v>20706</v>
      </c>
      <c r="AH101">
        <f>+domexp!AH101+reexp!AH101</f>
        <v>34933</v>
      </c>
      <c r="AI101">
        <f>+domexp!AI101+reexp!AI101</f>
        <v>34296</v>
      </c>
      <c r="AJ101">
        <f>+domexp!AJ101+reexp!AJ101</f>
        <v>23298</v>
      </c>
      <c r="AK101">
        <f>+domexp!AK101+reexp!AK101</f>
        <v>19533</v>
      </c>
      <c r="AL101">
        <f>+domexp!AL101+reexp!AL101</f>
        <v>0</v>
      </c>
      <c r="AM101">
        <f>+domexp!AM101+reexp!AM101</f>
        <v>0</v>
      </c>
      <c r="AN101">
        <f>+domexp!AN101+reexp!AN101</f>
        <v>0</v>
      </c>
      <c r="AO101">
        <f>+domexp!AO101+reexp!AO101</f>
        <v>0</v>
      </c>
      <c r="AP101">
        <f>+domexp!AP101+reexp!AP101</f>
        <v>0</v>
      </c>
      <c r="AQ101">
        <f>+domexp!AQ101+reexp!AQ101</f>
        <v>0</v>
      </c>
      <c r="AR101">
        <f>+domexp!AR101+reexp!AR101</f>
        <v>0</v>
      </c>
      <c r="AS101">
        <f>+domexp!AS101+reexp!AS101</f>
        <v>144</v>
      </c>
      <c r="AT101">
        <f>+domexp!AT101+reexp!AT101</f>
        <v>0</v>
      </c>
      <c r="AU101">
        <f>+domexp!AU101+reexp!AU101</f>
        <v>2254</v>
      </c>
      <c r="AV101">
        <f>+domexp!AV101+reexp!AV101</f>
        <v>102396</v>
      </c>
      <c r="AW101">
        <f>+domexp!AW101+reexp!AW101</f>
        <v>104564</v>
      </c>
      <c r="AX101">
        <f>+domexp!AX101+reexp!AX101</f>
        <v>270223</v>
      </c>
      <c r="AY101">
        <f>+domexp!AY101+reexp!AY101</f>
        <v>688227</v>
      </c>
      <c r="AZ101">
        <f>+domexp!AZ101+reexp!AZ101</f>
        <v>1009988</v>
      </c>
      <c r="BA101">
        <f>+domexp!BA101+reexp!BA101</f>
        <v>904117</v>
      </c>
      <c r="BB101">
        <f>+domexp!BB101+reexp!BB101</f>
        <v>693010</v>
      </c>
      <c r="BC101">
        <f>+domexp!BC101+reexp!BC101</f>
        <v>732618</v>
      </c>
    </row>
    <row r="102" spans="1:55" x14ac:dyDescent="0.25">
      <c r="A102" t="s">
        <v>0</v>
      </c>
      <c r="B102" t="s">
        <v>78</v>
      </c>
      <c r="D102" t="s">
        <v>232</v>
      </c>
      <c r="E102">
        <f>+domexp!E102+reexp!E102</f>
        <v>0</v>
      </c>
      <c r="F102">
        <f>+domexp!F102+reexp!F102</f>
        <v>0</v>
      </c>
      <c r="G102">
        <f>+domexp!G102+reexp!G102</f>
        <v>0</v>
      </c>
      <c r="H102">
        <f>+domexp!H102+reexp!H102</f>
        <v>0</v>
      </c>
      <c r="I102">
        <f>+domexp!I102+reexp!I102</f>
        <v>0</v>
      </c>
      <c r="J102">
        <f>+domexp!J102+reexp!J102</f>
        <v>22311</v>
      </c>
      <c r="K102">
        <f>+domexp!K102+reexp!K102</f>
        <v>40958</v>
      </c>
      <c r="L102">
        <f>+domexp!L102+reexp!L102</f>
        <v>82919</v>
      </c>
      <c r="M102">
        <f>+domexp!M102+reexp!M102</f>
        <v>68463</v>
      </c>
      <c r="N102">
        <f>+domexp!N102+reexp!N102</f>
        <v>30143</v>
      </c>
      <c r="O102">
        <f>+domexp!O102+reexp!O102</f>
        <v>29766</v>
      </c>
      <c r="P102">
        <f>+domexp!P102+reexp!P102</f>
        <v>34548</v>
      </c>
      <c r="Q102">
        <f>+domexp!Q102+reexp!Q102</f>
        <v>65577</v>
      </c>
      <c r="R102">
        <f>+domexp!R102+reexp!R102</f>
        <v>16717</v>
      </c>
      <c r="S102">
        <f>+domexp!S102+reexp!S102</f>
        <v>0</v>
      </c>
      <c r="T102">
        <f>+domexp!T102+reexp!T102</f>
        <v>0</v>
      </c>
      <c r="U102">
        <f>+domexp!U102+reexp!U102</f>
        <v>0</v>
      </c>
      <c r="V102">
        <f>+domexp!V102+reexp!V102</f>
        <v>0</v>
      </c>
      <c r="W102">
        <f>+domexp!W102+reexp!W102</f>
        <v>0</v>
      </c>
      <c r="X102">
        <f>+domexp!X102+reexp!X102</f>
        <v>3095</v>
      </c>
      <c r="Y102">
        <f>+domexp!Y102+reexp!Y102</f>
        <v>6759</v>
      </c>
      <c r="Z102">
        <f>+domexp!Z102+reexp!Z102</f>
        <v>1397</v>
      </c>
      <c r="AA102">
        <f>+domexp!AA102+reexp!AA102</f>
        <v>8715</v>
      </c>
      <c r="AB102">
        <f>+domexp!AB102+reexp!AB102</f>
        <v>8756</v>
      </c>
      <c r="AC102">
        <f>+domexp!AC102+reexp!AC102</f>
        <v>14247</v>
      </c>
      <c r="AD102">
        <f>+domexp!AD102+reexp!AD102</f>
        <v>13677</v>
      </c>
      <c r="AE102">
        <f>+domexp!AE102+reexp!AE102</f>
        <v>12191</v>
      </c>
      <c r="AF102">
        <f>+domexp!AF102+reexp!AF102</f>
        <v>16377</v>
      </c>
      <c r="AG102">
        <f>+domexp!AG102+reexp!AG102</f>
        <v>18641</v>
      </c>
      <c r="AH102">
        <f>+domexp!AH102+reexp!AH102</f>
        <v>16131</v>
      </c>
      <c r="AI102">
        <f>+domexp!AI102+reexp!AI102</f>
        <v>12556</v>
      </c>
      <c r="AJ102">
        <f>+domexp!AJ102+reexp!AJ102</f>
        <v>16903</v>
      </c>
      <c r="AK102">
        <f>+domexp!AK102+reexp!AK102</f>
        <v>16020</v>
      </c>
      <c r="AL102">
        <f>+domexp!AL102+reexp!AL102</f>
        <v>0</v>
      </c>
      <c r="AM102">
        <f>+domexp!AM102+reexp!AM102</f>
        <v>0</v>
      </c>
      <c r="AN102">
        <f>+domexp!AN102+reexp!AN102</f>
        <v>0</v>
      </c>
      <c r="AO102">
        <f>+domexp!AO102+reexp!AO102</f>
        <v>0</v>
      </c>
      <c r="AP102">
        <f>+domexp!AP102+reexp!AP102</f>
        <v>0</v>
      </c>
      <c r="AQ102">
        <f>+domexp!AQ102+reexp!AQ102</f>
        <v>0</v>
      </c>
      <c r="AR102">
        <f>+domexp!AR102+reexp!AR102</f>
        <v>0</v>
      </c>
      <c r="AS102">
        <f>+domexp!AS102+reexp!AS102</f>
        <v>0</v>
      </c>
      <c r="AT102">
        <f>+domexp!AT102+reexp!AT102</f>
        <v>0</v>
      </c>
      <c r="AU102">
        <f>+domexp!AU102+reexp!AU102</f>
        <v>0</v>
      </c>
      <c r="AV102">
        <f>+domexp!AV102+reexp!AV102</f>
        <v>0</v>
      </c>
      <c r="AW102">
        <f>+domexp!AW102+reexp!AW102</f>
        <v>0</v>
      </c>
      <c r="AX102">
        <f>+domexp!AX102+reexp!AX102</f>
        <v>0</v>
      </c>
      <c r="AY102">
        <f>+domexp!AY102+reexp!AY102</f>
        <v>0</v>
      </c>
      <c r="AZ102">
        <f>+domexp!AZ102+reexp!AZ102</f>
        <v>0</v>
      </c>
      <c r="BA102">
        <f>+domexp!BA102+reexp!BA102</f>
        <v>0</v>
      </c>
      <c r="BB102">
        <f>+domexp!BB102+reexp!BB102</f>
        <v>0</v>
      </c>
      <c r="BC102">
        <f>+domexp!BC102+reexp!BC102</f>
        <v>0</v>
      </c>
    </row>
    <row r="103" spans="1:55" x14ac:dyDescent="0.25">
      <c r="A103" t="s">
        <v>0</v>
      </c>
      <c r="B103" t="s">
        <v>79</v>
      </c>
      <c r="D103" t="s">
        <v>232</v>
      </c>
      <c r="E103">
        <f>+domexp!E103+reexp!E103</f>
        <v>0</v>
      </c>
      <c r="F103">
        <f>+domexp!F103+reexp!F103</f>
        <v>0</v>
      </c>
      <c r="G103">
        <f>+domexp!G103+reexp!G103</f>
        <v>0</v>
      </c>
      <c r="H103">
        <f>+domexp!H103+reexp!H103</f>
        <v>0</v>
      </c>
      <c r="I103">
        <f>+domexp!I103+reexp!I103</f>
        <v>0</v>
      </c>
      <c r="J103">
        <f>+domexp!J103+reexp!J103</f>
        <v>0</v>
      </c>
      <c r="K103">
        <f>+domexp!K103+reexp!K103</f>
        <v>0</v>
      </c>
      <c r="L103">
        <f>+domexp!L103+reexp!L103</f>
        <v>0</v>
      </c>
      <c r="M103">
        <f>+domexp!M103+reexp!M103</f>
        <v>2</v>
      </c>
      <c r="N103">
        <f>+domexp!N103+reexp!N103</f>
        <v>2</v>
      </c>
      <c r="O103">
        <f>+domexp!O103+reexp!O103</f>
        <v>0</v>
      </c>
      <c r="P103">
        <f>+domexp!P103+reexp!P103</f>
        <v>5</v>
      </c>
      <c r="Q103">
        <f>+domexp!Q103+reexp!Q103</f>
        <v>0</v>
      </c>
      <c r="R103">
        <f>+domexp!R103+reexp!R103</f>
        <v>0</v>
      </c>
      <c r="S103">
        <f>+domexp!S103+reexp!S103</f>
        <v>0</v>
      </c>
      <c r="T103">
        <f>+domexp!T103+reexp!T103</f>
        <v>0</v>
      </c>
      <c r="U103">
        <f>+domexp!U103+reexp!U103</f>
        <v>0</v>
      </c>
      <c r="V103">
        <f>+domexp!V103+reexp!V103</f>
        <v>0</v>
      </c>
      <c r="W103">
        <f>+domexp!W103+reexp!W103</f>
        <v>0</v>
      </c>
      <c r="X103">
        <f>+domexp!X103+reexp!X103</f>
        <v>1675532</v>
      </c>
      <c r="Y103">
        <f>+domexp!Y103+reexp!Y103</f>
        <v>719</v>
      </c>
      <c r="Z103">
        <f>+domexp!Z103+reexp!Z103</f>
        <v>42</v>
      </c>
      <c r="AA103">
        <f>+domexp!AA103+reexp!AA103</f>
        <v>336</v>
      </c>
      <c r="AB103">
        <f>+domexp!AB103+reexp!AB103</f>
        <v>3713</v>
      </c>
      <c r="AC103">
        <f>+domexp!AC103+reexp!AC103</f>
        <v>44503</v>
      </c>
      <c r="AD103">
        <f>+domexp!AD103+reexp!AD103</f>
        <v>7299</v>
      </c>
      <c r="AE103">
        <f>+domexp!AE103+reexp!AE103</f>
        <v>52635</v>
      </c>
      <c r="AF103">
        <f>+domexp!AF103+reexp!AF103</f>
        <v>148027</v>
      </c>
      <c r="AG103">
        <f>+domexp!AG103+reexp!AG103</f>
        <v>153387</v>
      </c>
      <c r="AH103">
        <f>+domexp!AH103+reexp!AH103</f>
        <v>132346</v>
      </c>
      <c r="AI103">
        <f>+domexp!AI103+reexp!AI103</f>
        <v>122062</v>
      </c>
      <c r="AJ103">
        <f>+domexp!AJ103+reexp!AJ103</f>
        <v>87857</v>
      </c>
      <c r="AK103">
        <f>+domexp!AK103+reexp!AK103</f>
        <v>89381</v>
      </c>
      <c r="AL103">
        <f>+domexp!AL103+reexp!AL103</f>
        <v>0</v>
      </c>
      <c r="AM103">
        <f>+domexp!AM103+reexp!AM103</f>
        <v>0</v>
      </c>
      <c r="AN103">
        <f>+domexp!AN103+reexp!AN103</f>
        <v>0</v>
      </c>
      <c r="AO103">
        <f>+domexp!AO103+reexp!AO103</f>
        <v>0</v>
      </c>
      <c r="AP103">
        <f>+domexp!AP103+reexp!AP103</f>
        <v>0</v>
      </c>
      <c r="AQ103">
        <f>+domexp!AQ103+reexp!AQ103</f>
        <v>0</v>
      </c>
      <c r="AR103">
        <f>+domexp!AR103+reexp!AR103</f>
        <v>0</v>
      </c>
      <c r="AS103">
        <f>+domexp!AS103+reexp!AS103</f>
        <v>0</v>
      </c>
      <c r="AT103">
        <f>+domexp!AT103+reexp!AT103</f>
        <v>0</v>
      </c>
      <c r="AU103">
        <f>+domexp!AU103+reexp!AU103</f>
        <v>0</v>
      </c>
      <c r="AV103">
        <f>+domexp!AV103+reexp!AV103</f>
        <v>0</v>
      </c>
      <c r="AW103">
        <f>+domexp!AW103+reexp!AW103</f>
        <v>0</v>
      </c>
      <c r="AX103">
        <f>+domexp!AX103+reexp!AX103</f>
        <v>0</v>
      </c>
      <c r="AY103">
        <f>+domexp!AY103+reexp!AY103</f>
        <v>0</v>
      </c>
      <c r="AZ103">
        <f>+domexp!AZ103+reexp!AZ103</f>
        <v>0</v>
      </c>
      <c r="BA103">
        <f>+domexp!BA103+reexp!BA103</f>
        <v>0</v>
      </c>
      <c r="BB103">
        <f>+domexp!BB103+reexp!BB103</f>
        <v>0</v>
      </c>
      <c r="BC103">
        <f>+domexp!BC103+reexp!BC103</f>
        <v>0</v>
      </c>
    </row>
    <row r="104" spans="1:55" x14ac:dyDescent="0.25">
      <c r="A104" t="s">
        <v>0</v>
      </c>
      <c r="B104" t="s">
        <v>219</v>
      </c>
      <c r="D104" t="s">
        <v>232</v>
      </c>
      <c r="E104">
        <f>+domexp!E104+reexp!E104</f>
        <v>0</v>
      </c>
      <c r="F104">
        <f>+domexp!F104+reexp!F104</f>
        <v>0</v>
      </c>
      <c r="G104">
        <f>+domexp!G104+reexp!G104</f>
        <v>0</v>
      </c>
      <c r="H104">
        <f>+domexp!H104+reexp!H104</f>
        <v>0</v>
      </c>
      <c r="I104">
        <f>+domexp!I104+reexp!I104</f>
        <v>0</v>
      </c>
      <c r="J104">
        <f>+domexp!J104+reexp!J104</f>
        <v>0</v>
      </c>
      <c r="K104">
        <f>+domexp!K104+reexp!K104</f>
        <v>0</v>
      </c>
      <c r="L104">
        <f>+domexp!L104+reexp!L104</f>
        <v>0</v>
      </c>
      <c r="M104">
        <f>+domexp!M104+reexp!M104</f>
        <v>0</v>
      </c>
      <c r="N104">
        <f>+domexp!N104+reexp!N104</f>
        <v>0</v>
      </c>
      <c r="O104">
        <f>+domexp!O104+reexp!O104</f>
        <v>0</v>
      </c>
      <c r="P104">
        <f>+domexp!P104+reexp!P104</f>
        <v>0</v>
      </c>
      <c r="Q104">
        <f>+domexp!Q104+reexp!Q104</f>
        <v>0</v>
      </c>
      <c r="R104">
        <f>+domexp!R104+reexp!R104</f>
        <v>0</v>
      </c>
      <c r="S104">
        <f>+domexp!S104+reexp!S104</f>
        <v>0</v>
      </c>
      <c r="T104">
        <f>+domexp!T104+reexp!T104</f>
        <v>0</v>
      </c>
      <c r="U104">
        <f>+domexp!U104+reexp!U104</f>
        <v>0</v>
      </c>
      <c r="V104">
        <f>+domexp!V104+reexp!V104</f>
        <v>0</v>
      </c>
      <c r="W104">
        <f>+domexp!W104+reexp!W104</f>
        <v>0</v>
      </c>
      <c r="X104">
        <f>+domexp!X104+reexp!X104</f>
        <v>0</v>
      </c>
      <c r="Y104">
        <f>+domexp!Y104+reexp!Y104</f>
        <v>0</v>
      </c>
      <c r="Z104">
        <f>+domexp!Z104+reexp!Z104</f>
        <v>0</v>
      </c>
      <c r="AA104">
        <f>+domexp!AA104+reexp!AA104</f>
        <v>0</v>
      </c>
      <c r="AB104">
        <f>+domexp!AB104+reexp!AB104</f>
        <v>0</v>
      </c>
      <c r="AC104">
        <f>+domexp!AC104+reexp!AC104</f>
        <v>0</v>
      </c>
      <c r="AD104">
        <f>+domexp!AD104+reexp!AD104</f>
        <v>0</v>
      </c>
      <c r="AE104">
        <f>+domexp!AE104+reexp!AE104</f>
        <v>0</v>
      </c>
      <c r="AF104">
        <f>+domexp!AF104+reexp!AF104</f>
        <v>0</v>
      </c>
      <c r="AG104">
        <f>+domexp!AG104+reexp!AG104</f>
        <v>0</v>
      </c>
      <c r="AH104">
        <f>+domexp!AH104+reexp!AH104</f>
        <v>0</v>
      </c>
      <c r="AI104">
        <f>+domexp!AI104+reexp!AI104</f>
        <v>0</v>
      </c>
      <c r="AJ104">
        <f>+domexp!AJ104+reexp!AJ104</f>
        <v>0</v>
      </c>
      <c r="AK104">
        <f>+domexp!AK104+reexp!AK104</f>
        <v>0</v>
      </c>
      <c r="AL104">
        <f>+domexp!AL104+reexp!AL104</f>
        <v>92765</v>
      </c>
      <c r="AM104">
        <f>+domexp!AM104+reexp!AM104</f>
        <v>58645</v>
      </c>
      <c r="AN104">
        <f>+domexp!AN104+reexp!AN104</f>
        <v>72790</v>
      </c>
      <c r="AO104">
        <f>+domexp!AO104+reexp!AO104</f>
        <v>88637</v>
      </c>
      <c r="AP104">
        <f>+domexp!AP104+reexp!AP104</f>
        <v>89980</v>
      </c>
      <c r="AQ104">
        <f>+domexp!AQ104+reexp!AQ104</f>
        <v>97968</v>
      </c>
      <c r="AR104">
        <f>+domexp!AR104+reexp!AR104</f>
        <v>104660</v>
      </c>
      <c r="AS104">
        <f>+domexp!AS104+reexp!AS104</f>
        <v>76079</v>
      </c>
      <c r="AT104">
        <f>+domexp!AT104+reexp!AT104</f>
        <v>40301</v>
      </c>
      <c r="AU104">
        <f>+domexp!AU104+reexp!AU104</f>
        <v>56388</v>
      </c>
      <c r="AV104">
        <f>+domexp!AV104+reexp!AV104</f>
        <v>127745</v>
      </c>
      <c r="AW104">
        <f>+domexp!AW104+reexp!AW104</f>
        <v>57565</v>
      </c>
      <c r="AX104">
        <f>+domexp!AX104+reexp!AX104</f>
        <v>93762</v>
      </c>
      <c r="AY104">
        <f>+domexp!AY104+reexp!AY104</f>
        <v>458052</v>
      </c>
      <c r="AZ104">
        <f>+domexp!AZ104+reexp!AZ104</f>
        <v>0</v>
      </c>
      <c r="BA104">
        <f>+domexp!BA104+reexp!BA104</f>
        <v>0</v>
      </c>
      <c r="BB104">
        <f>+domexp!BB104+reexp!BB104</f>
        <v>0</v>
      </c>
      <c r="BC104">
        <f>+domexp!BC104+reexp!BC104</f>
        <v>0</v>
      </c>
    </row>
    <row r="105" spans="1:55" x14ac:dyDescent="0.25">
      <c r="A105" t="s">
        <v>0</v>
      </c>
      <c r="B105" t="s">
        <v>220</v>
      </c>
      <c r="D105" t="s">
        <v>232</v>
      </c>
      <c r="E105">
        <f>+domexp!E105+reexp!E105</f>
        <v>0</v>
      </c>
      <c r="F105">
        <f>+domexp!F105+reexp!F105</f>
        <v>0</v>
      </c>
      <c r="G105">
        <f>+domexp!G105+reexp!G105</f>
        <v>0</v>
      </c>
      <c r="H105">
        <f>+domexp!H105+reexp!H105</f>
        <v>0</v>
      </c>
      <c r="I105">
        <f>+domexp!I105+reexp!I105</f>
        <v>0</v>
      </c>
      <c r="J105">
        <f>+domexp!J105+reexp!J105</f>
        <v>0</v>
      </c>
      <c r="K105">
        <f>+domexp!K105+reexp!K105</f>
        <v>0</v>
      </c>
      <c r="L105">
        <f>+domexp!L105+reexp!L105</f>
        <v>0</v>
      </c>
      <c r="M105">
        <f>+domexp!M105+reexp!M105</f>
        <v>0</v>
      </c>
      <c r="N105">
        <f>+domexp!N105+reexp!N105</f>
        <v>0</v>
      </c>
      <c r="O105">
        <f>+domexp!O105+reexp!O105</f>
        <v>0</v>
      </c>
      <c r="P105">
        <f>+domexp!P105+reexp!P105</f>
        <v>0</v>
      </c>
      <c r="Q105">
        <f>+domexp!Q105+reexp!Q105</f>
        <v>0</v>
      </c>
      <c r="R105">
        <f>+domexp!R105+reexp!R105</f>
        <v>0</v>
      </c>
      <c r="S105">
        <f>+domexp!S105+reexp!S105</f>
        <v>0</v>
      </c>
      <c r="T105">
        <f>+domexp!T105+reexp!T105</f>
        <v>0</v>
      </c>
      <c r="U105">
        <f>+domexp!U105+reexp!U105</f>
        <v>0</v>
      </c>
      <c r="V105">
        <f>+domexp!V105+reexp!V105</f>
        <v>0</v>
      </c>
      <c r="W105">
        <f>+domexp!W105+reexp!W105</f>
        <v>0</v>
      </c>
      <c r="X105">
        <f>+domexp!X105+reexp!X105</f>
        <v>0</v>
      </c>
      <c r="Y105">
        <f>+domexp!Y105+reexp!Y105</f>
        <v>0</v>
      </c>
      <c r="Z105">
        <f>+domexp!Z105+reexp!Z105</f>
        <v>0</v>
      </c>
      <c r="AA105">
        <f>+domexp!AA105+reexp!AA105</f>
        <v>0</v>
      </c>
      <c r="AB105">
        <f>+domexp!AB105+reexp!AB105</f>
        <v>0</v>
      </c>
      <c r="AC105">
        <f>+domexp!AC105+reexp!AC105</f>
        <v>0</v>
      </c>
      <c r="AD105">
        <f>+domexp!AD105+reexp!AD105</f>
        <v>0</v>
      </c>
      <c r="AE105">
        <f>+domexp!AE105+reexp!AE105</f>
        <v>0</v>
      </c>
      <c r="AF105">
        <f>+domexp!AF105+reexp!AF105</f>
        <v>0</v>
      </c>
      <c r="AG105">
        <f>+domexp!AG105+reexp!AG105</f>
        <v>0</v>
      </c>
      <c r="AH105">
        <f>+domexp!AH105+reexp!AH105</f>
        <v>0</v>
      </c>
      <c r="AI105">
        <f>+domexp!AI105+reexp!AI105</f>
        <v>0</v>
      </c>
      <c r="AJ105">
        <f>+domexp!AJ105+reexp!AJ105</f>
        <v>0</v>
      </c>
      <c r="AK105">
        <f>+domexp!AK105+reexp!AK105</f>
        <v>0</v>
      </c>
      <c r="AL105">
        <f>+domexp!AL105+reexp!AL105</f>
        <v>20161</v>
      </c>
      <c r="AM105">
        <f>+domexp!AM105+reexp!AM105</f>
        <v>38522</v>
      </c>
      <c r="AN105">
        <f>+domexp!AN105+reexp!AN105</f>
        <v>24130</v>
      </c>
      <c r="AO105">
        <f>+domexp!AO105+reexp!AO105</f>
        <v>67644</v>
      </c>
      <c r="AP105">
        <f>+domexp!AP105+reexp!AP105</f>
        <v>41158</v>
      </c>
      <c r="AQ105">
        <f>+domexp!AQ105+reexp!AQ105</f>
        <v>40776</v>
      </c>
      <c r="AR105">
        <f>+domexp!AR105+reexp!AR105</f>
        <v>50779</v>
      </c>
      <c r="AS105">
        <f>+domexp!AS105+reexp!AS105</f>
        <v>39297</v>
      </c>
      <c r="AT105">
        <f>+domexp!AT105+reexp!AT105</f>
        <v>40655</v>
      </c>
      <c r="AU105">
        <f>+domexp!AU105+reexp!AU105</f>
        <v>7979</v>
      </c>
      <c r="AV105">
        <f>+domexp!AV105+reexp!AV105</f>
        <v>9449</v>
      </c>
      <c r="AW105">
        <f>+domexp!AW105+reexp!AW105</f>
        <v>20135</v>
      </c>
      <c r="AX105">
        <f>+domexp!AX105+reexp!AX105</f>
        <v>234957</v>
      </c>
      <c r="AY105">
        <f>+domexp!AY105+reexp!AY105</f>
        <v>0</v>
      </c>
      <c r="AZ105">
        <f>+domexp!AZ105+reexp!AZ105</f>
        <v>0</v>
      </c>
      <c r="BA105">
        <f>+domexp!BA105+reexp!BA105</f>
        <v>0</v>
      </c>
      <c r="BB105">
        <f>+domexp!BB105+reexp!BB105</f>
        <v>0</v>
      </c>
      <c r="BC105">
        <f>+domexp!BC105+reexp!BC105</f>
        <v>0</v>
      </c>
    </row>
    <row r="106" spans="1:55" x14ac:dyDescent="0.25">
      <c r="B106" t="s">
        <v>267</v>
      </c>
      <c r="E106">
        <f>+domexp!E106+reexp!E106</f>
        <v>0</v>
      </c>
      <c r="F106">
        <f>+domexp!F106+reexp!F106</f>
        <v>0</v>
      </c>
      <c r="G106">
        <f>+domexp!G106+reexp!G106</f>
        <v>0</v>
      </c>
      <c r="H106">
        <f>+domexp!H106+reexp!H106</f>
        <v>0</v>
      </c>
      <c r="I106">
        <f>+domexp!I106+reexp!I106</f>
        <v>0</v>
      </c>
      <c r="J106">
        <f>+domexp!J106+reexp!J106</f>
        <v>0</v>
      </c>
      <c r="K106">
        <f>+domexp!K106+reexp!K106</f>
        <v>0</v>
      </c>
      <c r="L106">
        <f>+domexp!L106+reexp!L106</f>
        <v>0</v>
      </c>
      <c r="M106">
        <f>+domexp!M106+reexp!M106</f>
        <v>0</v>
      </c>
      <c r="N106">
        <f>+domexp!N106+reexp!N106</f>
        <v>0</v>
      </c>
      <c r="O106">
        <f>+domexp!O106+reexp!O106</f>
        <v>0</v>
      </c>
      <c r="P106">
        <f>+domexp!P106+reexp!P106</f>
        <v>0</v>
      </c>
      <c r="Q106">
        <f>+domexp!Q106+reexp!Q106</f>
        <v>0</v>
      </c>
      <c r="R106">
        <f>+domexp!R106+reexp!R106</f>
        <v>0</v>
      </c>
      <c r="S106">
        <f>+domexp!S106+reexp!S106</f>
        <v>0</v>
      </c>
      <c r="T106">
        <f>+domexp!T106+reexp!T106</f>
        <v>0</v>
      </c>
      <c r="U106">
        <f>+domexp!U106+reexp!U106</f>
        <v>0</v>
      </c>
      <c r="V106">
        <f>+domexp!V106+reexp!V106</f>
        <v>0</v>
      </c>
      <c r="W106">
        <f>+domexp!W106+reexp!W106</f>
        <v>0</v>
      </c>
      <c r="X106">
        <f>+domexp!X106+reexp!X106</f>
        <v>0</v>
      </c>
      <c r="Y106">
        <f>+domexp!Y106+reexp!Y106</f>
        <v>0</v>
      </c>
      <c r="Z106">
        <f>+domexp!Z106+reexp!Z106</f>
        <v>0</v>
      </c>
      <c r="AA106">
        <f>+domexp!AA106+reexp!AA106</f>
        <v>0</v>
      </c>
      <c r="AB106">
        <f>+domexp!AB106+reexp!AB106</f>
        <v>0</v>
      </c>
      <c r="AC106">
        <f>+domexp!AC106+reexp!AC106</f>
        <v>0</v>
      </c>
      <c r="AD106">
        <f>+domexp!AD106+reexp!AD106</f>
        <v>0</v>
      </c>
      <c r="AE106">
        <f>+domexp!AE106+reexp!AE106</f>
        <v>0</v>
      </c>
      <c r="AF106">
        <f>+domexp!AF106+reexp!AF106</f>
        <v>0</v>
      </c>
      <c r="AG106">
        <f>+domexp!AG106+reexp!AG106</f>
        <v>0</v>
      </c>
      <c r="AH106">
        <f>+domexp!AH106+reexp!AH106</f>
        <v>0</v>
      </c>
      <c r="AI106">
        <f>+domexp!AI106+reexp!AI106</f>
        <v>0</v>
      </c>
      <c r="AJ106">
        <f>+domexp!AJ106+reexp!AJ106</f>
        <v>0</v>
      </c>
      <c r="AK106">
        <f>+domexp!AK106+reexp!AK106</f>
        <v>0</v>
      </c>
      <c r="AL106">
        <f>+domexp!AL106+reexp!AL106</f>
        <v>0</v>
      </c>
      <c r="AM106">
        <f>+domexp!AM106+reexp!AM106</f>
        <v>0</v>
      </c>
      <c r="AN106">
        <f>+domexp!AN106+reexp!AN106</f>
        <v>0</v>
      </c>
      <c r="AO106">
        <f>+domexp!AO106+reexp!AO106</f>
        <v>0</v>
      </c>
      <c r="AP106">
        <f>+domexp!AP106+reexp!AP106</f>
        <v>0</v>
      </c>
      <c r="AQ106">
        <f>+domexp!AQ106+reexp!AQ106</f>
        <v>0</v>
      </c>
      <c r="AR106">
        <f>+domexp!AR106+reexp!AR106</f>
        <v>0</v>
      </c>
      <c r="AS106">
        <f>+domexp!AS106+reexp!AS106</f>
        <v>0</v>
      </c>
      <c r="AT106">
        <f>+domexp!AT106+reexp!AT106</f>
        <v>0</v>
      </c>
      <c r="AU106">
        <f>+domexp!AU106+reexp!AU106</f>
        <v>0</v>
      </c>
      <c r="AV106">
        <f>+domexp!AV106+reexp!AV106</f>
        <v>0</v>
      </c>
      <c r="AW106">
        <f>+domexp!AW106+reexp!AW106</f>
        <v>0</v>
      </c>
      <c r="AX106">
        <f>+domexp!AX106+reexp!AX106</f>
        <v>0</v>
      </c>
      <c r="AY106">
        <f>+domexp!AY106+reexp!AY106</f>
        <v>0</v>
      </c>
      <c r="AZ106">
        <f>+domexp!AZ106+reexp!AZ106</f>
        <v>797520</v>
      </c>
      <c r="BA106">
        <f>+domexp!BA106+reexp!BA106</f>
        <v>1626685</v>
      </c>
      <c r="BB106">
        <f>+domexp!BB106+reexp!BB106</f>
        <v>3460760</v>
      </c>
      <c r="BC106">
        <f>+domexp!BC106+reexp!BC106</f>
        <v>2911208</v>
      </c>
    </row>
    <row r="107" spans="1:55" x14ac:dyDescent="0.25">
      <c r="B107" t="s">
        <v>268</v>
      </c>
      <c r="E107">
        <f>+domexp!E107+reexp!E107</f>
        <v>0</v>
      </c>
      <c r="F107">
        <f>+domexp!F107+reexp!F107</f>
        <v>0</v>
      </c>
      <c r="G107">
        <f>+domexp!G107+reexp!G107</f>
        <v>0</v>
      </c>
      <c r="H107">
        <f>+domexp!H107+reexp!H107</f>
        <v>0</v>
      </c>
      <c r="I107">
        <f>+domexp!I107+reexp!I107</f>
        <v>0</v>
      </c>
      <c r="J107">
        <f>+domexp!J107+reexp!J107</f>
        <v>0</v>
      </c>
      <c r="K107">
        <f>+domexp!K107+reexp!K107</f>
        <v>0</v>
      </c>
      <c r="L107">
        <f>+domexp!L107+reexp!L107</f>
        <v>0</v>
      </c>
      <c r="M107">
        <f>+domexp!M107+reexp!M107</f>
        <v>0</v>
      </c>
      <c r="N107">
        <f>+domexp!N107+reexp!N107</f>
        <v>0</v>
      </c>
      <c r="O107">
        <f>+domexp!O107+reexp!O107</f>
        <v>0</v>
      </c>
      <c r="P107">
        <f>+domexp!P107+reexp!P107</f>
        <v>0</v>
      </c>
      <c r="Q107">
        <f>+domexp!Q107+reexp!Q107</f>
        <v>0</v>
      </c>
      <c r="R107">
        <f>+domexp!R107+reexp!R107</f>
        <v>0</v>
      </c>
      <c r="S107">
        <f>+domexp!S107+reexp!S107</f>
        <v>0</v>
      </c>
      <c r="T107">
        <f>+domexp!T107+reexp!T107</f>
        <v>0</v>
      </c>
      <c r="U107">
        <f>+domexp!U107+reexp!U107</f>
        <v>0</v>
      </c>
      <c r="V107">
        <f>+domexp!V107+reexp!V107</f>
        <v>0</v>
      </c>
      <c r="W107">
        <f>+domexp!W107+reexp!W107</f>
        <v>0</v>
      </c>
      <c r="X107">
        <f>+domexp!X107+reexp!X107</f>
        <v>0</v>
      </c>
      <c r="Y107">
        <f>+domexp!Y107+reexp!Y107</f>
        <v>0</v>
      </c>
      <c r="Z107">
        <f>+domexp!Z107+reexp!Z107</f>
        <v>0</v>
      </c>
      <c r="AA107">
        <f>+domexp!AA107+reexp!AA107</f>
        <v>0</v>
      </c>
      <c r="AB107">
        <f>+domexp!AB107+reexp!AB107</f>
        <v>0</v>
      </c>
      <c r="AC107">
        <f>+domexp!AC107+reexp!AC107</f>
        <v>0</v>
      </c>
      <c r="AD107">
        <f>+domexp!AD107+reexp!AD107</f>
        <v>0</v>
      </c>
      <c r="AE107">
        <f>+domexp!AE107+reexp!AE107</f>
        <v>0</v>
      </c>
      <c r="AF107">
        <f>+domexp!AF107+reexp!AF107</f>
        <v>0</v>
      </c>
      <c r="AG107">
        <f>+domexp!AG107+reexp!AG107</f>
        <v>0</v>
      </c>
      <c r="AH107">
        <f>+domexp!AH107+reexp!AH107</f>
        <v>0</v>
      </c>
      <c r="AI107">
        <f>+domexp!AI107+reexp!AI107</f>
        <v>0</v>
      </c>
      <c r="AJ107">
        <f>+domexp!AJ107+reexp!AJ107</f>
        <v>0</v>
      </c>
      <c r="AK107">
        <f>+domexp!AK107+reexp!AK107</f>
        <v>0</v>
      </c>
      <c r="AL107">
        <f>+domexp!AL107+reexp!AL107</f>
        <v>0</v>
      </c>
      <c r="AM107">
        <f>+domexp!AM107+reexp!AM107</f>
        <v>0</v>
      </c>
      <c r="AN107">
        <f>+domexp!AN107+reexp!AN107</f>
        <v>0</v>
      </c>
      <c r="AO107">
        <f>+domexp!AO107+reexp!AO107</f>
        <v>0</v>
      </c>
      <c r="AP107">
        <f>+domexp!AP107+reexp!AP107</f>
        <v>0</v>
      </c>
      <c r="AQ107">
        <f>+domexp!AQ107+reexp!AQ107</f>
        <v>0</v>
      </c>
      <c r="AR107">
        <f>+domexp!AR107+reexp!AR107</f>
        <v>0</v>
      </c>
      <c r="AS107">
        <f>+domexp!AS107+reexp!AS107</f>
        <v>0</v>
      </c>
      <c r="AT107">
        <f>+domexp!AT107+reexp!AT107</f>
        <v>0</v>
      </c>
      <c r="AU107">
        <f>+domexp!AU107+reexp!AU107</f>
        <v>0</v>
      </c>
      <c r="AV107">
        <f>+domexp!AV107+reexp!AV107</f>
        <v>0</v>
      </c>
      <c r="AW107">
        <f>+domexp!AW107+reexp!AW107</f>
        <v>0</v>
      </c>
      <c r="AX107">
        <f>+domexp!AX107+reexp!AX107</f>
        <v>0</v>
      </c>
      <c r="AY107">
        <f>+domexp!AY107+reexp!AY107</f>
        <v>0</v>
      </c>
      <c r="AZ107">
        <f>+domexp!AZ107+reexp!AZ107</f>
        <v>807</v>
      </c>
      <c r="BA107">
        <f>+domexp!BA107+reexp!BA107</f>
        <v>47</v>
      </c>
      <c r="BB107">
        <f>+domexp!BB107+reexp!BB107</f>
        <v>1750</v>
      </c>
      <c r="BC107">
        <f>+domexp!BC107+reexp!BC107</f>
        <v>4657</v>
      </c>
    </row>
    <row r="108" spans="1:55" x14ac:dyDescent="0.25">
      <c r="B108" t="s">
        <v>302</v>
      </c>
      <c r="E108">
        <f>+domexp!E108+reexp!E108</f>
        <v>0</v>
      </c>
      <c r="F108">
        <f>+domexp!F108+reexp!F108</f>
        <v>0</v>
      </c>
      <c r="G108">
        <f>+domexp!G108+reexp!G108</f>
        <v>0</v>
      </c>
      <c r="H108">
        <f>+domexp!H108+reexp!H108</f>
        <v>0</v>
      </c>
      <c r="I108">
        <f>+domexp!I108+reexp!I108</f>
        <v>0</v>
      </c>
      <c r="J108">
        <f>+domexp!J108+reexp!J108</f>
        <v>0</v>
      </c>
      <c r="K108">
        <f>+domexp!K108+reexp!K108</f>
        <v>0</v>
      </c>
      <c r="L108">
        <f>+domexp!L108+reexp!L108</f>
        <v>0</v>
      </c>
      <c r="M108">
        <f>+domexp!M108+reexp!M108</f>
        <v>0</v>
      </c>
      <c r="N108">
        <f>+domexp!N108+reexp!N108</f>
        <v>0</v>
      </c>
      <c r="O108">
        <f>+domexp!O108+reexp!O108</f>
        <v>0</v>
      </c>
      <c r="P108">
        <f>+domexp!P108+reexp!P108</f>
        <v>0</v>
      </c>
      <c r="Q108">
        <f>+domexp!Q108+reexp!Q108</f>
        <v>0</v>
      </c>
      <c r="R108">
        <f>+domexp!R108+reexp!R108</f>
        <v>0</v>
      </c>
      <c r="S108">
        <f>+domexp!S108+reexp!S108</f>
        <v>0</v>
      </c>
      <c r="T108">
        <f>+domexp!T108+reexp!T108</f>
        <v>0</v>
      </c>
      <c r="U108">
        <f>+domexp!U108+reexp!U108</f>
        <v>0</v>
      </c>
      <c r="V108">
        <f>+domexp!V108+reexp!V108</f>
        <v>0</v>
      </c>
      <c r="W108">
        <f>+domexp!W108+reexp!W108</f>
        <v>0</v>
      </c>
      <c r="X108">
        <f>+domexp!X108+reexp!X108</f>
        <v>0</v>
      </c>
      <c r="Y108">
        <f>+domexp!Y108+reexp!Y108</f>
        <v>0</v>
      </c>
      <c r="Z108">
        <f>+domexp!Z108+reexp!Z108</f>
        <v>0</v>
      </c>
      <c r="AA108">
        <f>+domexp!AA108+reexp!AA108</f>
        <v>0</v>
      </c>
      <c r="AB108">
        <f>+domexp!AB108+reexp!AB108</f>
        <v>0</v>
      </c>
      <c r="AC108">
        <f>+domexp!AC108+reexp!AC108</f>
        <v>0</v>
      </c>
      <c r="AD108">
        <f>+domexp!AD108+reexp!AD108</f>
        <v>0</v>
      </c>
      <c r="AE108">
        <f>+domexp!AE108+reexp!AE108</f>
        <v>0</v>
      </c>
      <c r="AF108">
        <f>+domexp!AF108+reexp!AF108</f>
        <v>0</v>
      </c>
      <c r="AG108">
        <f>+domexp!AG108+reexp!AG108</f>
        <v>0</v>
      </c>
      <c r="AH108">
        <f>+domexp!AH108+reexp!AH108</f>
        <v>0</v>
      </c>
      <c r="AI108">
        <f>+domexp!AI108+reexp!AI108</f>
        <v>0</v>
      </c>
      <c r="AJ108">
        <f>+domexp!AJ108+reexp!AJ108</f>
        <v>0</v>
      </c>
      <c r="AK108">
        <f>+domexp!AK108+reexp!AK108</f>
        <v>0</v>
      </c>
      <c r="AL108">
        <f>+domexp!AL108+reexp!AL108</f>
        <v>0</v>
      </c>
      <c r="AM108">
        <f>+domexp!AM108+reexp!AM108</f>
        <v>0</v>
      </c>
      <c r="AN108">
        <f>+domexp!AN108+reexp!AN108</f>
        <v>0</v>
      </c>
      <c r="AO108">
        <f>+domexp!AO108+reexp!AO108</f>
        <v>0</v>
      </c>
      <c r="AP108">
        <f>+domexp!AP108+reexp!AP108</f>
        <v>0</v>
      </c>
      <c r="AQ108">
        <f>+domexp!AQ108+reexp!AQ108</f>
        <v>0</v>
      </c>
      <c r="AR108">
        <f>+domexp!AR108+reexp!AR108</f>
        <v>0</v>
      </c>
      <c r="AS108">
        <f>+domexp!AS108+reexp!AS108</f>
        <v>0</v>
      </c>
      <c r="AT108">
        <f>+domexp!AT108+reexp!AT108</f>
        <v>0</v>
      </c>
      <c r="AU108">
        <f>+domexp!AU108+reexp!AU108</f>
        <v>0</v>
      </c>
      <c r="AV108">
        <f>+domexp!AV108+reexp!AV108</f>
        <v>0</v>
      </c>
      <c r="AW108">
        <f>+domexp!AW108+reexp!AW108</f>
        <v>0</v>
      </c>
      <c r="AX108">
        <f>+domexp!AX108+reexp!AX108</f>
        <v>0</v>
      </c>
      <c r="AY108">
        <f>+domexp!AY108+reexp!AY108</f>
        <v>679377</v>
      </c>
      <c r="AZ108">
        <f>+domexp!AZ108+reexp!AZ108</f>
        <v>27707</v>
      </c>
      <c r="BA108">
        <f>+domexp!BA108+reexp!BA108</f>
        <v>91639</v>
      </c>
      <c r="BB108">
        <f>+domexp!BB108+reexp!BB108</f>
        <v>98914</v>
      </c>
      <c r="BC108">
        <f>+domexp!BC108+reexp!BC108</f>
        <v>126929</v>
      </c>
    </row>
    <row r="109" spans="1:55" x14ac:dyDescent="0.25">
      <c r="A109" t="s">
        <v>0</v>
      </c>
      <c r="B109" t="s">
        <v>80</v>
      </c>
      <c r="D109" t="s">
        <v>232</v>
      </c>
      <c r="E109">
        <f>+domexp!E109+reexp!E109</f>
        <v>0</v>
      </c>
      <c r="F109">
        <f>+domexp!F109+reexp!F109</f>
        <v>0</v>
      </c>
      <c r="G109">
        <f>+domexp!G109+reexp!G109</f>
        <v>0</v>
      </c>
      <c r="H109">
        <f>+domexp!H109+reexp!H109</f>
        <v>0</v>
      </c>
      <c r="I109">
        <f>+domexp!I109+reexp!I109</f>
        <v>0</v>
      </c>
      <c r="J109">
        <f>+domexp!J109+reexp!J109</f>
        <v>488179</v>
      </c>
      <c r="K109">
        <f>+domexp!K109+reexp!K109</f>
        <v>491975</v>
      </c>
      <c r="L109">
        <f>+domexp!L109+reexp!L109</f>
        <v>698010</v>
      </c>
      <c r="M109">
        <f>+domexp!M109+reexp!M109</f>
        <v>482171</v>
      </c>
      <c r="N109">
        <f>+domexp!N109+reexp!N109</f>
        <v>355594</v>
      </c>
      <c r="O109">
        <f>+domexp!O109+reexp!O109</f>
        <v>750743</v>
      </c>
      <c r="P109">
        <f>+domexp!P109+reexp!P109</f>
        <v>835766</v>
      </c>
      <c r="Q109">
        <f>+domexp!Q109+reexp!Q109</f>
        <v>883570</v>
      </c>
      <c r="R109">
        <f>+domexp!R109+reexp!R109</f>
        <v>735511</v>
      </c>
      <c r="S109">
        <f>+domexp!S109+reexp!S109</f>
        <v>0</v>
      </c>
      <c r="T109">
        <f>+domexp!T109+reexp!T109</f>
        <v>0</v>
      </c>
      <c r="U109">
        <f>+domexp!U109+reexp!U109</f>
        <v>0</v>
      </c>
      <c r="V109">
        <f>+domexp!V109+reexp!V109</f>
        <v>0</v>
      </c>
      <c r="W109">
        <f>+domexp!W109+reexp!W109</f>
        <v>0</v>
      </c>
      <c r="X109">
        <f>+domexp!X109+reexp!X109</f>
        <v>0</v>
      </c>
      <c r="Y109">
        <f>+domexp!Y109+reexp!Y109</f>
        <v>2246711</v>
      </c>
      <c r="Z109">
        <f>+domexp!Z109+reexp!Z109</f>
        <v>1529127</v>
      </c>
      <c r="AA109">
        <f>+domexp!AA109+reexp!AA109</f>
        <v>1755940</v>
      </c>
      <c r="AB109">
        <f>+domexp!AB109+reexp!AB109</f>
        <v>1816182</v>
      </c>
      <c r="AC109">
        <f>+domexp!AC109+reexp!AC109</f>
        <v>2058227</v>
      </c>
      <c r="AD109">
        <f>+domexp!AD109+reexp!AD109</f>
        <v>2548042</v>
      </c>
      <c r="AE109">
        <f>+domexp!AE109+reexp!AE109</f>
        <v>2089217</v>
      </c>
      <c r="AF109">
        <f>+domexp!AF109+reexp!AF109</f>
        <v>2413398</v>
      </c>
      <c r="AG109">
        <f>+domexp!AG109+reexp!AG109</f>
        <v>1720529</v>
      </c>
      <c r="AH109">
        <f>+domexp!AH109+reexp!AH109</f>
        <v>2346227</v>
      </c>
      <c r="AI109">
        <f>+domexp!AI109+reexp!AI109</f>
        <v>2893595</v>
      </c>
      <c r="AJ109">
        <f>+domexp!AJ109+reexp!AJ109</f>
        <v>780230</v>
      </c>
      <c r="AK109">
        <f>+domexp!AK109+reexp!AK109</f>
        <v>838267</v>
      </c>
      <c r="AL109">
        <f>+domexp!AL109+reexp!AL109</f>
        <v>1081658</v>
      </c>
      <c r="AM109">
        <f>+domexp!AM109+reexp!AM109</f>
        <v>1757066</v>
      </c>
      <c r="AN109">
        <f>+domexp!AN109+reexp!AN109</f>
        <v>2716383</v>
      </c>
      <c r="AO109">
        <f>+domexp!AO109+reexp!AO109</f>
        <v>2745846</v>
      </c>
      <c r="AP109">
        <f>+domexp!AP109+reexp!AP109</f>
        <v>3333083</v>
      </c>
      <c r="AQ109">
        <f>+domexp!AQ109+reexp!AQ109</f>
        <v>5527999</v>
      </c>
      <c r="AR109">
        <f>+domexp!AR109+reexp!AR109</f>
        <v>4036848</v>
      </c>
      <c r="AS109">
        <f>+domexp!AS109+reexp!AS109</f>
        <v>1818179</v>
      </c>
      <c r="AT109">
        <f>+domexp!AT109+reexp!AT109</f>
        <v>1229702</v>
      </c>
      <c r="AU109">
        <f>+domexp!AU109+reexp!AU109</f>
        <v>3149764</v>
      </c>
      <c r="AV109">
        <f>+domexp!AV109+reexp!AV109</f>
        <v>1712478</v>
      </c>
      <c r="AW109">
        <f>+domexp!AW109+reexp!AW109</f>
        <v>4619308</v>
      </c>
      <c r="AX109">
        <f>+domexp!AX109+reexp!AX109</f>
        <v>5147465</v>
      </c>
      <c r="AY109">
        <f>+domexp!AY109+reexp!AY109</f>
        <v>11986633</v>
      </c>
      <c r="AZ109">
        <f>+domexp!AZ109+reexp!AZ109</f>
        <v>15950077</v>
      </c>
      <c r="BA109">
        <f>+domexp!BA109+reexp!BA109</f>
        <v>24626249</v>
      </c>
      <c r="BB109">
        <f>+domexp!BB109+reexp!BB109</f>
        <v>31047612</v>
      </c>
      <c r="BC109">
        <f>+domexp!BC109+reexp!BC109</f>
        <v>30332614</v>
      </c>
    </row>
    <row r="110" spans="1:55" x14ac:dyDescent="0.25">
      <c r="A110" t="s">
        <v>0</v>
      </c>
      <c r="B110" t="s">
        <v>81</v>
      </c>
      <c r="D110" t="s">
        <v>232</v>
      </c>
      <c r="E110">
        <f>+domexp!E110+reexp!E110</f>
        <v>0</v>
      </c>
      <c r="F110">
        <f>+domexp!F110+reexp!F110</f>
        <v>0</v>
      </c>
      <c r="G110">
        <f>+domexp!G110+reexp!G110</f>
        <v>0</v>
      </c>
      <c r="H110">
        <f>+domexp!H110+reexp!H110</f>
        <v>0</v>
      </c>
      <c r="I110">
        <f>+domexp!I110+reexp!I110</f>
        <v>0</v>
      </c>
      <c r="J110">
        <f>+domexp!J110+reexp!J110</f>
        <v>0</v>
      </c>
      <c r="K110">
        <f>+domexp!K110+reexp!K110</f>
        <v>0</v>
      </c>
      <c r="L110">
        <f>+domexp!L110+reexp!L110</f>
        <v>76575</v>
      </c>
      <c r="M110">
        <f>+domexp!M110+reexp!M110</f>
        <v>11056</v>
      </c>
      <c r="N110">
        <f>+domexp!N110+reexp!N110</f>
        <v>2620</v>
      </c>
      <c r="O110">
        <f>+domexp!O110+reexp!O110</f>
        <v>288</v>
      </c>
      <c r="P110">
        <f>+domexp!P110+reexp!P110</f>
        <v>5637</v>
      </c>
      <c r="Q110">
        <f>+domexp!Q110+reexp!Q110</f>
        <v>1971</v>
      </c>
      <c r="R110">
        <f>+domexp!R110+reexp!R110</f>
        <v>8</v>
      </c>
      <c r="S110">
        <f>+domexp!S110+reexp!S110</f>
        <v>0</v>
      </c>
      <c r="T110">
        <f>+domexp!T110+reexp!T110</f>
        <v>0</v>
      </c>
      <c r="U110">
        <f>+domexp!U110+reexp!U110</f>
        <v>0</v>
      </c>
      <c r="V110">
        <f>+domexp!V110+reexp!V110</f>
        <v>0</v>
      </c>
      <c r="W110">
        <f>+domexp!W110+reexp!W110</f>
        <v>0</v>
      </c>
      <c r="X110">
        <f>+domexp!X110+reexp!X110</f>
        <v>0</v>
      </c>
      <c r="Y110">
        <f>+domexp!Y110+reexp!Y110</f>
        <v>0</v>
      </c>
      <c r="Z110">
        <f>+domexp!Z110+reexp!Z110</f>
        <v>0</v>
      </c>
      <c r="AA110">
        <f>+domexp!AA110+reexp!AA110</f>
        <v>831</v>
      </c>
      <c r="AB110">
        <f>+domexp!AB110+reexp!AB110</f>
        <v>3244</v>
      </c>
      <c r="AC110">
        <f>+domexp!AC110+reexp!AC110</f>
        <v>5071</v>
      </c>
      <c r="AD110">
        <f>+domexp!AD110+reexp!AD110</f>
        <v>5548</v>
      </c>
      <c r="AE110">
        <f>+domexp!AE110+reexp!AE110</f>
        <v>10465</v>
      </c>
      <c r="AF110">
        <f>+domexp!AF110+reexp!AF110</f>
        <v>14138</v>
      </c>
      <c r="AG110">
        <f>+domexp!AG110+reexp!AG110</f>
        <v>13997</v>
      </c>
      <c r="AH110">
        <f>+domexp!AH110+reexp!AH110</f>
        <v>3897</v>
      </c>
      <c r="AI110">
        <f>+domexp!AI110+reexp!AI110</f>
        <v>4096</v>
      </c>
      <c r="AJ110">
        <f>+domexp!AJ110+reexp!AJ110</f>
        <v>59918</v>
      </c>
      <c r="AK110">
        <f>+domexp!AK110+reexp!AK110</f>
        <v>65975</v>
      </c>
      <c r="AL110">
        <f>+domexp!AL110+reexp!AL110</f>
        <v>15079</v>
      </c>
      <c r="AM110">
        <f>+domexp!AM110+reexp!AM110</f>
        <v>29232</v>
      </c>
      <c r="AN110">
        <f>+domexp!AN110+reexp!AN110</f>
        <v>9046</v>
      </c>
      <c r="AO110">
        <f>+domexp!AO110+reexp!AO110</f>
        <v>30555</v>
      </c>
      <c r="AP110">
        <f>+domexp!AP110+reexp!AP110</f>
        <v>66982</v>
      </c>
      <c r="AQ110">
        <f>+domexp!AQ110+reexp!AQ110</f>
        <v>29882</v>
      </c>
      <c r="AR110">
        <f>+domexp!AR110+reexp!AR110</f>
        <v>15940</v>
      </c>
      <c r="AS110">
        <f>+domexp!AS110+reexp!AS110</f>
        <v>14205</v>
      </c>
      <c r="AT110">
        <f>+domexp!AT110+reexp!AT110</f>
        <v>9273</v>
      </c>
      <c r="AU110">
        <f>+domexp!AU110+reexp!AU110</f>
        <v>5054</v>
      </c>
      <c r="AV110">
        <f>+domexp!AV110+reexp!AV110</f>
        <v>4367</v>
      </c>
      <c r="AW110">
        <f>+domexp!AW110+reexp!AW110</f>
        <v>16953</v>
      </c>
      <c r="AX110">
        <f>+domexp!AX110+reexp!AX110</f>
        <v>14360</v>
      </c>
      <c r="AY110">
        <f>+domexp!AY110+reexp!AY110</f>
        <v>125421</v>
      </c>
      <c r="AZ110">
        <f>+domexp!AZ110+reexp!AZ110</f>
        <v>119451</v>
      </c>
      <c r="BA110">
        <f>+domexp!BA110+reexp!BA110</f>
        <v>433543</v>
      </c>
      <c r="BB110">
        <f>+domexp!BB110+reexp!BB110</f>
        <v>209967</v>
      </c>
      <c r="BC110">
        <f>+domexp!BC110+reexp!BC110</f>
        <v>132990</v>
      </c>
    </row>
    <row r="111" spans="1:55" x14ac:dyDescent="0.25">
      <c r="A111" t="s">
        <v>0</v>
      </c>
      <c r="B111" t="s">
        <v>221</v>
      </c>
      <c r="D111" t="s">
        <v>232</v>
      </c>
      <c r="E111">
        <f>+domexp!E111+reexp!E111</f>
        <v>0</v>
      </c>
      <c r="F111">
        <f>+domexp!F111+reexp!F111</f>
        <v>0</v>
      </c>
      <c r="G111">
        <f>+domexp!G111+reexp!G111</f>
        <v>0</v>
      </c>
      <c r="H111">
        <f>+domexp!H111+reexp!H111</f>
        <v>0</v>
      </c>
      <c r="I111">
        <f>+domexp!I111+reexp!I111</f>
        <v>0</v>
      </c>
      <c r="J111">
        <f>+domexp!J111+reexp!J111</f>
        <v>0</v>
      </c>
      <c r="K111">
        <f>+domexp!K111+reexp!K111</f>
        <v>0</v>
      </c>
      <c r="L111">
        <f>+domexp!L111+reexp!L111</f>
        <v>0</v>
      </c>
      <c r="M111">
        <f>+domexp!M111+reexp!M111</f>
        <v>0</v>
      </c>
      <c r="N111">
        <f>+domexp!N111+reexp!N111</f>
        <v>0</v>
      </c>
      <c r="O111">
        <f>+domexp!O111+reexp!O111</f>
        <v>0</v>
      </c>
      <c r="P111">
        <f>+domexp!P111+reexp!P111</f>
        <v>0</v>
      </c>
      <c r="Q111">
        <f>+domexp!Q111+reexp!Q111</f>
        <v>0</v>
      </c>
      <c r="R111">
        <f>+domexp!R111+reexp!R111</f>
        <v>0</v>
      </c>
      <c r="S111">
        <f>+domexp!S111+reexp!S111</f>
        <v>0</v>
      </c>
      <c r="T111">
        <f>+domexp!T111+reexp!T111</f>
        <v>0</v>
      </c>
      <c r="U111">
        <f>+domexp!U111+reexp!U111</f>
        <v>0</v>
      </c>
      <c r="V111">
        <f>+domexp!V111+reexp!V111</f>
        <v>0</v>
      </c>
      <c r="W111">
        <f>+domexp!W111+reexp!W111</f>
        <v>0</v>
      </c>
      <c r="X111">
        <f>+domexp!X111+reexp!X111</f>
        <v>0</v>
      </c>
      <c r="Y111">
        <f>+domexp!Y111+reexp!Y111</f>
        <v>0</v>
      </c>
      <c r="Z111">
        <f>+domexp!Z111+reexp!Z111</f>
        <v>0</v>
      </c>
      <c r="AA111">
        <f>+domexp!AA111+reexp!AA111</f>
        <v>0</v>
      </c>
      <c r="AB111">
        <f>+domexp!AB111+reexp!AB111</f>
        <v>0</v>
      </c>
      <c r="AC111">
        <f>+domexp!AC111+reexp!AC111</f>
        <v>0</v>
      </c>
      <c r="AD111">
        <f>+domexp!AD111+reexp!AD111</f>
        <v>0</v>
      </c>
      <c r="AE111">
        <f>+domexp!AE111+reexp!AE111</f>
        <v>0</v>
      </c>
      <c r="AF111">
        <f>+domexp!AF111+reexp!AF111</f>
        <v>0</v>
      </c>
      <c r="AG111">
        <f>+domexp!AG111+reexp!AG111</f>
        <v>0</v>
      </c>
      <c r="AH111">
        <f>+domexp!AH111+reexp!AH111</f>
        <v>0</v>
      </c>
      <c r="AI111">
        <f>+domexp!AI111+reexp!AI111</f>
        <v>0</v>
      </c>
      <c r="AJ111">
        <f>+domexp!AJ111+reexp!AJ111</f>
        <v>0</v>
      </c>
      <c r="AK111">
        <f>+domexp!AK111+reexp!AK111</f>
        <v>0</v>
      </c>
      <c r="AL111">
        <f>+domexp!AL111+reexp!AL111</f>
        <v>19884</v>
      </c>
      <c r="AM111">
        <f>+domexp!AM111+reexp!AM111</f>
        <v>13249</v>
      </c>
      <c r="AN111">
        <f>+domexp!AN111+reexp!AN111</f>
        <v>15293</v>
      </c>
      <c r="AO111">
        <f>+domexp!AO111+reexp!AO111</f>
        <v>10257</v>
      </c>
      <c r="AP111">
        <f>+domexp!AP111+reexp!AP111</f>
        <v>19040</v>
      </c>
      <c r="AQ111">
        <f>+domexp!AQ111+reexp!AQ111</f>
        <v>17637</v>
      </c>
      <c r="AR111">
        <f>+domexp!AR111+reexp!AR111</f>
        <v>7183</v>
      </c>
      <c r="AS111">
        <f>+domexp!AS111+reexp!AS111</f>
        <v>3057</v>
      </c>
      <c r="AT111">
        <f>+domexp!AT111+reexp!AT111</f>
        <v>849</v>
      </c>
      <c r="AU111">
        <f>+domexp!AU111+reexp!AU111</f>
        <v>330</v>
      </c>
      <c r="AV111">
        <f>+domexp!AV111+reexp!AV111</f>
        <v>0</v>
      </c>
      <c r="AW111">
        <f>+domexp!AW111+reexp!AW111</f>
        <v>108</v>
      </c>
      <c r="AX111">
        <f>+domexp!AX111+reexp!AX111</f>
        <v>112</v>
      </c>
      <c r="AY111">
        <f>+domexp!AY111+reexp!AY111</f>
        <v>2102</v>
      </c>
      <c r="AZ111">
        <f>+domexp!AZ111+reexp!AZ111</f>
        <v>0</v>
      </c>
      <c r="BA111">
        <f>+domexp!BA111+reexp!BA111</f>
        <v>0</v>
      </c>
      <c r="BB111">
        <f>+domexp!BB111+reexp!BB111</f>
        <v>0</v>
      </c>
      <c r="BC111">
        <f>+domexp!BC111+reexp!BC111</f>
        <v>0</v>
      </c>
    </row>
    <row r="112" spans="1:55" x14ac:dyDescent="0.25">
      <c r="B112" t="s">
        <v>303</v>
      </c>
      <c r="E112">
        <f>+domexp!E112+reexp!E112</f>
        <v>0</v>
      </c>
      <c r="F112">
        <f>+domexp!F112+reexp!F112</f>
        <v>0</v>
      </c>
      <c r="G112">
        <f>+domexp!G112+reexp!G112</f>
        <v>0</v>
      </c>
      <c r="H112">
        <f>+domexp!H112+reexp!H112</f>
        <v>0</v>
      </c>
      <c r="I112">
        <f>+domexp!I112+reexp!I112</f>
        <v>0</v>
      </c>
      <c r="J112">
        <f>+domexp!J112+reexp!J112</f>
        <v>0</v>
      </c>
      <c r="K112">
        <f>+domexp!K112+reexp!K112</f>
        <v>0</v>
      </c>
      <c r="L112">
        <f>+domexp!L112+reexp!L112</f>
        <v>0</v>
      </c>
      <c r="M112">
        <f>+domexp!M112+reexp!M112</f>
        <v>0</v>
      </c>
      <c r="N112">
        <f>+domexp!N112+reexp!N112</f>
        <v>0</v>
      </c>
      <c r="O112">
        <f>+domexp!O112+reexp!O112</f>
        <v>0</v>
      </c>
      <c r="P112">
        <f>+domexp!P112+reexp!P112</f>
        <v>0</v>
      </c>
      <c r="Q112">
        <f>+domexp!Q112+reexp!Q112</f>
        <v>0</v>
      </c>
      <c r="R112">
        <f>+domexp!R112+reexp!R112</f>
        <v>0</v>
      </c>
      <c r="S112">
        <f>+domexp!S112+reexp!S112</f>
        <v>0</v>
      </c>
      <c r="T112">
        <f>+domexp!T112+reexp!T112</f>
        <v>0</v>
      </c>
      <c r="U112">
        <f>+domexp!U112+reexp!U112</f>
        <v>0</v>
      </c>
      <c r="V112">
        <f>+domexp!V112+reexp!V112</f>
        <v>0</v>
      </c>
      <c r="W112">
        <f>+domexp!W112+reexp!W112</f>
        <v>0</v>
      </c>
      <c r="X112">
        <f>+domexp!X112+reexp!X112</f>
        <v>0</v>
      </c>
      <c r="Y112">
        <f>+domexp!Y112+reexp!Y112</f>
        <v>0</v>
      </c>
      <c r="Z112">
        <f>+domexp!Z112+reexp!Z112</f>
        <v>0</v>
      </c>
      <c r="AA112">
        <f>+domexp!AA112+reexp!AA112</f>
        <v>0</v>
      </c>
      <c r="AB112">
        <f>+domexp!AB112+reexp!AB112</f>
        <v>0</v>
      </c>
      <c r="AC112">
        <f>+domexp!AC112+reexp!AC112</f>
        <v>0</v>
      </c>
      <c r="AD112">
        <f>+domexp!AD112+reexp!AD112</f>
        <v>0</v>
      </c>
      <c r="AE112">
        <f>+domexp!AE112+reexp!AE112</f>
        <v>0</v>
      </c>
      <c r="AF112">
        <f>+domexp!AF112+reexp!AF112</f>
        <v>0</v>
      </c>
      <c r="AG112">
        <f>+domexp!AG112+reexp!AG112</f>
        <v>0</v>
      </c>
      <c r="AH112">
        <f>+domexp!AH112+reexp!AH112</f>
        <v>0</v>
      </c>
      <c r="AI112">
        <f>+domexp!AI112+reexp!AI112</f>
        <v>0</v>
      </c>
      <c r="AJ112">
        <f>+domexp!AJ112+reexp!AJ112</f>
        <v>0</v>
      </c>
      <c r="AK112">
        <f>+domexp!AK112+reexp!AK112</f>
        <v>0</v>
      </c>
      <c r="AL112">
        <f>+domexp!AL112+reexp!AL112</f>
        <v>0</v>
      </c>
      <c r="AM112">
        <f>+domexp!AM112+reexp!AM112</f>
        <v>0</v>
      </c>
      <c r="AN112">
        <f>+domexp!AN112+reexp!AN112</f>
        <v>0</v>
      </c>
      <c r="AO112">
        <f>+domexp!AO112+reexp!AO112</f>
        <v>0</v>
      </c>
      <c r="AP112">
        <f>+domexp!AP112+reexp!AP112</f>
        <v>0</v>
      </c>
      <c r="AQ112">
        <f>+domexp!AQ112+reexp!AQ112</f>
        <v>0</v>
      </c>
      <c r="AR112">
        <f>+domexp!AR112+reexp!AR112</f>
        <v>0</v>
      </c>
      <c r="AS112">
        <f>+domexp!AS112+reexp!AS112</f>
        <v>0</v>
      </c>
      <c r="AT112">
        <f>+domexp!AT112+reexp!AT112</f>
        <v>0</v>
      </c>
      <c r="AU112">
        <f>+domexp!AU112+reexp!AU112</f>
        <v>0</v>
      </c>
      <c r="AV112">
        <f>+domexp!AV112+reexp!AV112</f>
        <v>0</v>
      </c>
      <c r="AW112">
        <f>+domexp!AW112+reexp!AW112</f>
        <v>0</v>
      </c>
      <c r="AX112">
        <f>+domexp!AX112+reexp!AX112</f>
        <v>0</v>
      </c>
      <c r="AY112">
        <f>+domexp!AY112+reexp!AY112</f>
        <v>0</v>
      </c>
      <c r="AZ112">
        <f>+domexp!AZ112+reexp!AZ112</f>
        <v>4371</v>
      </c>
      <c r="BA112">
        <f>+domexp!BA112+reexp!BA112</f>
        <v>30985</v>
      </c>
      <c r="BB112">
        <f>+domexp!BB112+reexp!BB112</f>
        <v>24460</v>
      </c>
      <c r="BC112">
        <f>+domexp!BC112+reexp!BC112</f>
        <v>30338</v>
      </c>
    </row>
    <row r="113" spans="1:55" x14ac:dyDescent="0.25">
      <c r="B113" t="s">
        <v>269</v>
      </c>
      <c r="E113">
        <f>+domexp!E113+reexp!E113</f>
        <v>0</v>
      </c>
      <c r="F113">
        <f>+domexp!F113+reexp!F113</f>
        <v>0</v>
      </c>
      <c r="G113">
        <f>+domexp!G113+reexp!G113</f>
        <v>0</v>
      </c>
      <c r="H113">
        <f>+domexp!H113+reexp!H113</f>
        <v>0</v>
      </c>
      <c r="I113">
        <f>+domexp!I113+reexp!I113</f>
        <v>0</v>
      </c>
      <c r="J113">
        <f>+domexp!J113+reexp!J113</f>
        <v>0</v>
      </c>
      <c r="K113">
        <f>+domexp!K113+reexp!K113</f>
        <v>0</v>
      </c>
      <c r="L113">
        <f>+domexp!L113+reexp!L113</f>
        <v>0</v>
      </c>
      <c r="M113">
        <f>+domexp!M113+reexp!M113</f>
        <v>0</v>
      </c>
      <c r="N113">
        <f>+domexp!N113+reexp!N113</f>
        <v>0</v>
      </c>
      <c r="O113">
        <f>+domexp!O113+reexp!O113</f>
        <v>0</v>
      </c>
      <c r="P113">
        <f>+domexp!P113+reexp!P113</f>
        <v>0</v>
      </c>
      <c r="Q113">
        <f>+domexp!Q113+reexp!Q113</f>
        <v>0</v>
      </c>
      <c r="R113">
        <f>+domexp!R113+reexp!R113</f>
        <v>0</v>
      </c>
      <c r="S113">
        <f>+domexp!S113+reexp!S113</f>
        <v>0</v>
      </c>
      <c r="T113">
        <f>+domexp!T113+reexp!T113</f>
        <v>0</v>
      </c>
      <c r="U113">
        <f>+domexp!U113+reexp!U113</f>
        <v>0</v>
      </c>
      <c r="V113">
        <f>+domexp!V113+reexp!V113</f>
        <v>0</v>
      </c>
      <c r="W113">
        <f>+domexp!W113+reexp!W113</f>
        <v>0</v>
      </c>
      <c r="X113">
        <f>+domexp!X113+reexp!X113</f>
        <v>0</v>
      </c>
      <c r="Y113">
        <f>+domexp!Y113+reexp!Y113</f>
        <v>0</v>
      </c>
      <c r="Z113">
        <f>+domexp!Z113+reexp!Z113</f>
        <v>0</v>
      </c>
      <c r="AA113">
        <f>+domexp!AA113+reexp!AA113</f>
        <v>0</v>
      </c>
      <c r="AB113">
        <f>+domexp!AB113+reexp!AB113</f>
        <v>0</v>
      </c>
      <c r="AC113">
        <f>+domexp!AC113+reexp!AC113</f>
        <v>0</v>
      </c>
      <c r="AD113">
        <f>+domexp!AD113+reexp!AD113</f>
        <v>0</v>
      </c>
      <c r="AE113">
        <f>+domexp!AE113+reexp!AE113</f>
        <v>0</v>
      </c>
      <c r="AF113">
        <f>+domexp!AF113+reexp!AF113</f>
        <v>0</v>
      </c>
      <c r="AG113">
        <f>+domexp!AG113+reexp!AG113</f>
        <v>0</v>
      </c>
      <c r="AH113">
        <f>+domexp!AH113+reexp!AH113</f>
        <v>0</v>
      </c>
      <c r="AI113">
        <f>+domexp!AI113+reexp!AI113</f>
        <v>0</v>
      </c>
      <c r="AJ113">
        <f>+domexp!AJ113+reexp!AJ113</f>
        <v>0</v>
      </c>
      <c r="AK113">
        <f>+domexp!AK113+reexp!AK113</f>
        <v>0</v>
      </c>
      <c r="AL113">
        <f>+domexp!AL113+reexp!AL113</f>
        <v>0</v>
      </c>
      <c r="AM113">
        <f>+domexp!AM113+reexp!AM113</f>
        <v>0</v>
      </c>
      <c r="AN113">
        <f>+domexp!AN113+reexp!AN113</f>
        <v>0</v>
      </c>
      <c r="AO113">
        <f>+domexp!AO113+reexp!AO113</f>
        <v>0</v>
      </c>
      <c r="AP113">
        <f>+domexp!AP113+reexp!AP113</f>
        <v>0</v>
      </c>
      <c r="AQ113">
        <f>+domexp!AQ113+reexp!AQ113</f>
        <v>0</v>
      </c>
      <c r="AR113">
        <f>+domexp!AR113+reexp!AR113</f>
        <v>0</v>
      </c>
      <c r="AS113">
        <f>+domexp!AS113+reexp!AS113</f>
        <v>0</v>
      </c>
      <c r="AT113">
        <f>+domexp!AT113+reexp!AT113</f>
        <v>0</v>
      </c>
      <c r="AU113">
        <f>+domexp!AU113+reexp!AU113</f>
        <v>0</v>
      </c>
      <c r="AV113">
        <f>+domexp!AV113+reexp!AV113</f>
        <v>0</v>
      </c>
      <c r="AW113">
        <f>+domexp!AW113+reexp!AW113</f>
        <v>0</v>
      </c>
      <c r="AX113">
        <f>+domexp!AX113+reexp!AX113</f>
        <v>0</v>
      </c>
      <c r="AY113">
        <f>+domexp!AY113+reexp!AY113</f>
        <v>0</v>
      </c>
      <c r="AZ113">
        <f>+domexp!AZ113+reexp!AZ113</f>
        <v>753</v>
      </c>
      <c r="BA113">
        <f>+domexp!BA113+reexp!BA113</f>
        <v>0</v>
      </c>
      <c r="BB113">
        <f>+domexp!BB113+reexp!BB113</f>
        <v>0</v>
      </c>
      <c r="BC113">
        <f>+domexp!BC113+reexp!BC113</f>
        <v>200</v>
      </c>
    </row>
    <row r="114" spans="1:55" x14ac:dyDescent="0.25">
      <c r="A114" t="s">
        <v>0</v>
      </c>
      <c r="B114" t="s">
        <v>82</v>
      </c>
      <c r="D114" t="s">
        <v>232</v>
      </c>
      <c r="E114">
        <f>+domexp!E114+reexp!E114</f>
        <v>0</v>
      </c>
      <c r="F114">
        <f>+domexp!F114+reexp!F114</f>
        <v>0</v>
      </c>
      <c r="G114">
        <f>+domexp!G114+reexp!G114</f>
        <v>0</v>
      </c>
      <c r="H114">
        <f>+domexp!H114+reexp!H114</f>
        <v>0</v>
      </c>
      <c r="I114">
        <f>+domexp!I114+reexp!I114</f>
        <v>0</v>
      </c>
      <c r="J114">
        <f>+domexp!J114+reexp!J114</f>
        <v>0</v>
      </c>
      <c r="K114">
        <f>+domexp!K114+reexp!K114</f>
        <v>0</v>
      </c>
      <c r="L114">
        <f>+domexp!L114+reexp!L114</f>
        <v>0</v>
      </c>
      <c r="M114">
        <f>+domexp!M114+reexp!M114</f>
        <v>0</v>
      </c>
      <c r="N114">
        <f>+domexp!N114+reexp!N114</f>
        <v>0</v>
      </c>
      <c r="O114">
        <f>+domexp!O114+reexp!O114</f>
        <v>0</v>
      </c>
      <c r="P114">
        <f>+domexp!P114+reexp!P114</f>
        <v>370</v>
      </c>
      <c r="Q114">
        <f>+domexp!Q114+reexp!Q114</f>
        <v>0</v>
      </c>
      <c r="R114">
        <f>+domexp!R114+reexp!R114</f>
        <v>225</v>
      </c>
      <c r="S114">
        <f>+domexp!S114+reexp!S114</f>
        <v>0</v>
      </c>
      <c r="T114">
        <f>+domexp!T114+reexp!T114</f>
        <v>0</v>
      </c>
      <c r="U114">
        <f>+domexp!U114+reexp!U114</f>
        <v>0</v>
      </c>
      <c r="V114">
        <f>+domexp!V114+reexp!V114</f>
        <v>0</v>
      </c>
      <c r="W114">
        <f>+domexp!W114+reexp!W114</f>
        <v>0</v>
      </c>
      <c r="X114">
        <f>+domexp!X114+reexp!X114</f>
        <v>0</v>
      </c>
      <c r="Y114">
        <f>+domexp!Y114+reexp!Y114</f>
        <v>16878</v>
      </c>
      <c r="Z114">
        <f>+domexp!Z114+reexp!Z114</f>
        <v>0</v>
      </c>
      <c r="AA114">
        <f>+domexp!AA114+reexp!AA114</f>
        <v>5691</v>
      </c>
      <c r="AB114">
        <f>+domexp!AB114+reexp!AB114</f>
        <v>6881</v>
      </c>
      <c r="AC114">
        <f>+domexp!AC114+reexp!AC114</f>
        <v>9106</v>
      </c>
      <c r="AD114">
        <f>+domexp!AD114+reexp!AD114</f>
        <v>4259</v>
      </c>
      <c r="AE114">
        <f>+domexp!AE114+reexp!AE114</f>
        <v>1643</v>
      </c>
      <c r="AF114">
        <f>+domexp!AF114+reexp!AF114</f>
        <v>3866</v>
      </c>
      <c r="AG114">
        <f>+domexp!AG114+reexp!AG114</f>
        <v>5003</v>
      </c>
      <c r="AH114">
        <f>+domexp!AH114+reexp!AH114</f>
        <v>3602</v>
      </c>
      <c r="AI114">
        <f>+domexp!AI114+reexp!AI114</f>
        <v>276</v>
      </c>
      <c r="AJ114">
        <f>+domexp!AJ114+reexp!AJ114</f>
        <v>466</v>
      </c>
      <c r="AK114">
        <f>+domexp!AK114+reexp!AK114</f>
        <v>74</v>
      </c>
      <c r="AL114">
        <f>+domexp!AL114+reexp!AL114</f>
        <v>0</v>
      </c>
      <c r="AM114">
        <f>+domexp!AM114+reexp!AM114</f>
        <v>0</v>
      </c>
      <c r="AN114">
        <f>+domexp!AN114+reexp!AN114</f>
        <v>0</v>
      </c>
      <c r="AO114">
        <f>+domexp!AO114+reexp!AO114</f>
        <v>0</v>
      </c>
      <c r="AP114">
        <f>+domexp!AP114+reexp!AP114</f>
        <v>0</v>
      </c>
      <c r="AQ114">
        <f>+domexp!AQ114+reexp!AQ114</f>
        <v>0</v>
      </c>
      <c r="AR114">
        <f>+domexp!AR114+reexp!AR114</f>
        <v>0</v>
      </c>
      <c r="AS114">
        <f>+domexp!AS114+reexp!AS114</f>
        <v>0</v>
      </c>
      <c r="AT114">
        <f>+domexp!AT114+reexp!AT114</f>
        <v>0</v>
      </c>
      <c r="AU114">
        <f>+domexp!AU114+reexp!AU114</f>
        <v>0</v>
      </c>
      <c r="AV114">
        <f>+domexp!AV114+reexp!AV114</f>
        <v>0</v>
      </c>
      <c r="AW114">
        <f>+domexp!AW114+reexp!AW114</f>
        <v>0</v>
      </c>
      <c r="AX114">
        <f>+domexp!AX114+reexp!AX114</f>
        <v>0</v>
      </c>
      <c r="AY114">
        <f>+domexp!AY114+reexp!AY114</f>
        <v>0</v>
      </c>
      <c r="AZ114">
        <f>+domexp!AZ114+reexp!AZ114</f>
        <v>0</v>
      </c>
      <c r="BA114">
        <f>+domexp!BA114+reexp!BA114</f>
        <v>0</v>
      </c>
      <c r="BB114">
        <f>+domexp!BB114+reexp!BB114</f>
        <v>0</v>
      </c>
      <c r="BC114">
        <f>+domexp!BC114+reexp!BC114</f>
        <v>0</v>
      </c>
    </row>
    <row r="115" spans="1:55" x14ac:dyDescent="0.25">
      <c r="A115" t="s">
        <v>0</v>
      </c>
      <c r="B115" t="s">
        <v>83</v>
      </c>
      <c r="D115" t="s">
        <v>232</v>
      </c>
      <c r="E115">
        <f>+domexp!E115+reexp!E115</f>
        <v>0</v>
      </c>
      <c r="F115">
        <f>+domexp!F115+reexp!F115</f>
        <v>0</v>
      </c>
      <c r="G115">
        <f>+domexp!G115+reexp!G115</f>
        <v>0</v>
      </c>
      <c r="H115">
        <f>+domexp!H115+reexp!H115</f>
        <v>0</v>
      </c>
      <c r="I115">
        <f>+domexp!I115+reexp!I115</f>
        <v>0</v>
      </c>
      <c r="J115">
        <f>+domexp!J115+reexp!J115</f>
        <v>544522</v>
      </c>
      <c r="K115">
        <f>+domexp!K115+reexp!K115</f>
        <v>685403</v>
      </c>
      <c r="L115">
        <f>+domexp!L115+reexp!L115</f>
        <v>895641</v>
      </c>
      <c r="M115">
        <f>+domexp!M115+reexp!M115</f>
        <v>891415</v>
      </c>
      <c r="N115">
        <f>+domexp!N115+reexp!N115</f>
        <v>760353</v>
      </c>
      <c r="O115">
        <f>+domexp!O115+reexp!O115</f>
        <v>687617</v>
      </c>
      <c r="P115">
        <f>+domexp!P115+reexp!P115</f>
        <v>1053490</v>
      </c>
      <c r="Q115">
        <f>+domexp!Q115+reexp!Q115</f>
        <v>1102433</v>
      </c>
      <c r="R115">
        <f>+domexp!R115+reexp!R115</f>
        <v>1377342</v>
      </c>
      <c r="S115">
        <f>+domexp!S115+reexp!S115</f>
        <v>0</v>
      </c>
      <c r="T115">
        <f>+domexp!T115+reexp!T115</f>
        <v>0</v>
      </c>
      <c r="U115">
        <f>+domexp!U115+reexp!U115</f>
        <v>0</v>
      </c>
      <c r="V115">
        <f>+domexp!V115+reexp!V115</f>
        <v>0</v>
      </c>
      <c r="W115">
        <f>+domexp!W115+reexp!W115</f>
        <v>0</v>
      </c>
      <c r="X115">
        <f>+domexp!X115+reexp!X115</f>
        <v>1757186</v>
      </c>
      <c r="Y115">
        <f>+domexp!Y115+reexp!Y115</f>
        <v>4110740</v>
      </c>
      <c r="Z115">
        <f>+domexp!Z115+reexp!Z115</f>
        <v>2095971</v>
      </c>
      <c r="AA115">
        <f>+domexp!AA115+reexp!AA115</f>
        <v>2263145</v>
      </c>
      <c r="AB115">
        <f>+domexp!AB115+reexp!AB115</f>
        <v>1667388</v>
      </c>
      <c r="AC115">
        <f>+domexp!AC115+reexp!AC115</f>
        <v>1866444</v>
      </c>
      <c r="AD115">
        <f>+domexp!AD115+reexp!AD115</f>
        <v>2035453</v>
      </c>
      <c r="AE115">
        <f>+domexp!AE115+reexp!AE115</f>
        <v>1961936</v>
      </c>
      <c r="AF115">
        <f>+domexp!AF115+reexp!AF115</f>
        <v>2058538</v>
      </c>
      <c r="AG115">
        <f>+domexp!AG115+reexp!AG115</f>
        <v>2058254</v>
      </c>
      <c r="AH115">
        <f>+domexp!AH115+reexp!AH115</f>
        <v>2388925</v>
      </c>
      <c r="AI115">
        <f>+domexp!AI115+reexp!AI115</f>
        <v>2069295</v>
      </c>
      <c r="AJ115">
        <f>+domexp!AJ115+reexp!AJ115</f>
        <v>1017873</v>
      </c>
      <c r="AK115">
        <f>+domexp!AK115+reexp!AK115</f>
        <v>1148572</v>
      </c>
      <c r="AL115">
        <f>+domexp!AL115+reexp!AL115</f>
        <v>1247513</v>
      </c>
      <c r="AM115">
        <f>+domexp!AM115+reexp!AM115</f>
        <v>1086046</v>
      </c>
      <c r="AN115">
        <f>+domexp!AN115+reexp!AN115</f>
        <v>1204795</v>
      </c>
      <c r="AO115">
        <f>+domexp!AO115+reexp!AO115</f>
        <v>1164576</v>
      </c>
      <c r="AP115">
        <f>+domexp!AP115+reexp!AP115</f>
        <v>1024030</v>
      </c>
      <c r="AQ115">
        <f>+domexp!AQ115+reexp!AQ115</f>
        <v>1209951</v>
      </c>
      <c r="AR115">
        <f>+domexp!AR115+reexp!AR115</f>
        <v>1035727</v>
      </c>
      <c r="AS115">
        <f>+domexp!AS115+reexp!AS115</f>
        <v>1048669</v>
      </c>
      <c r="AT115">
        <f>+domexp!AT115+reexp!AT115</f>
        <v>717008</v>
      </c>
      <c r="AU115">
        <f>+domexp!AU115+reexp!AU115</f>
        <v>37649</v>
      </c>
      <c r="AV115">
        <f>+domexp!AV115+reexp!AV115</f>
        <v>0</v>
      </c>
      <c r="AW115">
        <f>+domexp!AW115+reexp!AW115</f>
        <v>0</v>
      </c>
      <c r="AX115">
        <f>+domexp!AX115+reexp!AX115</f>
        <v>0</v>
      </c>
      <c r="AY115">
        <f>+domexp!AY115+reexp!AY115</f>
        <v>672926</v>
      </c>
      <c r="AZ115">
        <f>+domexp!AZ115+reexp!AZ115</f>
        <v>1597602</v>
      </c>
      <c r="BA115">
        <f>+domexp!BA115+reexp!BA115</f>
        <v>2762824</v>
      </c>
      <c r="BB115">
        <f>+domexp!BB115+reexp!BB115</f>
        <v>4703923</v>
      </c>
      <c r="BC115">
        <f>+domexp!BC115+reexp!BC115</f>
        <v>6882828</v>
      </c>
    </row>
    <row r="116" spans="1:55" x14ac:dyDescent="0.25">
      <c r="A116" t="s">
        <v>0</v>
      </c>
      <c r="B116" t="s">
        <v>84</v>
      </c>
      <c r="D116" t="s">
        <v>232</v>
      </c>
      <c r="E116">
        <f>+domexp!E116+reexp!E116</f>
        <v>0</v>
      </c>
      <c r="F116">
        <f>+domexp!F116+reexp!F116</f>
        <v>0</v>
      </c>
      <c r="G116">
        <f>+domexp!G116+reexp!G116</f>
        <v>0</v>
      </c>
      <c r="H116">
        <f>+domexp!H116+reexp!H116</f>
        <v>0</v>
      </c>
      <c r="I116">
        <f>+domexp!I116+reexp!I116</f>
        <v>0</v>
      </c>
      <c r="J116">
        <f>+domexp!J116+reexp!J116</f>
        <v>13298828</v>
      </c>
      <c r="K116">
        <f>+domexp!K116+reexp!K116</f>
        <v>12306188</v>
      </c>
      <c r="L116">
        <f>+domexp!L116+reexp!L116</f>
        <v>12137977</v>
      </c>
      <c r="M116">
        <f>+domexp!M116+reexp!M116</f>
        <v>9292287</v>
      </c>
      <c r="N116">
        <f>+domexp!N116+reexp!N116</f>
        <v>8558275</v>
      </c>
      <c r="O116">
        <f>+domexp!O116+reexp!O116</f>
        <v>9317122</v>
      </c>
      <c r="P116">
        <f>+domexp!P116+reexp!P116</f>
        <v>12257197</v>
      </c>
      <c r="Q116">
        <f>+domexp!Q116+reexp!Q116</f>
        <v>10888762</v>
      </c>
      <c r="R116">
        <f>+domexp!R116+reexp!R116</f>
        <v>15010418</v>
      </c>
      <c r="S116">
        <f>+domexp!S116+reexp!S116</f>
        <v>0</v>
      </c>
      <c r="T116">
        <f>+domexp!T116+reexp!T116</f>
        <v>0</v>
      </c>
      <c r="U116">
        <f>+domexp!U116+reexp!U116</f>
        <v>0</v>
      </c>
      <c r="V116">
        <f>+domexp!V116+reexp!V116</f>
        <v>0</v>
      </c>
      <c r="W116">
        <f>+domexp!W116+reexp!W116</f>
        <v>0</v>
      </c>
      <c r="X116">
        <f>+domexp!X116+reexp!X116</f>
        <v>21109060</v>
      </c>
      <c r="Y116">
        <f>+domexp!Y116+reexp!Y116</f>
        <v>43970382</v>
      </c>
      <c r="Z116">
        <f>+domexp!Z116+reexp!Z116</f>
        <v>26404707</v>
      </c>
      <c r="AA116">
        <f>+domexp!AA116+reexp!AA116</f>
        <v>23137949</v>
      </c>
      <c r="AB116">
        <f>+domexp!AB116+reexp!AB116</f>
        <v>18804778</v>
      </c>
      <c r="AC116">
        <f>+domexp!AC116+reexp!AC116</f>
        <v>20537530</v>
      </c>
      <c r="AD116">
        <f>+domexp!AD116+reexp!AD116</f>
        <v>14808823</v>
      </c>
      <c r="AE116">
        <f>+domexp!AE116+reexp!AE116</f>
        <v>16650447</v>
      </c>
      <c r="AF116">
        <f>+domexp!AF116+reexp!AF116</f>
        <v>9810055</v>
      </c>
      <c r="AG116">
        <f>+domexp!AG116+reexp!AG116</f>
        <v>15858667</v>
      </c>
      <c r="AH116">
        <f>+domexp!AH116+reexp!AH116</f>
        <v>14145776</v>
      </c>
      <c r="AI116">
        <f>+domexp!AI116+reexp!AI116</f>
        <v>8659678</v>
      </c>
      <c r="AJ116">
        <f>+domexp!AJ116+reexp!AJ116</f>
        <v>7973361</v>
      </c>
      <c r="AK116">
        <f>+domexp!AK116+reexp!AK116</f>
        <v>7925448</v>
      </c>
      <c r="AL116">
        <f>+domexp!AL116+reexp!AL116</f>
        <v>6413230</v>
      </c>
      <c r="AM116">
        <f>+domexp!AM116+reexp!AM116</f>
        <v>6593087</v>
      </c>
      <c r="AN116">
        <f>+domexp!AN116+reexp!AN116</f>
        <v>5057965</v>
      </c>
      <c r="AO116">
        <f>+domexp!AO116+reexp!AO116</f>
        <v>5835719</v>
      </c>
      <c r="AP116">
        <f>+domexp!AP116+reexp!AP116</f>
        <v>5976001</v>
      </c>
      <c r="AQ116">
        <f>+domexp!AQ116+reexp!AQ116</f>
        <v>4147257</v>
      </c>
      <c r="AR116">
        <f>+domexp!AR116+reexp!AR116</f>
        <v>3655345</v>
      </c>
      <c r="AS116">
        <f>+domexp!AS116+reexp!AS116</f>
        <v>3608786</v>
      </c>
      <c r="AT116">
        <f>+domexp!AT116+reexp!AT116</f>
        <v>2241478</v>
      </c>
      <c r="AU116">
        <f>+domexp!AU116+reexp!AU116</f>
        <v>557345</v>
      </c>
      <c r="AV116">
        <f>+domexp!AV116+reexp!AV116</f>
        <v>1153978</v>
      </c>
      <c r="AW116">
        <f>+domexp!AW116+reexp!AW116</f>
        <v>1148911</v>
      </c>
      <c r="AX116">
        <f>+domexp!AX116+reexp!AX116</f>
        <v>1013738</v>
      </c>
      <c r="AY116">
        <f>+domexp!AY116+reexp!AY116</f>
        <v>7856304</v>
      </c>
      <c r="AZ116">
        <f>+domexp!AZ116+reexp!AZ116</f>
        <v>12824258</v>
      </c>
      <c r="BA116">
        <f>+domexp!BA116+reexp!BA116</f>
        <v>8717340</v>
      </c>
      <c r="BB116">
        <f>+domexp!BB116+reexp!BB116</f>
        <v>2406002</v>
      </c>
      <c r="BC116">
        <f>+domexp!BC116+reexp!BC116</f>
        <v>3591022</v>
      </c>
    </row>
    <row r="117" spans="1:55" x14ac:dyDescent="0.25">
      <c r="B117" t="s">
        <v>271</v>
      </c>
      <c r="E117">
        <f>+domexp!E117+reexp!E117</f>
        <v>0</v>
      </c>
      <c r="F117">
        <f>+domexp!F117+reexp!F117</f>
        <v>0</v>
      </c>
      <c r="G117">
        <f>+domexp!G117+reexp!G117</f>
        <v>0</v>
      </c>
      <c r="H117">
        <f>+domexp!H117+reexp!H117</f>
        <v>0</v>
      </c>
      <c r="I117">
        <f>+domexp!I117+reexp!I117</f>
        <v>0</v>
      </c>
      <c r="J117">
        <f>+domexp!J117+reexp!J117</f>
        <v>0</v>
      </c>
      <c r="K117">
        <f>+domexp!K117+reexp!K117</f>
        <v>0</v>
      </c>
      <c r="L117">
        <f>+domexp!L117+reexp!L117</f>
        <v>0</v>
      </c>
      <c r="M117">
        <f>+domexp!M117+reexp!M117</f>
        <v>0</v>
      </c>
      <c r="N117">
        <f>+domexp!N117+reexp!N117</f>
        <v>0</v>
      </c>
      <c r="O117">
        <f>+domexp!O117+reexp!O117</f>
        <v>0</v>
      </c>
      <c r="P117">
        <f>+domexp!P117+reexp!P117</f>
        <v>0</v>
      </c>
      <c r="Q117">
        <f>+domexp!Q117+reexp!Q117</f>
        <v>0</v>
      </c>
      <c r="R117">
        <f>+domexp!R117+reexp!R117</f>
        <v>0</v>
      </c>
      <c r="S117">
        <f>+domexp!S117+reexp!S117</f>
        <v>0</v>
      </c>
      <c r="T117">
        <f>+domexp!T117+reexp!T117</f>
        <v>0</v>
      </c>
      <c r="U117">
        <f>+domexp!U117+reexp!U117</f>
        <v>0</v>
      </c>
      <c r="V117">
        <f>+domexp!V117+reexp!V117</f>
        <v>0</v>
      </c>
      <c r="W117">
        <f>+domexp!W117+reexp!W117</f>
        <v>0</v>
      </c>
      <c r="X117">
        <f>+domexp!X117+reexp!X117</f>
        <v>0</v>
      </c>
      <c r="Y117">
        <f>+domexp!Y117+reexp!Y117</f>
        <v>0</v>
      </c>
      <c r="Z117">
        <f>+domexp!Z117+reexp!Z117</f>
        <v>0</v>
      </c>
      <c r="AA117">
        <f>+domexp!AA117+reexp!AA117</f>
        <v>0</v>
      </c>
      <c r="AB117">
        <f>+domexp!AB117+reexp!AB117</f>
        <v>0</v>
      </c>
      <c r="AC117">
        <f>+domexp!AC117+reexp!AC117</f>
        <v>0</v>
      </c>
      <c r="AD117">
        <f>+domexp!AD117+reexp!AD117</f>
        <v>0</v>
      </c>
      <c r="AE117">
        <f>+domexp!AE117+reexp!AE117</f>
        <v>0</v>
      </c>
      <c r="AF117">
        <f>+domexp!AF117+reexp!AF117</f>
        <v>0</v>
      </c>
      <c r="AG117">
        <f>+domexp!AG117+reexp!AG117</f>
        <v>0</v>
      </c>
      <c r="AH117">
        <f>+domexp!AH117+reexp!AH117</f>
        <v>0</v>
      </c>
      <c r="AI117">
        <f>+domexp!AI117+reexp!AI117</f>
        <v>0</v>
      </c>
      <c r="AJ117">
        <f>+domexp!AJ117+reexp!AJ117</f>
        <v>0</v>
      </c>
      <c r="AK117">
        <f>+domexp!AK117+reexp!AK117</f>
        <v>0</v>
      </c>
      <c r="AL117">
        <f>+domexp!AL117+reexp!AL117</f>
        <v>0</v>
      </c>
      <c r="AM117">
        <f>+domexp!AM117+reexp!AM117</f>
        <v>0</v>
      </c>
      <c r="AN117">
        <f>+domexp!AN117+reexp!AN117</f>
        <v>0</v>
      </c>
      <c r="AO117">
        <f>+domexp!AO117+reexp!AO117</f>
        <v>0</v>
      </c>
      <c r="AP117">
        <f>+domexp!AP117+reexp!AP117</f>
        <v>0</v>
      </c>
      <c r="AQ117">
        <f>+domexp!AQ117+reexp!AQ117</f>
        <v>0</v>
      </c>
      <c r="AR117">
        <f>+domexp!AR117+reexp!AR117</f>
        <v>0</v>
      </c>
      <c r="AS117">
        <f>+domexp!AS117+reexp!AS117</f>
        <v>0</v>
      </c>
      <c r="AT117">
        <f>+domexp!AT117+reexp!AT117</f>
        <v>0</v>
      </c>
      <c r="AU117">
        <f>+domexp!AU117+reexp!AU117</f>
        <v>0</v>
      </c>
      <c r="AV117">
        <f>+domexp!AV117+reexp!AV117</f>
        <v>0</v>
      </c>
      <c r="AW117">
        <f>+domexp!AW117+reexp!AW117</f>
        <v>0</v>
      </c>
      <c r="AX117">
        <f>+domexp!AX117+reexp!AX117</f>
        <v>0</v>
      </c>
      <c r="AY117">
        <f>+domexp!AY117+reexp!AY117</f>
        <v>0</v>
      </c>
      <c r="AZ117">
        <f>+domexp!AZ117+reexp!AZ117</f>
        <v>100</v>
      </c>
      <c r="BA117">
        <f>+domexp!BA117+reexp!BA117</f>
        <v>42243</v>
      </c>
      <c r="BB117">
        <f>+domexp!BB117+reexp!BB117</f>
        <v>100784</v>
      </c>
      <c r="BC117">
        <f>+domexp!BC117+reexp!BC117</f>
        <v>44261</v>
      </c>
    </row>
    <row r="118" spans="1:55" x14ac:dyDescent="0.25">
      <c r="A118" t="s">
        <v>0</v>
      </c>
      <c r="B118" t="s">
        <v>222</v>
      </c>
      <c r="D118" t="s">
        <v>232</v>
      </c>
      <c r="E118">
        <f>+domexp!E118+reexp!E118</f>
        <v>0</v>
      </c>
      <c r="F118">
        <f>+domexp!F118+reexp!F118</f>
        <v>0</v>
      </c>
      <c r="G118">
        <f>+domexp!G118+reexp!G118</f>
        <v>0</v>
      </c>
      <c r="H118">
        <f>+domexp!H118+reexp!H118</f>
        <v>0</v>
      </c>
      <c r="I118">
        <f>+domexp!I118+reexp!I118</f>
        <v>0</v>
      </c>
      <c r="J118">
        <f>+domexp!J118+reexp!J118</f>
        <v>0</v>
      </c>
      <c r="K118">
        <f>+domexp!K118+reexp!K118</f>
        <v>0</v>
      </c>
      <c r="L118">
        <f>+domexp!L118+reexp!L118</f>
        <v>0</v>
      </c>
      <c r="M118">
        <f>+domexp!M118+reexp!M118</f>
        <v>0</v>
      </c>
      <c r="N118">
        <f>+domexp!N118+reexp!N118</f>
        <v>0</v>
      </c>
      <c r="O118">
        <f>+domexp!O118+reexp!O118</f>
        <v>0</v>
      </c>
      <c r="P118">
        <f>+domexp!P118+reexp!P118</f>
        <v>0</v>
      </c>
      <c r="Q118">
        <f>+domexp!Q118+reexp!Q118</f>
        <v>0</v>
      </c>
      <c r="R118">
        <f>+domexp!R118+reexp!R118</f>
        <v>0</v>
      </c>
      <c r="S118">
        <f>+domexp!S118+reexp!S118</f>
        <v>0</v>
      </c>
      <c r="T118">
        <f>+domexp!T118+reexp!T118</f>
        <v>0</v>
      </c>
      <c r="U118">
        <f>+domexp!U118+reexp!U118</f>
        <v>0</v>
      </c>
      <c r="V118">
        <f>+domexp!V118+reexp!V118</f>
        <v>0</v>
      </c>
      <c r="W118">
        <f>+domexp!W118+reexp!W118</f>
        <v>0</v>
      </c>
      <c r="X118">
        <f>+domexp!X118+reexp!X118</f>
        <v>0</v>
      </c>
      <c r="Y118">
        <f>+domexp!Y118+reexp!Y118</f>
        <v>0</v>
      </c>
      <c r="Z118">
        <f>+domexp!Z118+reexp!Z118</f>
        <v>0</v>
      </c>
      <c r="AA118">
        <f>+domexp!AA118+reexp!AA118</f>
        <v>0</v>
      </c>
      <c r="AB118">
        <f>+domexp!AB118+reexp!AB118</f>
        <v>0</v>
      </c>
      <c r="AC118">
        <f>+domexp!AC118+reexp!AC118</f>
        <v>0</v>
      </c>
      <c r="AD118">
        <f>+domexp!AD118+reexp!AD118</f>
        <v>0</v>
      </c>
      <c r="AE118">
        <f>+domexp!AE118+reexp!AE118</f>
        <v>0</v>
      </c>
      <c r="AF118">
        <f>+domexp!AF118+reexp!AF118</f>
        <v>0</v>
      </c>
      <c r="AG118">
        <f>+domexp!AG118+reexp!AG118</f>
        <v>0</v>
      </c>
      <c r="AH118">
        <f>+domexp!AH118+reexp!AH118</f>
        <v>0</v>
      </c>
      <c r="AI118">
        <f>+domexp!AI118+reexp!AI118</f>
        <v>0</v>
      </c>
      <c r="AJ118">
        <f>+domexp!AJ118+reexp!AJ118</f>
        <v>0</v>
      </c>
      <c r="AK118">
        <f>+domexp!AK118+reexp!AK118</f>
        <v>0</v>
      </c>
      <c r="AL118">
        <f>+domexp!AL118+reexp!AL118</f>
        <v>0</v>
      </c>
      <c r="AM118">
        <f>+domexp!AM118+reexp!AM118</f>
        <v>81071</v>
      </c>
      <c r="AN118">
        <f>+domexp!AN118+reexp!AN118</f>
        <v>48244</v>
      </c>
      <c r="AO118">
        <f>+domexp!AO118+reexp!AO118</f>
        <v>44080</v>
      </c>
      <c r="AP118">
        <f>+domexp!AP118+reexp!AP118</f>
        <v>102005</v>
      </c>
      <c r="AQ118">
        <f>+domexp!AQ118+reexp!AQ118</f>
        <v>37960</v>
      </c>
      <c r="AR118">
        <f>+domexp!AR118+reexp!AR118</f>
        <v>22925</v>
      </c>
      <c r="AS118">
        <f>+domexp!AS118+reexp!AS118</f>
        <v>16402</v>
      </c>
      <c r="AT118">
        <f>+domexp!AT118+reexp!AT118</f>
        <v>2369</v>
      </c>
      <c r="AU118">
        <f>+domexp!AU118+reexp!AU118</f>
        <v>0</v>
      </c>
      <c r="AV118">
        <f>+domexp!AV118+reexp!AV118</f>
        <v>0</v>
      </c>
      <c r="AW118">
        <f>+domexp!AW118+reexp!AW118</f>
        <v>0</v>
      </c>
      <c r="AX118">
        <f>+domexp!AX118+reexp!AX118</f>
        <v>0</v>
      </c>
      <c r="AY118">
        <f>+domexp!AY118+reexp!AY118</f>
        <v>0</v>
      </c>
      <c r="AZ118">
        <f>+domexp!AZ118+reexp!AZ118</f>
        <v>0</v>
      </c>
      <c r="BA118">
        <f>+domexp!BA118+reexp!BA118</f>
        <v>0</v>
      </c>
      <c r="BB118">
        <f>+domexp!BB118+reexp!BB118</f>
        <v>0</v>
      </c>
      <c r="BC118">
        <f>+domexp!BC118+reexp!BC118</f>
        <v>0</v>
      </c>
    </row>
    <row r="119" spans="1:55" x14ac:dyDescent="0.25">
      <c r="A119" t="s">
        <v>0</v>
      </c>
      <c r="B119" t="s">
        <v>85</v>
      </c>
      <c r="C119" t="s">
        <v>87</v>
      </c>
      <c r="D119" t="s">
        <v>232</v>
      </c>
      <c r="E119">
        <f>+domexp!E119+reexp!E119</f>
        <v>0</v>
      </c>
      <c r="F119">
        <f>+domexp!F119+reexp!F119</f>
        <v>0</v>
      </c>
      <c r="G119">
        <f>+domexp!G119+reexp!G119</f>
        <v>0</v>
      </c>
      <c r="H119">
        <f>+domexp!H119+reexp!H119</f>
        <v>0</v>
      </c>
      <c r="I119">
        <f>+domexp!I119+reexp!I119</f>
        <v>0</v>
      </c>
      <c r="J119">
        <f>+domexp!J119+reexp!J119</f>
        <v>9796900</v>
      </c>
      <c r="K119">
        <f>+domexp!K119+reexp!K119</f>
        <v>13115330</v>
      </c>
      <c r="L119">
        <f>+domexp!L119+reexp!L119</f>
        <v>12279498</v>
      </c>
      <c r="M119">
        <f>+domexp!M119+reexp!M119</f>
        <v>10128084</v>
      </c>
      <c r="N119">
        <f>+domexp!N119+reexp!N119</f>
        <v>8618821</v>
      </c>
      <c r="O119">
        <f>+domexp!O119+reexp!O119</f>
        <v>10389408</v>
      </c>
      <c r="P119">
        <f>+domexp!P119+reexp!P119</f>
        <v>12132652</v>
      </c>
      <c r="Q119">
        <f>+domexp!Q119+reexp!Q119</f>
        <v>12470616</v>
      </c>
      <c r="R119">
        <f>+domexp!R119+reexp!R119</f>
        <v>14827270</v>
      </c>
      <c r="S119">
        <f>+domexp!S119+reexp!S119</f>
        <v>0</v>
      </c>
      <c r="T119">
        <f>+domexp!T119+reexp!T119</f>
        <v>0</v>
      </c>
      <c r="U119">
        <f>+domexp!U119+reexp!U119</f>
        <v>0</v>
      </c>
      <c r="V119">
        <f>+domexp!V119+reexp!V119</f>
        <v>0</v>
      </c>
      <c r="W119">
        <f>+domexp!W119+reexp!W119</f>
        <v>0</v>
      </c>
      <c r="X119">
        <f>+domexp!X119+reexp!X119</f>
        <v>14729703</v>
      </c>
      <c r="Y119">
        <f>+domexp!Y119+reexp!Y119</f>
        <v>28006071</v>
      </c>
      <c r="Z119">
        <f>+domexp!Z119+reexp!Z119</f>
        <v>22204378</v>
      </c>
      <c r="AA119">
        <f>+domexp!AA119+reexp!AA119</f>
        <v>24457273</v>
      </c>
      <c r="AB119">
        <f>+domexp!AB119+reexp!AB119</f>
        <v>26572492</v>
      </c>
      <c r="AC119">
        <f>+domexp!AC119+reexp!AC119</f>
        <v>27009511</v>
      </c>
      <c r="AD119">
        <f>+domexp!AD119+reexp!AD119</f>
        <v>16500542</v>
      </c>
      <c r="AE119">
        <f>+domexp!AE119+reexp!AE119</f>
        <v>14180401</v>
      </c>
      <c r="AF119">
        <f>+domexp!AF119+reexp!AF119</f>
        <v>15382162</v>
      </c>
      <c r="AG119">
        <f>+domexp!AG119+reexp!AG119</f>
        <v>14800830</v>
      </c>
      <c r="AH119">
        <f>+domexp!AH119+reexp!AH119</f>
        <v>13641883</v>
      </c>
      <c r="AI119">
        <f>+domexp!AI119+reexp!AI119</f>
        <v>8396519</v>
      </c>
      <c r="AJ119">
        <f>+domexp!AJ119+reexp!AJ119</f>
        <v>6332271</v>
      </c>
      <c r="AK119">
        <f>+domexp!AK119+reexp!AK119</f>
        <v>5839132</v>
      </c>
      <c r="AL119">
        <f>+domexp!AL119+reexp!AL119</f>
        <v>4327798</v>
      </c>
      <c r="AM119">
        <f>+domexp!AM119+reexp!AM119</f>
        <v>3974722</v>
      </c>
      <c r="AN119">
        <f>+domexp!AN119+reexp!AN119</f>
        <v>4137299</v>
      </c>
      <c r="AO119">
        <f>+domexp!AO119+reexp!AO119</f>
        <v>3653669</v>
      </c>
      <c r="AP119">
        <f>+domexp!AP119+reexp!AP119</f>
        <v>4727432</v>
      </c>
      <c r="AQ119">
        <f>+domexp!AQ119+reexp!AQ119</f>
        <v>2110913</v>
      </c>
      <c r="AR119">
        <f>+domexp!AR119+reexp!AR119</f>
        <v>1167173</v>
      </c>
      <c r="AS119">
        <f>+domexp!AS119+reexp!AS119</f>
        <v>336660</v>
      </c>
      <c r="AT119">
        <f>+domexp!AT119+reexp!AT119</f>
        <v>27961</v>
      </c>
      <c r="AU119">
        <f>+domexp!AU119+reexp!AU119</f>
        <v>0</v>
      </c>
      <c r="AV119">
        <f>+domexp!AV119+reexp!AV119</f>
        <v>0</v>
      </c>
      <c r="AW119">
        <f>+domexp!AW119+reexp!AW119</f>
        <v>0</v>
      </c>
      <c r="AX119">
        <f>+domexp!AX119+reexp!AX119</f>
        <v>0</v>
      </c>
      <c r="AY119">
        <f>+domexp!AY119+reexp!AY119</f>
        <v>6883</v>
      </c>
      <c r="AZ119">
        <f>+domexp!AZ119+reexp!AZ119</f>
        <v>69915</v>
      </c>
      <c r="BA119">
        <f>+domexp!BA119+reexp!BA119</f>
        <v>380189</v>
      </c>
      <c r="BB119">
        <f>+domexp!BB119+reexp!BB119</f>
        <v>1198282</v>
      </c>
      <c r="BC119">
        <f>+domexp!BC119+reexp!BC119</f>
        <v>2872995</v>
      </c>
    </row>
    <row r="120" spans="1:55" x14ac:dyDescent="0.25">
      <c r="A120" t="s">
        <v>0</v>
      </c>
      <c r="B120" t="s">
        <v>223</v>
      </c>
      <c r="C120" t="s">
        <v>87</v>
      </c>
      <c r="D120" t="s">
        <v>232</v>
      </c>
      <c r="E120">
        <f>+domexp!E120+reexp!E120</f>
        <v>0</v>
      </c>
      <c r="F120">
        <f>+domexp!F120+reexp!F120</f>
        <v>0</v>
      </c>
      <c r="G120">
        <f>+domexp!G120+reexp!G120</f>
        <v>0</v>
      </c>
      <c r="H120">
        <f>+domexp!H120+reexp!H120</f>
        <v>0</v>
      </c>
      <c r="I120">
        <f>+domexp!I120+reexp!I120</f>
        <v>0</v>
      </c>
      <c r="J120">
        <f>+domexp!J120+reexp!J120</f>
        <v>0</v>
      </c>
      <c r="K120">
        <f>+domexp!K120+reexp!K120</f>
        <v>0</v>
      </c>
      <c r="L120">
        <f>+domexp!L120+reexp!L120</f>
        <v>0</v>
      </c>
      <c r="M120">
        <f>+domexp!M120+reexp!M120</f>
        <v>0</v>
      </c>
      <c r="N120">
        <f>+domexp!N120+reexp!N120</f>
        <v>0</v>
      </c>
      <c r="O120">
        <f>+domexp!O120+reexp!O120</f>
        <v>0</v>
      </c>
      <c r="P120">
        <f>+domexp!P120+reexp!P120</f>
        <v>0</v>
      </c>
      <c r="Q120">
        <f>+domexp!Q120+reexp!Q120</f>
        <v>0</v>
      </c>
      <c r="R120">
        <f>+domexp!R120+reexp!R120</f>
        <v>0</v>
      </c>
      <c r="S120">
        <f>+domexp!S120+reexp!S120</f>
        <v>0</v>
      </c>
      <c r="T120">
        <f>+domexp!T120+reexp!T120</f>
        <v>0</v>
      </c>
      <c r="U120">
        <f>+domexp!U120+reexp!U120</f>
        <v>0</v>
      </c>
      <c r="V120">
        <f>+domexp!V120+reexp!V120</f>
        <v>0</v>
      </c>
      <c r="W120">
        <f>+domexp!W120+reexp!W120</f>
        <v>0</v>
      </c>
      <c r="X120">
        <f>+domexp!X120+reexp!X120</f>
        <v>0</v>
      </c>
      <c r="Y120">
        <f>+domexp!Y120+reexp!Y120</f>
        <v>0</v>
      </c>
      <c r="Z120">
        <f>+domexp!Z120+reexp!Z120</f>
        <v>0</v>
      </c>
      <c r="AA120">
        <f>+domexp!AA120+reexp!AA120</f>
        <v>0</v>
      </c>
      <c r="AB120">
        <f>+domexp!AB120+reexp!AB120</f>
        <v>0</v>
      </c>
      <c r="AC120">
        <f>+domexp!AC120+reexp!AC120</f>
        <v>0</v>
      </c>
      <c r="AD120">
        <f>+domexp!AD120+reexp!AD120</f>
        <v>0</v>
      </c>
      <c r="AE120">
        <f>+domexp!AE120+reexp!AE120</f>
        <v>0</v>
      </c>
      <c r="AF120">
        <f>+domexp!AF120+reexp!AF120</f>
        <v>0</v>
      </c>
      <c r="AG120">
        <f>+domexp!AG120+reexp!AG120</f>
        <v>0</v>
      </c>
      <c r="AH120">
        <f>+domexp!AH120+reexp!AH120</f>
        <v>0</v>
      </c>
      <c r="AI120">
        <f>+domexp!AI120+reexp!AI120</f>
        <v>0</v>
      </c>
      <c r="AJ120">
        <f>+domexp!AJ120+reexp!AJ120</f>
        <v>0</v>
      </c>
      <c r="AK120">
        <f>+domexp!AK120+reexp!AK120</f>
        <v>0</v>
      </c>
      <c r="AL120">
        <f>+domexp!AL120+reexp!AL120</f>
        <v>249491</v>
      </c>
      <c r="AM120">
        <f>+domexp!AM120+reexp!AM120</f>
        <v>378283</v>
      </c>
      <c r="AN120">
        <f>+domexp!AN120+reexp!AN120</f>
        <v>352268</v>
      </c>
      <c r="AO120">
        <f>+domexp!AO120+reexp!AO120</f>
        <v>314195</v>
      </c>
      <c r="AP120">
        <f>+domexp!AP120+reexp!AP120</f>
        <v>409909</v>
      </c>
      <c r="AQ120">
        <f>+domexp!AQ120+reexp!AQ120</f>
        <v>277317</v>
      </c>
      <c r="AR120">
        <f>+domexp!AR120+reexp!AR120</f>
        <v>165938</v>
      </c>
      <c r="AS120">
        <f>+domexp!AS120+reexp!AS120</f>
        <v>66421</v>
      </c>
      <c r="AT120">
        <f>+domexp!AT120+reexp!AT120</f>
        <v>58599</v>
      </c>
      <c r="AU120">
        <f>+domexp!AU120+reexp!AU120</f>
        <v>0</v>
      </c>
      <c r="AV120">
        <f>+domexp!AV120+reexp!AV120</f>
        <v>0</v>
      </c>
      <c r="AW120">
        <f>+domexp!AW120+reexp!AW120</f>
        <v>0</v>
      </c>
      <c r="AX120">
        <f>+domexp!AX120+reexp!AX120</f>
        <v>0</v>
      </c>
      <c r="AY120">
        <f>+domexp!AY120+reexp!AY120</f>
        <v>0</v>
      </c>
      <c r="AZ120">
        <f>+domexp!AZ120+reexp!AZ120</f>
        <v>0</v>
      </c>
      <c r="BA120">
        <f>+domexp!BA120+reexp!BA120</f>
        <v>0</v>
      </c>
      <c r="BB120">
        <f>+domexp!BB120+reexp!BB120</f>
        <v>0</v>
      </c>
      <c r="BC120">
        <f>+domexp!BC120+reexp!BC120</f>
        <v>0</v>
      </c>
    </row>
    <row r="121" spans="1:55" x14ac:dyDescent="0.25">
      <c r="A121" t="s">
        <v>0</v>
      </c>
      <c r="B121" t="s">
        <v>86</v>
      </c>
      <c r="C121" t="s">
        <v>87</v>
      </c>
      <c r="D121" t="s">
        <v>232</v>
      </c>
      <c r="E121">
        <f>+domexp!E121+reexp!E121</f>
        <v>0</v>
      </c>
      <c r="F121">
        <f>+domexp!F121+reexp!F121</f>
        <v>0</v>
      </c>
      <c r="G121">
        <f>+domexp!G121+reexp!G121</f>
        <v>0</v>
      </c>
      <c r="H121">
        <f>+domexp!H121+reexp!H121</f>
        <v>0</v>
      </c>
      <c r="I121">
        <f>+domexp!I121+reexp!I121</f>
        <v>0</v>
      </c>
      <c r="J121">
        <f>+domexp!J121+reexp!J121</f>
        <v>66516</v>
      </c>
      <c r="K121">
        <f>+domexp!K121+reexp!K121</f>
        <v>52073</v>
      </c>
      <c r="L121">
        <f>+domexp!L121+reexp!L121</f>
        <v>158947</v>
      </c>
      <c r="M121">
        <f>+domexp!M121+reexp!M121</f>
        <v>152491</v>
      </c>
      <c r="N121">
        <f>+domexp!N121+reexp!N121</f>
        <v>153696</v>
      </c>
      <c r="O121">
        <f>+domexp!O121+reexp!O121</f>
        <v>124504</v>
      </c>
      <c r="P121">
        <f>+domexp!P121+reexp!P121</f>
        <v>202363</v>
      </c>
      <c r="Q121">
        <f>+domexp!Q121+reexp!Q121</f>
        <v>321338</v>
      </c>
      <c r="R121">
        <f>+domexp!R121+reexp!R121</f>
        <v>251667</v>
      </c>
      <c r="S121">
        <f>+domexp!S121+reexp!S121</f>
        <v>0</v>
      </c>
      <c r="T121">
        <f>+domexp!T121+reexp!T121</f>
        <v>0</v>
      </c>
      <c r="U121">
        <f>+domexp!U121+reexp!U121</f>
        <v>0</v>
      </c>
      <c r="V121">
        <f>+domexp!V121+reexp!V121</f>
        <v>0</v>
      </c>
      <c r="W121">
        <f>+domexp!W121+reexp!W121</f>
        <v>0</v>
      </c>
      <c r="X121">
        <f>+domexp!X121+reexp!X121</f>
        <v>53021</v>
      </c>
      <c r="Y121">
        <f>+domexp!Y121+reexp!Y121</f>
        <v>154115</v>
      </c>
      <c r="Z121">
        <f>+domexp!Z121+reexp!Z121</f>
        <v>126328</v>
      </c>
      <c r="AA121">
        <f>+domexp!AA121+reexp!AA121</f>
        <v>82489</v>
      </c>
      <c r="AB121">
        <f>+domexp!AB121+reexp!AB121</f>
        <v>66145</v>
      </c>
      <c r="AC121">
        <f>+domexp!AC121+reexp!AC121</f>
        <v>126212</v>
      </c>
      <c r="AD121">
        <f>+domexp!AD121+reexp!AD121</f>
        <v>94119</v>
      </c>
      <c r="AE121">
        <f>+domexp!AE121+reexp!AE121</f>
        <v>101296</v>
      </c>
      <c r="AF121">
        <f>+domexp!AF121+reexp!AF121</f>
        <v>96042</v>
      </c>
      <c r="AG121">
        <f>+domexp!AG121+reexp!AG121</f>
        <v>154233</v>
      </c>
      <c r="AH121">
        <f>+domexp!AH121+reexp!AH121</f>
        <v>197034</v>
      </c>
      <c r="AI121">
        <f>+domexp!AI121+reexp!AI121</f>
        <v>145413</v>
      </c>
      <c r="AJ121">
        <f>+domexp!AJ121+reexp!AJ121</f>
        <v>63567</v>
      </c>
      <c r="AK121">
        <f>+domexp!AK121+reexp!AK121</f>
        <v>112301</v>
      </c>
      <c r="AL121">
        <f>+domexp!AL121+reexp!AL121</f>
        <v>82692</v>
      </c>
      <c r="AM121">
        <f>+domexp!AM121+reexp!AM121</f>
        <v>73247</v>
      </c>
      <c r="AN121">
        <f>+domexp!AN121+reexp!AN121</f>
        <v>111521</v>
      </c>
      <c r="AO121">
        <f>+domexp!AO121+reexp!AO121</f>
        <v>123692</v>
      </c>
      <c r="AP121">
        <f>+domexp!AP121+reexp!AP121</f>
        <v>65276</v>
      </c>
      <c r="AQ121">
        <f>+domexp!AQ121+reexp!AQ121</f>
        <v>31234</v>
      </c>
      <c r="AR121">
        <f>+domexp!AR121+reexp!AR121</f>
        <v>29743</v>
      </c>
      <c r="AS121">
        <f>+domexp!AS121+reexp!AS121</f>
        <v>118700</v>
      </c>
      <c r="AT121">
        <f>+domexp!AT121+reexp!AT121</f>
        <v>619</v>
      </c>
      <c r="AU121">
        <f>+domexp!AU121+reexp!AU121</f>
        <v>0</v>
      </c>
      <c r="AV121">
        <f>+domexp!AV121+reexp!AV121</f>
        <v>0</v>
      </c>
      <c r="AW121">
        <f>+domexp!AW121+reexp!AW121</f>
        <v>0</v>
      </c>
      <c r="AX121">
        <f>+domexp!AX121+reexp!AX121</f>
        <v>0</v>
      </c>
      <c r="AY121">
        <f>+domexp!AY121+reexp!AY121</f>
        <v>433</v>
      </c>
      <c r="AZ121">
        <f>+domexp!AZ121+reexp!AZ121</f>
        <v>17879</v>
      </c>
      <c r="BA121">
        <f>+domexp!BA121+reexp!BA121</f>
        <v>730</v>
      </c>
      <c r="BB121">
        <f>+domexp!BB121+reexp!BB121</f>
        <v>4950</v>
      </c>
      <c r="BC121">
        <f>+domexp!BC121+reexp!BC121</f>
        <v>69373</v>
      </c>
    </row>
    <row r="122" spans="1:55" x14ac:dyDescent="0.25">
      <c r="A122" t="s">
        <v>0</v>
      </c>
      <c r="B122" t="s">
        <v>88</v>
      </c>
      <c r="D122" t="s">
        <v>232</v>
      </c>
      <c r="E122">
        <f>+domexp!E122+reexp!E122</f>
        <v>0</v>
      </c>
      <c r="F122">
        <f>+domexp!F122+reexp!F122</f>
        <v>0</v>
      </c>
      <c r="G122">
        <f>+domexp!G122+reexp!G122</f>
        <v>0</v>
      </c>
      <c r="H122">
        <f>+domexp!H122+reexp!H122</f>
        <v>0</v>
      </c>
      <c r="I122">
        <f>+domexp!I122+reexp!I122</f>
        <v>0</v>
      </c>
      <c r="J122">
        <f>+domexp!J122+reexp!J122</f>
        <v>11522</v>
      </c>
      <c r="K122">
        <f>+domexp!K122+reexp!K122</f>
        <v>937</v>
      </c>
      <c r="L122">
        <f>+domexp!L122+reexp!L122</f>
        <v>680</v>
      </c>
      <c r="M122">
        <f>+domexp!M122+reexp!M122</f>
        <v>902</v>
      </c>
      <c r="N122">
        <f>+domexp!N122+reexp!N122</f>
        <v>2575</v>
      </c>
      <c r="O122">
        <f>+domexp!O122+reexp!O122</f>
        <v>1219</v>
      </c>
      <c r="P122">
        <f>+domexp!P122+reexp!P122</f>
        <v>1674</v>
      </c>
      <c r="Q122">
        <f>+domexp!Q122+reexp!Q122</f>
        <v>2115</v>
      </c>
      <c r="R122">
        <f>+domexp!R122+reexp!R122</f>
        <v>2136</v>
      </c>
      <c r="S122">
        <f>+domexp!S122+reexp!S122</f>
        <v>0</v>
      </c>
      <c r="T122">
        <f>+domexp!T122+reexp!T122</f>
        <v>0</v>
      </c>
      <c r="U122">
        <f>+domexp!U122+reexp!U122</f>
        <v>0</v>
      </c>
      <c r="V122">
        <f>+domexp!V122+reexp!V122</f>
        <v>0</v>
      </c>
      <c r="W122">
        <f>+domexp!W122+reexp!W122</f>
        <v>0</v>
      </c>
      <c r="X122">
        <f>+domexp!X122+reexp!X122</f>
        <v>0</v>
      </c>
      <c r="Y122">
        <f>+domexp!Y122+reexp!Y122</f>
        <v>2147</v>
      </c>
      <c r="Z122">
        <f>+domexp!Z122+reexp!Z122</f>
        <v>2182</v>
      </c>
      <c r="AA122">
        <f>+domexp!AA122+reexp!AA122</f>
        <v>3083</v>
      </c>
      <c r="AB122">
        <f>+domexp!AB122+reexp!AB122</f>
        <v>1160</v>
      </c>
      <c r="AC122">
        <f>+domexp!AC122+reexp!AC122</f>
        <v>3308</v>
      </c>
      <c r="AD122">
        <f>+domexp!AD122+reexp!AD122</f>
        <v>9531</v>
      </c>
      <c r="AE122">
        <f>+domexp!AE122+reexp!AE122</f>
        <v>7310</v>
      </c>
      <c r="AF122">
        <f>+domexp!AF122+reexp!AF122</f>
        <v>6539</v>
      </c>
      <c r="AG122">
        <f>+domexp!AG122+reexp!AG122</f>
        <v>6861</v>
      </c>
      <c r="AH122">
        <f>+domexp!AH122+reexp!AH122</f>
        <v>11409</v>
      </c>
      <c r="AI122">
        <f>+domexp!AI122+reexp!AI122</f>
        <v>6836</v>
      </c>
      <c r="AJ122">
        <f>+domexp!AJ122+reexp!AJ122</f>
        <v>4948</v>
      </c>
      <c r="AK122">
        <f>+domexp!AK122+reexp!AK122</f>
        <v>2699</v>
      </c>
      <c r="AL122">
        <f>+domexp!AL122+reexp!AL122</f>
        <v>3421</v>
      </c>
      <c r="AM122">
        <f>+domexp!AM122+reexp!AM122</f>
        <v>3018</v>
      </c>
      <c r="AN122">
        <f>+domexp!AN122+reexp!AN122</f>
        <v>5791</v>
      </c>
      <c r="AO122">
        <f>+domexp!AO122+reexp!AO122</f>
        <v>2905</v>
      </c>
      <c r="AP122">
        <f>+domexp!AP122+reexp!AP122</f>
        <v>2044</v>
      </c>
      <c r="AQ122">
        <f>+domexp!AQ122+reexp!AQ122</f>
        <v>1520</v>
      </c>
      <c r="AR122">
        <f>+domexp!AR122+reexp!AR122</f>
        <v>1440</v>
      </c>
      <c r="AS122">
        <f>+domexp!AS122+reexp!AS122</f>
        <v>975</v>
      </c>
      <c r="AT122">
        <f>+domexp!AT122+reexp!AT122</f>
        <v>366</v>
      </c>
      <c r="AU122">
        <f>+domexp!AU122+reexp!AU122</f>
        <v>157</v>
      </c>
      <c r="AV122">
        <f>+domexp!AV122+reexp!AV122</f>
        <v>140</v>
      </c>
      <c r="AW122">
        <f>+domexp!AW122+reexp!AW122</f>
        <v>353</v>
      </c>
      <c r="AX122">
        <f>+domexp!AX122+reexp!AX122</f>
        <v>1870</v>
      </c>
      <c r="AY122">
        <f>+domexp!AY122+reexp!AY122</f>
        <v>2453</v>
      </c>
      <c r="AZ122">
        <f>+domexp!AZ122+reexp!AZ122</f>
        <v>4231</v>
      </c>
      <c r="BA122">
        <f>+domexp!BA122+reexp!BA122</f>
        <v>7722</v>
      </c>
      <c r="BB122">
        <f>+domexp!BB122+reexp!BB122</f>
        <v>28697</v>
      </c>
      <c r="BC122">
        <f>+domexp!BC122+reexp!BC122</f>
        <v>22534</v>
      </c>
    </row>
    <row r="123" spans="1:55" x14ac:dyDescent="0.25">
      <c r="A123" t="s">
        <v>0</v>
      </c>
      <c r="B123" t="s">
        <v>189</v>
      </c>
      <c r="C123" t="s">
        <v>93</v>
      </c>
      <c r="D123" t="s">
        <v>232</v>
      </c>
      <c r="E123">
        <f>+domexp!E123+reexp!E123</f>
        <v>0</v>
      </c>
      <c r="F123">
        <f>+domexp!F123+reexp!F123</f>
        <v>0</v>
      </c>
      <c r="G123">
        <f>+domexp!G123+reexp!G123</f>
        <v>0</v>
      </c>
      <c r="H123">
        <f>+domexp!H123+reexp!H123</f>
        <v>0</v>
      </c>
      <c r="I123">
        <f>+domexp!I123+reexp!I123</f>
        <v>0</v>
      </c>
      <c r="J123">
        <f>+domexp!J123+reexp!J123</f>
        <v>47282088</v>
      </c>
      <c r="K123">
        <f>+domexp!K123+reexp!K123</f>
        <v>53240325</v>
      </c>
      <c r="L123">
        <f>+domexp!L123+reexp!L123</f>
        <v>58052574</v>
      </c>
      <c r="M123">
        <f>+domexp!M123+reexp!M123</f>
        <v>42506848</v>
      </c>
      <c r="N123">
        <f>+domexp!N123+reexp!N123</f>
        <v>59254166</v>
      </c>
      <c r="O123">
        <f>+domexp!O123+reexp!O123</f>
        <v>62181886</v>
      </c>
      <c r="P123">
        <f>+domexp!P123+reexp!P123</f>
        <v>56098927</v>
      </c>
      <c r="Q123">
        <f>+domexp!Q123+reexp!Q123</f>
        <v>64636637</v>
      </c>
      <c r="R123">
        <f>+domexp!R123+reexp!R123</f>
        <v>59453231</v>
      </c>
      <c r="S123">
        <f>+domexp!S123+reexp!S123</f>
        <v>0</v>
      </c>
      <c r="T123">
        <f>+domexp!T123+reexp!T123</f>
        <v>0</v>
      </c>
      <c r="U123">
        <f>+domexp!U123+reexp!U123</f>
        <v>0</v>
      </c>
      <c r="V123">
        <f>+domexp!V123+reexp!V123</f>
        <v>0</v>
      </c>
      <c r="W123">
        <f>+domexp!W123+reexp!W123</f>
        <v>0</v>
      </c>
      <c r="X123">
        <f>+domexp!X123+reexp!X123</f>
        <v>65513865</v>
      </c>
      <c r="Y123">
        <f>+domexp!Y123+reexp!Y123</f>
        <v>131060995</v>
      </c>
      <c r="Z123">
        <f>+domexp!Z123+reexp!Z123</f>
        <v>64308334</v>
      </c>
      <c r="AA123">
        <f>+domexp!AA123+reexp!AA123</f>
        <v>77263870</v>
      </c>
      <c r="AB123">
        <f>+domexp!AB123+reexp!AB123</f>
        <v>85642784</v>
      </c>
      <c r="AC123">
        <f>+domexp!AC123+reexp!AC123</f>
        <v>78565998</v>
      </c>
      <c r="AD123">
        <f>+domexp!AD123+reexp!AD123</f>
        <v>83204780</v>
      </c>
      <c r="AE123">
        <f>+domexp!AE123+reexp!AE123</f>
        <v>74951069</v>
      </c>
      <c r="AF123">
        <f>+domexp!AF123+reexp!AF123</f>
        <v>66875032</v>
      </c>
      <c r="AG123">
        <f>+domexp!AG123+reexp!AG123</f>
        <v>68729499</v>
      </c>
      <c r="AH123">
        <f>+domexp!AH123+reexp!AH123</f>
        <v>62016256</v>
      </c>
      <c r="AI123">
        <f>+domexp!AI123+reexp!AI123</f>
        <v>39933615</v>
      </c>
      <c r="AJ123">
        <f>+domexp!AJ123+reexp!AJ123</f>
        <v>26212447</v>
      </c>
      <c r="AK123">
        <f>+domexp!AK123+reexp!AK123</f>
        <v>20824662</v>
      </c>
      <c r="AL123">
        <f>+domexp!AL123+reexp!AL123</f>
        <v>26207187</v>
      </c>
      <c r="AM123">
        <f>+domexp!AM123+reexp!AM123</f>
        <v>23212777</v>
      </c>
      <c r="AN123">
        <f>+domexp!AN123+reexp!AN123</f>
        <v>30118901</v>
      </c>
      <c r="AO123">
        <f>+domexp!AO123+reexp!AO123</f>
        <v>36773674</v>
      </c>
      <c r="AP123">
        <f>+domexp!AP123+reexp!AP123</f>
        <v>42335506</v>
      </c>
      <c r="AQ123">
        <f>+domexp!AQ123+reexp!AQ123</f>
        <v>28757583</v>
      </c>
      <c r="AR123">
        <f>+domexp!AR123+reexp!AR123</f>
        <v>36543713</v>
      </c>
      <c r="AS123">
        <f>+domexp!AS123+reexp!AS123</f>
        <v>37937703</v>
      </c>
      <c r="AT123">
        <f>+domexp!AT123+reexp!AT123</f>
        <v>32820459</v>
      </c>
      <c r="AU123">
        <f>+domexp!AU123+reexp!AU123</f>
        <v>26273456</v>
      </c>
      <c r="AV123">
        <f>+domexp!AV123+reexp!AV123</f>
        <v>25421781</v>
      </c>
      <c r="AW123">
        <f>+domexp!AW123+reexp!AW123</f>
        <v>22945958</v>
      </c>
      <c r="AX123">
        <f>+domexp!AX123+reexp!AX123</f>
        <v>22649864</v>
      </c>
      <c r="AY123">
        <f>+domexp!AY123+reexp!AY123</f>
        <v>39670190</v>
      </c>
      <c r="AZ123">
        <f>+domexp!AZ123+reexp!AZ123</f>
        <v>61322648</v>
      </c>
      <c r="BA123">
        <f>+domexp!BA123+reexp!BA123</f>
        <v>70730132</v>
      </c>
      <c r="BB123">
        <f>+domexp!BB123+reexp!BB123</f>
        <v>62522347</v>
      </c>
      <c r="BC123">
        <f>+domexp!BC123+reexp!BC123</f>
        <v>127300696</v>
      </c>
    </row>
    <row r="124" spans="1:55" x14ac:dyDescent="0.25">
      <c r="A124" t="s">
        <v>0</v>
      </c>
      <c r="B124" t="s">
        <v>89</v>
      </c>
      <c r="C124" t="s">
        <v>93</v>
      </c>
      <c r="D124" t="s">
        <v>232</v>
      </c>
      <c r="E124">
        <f>+domexp!E124+reexp!E124</f>
        <v>0</v>
      </c>
      <c r="F124">
        <f>+domexp!F124+reexp!F124</f>
        <v>0</v>
      </c>
      <c r="G124">
        <f>+domexp!G124+reexp!G124</f>
        <v>0</v>
      </c>
      <c r="H124">
        <f>+domexp!H124+reexp!H124</f>
        <v>0</v>
      </c>
      <c r="I124">
        <f>+domexp!I124+reexp!I124</f>
        <v>0</v>
      </c>
      <c r="J124">
        <f>+domexp!J124+reexp!J124</f>
        <v>2429960</v>
      </c>
      <c r="K124">
        <f>+domexp!K124+reexp!K124</f>
        <v>1549682</v>
      </c>
      <c r="L124">
        <f>+domexp!L124+reexp!L124</f>
        <v>1368539</v>
      </c>
      <c r="M124">
        <f>+domexp!M124+reexp!M124</f>
        <v>1085122</v>
      </c>
      <c r="N124">
        <f>+domexp!N124+reexp!N124</f>
        <v>1044433</v>
      </c>
      <c r="O124">
        <f>+domexp!O124+reexp!O124</f>
        <v>1208091</v>
      </c>
      <c r="P124">
        <f>+domexp!P124+reexp!P124</f>
        <v>1023483</v>
      </c>
      <c r="Q124">
        <f>+domexp!Q124+reexp!Q124</f>
        <v>1157595</v>
      </c>
      <c r="R124">
        <f>+domexp!R124+reexp!R124</f>
        <v>1044361</v>
      </c>
      <c r="S124">
        <f>+domexp!S124+reexp!S124</f>
        <v>0</v>
      </c>
      <c r="T124">
        <f>+domexp!T124+reexp!T124</f>
        <v>0</v>
      </c>
      <c r="U124">
        <f>+domexp!U124+reexp!U124</f>
        <v>0</v>
      </c>
      <c r="V124">
        <f>+domexp!V124+reexp!V124</f>
        <v>0</v>
      </c>
      <c r="W124">
        <f>+domexp!W124+reexp!W124</f>
        <v>0</v>
      </c>
      <c r="X124">
        <f>+domexp!X124+reexp!X124</f>
        <v>444731</v>
      </c>
      <c r="Y124">
        <f>+domexp!Y124+reexp!Y124</f>
        <v>1245828</v>
      </c>
      <c r="Z124">
        <f>+domexp!Z124+reexp!Z124</f>
        <v>704359</v>
      </c>
      <c r="AA124">
        <f>+domexp!AA124+reexp!AA124</f>
        <v>633448</v>
      </c>
      <c r="AB124">
        <f>+domexp!AB124+reexp!AB124</f>
        <v>901680</v>
      </c>
      <c r="AC124">
        <f>+domexp!AC124+reexp!AC124</f>
        <v>1231798</v>
      </c>
      <c r="AD124">
        <f>+domexp!AD124+reexp!AD124</f>
        <v>1266212</v>
      </c>
      <c r="AE124">
        <f>+domexp!AE124+reexp!AE124</f>
        <v>994713</v>
      </c>
      <c r="AF124">
        <f>+domexp!AF124+reexp!AF124</f>
        <v>1218206</v>
      </c>
      <c r="AG124">
        <f>+domexp!AG124+reexp!AG124</f>
        <v>1153004</v>
      </c>
      <c r="AH124">
        <f>+domexp!AH124+reexp!AH124</f>
        <v>1095908</v>
      </c>
      <c r="AI124">
        <f>+domexp!AI124+reexp!AI124</f>
        <v>0</v>
      </c>
      <c r="AJ124">
        <f>+domexp!AJ124+reexp!AJ124</f>
        <v>0</v>
      </c>
      <c r="AK124">
        <f>+domexp!AK124+reexp!AK124</f>
        <v>0</v>
      </c>
      <c r="AL124">
        <f>+domexp!AL124+reexp!AL124</f>
        <v>0</v>
      </c>
      <c r="AM124">
        <f>+domexp!AM124+reexp!AM124</f>
        <v>0</v>
      </c>
      <c r="AN124">
        <f>+domexp!AN124+reexp!AN124</f>
        <v>0</v>
      </c>
      <c r="AO124">
        <f>+domexp!AO124+reexp!AO124</f>
        <v>0</v>
      </c>
      <c r="AP124">
        <f>+domexp!AP124+reexp!AP124</f>
        <v>0</v>
      </c>
      <c r="AQ124">
        <f>+domexp!AQ124+reexp!AQ124</f>
        <v>0</v>
      </c>
      <c r="AR124">
        <f>+domexp!AR124+reexp!AR124</f>
        <v>0</v>
      </c>
      <c r="AS124">
        <f>+domexp!AS124+reexp!AS124</f>
        <v>0</v>
      </c>
      <c r="AT124">
        <f>+domexp!AT124+reexp!AT124</f>
        <v>0</v>
      </c>
      <c r="AU124">
        <f>+domexp!AU124+reexp!AU124</f>
        <v>0</v>
      </c>
      <c r="AV124">
        <f>+domexp!AV124+reexp!AV124</f>
        <v>0</v>
      </c>
      <c r="AW124">
        <f>+domexp!AW124+reexp!AW124</f>
        <v>0</v>
      </c>
      <c r="AX124">
        <f>+domexp!AX124+reexp!AX124</f>
        <v>0</v>
      </c>
      <c r="AY124">
        <f>+domexp!AY124+reexp!AY124</f>
        <v>0</v>
      </c>
      <c r="AZ124">
        <f>+domexp!AZ124+reexp!AZ124</f>
        <v>0</v>
      </c>
      <c r="BA124">
        <f>+domexp!BA124+reexp!BA124</f>
        <v>0</v>
      </c>
      <c r="BB124">
        <f>+domexp!BB124+reexp!BB124</f>
        <v>0</v>
      </c>
      <c r="BC124">
        <f>+domexp!BC124+reexp!BC124</f>
        <v>0</v>
      </c>
    </row>
    <row r="125" spans="1:55" x14ac:dyDescent="0.25">
      <c r="A125" t="s">
        <v>0</v>
      </c>
      <c r="B125" t="s">
        <v>224</v>
      </c>
      <c r="C125" t="s">
        <v>93</v>
      </c>
      <c r="D125" t="s">
        <v>232</v>
      </c>
      <c r="E125">
        <f>+domexp!E125+reexp!E125</f>
        <v>0</v>
      </c>
      <c r="F125">
        <f>+domexp!F125+reexp!F125</f>
        <v>0</v>
      </c>
      <c r="G125">
        <f>+domexp!G125+reexp!G125</f>
        <v>0</v>
      </c>
      <c r="H125">
        <f>+domexp!H125+reexp!H125</f>
        <v>0</v>
      </c>
      <c r="I125">
        <f>+domexp!I125+reexp!I125</f>
        <v>0</v>
      </c>
      <c r="J125">
        <f>+domexp!J125+reexp!J125</f>
        <v>0</v>
      </c>
      <c r="K125">
        <f>+domexp!K125+reexp!K125</f>
        <v>0</v>
      </c>
      <c r="L125">
        <f>+domexp!L125+reexp!L125</f>
        <v>0</v>
      </c>
      <c r="M125">
        <f>+domexp!M125+reexp!M125</f>
        <v>0</v>
      </c>
      <c r="N125">
        <f>+domexp!N125+reexp!N125</f>
        <v>0</v>
      </c>
      <c r="O125">
        <f>+domexp!O125+reexp!O125</f>
        <v>0</v>
      </c>
      <c r="P125">
        <f>+domexp!P125+reexp!P125</f>
        <v>0</v>
      </c>
      <c r="Q125">
        <f>+domexp!Q125+reexp!Q125</f>
        <v>0</v>
      </c>
      <c r="R125">
        <f>+domexp!R125+reexp!R125</f>
        <v>0</v>
      </c>
      <c r="S125">
        <f>+domexp!S125+reexp!S125</f>
        <v>0</v>
      </c>
      <c r="T125">
        <f>+domexp!T125+reexp!T125</f>
        <v>0</v>
      </c>
      <c r="U125">
        <f>+domexp!U125+reexp!U125</f>
        <v>0</v>
      </c>
      <c r="V125">
        <f>+domexp!V125+reexp!V125</f>
        <v>0</v>
      </c>
      <c r="W125">
        <f>+domexp!W125+reexp!W125</f>
        <v>0</v>
      </c>
      <c r="X125">
        <f>+domexp!X125+reexp!X125</f>
        <v>0</v>
      </c>
      <c r="Y125">
        <f>+domexp!Y125+reexp!Y125</f>
        <v>0</v>
      </c>
      <c r="Z125">
        <f>+domexp!Z125+reexp!Z125</f>
        <v>0</v>
      </c>
      <c r="AA125">
        <f>+domexp!AA125+reexp!AA125</f>
        <v>0</v>
      </c>
      <c r="AB125">
        <f>+domexp!AB125+reexp!AB125</f>
        <v>0</v>
      </c>
      <c r="AC125">
        <f>+domexp!AC125+reexp!AC125</f>
        <v>0</v>
      </c>
      <c r="AD125">
        <f>+domexp!AD125+reexp!AD125</f>
        <v>0</v>
      </c>
      <c r="AE125">
        <f>+domexp!AE125+reexp!AE125</f>
        <v>0</v>
      </c>
      <c r="AF125">
        <f>+domexp!AF125+reexp!AF125</f>
        <v>0</v>
      </c>
      <c r="AG125">
        <f>+domexp!AG125+reexp!AG125</f>
        <v>0</v>
      </c>
      <c r="AH125">
        <f>+domexp!AH125+reexp!AH125</f>
        <v>23799</v>
      </c>
      <c r="AI125">
        <f>+domexp!AI125+reexp!AI125</f>
        <v>769630</v>
      </c>
      <c r="AJ125">
        <f>+domexp!AJ125+reexp!AJ125</f>
        <v>493334</v>
      </c>
      <c r="AK125">
        <f>+domexp!AK125+reexp!AK125</f>
        <v>705908</v>
      </c>
      <c r="AL125">
        <f>+domexp!AL125+reexp!AL125</f>
        <v>535496</v>
      </c>
      <c r="AM125">
        <f>+domexp!AM125+reexp!AM125</f>
        <v>393259</v>
      </c>
      <c r="AN125">
        <f>+domexp!AN125+reexp!AN125</f>
        <v>446541</v>
      </c>
      <c r="AO125">
        <f>+domexp!AO125+reexp!AO125</f>
        <v>546286</v>
      </c>
      <c r="AP125">
        <f>+domexp!AP125+reexp!AP125</f>
        <v>627276</v>
      </c>
      <c r="AQ125">
        <f>+domexp!AQ125+reexp!AQ125</f>
        <v>758902</v>
      </c>
      <c r="AR125">
        <f>+domexp!AR125+reexp!AR125</f>
        <v>621050</v>
      </c>
      <c r="AS125">
        <f>+domexp!AS125+reexp!AS125</f>
        <v>534159</v>
      </c>
      <c r="AT125">
        <f>+domexp!AT125+reexp!AT125</f>
        <v>379896</v>
      </c>
      <c r="AU125">
        <f>+domexp!AU125+reexp!AU125</f>
        <v>22790</v>
      </c>
      <c r="AV125">
        <f>+domexp!AV125+reexp!AV125</f>
        <v>0</v>
      </c>
      <c r="AW125">
        <f>+domexp!AW125+reexp!AW125</f>
        <v>0</v>
      </c>
      <c r="AX125">
        <f>+domexp!AX125+reexp!AX125</f>
        <v>0</v>
      </c>
      <c r="AY125">
        <f>+domexp!AY125+reexp!AY125</f>
        <v>349479</v>
      </c>
      <c r="AZ125">
        <f>+domexp!AZ125+reexp!AZ125</f>
        <v>1449324</v>
      </c>
      <c r="BA125">
        <f>+domexp!BA125+reexp!BA125</f>
        <v>2706544</v>
      </c>
      <c r="BB125">
        <f>+domexp!BB125+reexp!BB125</f>
        <v>1367303</v>
      </c>
      <c r="BC125">
        <f>+domexp!BC125+reexp!BC125</f>
        <v>1865151</v>
      </c>
    </row>
    <row r="126" spans="1:55" x14ac:dyDescent="0.25">
      <c r="A126" t="s">
        <v>0</v>
      </c>
      <c r="B126" t="s">
        <v>225</v>
      </c>
      <c r="C126" t="s">
        <v>93</v>
      </c>
      <c r="D126" t="s">
        <v>232</v>
      </c>
      <c r="E126">
        <f>+domexp!E126+reexp!E126</f>
        <v>0</v>
      </c>
      <c r="F126">
        <f>+domexp!F126+reexp!F126</f>
        <v>0</v>
      </c>
      <c r="G126">
        <f>+domexp!G126+reexp!G126</f>
        <v>0</v>
      </c>
      <c r="H126">
        <f>+domexp!H126+reexp!H126</f>
        <v>0</v>
      </c>
      <c r="I126">
        <f>+domexp!I126+reexp!I126</f>
        <v>0</v>
      </c>
      <c r="J126">
        <f>+domexp!J126+reexp!J126</f>
        <v>0</v>
      </c>
      <c r="K126">
        <f>+domexp!K126+reexp!K126</f>
        <v>0</v>
      </c>
      <c r="L126">
        <f>+domexp!L126+reexp!L126</f>
        <v>0</v>
      </c>
      <c r="M126">
        <f>+domexp!M126+reexp!M126</f>
        <v>0</v>
      </c>
      <c r="N126">
        <f>+domexp!N126+reexp!N126</f>
        <v>0</v>
      </c>
      <c r="O126">
        <f>+domexp!O126+reexp!O126</f>
        <v>0</v>
      </c>
      <c r="P126">
        <f>+domexp!P126+reexp!P126</f>
        <v>0</v>
      </c>
      <c r="Q126">
        <f>+domexp!Q126+reexp!Q126</f>
        <v>0</v>
      </c>
      <c r="R126">
        <f>+domexp!R126+reexp!R126</f>
        <v>0</v>
      </c>
      <c r="S126">
        <f>+domexp!S126+reexp!S126</f>
        <v>0</v>
      </c>
      <c r="T126">
        <f>+domexp!T126+reexp!T126</f>
        <v>0</v>
      </c>
      <c r="U126">
        <f>+domexp!U126+reexp!U126</f>
        <v>0</v>
      </c>
      <c r="V126">
        <f>+domexp!V126+reexp!V126</f>
        <v>0</v>
      </c>
      <c r="W126">
        <f>+domexp!W126+reexp!W126</f>
        <v>0</v>
      </c>
      <c r="X126">
        <f>+domexp!X126+reexp!X126</f>
        <v>0</v>
      </c>
      <c r="Y126">
        <f>+domexp!Y126+reexp!Y126</f>
        <v>0</v>
      </c>
      <c r="Z126">
        <f>+domexp!Z126+reexp!Z126</f>
        <v>0</v>
      </c>
      <c r="AA126">
        <f>+domexp!AA126+reexp!AA126</f>
        <v>0</v>
      </c>
      <c r="AB126">
        <f>+domexp!AB126+reexp!AB126</f>
        <v>0</v>
      </c>
      <c r="AC126">
        <f>+domexp!AC126+reexp!AC126</f>
        <v>0</v>
      </c>
      <c r="AD126">
        <f>+domexp!AD126+reexp!AD126</f>
        <v>0</v>
      </c>
      <c r="AE126">
        <f>+domexp!AE126+reexp!AE126</f>
        <v>0</v>
      </c>
      <c r="AF126">
        <f>+domexp!AF126+reexp!AF126</f>
        <v>0</v>
      </c>
      <c r="AG126">
        <f>+domexp!AG126+reexp!AG126</f>
        <v>0</v>
      </c>
      <c r="AH126">
        <f>+domexp!AH126+reexp!AH126</f>
        <v>0</v>
      </c>
      <c r="AI126">
        <f>+domexp!AI126+reexp!AI126</f>
        <v>0</v>
      </c>
      <c r="AJ126">
        <f>+domexp!AJ126+reexp!AJ126</f>
        <v>0</v>
      </c>
      <c r="AK126">
        <f>+domexp!AK126+reexp!AK126</f>
        <v>0</v>
      </c>
      <c r="AL126">
        <f>+domexp!AL126+reexp!AL126</f>
        <v>1271</v>
      </c>
      <c r="AM126">
        <f>+domexp!AM126+reexp!AM126</f>
        <v>709</v>
      </c>
      <c r="AN126">
        <f>+domexp!AN126+reexp!AN126</f>
        <v>1120</v>
      </c>
      <c r="AO126">
        <f>+domexp!AO126+reexp!AO126</f>
        <v>2210</v>
      </c>
      <c r="AP126">
        <f>+domexp!AP126+reexp!AP126</f>
        <v>773</v>
      </c>
      <c r="AQ126">
        <f>+domexp!AQ126+reexp!AQ126</f>
        <v>1804</v>
      </c>
      <c r="AR126">
        <f>+domexp!AR126+reexp!AR126</f>
        <v>716</v>
      </c>
      <c r="AS126">
        <f>+domexp!AS126+reexp!AS126</f>
        <v>2984</v>
      </c>
      <c r="AT126">
        <f>+domexp!AT126+reexp!AT126</f>
        <v>3222</v>
      </c>
      <c r="AU126">
        <f>+domexp!AU126+reexp!AU126</f>
        <v>27</v>
      </c>
      <c r="AV126">
        <f>+domexp!AV126+reexp!AV126</f>
        <v>9</v>
      </c>
      <c r="AW126">
        <f>+domexp!AW126+reexp!AW126</f>
        <v>0</v>
      </c>
      <c r="AX126">
        <f>+domexp!AX126+reexp!AX126</f>
        <v>0</v>
      </c>
      <c r="AY126">
        <f>+domexp!AY126+reexp!AY126</f>
        <v>237</v>
      </c>
      <c r="AZ126">
        <f>+domexp!AZ126+reexp!AZ126</f>
        <v>389</v>
      </c>
      <c r="BA126">
        <f>+domexp!BA126+reexp!BA126</f>
        <v>1015</v>
      </c>
      <c r="BB126">
        <f>+domexp!BB126+reexp!BB126</f>
        <v>397</v>
      </c>
      <c r="BC126">
        <f>+domexp!BC126+reexp!BC126</f>
        <v>372</v>
      </c>
    </row>
    <row r="127" spans="1:55" x14ac:dyDescent="0.25">
      <c r="A127" t="s">
        <v>0</v>
      </c>
      <c r="B127" t="s">
        <v>90</v>
      </c>
      <c r="C127" t="s">
        <v>93</v>
      </c>
      <c r="D127" t="s">
        <v>232</v>
      </c>
      <c r="E127">
        <f>+domexp!E127+reexp!E127</f>
        <v>0</v>
      </c>
      <c r="F127">
        <f>+domexp!F127+reexp!F127</f>
        <v>0</v>
      </c>
      <c r="G127">
        <f>+domexp!G127+reexp!G127</f>
        <v>0</v>
      </c>
      <c r="H127">
        <f>+domexp!H127+reexp!H127</f>
        <v>0</v>
      </c>
      <c r="I127">
        <f>+domexp!I127+reexp!I127</f>
        <v>0</v>
      </c>
      <c r="J127">
        <f>+domexp!J127+reexp!J127</f>
        <v>49234</v>
      </c>
      <c r="K127">
        <f>+domexp!K127+reexp!K127</f>
        <v>44925</v>
      </c>
      <c r="L127">
        <f>+domexp!L127+reexp!L127</f>
        <v>63636</v>
      </c>
      <c r="M127">
        <f>+domexp!M127+reexp!M127</f>
        <v>62474</v>
      </c>
      <c r="N127">
        <f>+domexp!N127+reexp!N127</f>
        <v>59764</v>
      </c>
      <c r="O127">
        <f>+domexp!O127+reexp!O127</f>
        <v>92738</v>
      </c>
      <c r="P127">
        <f>+domexp!P127+reexp!P127</f>
        <v>85677</v>
      </c>
      <c r="Q127">
        <f>+domexp!Q127+reexp!Q127</f>
        <v>74839</v>
      </c>
      <c r="R127">
        <f>+domexp!R127+reexp!R127</f>
        <v>66830</v>
      </c>
      <c r="S127">
        <f>+domexp!S127+reexp!S127</f>
        <v>0</v>
      </c>
      <c r="T127">
        <f>+domexp!T127+reexp!T127</f>
        <v>0</v>
      </c>
      <c r="U127">
        <f>+domexp!U127+reexp!U127</f>
        <v>0</v>
      </c>
      <c r="V127">
        <f>+domexp!V127+reexp!V127</f>
        <v>0</v>
      </c>
      <c r="W127">
        <f>+domexp!W127+reexp!W127</f>
        <v>0</v>
      </c>
      <c r="X127">
        <f>+domexp!X127+reexp!X127</f>
        <v>49474</v>
      </c>
      <c r="Y127">
        <f>+domexp!Y127+reexp!Y127</f>
        <v>154654</v>
      </c>
      <c r="Z127">
        <f>+domexp!Z127+reexp!Z127</f>
        <v>88588</v>
      </c>
      <c r="AA127">
        <f>+domexp!AA127+reexp!AA127</f>
        <v>83591</v>
      </c>
      <c r="AB127">
        <f>+domexp!AB127+reexp!AB127</f>
        <v>100094</v>
      </c>
      <c r="AC127">
        <f>+domexp!AC127+reexp!AC127</f>
        <v>111258</v>
      </c>
      <c r="AD127">
        <f>+domexp!AD127+reexp!AD127</f>
        <v>115083</v>
      </c>
      <c r="AE127">
        <f>+domexp!AE127+reexp!AE127</f>
        <v>115168</v>
      </c>
      <c r="AF127">
        <f>+domexp!AF127+reexp!AF127</f>
        <v>120887</v>
      </c>
      <c r="AG127">
        <f>+domexp!AG127+reexp!AG127</f>
        <v>115739</v>
      </c>
      <c r="AH127">
        <f>+domexp!AH127+reexp!AH127</f>
        <v>104593</v>
      </c>
      <c r="AI127">
        <f>+domexp!AI127+reexp!AI127</f>
        <v>103841</v>
      </c>
      <c r="AJ127">
        <f>+domexp!AJ127+reexp!AJ127</f>
        <v>81588</v>
      </c>
      <c r="AK127">
        <f>+domexp!AK127+reexp!AK127</f>
        <v>100997</v>
      </c>
      <c r="AL127">
        <f>+domexp!AL127+reexp!AL127</f>
        <v>112727</v>
      </c>
      <c r="AM127">
        <f>+domexp!AM127+reexp!AM127</f>
        <v>82755</v>
      </c>
      <c r="AN127">
        <f>+domexp!AN127+reexp!AN127</f>
        <v>67429</v>
      </c>
      <c r="AO127">
        <f>+domexp!AO127+reexp!AO127</f>
        <v>87462</v>
      </c>
      <c r="AP127">
        <f>+domexp!AP127+reexp!AP127</f>
        <v>114791</v>
      </c>
      <c r="AQ127">
        <f>+domexp!AQ127+reexp!AQ127</f>
        <v>87344</v>
      </c>
      <c r="AR127">
        <f>+domexp!AR127+reexp!AR127</f>
        <v>81544</v>
      </c>
      <c r="AS127">
        <f>+domexp!AS127+reexp!AS127</f>
        <v>77886</v>
      </c>
      <c r="AT127">
        <f>+domexp!AT127+reexp!AT127</f>
        <v>53417</v>
      </c>
      <c r="AU127">
        <f>+domexp!AU127+reexp!AU127</f>
        <v>10379</v>
      </c>
      <c r="AV127">
        <f>+domexp!AV127+reexp!AV127</f>
        <v>16646</v>
      </c>
      <c r="AW127">
        <f>+domexp!AW127+reexp!AW127</f>
        <v>19537</v>
      </c>
      <c r="AX127">
        <f>+domexp!AX127+reexp!AX127</f>
        <v>16000</v>
      </c>
      <c r="AY127">
        <f>+domexp!AY127+reexp!AY127</f>
        <v>26693</v>
      </c>
      <c r="AZ127">
        <f>+domexp!AZ127+reexp!AZ127</f>
        <v>63102</v>
      </c>
      <c r="BA127">
        <f>+domexp!BA127+reexp!BA127</f>
        <v>71739</v>
      </c>
      <c r="BB127">
        <f>+domexp!BB127+reexp!BB127</f>
        <v>85303</v>
      </c>
      <c r="BC127">
        <f>+domexp!BC127+reexp!BC127</f>
        <v>263645</v>
      </c>
    </row>
    <row r="128" spans="1:55" x14ac:dyDescent="0.25">
      <c r="A128" t="s">
        <v>0</v>
      </c>
      <c r="B128" t="s">
        <v>91</v>
      </c>
      <c r="C128" t="s">
        <v>93</v>
      </c>
      <c r="D128" t="s">
        <v>232</v>
      </c>
      <c r="E128">
        <f>+domexp!E128+reexp!E128</f>
        <v>0</v>
      </c>
      <c r="F128">
        <f>+domexp!F128+reexp!F128</f>
        <v>0</v>
      </c>
      <c r="G128">
        <f>+domexp!G128+reexp!G128</f>
        <v>0</v>
      </c>
      <c r="H128">
        <f>+domexp!H128+reexp!H128</f>
        <v>0</v>
      </c>
      <c r="I128">
        <f>+domexp!I128+reexp!I128</f>
        <v>0</v>
      </c>
      <c r="J128">
        <f>+domexp!J128+reexp!J128</f>
        <v>60907</v>
      </c>
      <c r="K128">
        <f>+domexp!K128+reexp!K128</f>
        <v>130156</v>
      </c>
      <c r="L128">
        <f>+domexp!L128+reexp!L128</f>
        <v>93896</v>
      </c>
      <c r="M128">
        <f>+domexp!M128+reexp!M128</f>
        <v>62158</v>
      </c>
      <c r="N128">
        <f>+domexp!N128+reexp!N128</f>
        <v>89634</v>
      </c>
      <c r="O128">
        <f>+domexp!O128+reexp!O128</f>
        <v>121407</v>
      </c>
      <c r="P128">
        <f>+domexp!P128+reexp!P128</f>
        <v>150376</v>
      </c>
      <c r="Q128">
        <f>+domexp!Q128+reexp!Q128</f>
        <v>105196</v>
      </c>
      <c r="R128">
        <f>+domexp!R128+reexp!R128</f>
        <v>135547</v>
      </c>
      <c r="S128">
        <f>+domexp!S128+reexp!S128</f>
        <v>0</v>
      </c>
      <c r="T128">
        <f>+domexp!T128+reexp!T128</f>
        <v>0</v>
      </c>
      <c r="U128">
        <f>+domexp!U128+reexp!U128</f>
        <v>0</v>
      </c>
      <c r="V128">
        <f>+domexp!V128+reexp!V128</f>
        <v>0</v>
      </c>
      <c r="W128">
        <f>+domexp!W128+reexp!W128</f>
        <v>0</v>
      </c>
      <c r="X128">
        <f>+domexp!X128+reexp!X128</f>
        <v>10100</v>
      </c>
      <c r="Y128">
        <f>+domexp!Y128+reexp!Y128</f>
        <v>29626</v>
      </c>
      <c r="Z128">
        <f>+domexp!Z128+reexp!Z128</f>
        <v>96601</v>
      </c>
      <c r="AA128">
        <f>+domexp!AA128+reexp!AA128</f>
        <v>43232</v>
      </c>
      <c r="AB128">
        <f>+domexp!AB128+reexp!AB128</f>
        <v>39998</v>
      </c>
      <c r="AC128">
        <f>+domexp!AC128+reexp!AC128</f>
        <v>41426</v>
      </c>
      <c r="AD128">
        <f>+domexp!AD128+reexp!AD128</f>
        <v>30899</v>
      </c>
      <c r="AE128">
        <f>+domexp!AE128+reexp!AE128</f>
        <v>20524</v>
      </c>
      <c r="AF128">
        <f>+domexp!AF128+reexp!AF128</f>
        <v>25308</v>
      </c>
      <c r="AG128">
        <f>+domexp!AG128+reexp!AG128</f>
        <v>23607</v>
      </c>
      <c r="AH128">
        <f>+domexp!AH128+reexp!AH128</f>
        <v>27208</v>
      </c>
      <c r="AI128">
        <f>+domexp!AI128+reexp!AI128</f>
        <v>13931</v>
      </c>
      <c r="AJ128">
        <f>+domexp!AJ128+reexp!AJ128</f>
        <v>12743</v>
      </c>
      <c r="AK128">
        <f>+domexp!AK128+reexp!AK128</f>
        <v>9893</v>
      </c>
      <c r="AL128">
        <f>+domexp!AL128+reexp!AL128</f>
        <v>12684</v>
      </c>
      <c r="AM128">
        <f>+domexp!AM128+reexp!AM128</f>
        <v>22516</v>
      </c>
      <c r="AN128">
        <f>+domexp!AN128+reexp!AN128</f>
        <v>25841</v>
      </c>
      <c r="AO128">
        <f>+domexp!AO128+reexp!AO128</f>
        <v>46935</v>
      </c>
      <c r="AP128">
        <f>+domexp!AP128+reexp!AP128</f>
        <v>51552</v>
      </c>
      <c r="AQ128">
        <f>+domexp!AQ128+reexp!AQ128</f>
        <v>35460</v>
      </c>
      <c r="AR128">
        <f>+domexp!AR128+reexp!AR128</f>
        <v>37739</v>
      </c>
      <c r="AS128">
        <f>+domexp!AS128+reexp!AS128</f>
        <v>44564</v>
      </c>
      <c r="AT128">
        <f>+domexp!AT128+reexp!AT128</f>
        <v>43556</v>
      </c>
      <c r="AU128">
        <f>+domexp!AU128+reexp!AU128</f>
        <v>4781</v>
      </c>
      <c r="AV128">
        <f>+domexp!AV128+reexp!AV128</f>
        <v>15879</v>
      </c>
      <c r="AW128">
        <f>+domexp!AW128+reexp!AW128</f>
        <v>17933</v>
      </c>
      <c r="AX128">
        <f>+domexp!AX128+reexp!AX128</f>
        <v>15161</v>
      </c>
      <c r="AY128">
        <f>+domexp!AY128+reexp!AY128</f>
        <v>27897</v>
      </c>
      <c r="AZ128">
        <f>+domexp!AZ128+reexp!AZ128</f>
        <v>51582</v>
      </c>
      <c r="BA128">
        <f>+domexp!BA128+reexp!BA128</f>
        <v>65169</v>
      </c>
      <c r="BB128">
        <f>+domexp!BB128+reexp!BB128</f>
        <v>54117</v>
      </c>
      <c r="BC128">
        <f>+domexp!BC128+reexp!BC128</f>
        <v>89935</v>
      </c>
    </row>
    <row r="129" spans="1:55" x14ac:dyDescent="0.25">
      <c r="A129" t="s">
        <v>0</v>
      </c>
      <c r="B129" t="s">
        <v>92</v>
      </c>
      <c r="C129" t="s">
        <v>93</v>
      </c>
      <c r="D129" t="s">
        <v>232</v>
      </c>
      <c r="E129">
        <f>+domexp!E129+reexp!E129</f>
        <v>0</v>
      </c>
      <c r="F129">
        <f>+domexp!F129+reexp!F129</f>
        <v>0</v>
      </c>
      <c r="G129">
        <f>+domexp!G129+reexp!G129</f>
        <v>0</v>
      </c>
      <c r="H129">
        <f>+domexp!H129+reexp!H129</f>
        <v>0</v>
      </c>
      <c r="I129">
        <f>+domexp!I129+reexp!I129</f>
        <v>0</v>
      </c>
      <c r="J129">
        <f>+domexp!J129+reexp!J129</f>
        <v>0</v>
      </c>
      <c r="K129">
        <f>+domexp!K129+reexp!K129</f>
        <v>0</v>
      </c>
      <c r="L129">
        <f>+domexp!L129+reexp!L129</f>
        <v>0</v>
      </c>
      <c r="M129">
        <f>+domexp!M129+reexp!M129</f>
        <v>0</v>
      </c>
      <c r="N129">
        <f>+domexp!N129+reexp!N129</f>
        <v>0</v>
      </c>
      <c r="O129">
        <f>+domexp!O129+reexp!O129</f>
        <v>0</v>
      </c>
      <c r="P129">
        <f>+domexp!P129+reexp!P129</f>
        <v>0</v>
      </c>
      <c r="Q129">
        <f>+domexp!Q129+reexp!Q129</f>
        <v>0</v>
      </c>
      <c r="R129">
        <f>+domexp!R129+reexp!R129</f>
        <v>0</v>
      </c>
      <c r="S129">
        <f>+domexp!S129+reexp!S129</f>
        <v>0</v>
      </c>
      <c r="T129">
        <f>+domexp!T129+reexp!T129</f>
        <v>0</v>
      </c>
      <c r="U129">
        <f>+domexp!U129+reexp!U129</f>
        <v>0</v>
      </c>
      <c r="V129">
        <f>+domexp!V129+reexp!V129</f>
        <v>0</v>
      </c>
      <c r="W129">
        <f>+domexp!W129+reexp!W129</f>
        <v>0</v>
      </c>
      <c r="X129">
        <f>+domexp!X129+reexp!X129</f>
        <v>0</v>
      </c>
      <c r="Y129">
        <f>+domexp!Y129+reexp!Y129</f>
        <v>0</v>
      </c>
      <c r="Z129">
        <f>+domexp!Z129+reexp!Z129</f>
        <v>20579</v>
      </c>
      <c r="AA129">
        <f>+domexp!AA129+reexp!AA129</f>
        <v>16027</v>
      </c>
      <c r="AB129">
        <f>+domexp!AB129+reexp!AB129</f>
        <v>33386</v>
      </c>
      <c r="AC129">
        <f>+domexp!AC129+reexp!AC129</f>
        <v>8826</v>
      </c>
      <c r="AD129">
        <f>+domexp!AD129+reexp!AD129</f>
        <v>14801</v>
      </c>
      <c r="AE129">
        <f>+domexp!AE129+reexp!AE129</f>
        <v>21360</v>
      </c>
      <c r="AF129">
        <f>+domexp!AF129+reexp!AF129</f>
        <v>10551</v>
      </c>
      <c r="AG129">
        <f>+domexp!AG129+reexp!AG129</f>
        <v>21894</v>
      </c>
      <c r="AH129">
        <f>+domexp!AH129+reexp!AH129</f>
        <v>24047</v>
      </c>
      <c r="AI129">
        <f>+domexp!AI129+reexp!AI129</f>
        <v>9157</v>
      </c>
      <c r="AJ129">
        <f>+domexp!AJ129+reexp!AJ129</f>
        <v>11127</v>
      </c>
      <c r="AK129">
        <f>+domexp!AK129+reexp!AK129</f>
        <v>42943</v>
      </c>
      <c r="AL129">
        <f>+domexp!AL129+reexp!AL129</f>
        <v>55501</v>
      </c>
      <c r="AM129">
        <f>+domexp!AM129+reexp!AM129</f>
        <v>33603</v>
      </c>
      <c r="AN129">
        <f>+domexp!AN129+reexp!AN129</f>
        <v>41051</v>
      </c>
      <c r="AO129">
        <f>+domexp!AO129+reexp!AO129</f>
        <v>45647</v>
      </c>
      <c r="AP129">
        <f>+domexp!AP129+reexp!AP129</f>
        <v>23367</v>
      </c>
      <c r="AQ129">
        <f>+domexp!AQ129+reexp!AQ129</f>
        <v>13599</v>
      </c>
      <c r="AR129">
        <f>+domexp!AR129+reexp!AR129</f>
        <v>25214</v>
      </c>
      <c r="AS129">
        <f>+domexp!AS129+reexp!AS129</f>
        <v>16798</v>
      </c>
      <c r="AT129">
        <f>+domexp!AT129+reexp!AT129</f>
        <v>37232</v>
      </c>
      <c r="AU129">
        <f>+domexp!AU129+reexp!AU129</f>
        <v>9544</v>
      </c>
      <c r="AV129">
        <f>+domexp!AV129+reexp!AV129</f>
        <v>10303</v>
      </c>
      <c r="AW129">
        <f>+domexp!AW129+reexp!AW129</f>
        <v>6394</v>
      </c>
      <c r="AX129">
        <f>+domexp!AX129+reexp!AX129</f>
        <v>5506</v>
      </c>
      <c r="AY129">
        <f>+domexp!AY129+reexp!AY129</f>
        <v>13113</v>
      </c>
      <c r="AZ129">
        <f>+domexp!AZ129+reexp!AZ129</f>
        <v>20756</v>
      </c>
      <c r="BA129">
        <f>+domexp!BA129+reexp!BA129</f>
        <v>28538</v>
      </c>
      <c r="BB129">
        <f>+domexp!BB129+reexp!BB129</f>
        <v>30460</v>
      </c>
      <c r="BC129">
        <f>+domexp!BC129+reexp!BC129</f>
        <v>73891</v>
      </c>
    </row>
    <row r="130" spans="1:55" x14ac:dyDescent="0.25">
      <c r="A130" t="s">
        <v>0</v>
      </c>
      <c r="B130" t="s">
        <v>94</v>
      </c>
      <c r="D130" t="s">
        <v>232</v>
      </c>
      <c r="E130">
        <f>+domexp!E130+reexp!E130</f>
        <v>0</v>
      </c>
      <c r="F130">
        <f>+domexp!F130+reexp!F130</f>
        <v>0</v>
      </c>
      <c r="G130">
        <f>+domexp!G130+reexp!G130</f>
        <v>0</v>
      </c>
      <c r="H130">
        <f>+domexp!H130+reexp!H130</f>
        <v>0</v>
      </c>
      <c r="I130">
        <f>+domexp!I130+reexp!I130</f>
        <v>0</v>
      </c>
      <c r="J130">
        <f>+domexp!J130+reexp!J130</f>
        <v>2723251</v>
      </c>
      <c r="K130">
        <f>+domexp!K130+reexp!K130</f>
        <v>2593286</v>
      </c>
      <c r="L130">
        <f>+domexp!L130+reexp!L130</f>
        <v>3063491</v>
      </c>
      <c r="M130">
        <f>+domexp!M130+reexp!M130</f>
        <v>2360315</v>
      </c>
      <c r="N130">
        <f>+domexp!N130+reexp!N130</f>
        <v>2494957</v>
      </c>
      <c r="O130">
        <f>+domexp!O130+reexp!O130</f>
        <v>2546904</v>
      </c>
      <c r="P130">
        <f>+domexp!P130+reexp!P130</f>
        <v>2801598</v>
      </c>
      <c r="Q130">
        <f>+domexp!Q130+reexp!Q130</f>
        <v>3234134</v>
      </c>
      <c r="R130">
        <f>+domexp!R130+reexp!R130</f>
        <v>3000070</v>
      </c>
      <c r="S130">
        <f>+domexp!S130+reexp!S130</f>
        <v>0</v>
      </c>
      <c r="T130">
        <f>+domexp!T130+reexp!T130</f>
        <v>0</v>
      </c>
      <c r="U130">
        <f>+domexp!U130+reexp!U130</f>
        <v>0</v>
      </c>
      <c r="V130">
        <f>+domexp!V130+reexp!V130</f>
        <v>0</v>
      </c>
      <c r="W130">
        <f>+domexp!W130+reexp!W130</f>
        <v>0</v>
      </c>
      <c r="X130">
        <f>+domexp!X130+reexp!X130</f>
        <v>2023270</v>
      </c>
      <c r="Y130">
        <f>+domexp!Y130+reexp!Y130</f>
        <v>7399219</v>
      </c>
      <c r="Z130">
        <f>+domexp!Z130+reexp!Z130</f>
        <v>2490475</v>
      </c>
      <c r="AA130">
        <f>+domexp!AA130+reexp!AA130</f>
        <v>1894461</v>
      </c>
      <c r="AB130">
        <f>+domexp!AB130+reexp!AB130</f>
        <v>3055850</v>
      </c>
      <c r="AC130">
        <f>+domexp!AC130+reexp!AC130</f>
        <v>3320060</v>
      </c>
      <c r="AD130">
        <f>+domexp!AD130+reexp!AD130</f>
        <v>2686668</v>
      </c>
      <c r="AE130">
        <f>+domexp!AE130+reexp!AE130</f>
        <v>2181886</v>
      </c>
      <c r="AF130">
        <f>+domexp!AF130+reexp!AF130</f>
        <v>2174980</v>
      </c>
      <c r="AG130">
        <f>+domexp!AG130+reexp!AG130</f>
        <v>1693550</v>
      </c>
      <c r="AH130">
        <f>+domexp!AH130+reexp!AH130</f>
        <v>2080984</v>
      </c>
      <c r="AI130">
        <f>+domexp!AI130+reexp!AI130</f>
        <v>1314679</v>
      </c>
      <c r="AJ130">
        <f>+domexp!AJ130+reexp!AJ130</f>
        <v>674346</v>
      </c>
      <c r="AK130">
        <f>+domexp!AK130+reexp!AK130</f>
        <v>723867</v>
      </c>
      <c r="AL130">
        <f>+domexp!AL130+reexp!AL130</f>
        <v>604078</v>
      </c>
      <c r="AM130">
        <f>+domexp!AM130+reexp!AM130</f>
        <v>929347</v>
      </c>
      <c r="AN130">
        <f>+domexp!AN130+reexp!AN130</f>
        <v>892518</v>
      </c>
      <c r="AO130">
        <f>+domexp!AO130+reexp!AO130</f>
        <v>1033653</v>
      </c>
      <c r="AP130">
        <f>+domexp!AP130+reexp!AP130</f>
        <v>1427792</v>
      </c>
      <c r="AQ130">
        <f>+domexp!AQ130+reexp!AQ130</f>
        <v>861525</v>
      </c>
      <c r="AR130">
        <f>+domexp!AR130+reexp!AR130</f>
        <v>685403</v>
      </c>
      <c r="AS130">
        <f>+domexp!AS130+reexp!AS130</f>
        <v>918634</v>
      </c>
      <c r="AT130">
        <f>+domexp!AT130+reexp!AT130</f>
        <v>916590</v>
      </c>
      <c r="AU130">
        <f>+domexp!AU130+reexp!AU130</f>
        <v>869781</v>
      </c>
      <c r="AV130">
        <f>+domexp!AV130+reexp!AV130</f>
        <v>741923</v>
      </c>
      <c r="AW130">
        <f>+domexp!AW130+reexp!AW130</f>
        <v>477642</v>
      </c>
      <c r="AX130">
        <f>+domexp!AX130+reexp!AX130</f>
        <v>522149</v>
      </c>
      <c r="AY130">
        <f>+domexp!AY130+reexp!AY130</f>
        <v>1144141</v>
      </c>
      <c r="AZ130">
        <f>+domexp!AZ130+reexp!AZ130</f>
        <v>1724745</v>
      </c>
      <c r="BA130">
        <f>+domexp!BA130+reexp!BA130</f>
        <v>2012986</v>
      </c>
      <c r="BB130">
        <f>+domexp!BB130+reexp!BB130</f>
        <v>1602578</v>
      </c>
      <c r="BC130">
        <f>+domexp!BC130+reexp!BC130</f>
        <v>3450533</v>
      </c>
    </row>
    <row r="131" spans="1:55" x14ac:dyDescent="0.25">
      <c r="B131" t="s">
        <v>305</v>
      </c>
      <c r="E131">
        <f>+domexp!E131+reexp!E131</f>
        <v>0</v>
      </c>
      <c r="F131">
        <f>+domexp!F131+reexp!F131</f>
        <v>0</v>
      </c>
      <c r="G131">
        <f>+domexp!G131+reexp!G131</f>
        <v>0</v>
      </c>
      <c r="H131">
        <f>+domexp!H131+reexp!H131</f>
        <v>0</v>
      </c>
      <c r="I131">
        <f>+domexp!I131+reexp!I131</f>
        <v>0</v>
      </c>
      <c r="J131">
        <f>+domexp!J131+reexp!J131</f>
        <v>302093</v>
      </c>
      <c r="K131">
        <f>+domexp!K131+reexp!K131</f>
        <v>334081</v>
      </c>
      <c r="L131">
        <f>+domexp!L131+reexp!L131</f>
        <v>263783</v>
      </c>
      <c r="M131">
        <f>+domexp!M131+reexp!M131</f>
        <v>319432</v>
      </c>
      <c r="N131">
        <f>+domexp!N131+reexp!N131</f>
        <v>286104</v>
      </c>
      <c r="O131">
        <f>+domexp!O131+reexp!O131</f>
        <v>397285</v>
      </c>
      <c r="P131">
        <f>+domexp!P131+reexp!P131</f>
        <v>423943</v>
      </c>
      <c r="Q131">
        <f>+domexp!Q131+reexp!Q131</f>
        <v>352168</v>
      </c>
      <c r="R131">
        <f>+domexp!R131+reexp!R131</f>
        <v>0</v>
      </c>
      <c r="S131">
        <f>+domexp!S131+reexp!S131</f>
        <v>0</v>
      </c>
      <c r="T131">
        <f>+domexp!T131+reexp!T131</f>
        <v>0</v>
      </c>
      <c r="U131">
        <f>+domexp!U131+reexp!U131</f>
        <v>0</v>
      </c>
      <c r="V131">
        <f>+domexp!V131+reexp!V131</f>
        <v>0</v>
      </c>
      <c r="W131">
        <f>+domexp!W131+reexp!W131</f>
        <v>0</v>
      </c>
      <c r="X131">
        <f>+domexp!X131+reexp!X131</f>
        <v>0</v>
      </c>
      <c r="Y131">
        <f>+domexp!Y131+reexp!Y131</f>
        <v>0</v>
      </c>
      <c r="Z131">
        <f>+domexp!Z131+reexp!Z131</f>
        <v>0</v>
      </c>
      <c r="AA131">
        <f>+domexp!AA131+reexp!AA131</f>
        <v>0</v>
      </c>
      <c r="AB131">
        <f>+domexp!AB131+reexp!AB131</f>
        <v>0</v>
      </c>
      <c r="AC131">
        <f>+domexp!AC131+reexp!AC131</f>
        <v>0</v>
      </c>
      <c r="AD131">
        <f>+domexp!AD131+reexp!AD131</f>
        <v>0</v>
      </c>
      <c r="AE131"/>
    </row>
    <row r="132" spans="1:55" x14ac:dyDescent="0.25">
      <c r="A132" t="s">
        <v>0</v>
      </c>
      <c r="B132" t="s">
        <v>95</v>
      </c>
      <c r="D132" t="s">
        <v>232</v>
      </c>
      <c r="E132">
        <f>+domexp!E132+reexp!E132</f>
        <v>0</v>
      </c>
      <c r="F132">
        <f>+domexp!F132+reexp!F132</f>
        <v>0</v>
      </c>
      <c r="G132">
        <f>+domexp!G132+reexp!G132</f>
        <v>0</v>
      </c>
      <c r="H132">
        <f>+domexp!H132+reexp!H132</f>
        <v>0</v>
      </c>
      <c r="I132">
        <f>+domexp!I132+reexp!I132</f>
        <v>0</v>
      </c>
      <c r="J132">
        <f>+domexp!J132+reexp!J132</f>
        <v>0</v>
      </c>
      <c r="K132">
        <f>+domexp!K132+reexp!K132</f>
        <v>0</v>
      </c>
      <c r="L132">
        <f>+domexp!L132+reexp!L132</f>
        <v>0</v>
      </c>
      <c r="M132">
        <f>+domexp!M132+reexp!M132</f>
        <v>0</v>
      </c>
      <c r="N132">
        <f>+domexp!N132+reexp!N132</f>
        <v>0</v>
      </c>
      <c r="O132">
        <f>+domexp!O132+reexp!O132</f>
        <v>0</v>
      </c>
      <c r="P132">
        <f>+domexp!P132+reexp!P132</f>
        <v>0</v>
      </c>
      <c r="Q132">
        <f>+domexp!Q132+reexp!Q132</f>
        <v>0</v>
      </c>
      <c r="R132">
        <f>+domexp!R132+reexp!R132</f>
        <v>168292</v>
      </c>
      <c r="S132">
        <f>+domexp!S132+reexp!S132</f>
        <v>0</v>
      </c>
      <c r="T132">
        <f>+domexp!T132+reexp!T132</f>
        <v>0</v>
      </c>
      <c r="U132">
        <f>+domexp!U132+reexp!U132</f>
        <v>0</v>
      </c>
      <c r="V132">
        <f>+domexp!V132+reexp!V132</f>
        <v>0</v>
      </c>
      <c r="W132">
        <f>+domexp!W132+reexp!W132</f>
        <v>0</v>
      </c>
      <c r="X132">
        <f>+domexp!X132+reexp!X132</f>
        <v>218339</v>
      </c>
      <c r="Y132">
        <f>+domexp!Y132+reexp!Y132</f>
        <v>443678</v>
      </c>
      <c r="Z132">
        <f>+domexp!Z132+reexp!Z132</f>
        <v>106292</v>
      </c>
      <c r="AA132">
        <f>+domexp!AA132+reexp!AA132</f>
        <v>191691</v>
      </c>
      <c r="AB132">
        <f>+domexp!AB132+reexp!AB132</f>
        <v>261876</v>
      </c>
      <c r="AC132">
        <f>+domexp!AC132+reexp!AC132</f>
        <v>254054</v>
      </c>
      <c r="AD132">
        <f>+domexp!AD132+reexp!AD132</f>
        <v>424792</v>
      </c>
      <c r="AE132">
        <f>+domexp!AE132+reexp!AE132</f>
        <v>229492</v>
      </c>
      <c r="AF132">
        <f>+domexp!AF132+reexp!AF132</f>
        <v>183090</v>
      </c>
      <c r="AG132">
        <f>+domexp!AG132+reexp!AG132</f>
        <v>336316</v>
      </c>
      <c r="AH132">
        <f>+domexp!AH132+reexp!AH132</f>
        <v>182484</v>
      </c>
      <c r="AI132">
        <f>+domexp!AI132+reexp!AI132</f>
        <v>168829</v>
      </c>
      <c r="AJ132">
        <f>+domexp!AJ132+reexp!AJ132</f>
        <v>112585</v>
      </c>
      <c r="AK132">
        <f>+domexp!AK132+reexp!AK132</f>
        <v>189973</v>
      </c>
      <c r="AL132">
        <f>+domexp!AL132+reexp!AL132</f>
        <v>252545</v>
      </c>
      <c r="AM132">
        <f>+domexp!AM132+reexp!AM132</f>
        <v>172653</v>
      </c>
      <c r="AN132">
        <f>+domexp!AN132+reexp!AN132</f>
        <v>139147</v>
      </c>
      <c r="AO132">
        <f>+domexp!AO132+reexp!AO132</f>
        <v>237009</v>
      </c>
      <c r="AP132">
        <f>+domexp!AP132+reexp!AP132</f>
        <v>313536</v>
      </c>
      <c r="AQ132">
        <f>+domexp!AQ132+reexp!AQ132</f>
        <v>193589</v>
      </c>
      <c r="AR132">
        <f>+domexp!AR132+reexp!AR132</f>
        <v>166642</v>
      </c>
      <c r="AS132">
        <f>+domexp!AS132+reexp!AS132</f>
        <v>154808</v>
      </c>
      <c r="AT132">
        <f>+domexp!AT132+reexp!AT132</f>
        <v>101656</v>
      </c>
      <c r="AU132">
        <f>+domexp!AU132+reexp!AU132</f>
        <v>59690</v>
      </c>
      <c r="AV132">
        <f>+domexp!AV132+reexp!AV132</f>
        <v>53871</v>
      </c>
      <c r="AW132">
        <f>+domexp!AW132+reexp!AW132</f>
        <v>56084</v>
      </c>
      <c r="AX132">
        <f>+domexp!AX132+reexp!AX132</f>
        <v>40153</v>
      </c>
      <c r="AY132">
        <f>+domexp!AY132+reexp!AY132</f>
        <v>59183</v>
      </c>
      <c r="AZ132">
        <f>+domexp!AZ132+reexp!AZ132</f>
        <v>113165</v>
      </c>
      <c r="BA132">
        <f>+domexp!BA132+reexp!BA132</f>
        <v>387662</v>
      </c>
      <c r="BB132">
        <f>+domexp!BB132+reexp!BB132</f>
        <v>306260</v>
      </c>
      <c r="BC132">
        <f>+domexp!BC132+reexp!BC132</f>
        <v>652209</v>
      </c>
    </row>
    <row r="133" spans="1:55" x14ac:dyDescent="0.25">
      <c r="A133" t="s">
        <v>0</v>
      </c>
      <c r="B133" t="s">
        <v>96</v>
      </c>
      <c r="D133" t="s">
        <v>232</v>
      </c>
      <c r="E133">
        <f>+domexp!E133+reexp!E133</f>
        <v>0</v>
      </c>
      <c r="F133">
        <f>+domexp!F133+reexp!F133</f>
        <v>0</v>
      </c>
      <c r="G133">
        <f>+domexp!G133+reexp!G133</f>
        <v>0</v>
      </c>
      <c r="H133">
        <f>+domexp!H133+reexp!H133</f>
        <v>0</v>
      </c>
      <c r="I133">
        <f>+domexp!I133+reexp!I133</f>
        <v>0</v>
      </c>
      <c r="J133">
        <f>+domexp!J133+reexp!J133</f>
        <v>0</v>
      </c>
      <c r="K133">
        <f>+domexp!K133+reexp!K133</f>
        <v>0</v>
      </c>
      <c r="L133">
        <f>+domexp!L133+reexp!L133</f>
        <v>0</v>
      </c>
      <c r="M133">
        <f>+domexp!M133+reexp!M133</f>
        <v>0</v>
      </c>
      <c r="N133">
        <f>+domexp!N133+reexp!N133</f>
        <v>0</v>
      </c>
      <c r="O133">
        <f>+domexp!O133+reexp!O133</f>
        <v>0</v>
      </c>
      <c r="P133">
        <f>+domexp!P133+reexp!P133</f>
        <v>0</v>
      </c>
      <c r="Q133">
        <f>+domexp!Q133+reexp!Q133</f>
        <v>0</v>
      </c>
      <c r="R133">
        <f>+domexp!R133+reexp!R133</f>
        <v>166592</v>
      </c>
      <c r="S133">
        <f>+domexp!S133+reexp!S133</f>
        <v>0</v>
      </c>
      <c r="T133">
        <f>+domexp!T133+reexp!T133</f>
        <v>0</v>
      </c>
      <c r="U133">
        <f>+domexp!U133+reexp!U133</f>
        <v>0</v>
      </c>
      <c r="V133">
        <f>+domexp!V133+reexp!V133</f>
        <v>0</v>
      </c>
      <c r="W133">
        <f>+domexp!W133+reexp!W133</f>
        <v>0</v>
      </c>
      <c r="X133">
        <f>+domexp!X133+reexp!X133</f>
        <v>71454</v>
      </c>
      <c r="Y133">
        <f>+domexp!Y133+reexp!Y133</f>
        <v>443985</v>
      </c>
      <c r="Z133">
        <f>+domexp!Z133+reexp!Z133</f>
        <v>103725</v>
      </c>
      <c r="AA133">
        <f>+domexp!AA133+reexp!AA133</f>
        <v>199623</v>
      </c>
      <c r="AB133">
        <f>+domexp!AB133+reexp!AB133</f>
        <v>184217</v>
      </c>
      <c r="AC133">
        <f>+domexp!AC133+reexp!AC133</f>
        <v>260174</v>
      </c>
      <c r="AD133">
        <f>+domexp!AD133+reexp!AD133</f>
        <v>253900</v>
      </c>
      <c r="AE133">
        <f>+domexp!AE133+reexp!AE133</f>
        <v>259023</v>
      </c>
      <c r="AF133">
        <f>+domexp!AF133+reexp!AF133</f>
        <v>294819</v>
      </c>
      <c r="AG133">
        <f>+domexp!AG133+reexp!AG133</f>
        <v>286244</v>
      </c>
      <c r="AH133">
        <f>+domexp!AH133+reexp!AH133</f>
        <v>258200</v>
      </c>
      <c r="AI133">
        <f>+domexp!AI133+reexp!AI133</f>
        <v>153418</v>
      </c>
      <c r="AJ133">
        <f>+domexp!AJ133+reexp!AJ133</f>
        <v>104905</v>
      </c>
      <c r="AK133">
        <f>+domexp!AK133+reexp!AK133</f>
        <v>98923</v>
      </c>
      <c r="AL133">
        <f>+domexp!AL133+reexp!AL133</f>
        <v>129408</v>
      </c>
      <c r="AM133">
        <f>+domexp!AM133+reexp!AM133</f>
        <v>153356</v>
      </c>
      <c r="AN133">
        <f>+domexp!AN133+reexp!AN133</f>
        <v>130563</v>
      </c>
      <c r="AO133">
        <f>+domexp!AO133+reexp!AO133</f>
        <v>108356</v>
      </c>
      <c r="AP133">
        <f>+domexp!AP133+reexp!AP133</f>
        <v>145569</v>
      </c>
      <c r="AQ133">
        <f>+domexp!AQ133+reexp!AQ133</f>
        <v>92079</v>
      </c>
      <c r="AR133">
        <f>+domexp!AR133+reexp!AR133</f>
        <v>94307</v>
      </c>
      <c r="AS133">
        <f>+domexp!AS133+reexp!AS133</f>
        <v>100647</v>
      </c>
      <c r="AT133">
        <f>+domexp!AT133+reexp!AT133</f>
        <v>90156</v>
      </c>
      <c r="AU133">
        <f>+domexp!AU133+reexp!AU133</f>
        <v>120090</v>
      </c>
      <c r="AV133">
        <f>+domexp!AV133+reexp!AV133</f>
        <v>114013</v>
      </c>
      <c r="AW133">
        <f>+domexp!AW133+reexp!AW133</f>
        <v>48641</v>
      </c>
      <c r="AX133">
        <f>+domexp!AX133+reexp!AX133</f>
        <v>56489</v>
      </c>
      <c r="AY133">
        <f>+domexp!AY133+reexp!AY133</f>
        <v>105718</v>
      </c>
      <c r="AZ133">
        <f>+domexp!AZ133+reexp!AZ133</f>
        <v>242354</v>
      </c>
      <c r="BA133">
        <f>+domexp!BA133+reexp!BA133</f>
        <v>671167</v>
      </c>
      <c r="BB133">
        <f>+domexp!BB133+reexp!BB133</f>
        <v>550959</v>
      </c>
      <c r="BC133">
        <f>+domexp!BC133+reexp!BC133</f>
        <v>530134</v>
      </c>
    </row>
    <row r="134" spans="1:55" x14ac:dyDescent="0.25">
      <c r="A134" t="s">
        <v>0</v>
      </c>
      <c r="B134" t="s">
        <v>97</v>
      </c>
      <c r="D134" t="s">
        <v>232</v>
      </c>
      <c r="E134">
        <f>+domexp!E134+reexp!E134</f>
        <v>0</v>
      </c>
      <c r="F134">
        <f>+domexp!F134+reexp!F134</f>
        <v>0</v>
      </c>
      <c r="G134">
        <f>+domexp!G134+reexp!G134</f>
        <v>0</v>
      </c>
      <c r="H134">
        <f>+domexp!H134+reexp!H134</f>
        <v>0</v>
      </c>
      <c r="I134">
        <f>+domexp!I134+reexp!I134</f>
        <v>0</v>
      </c>
      <c r="J134">
        <f>+domexp!J134+reexp!J134</f>
        <v>2031260</v>
      </c>
      <c r="K134">
        <f>+domexp!K134+reexp!K134</f>
        <v>2503412</v>
      </c>
      <c r="L134">
        <f>+domexp!L134+reexp!L134</f>
        <v>3119890</v>
      </c>
      <c r="M134">
        <f>+domexp!M134+reexp!M134</f>
        <v>2386620</v>
      </c>
      <c r="N134">
        <f>+domexp!N134+reexp!N134</f>
        <v>2265224</v>
      </c>
      <c r="O134">
        <f>+domexp!O134+reexp!O134</f>
        <v>2580677</v>
      </c>
      <c r="P134">
        <f>+domexp!P134+reexp!P134</f>
        <v>2489935</v>
      </c>
      <c r="Q134">
        <f>+domexp!Q134+reexp!Q134</f>
        <v>2713137</v>
      </c>
      <c r="R134">
        <f>+domexp!R134+reexp!R134</f>
        <v>2498199</v>
      </c>
      <c r="S134">
        <f>+domexp!S134+reexp!S134</f>
        <v>0</v>
      </c>
      <c r="T134">
        <f>+domexp!T134+reexp!T134</f>
        <v>0</v>
      </c>
      <c r="U134">
        <f>+domexp!U134+reexp!U134</f>
        <v>0</v>
      </c>
      <c r="V134">
        <f>+domexp!V134+reexp!V134</f>
        <v>0</v>
      </c>
      <c r="W134">
        <f>+domexp!W134+reexp!W134</f>
        <v>0</v>
      </c>
      <c r="X134">
        <f>+domexp!X134+reexp!X134</f>
        <v>1348230</v>
      </c>
      <c r="Y134">
        <f>+domexp!Y134+reexp!Y134</f>
        <v>4566207</v>
      </c>
      <c r="Z134">
        <f>+domexp!Z134+reexp!Z134</f>
        <v>4715691</v>
      </c>
      <c r="AA134">
        <f>+domexp!AA134+reexp!AA134</f>
        <v>2303939</v>
      </c>
      <c r="AB134">
        <f>+domexp!AB134+reexp!AB134</f>
        <v>2811603</v>
      </c>
      <c r="AC134">
        <f>+domexp!AC134+reexp!AC134</f>
        <v>2476491</v>
      </c>
      <c r="AD134">
        <f>+domexp!AD134+reexp!AD134</f>
        <v>3194099</v>
      </c>
      <c r="AE134">
        <f>+domexp!AE134+reexp!AE134</f>
        <v>2825520</v>
      </c>
      <c r="AF134">
        <f>+domexp!AF134+reexp!AF134</f>
        <v>2234370</v>
      </c>
      <c r="AG134">
        <f>+domexp!AG134+reexp!AG134</f>
        <v>2854553</v>
      </c>
      <c r="AH134">
        <f>+domexp!AH134+reexp!AH134</f>
        <v>2576954</v>
      </c>
      <c r="AI134">
        <f>+domexp!AI134+reexp!AI134</f>
        <v>2463205</v>
      </c>
      <c r="AJ134">
        <f>+domexp!AJ134+reexp!AJ134</f>
        <v>978350</v>
      </c>
      <c r="AK134">
        <f>+domexp!AK134+reexp!AK134</f>
        <v>1107426</v>
      </c>
      <c r="AL134">
        <f>+domexp!AL134+reexp!AL134</f>
        <v>1434892</v>
      </c>
      <c r="AM134">
        <f>+domexp!AM134+reexp!AM134</f>
        <v>1599009</v>
      </c>
      <c r="AN134">
        <f>+domexp!AN134+reexp!AN134</f>
        <v>1399179</v>
      </c>
      <c r="AO134">
        <f>+domexp!AO134+reexp!AO134</f>
        <v>1394745</v>
      </c>
      <c r="AP134">
        <f>+domexp!AP134+reexp!AP134</f>
        <v>1757579</v>
      </c>
      <c r="AQ134">
        <f>+domexp!AQ134+reexp!AQ134</f>
        <v>865666</v>
      </c>
      <c r="AR134">
        <f>+domexp!AR134+reexp!AR134</f>
        <v>715707</v>
      </c>
      <c r="AS134">
        <f>+domexp!AS134+reexp!AS134</f>
        <v>1079762</v>
      </c>
      <c r="AT134">
        <f>+domexp!AT134+reexp!AT134</f>
        <v>1571539</v>
      </c>
      <c r="AU134">
        <f>+domexp!AU134+reexp!AU134</f>
        <v>1252696</v>
      </c>
      <c r="AV134">
        <f>+domexp!AV134+reexp!AV134</f>
        <v>692529</v>
      </c>
      <c r="AW134">
        <f>+domexp!AW134+reexp!AW134</f>
        <v>627104</v>
      </c>
      <c r="AX134">
        <f>+domexp!AX134+reexp!AX134</f>
        <v>942145</v>
      </c>
      <c r="AY134">
        <f>+domexp!AY134+reexp!AY134</f>
        <v>2630825</v>
      </c>
      <c r="AZ134">
        <f>+domexp!AZ134+reexp!AZ134</f>
        <v>2958489</v>
      </c>
      <c r="BA134">
        <f>+domexp!BA134+reexp!BA134</f>
        <v>3714706</v>
      </c>
      <c r="BB134">
        <f>+domexp!BB134+reexp!BB134</f>
        <v>2450849</v>
      </c>
      <c r="BC134">
        <f>+domexp!BC134+reexp!BC134</f>
        <v>5154679</v>
      </c>
    </row>
    <row r="135" spans="1:55" x14ac:dyDescent="0.25">
      <c r="A135" t="s">
        <v>0</v>
      </c>
      <c r="B135" t="s">
        <v>98</v>
      </c>
      <c r="D135" t="s">
        <v>232</v>
      </c>
      <c r="E135">
        <f>+domexp!E135+reexp!E135</f>
        <v>0</v>
      </c>
      <c r="F135">
        <f>+domexp!F135+reexp!F135</f>
        <v>0</v>
      </c>
      <c r="G135">
        <f>+domexp!G135+reexp!G135</f>
        <v>0</v>
      </c>
      <c r="H135">
        <f>+domexp!H135+reexp!H135</f>
        <v>0</v>
      </c>
      <c r="I135">
        <f>+domexp!I135+reexp!I135</f>
        <v>0</v>
      </c>
      <c r="J135">
        <f>+domexp!J135+reexp!J135</f>
        <v>279827</v>
      </c>
      <c r="K135">
        <f>+domexp!K135+reexp!K135</f>
        <v>292684</v>
      </c>
      <c r="L135">
        <f>+domexp!L135+reexp!L135</f>
        <v>316109</v>
      </c>
      <c r="M135">
        <f>+domexp!M135+reexp!M135</f>
        <v>234132</v>
      </c>
      <c r="N135">
        <f>+domexp!N135+reexp!N135</f>
        <v>225426</v>
      </c>
      <c r="O135">
        <f>+domexp!O135+reexp!O135</f>
        <v>249061</v>
      </c>
      <c r="P135">
        <f>+domexp!P135+reexp!P135</f>
        <v>355124</v>
      </c>
      <c r="Q135">
        <f>+domexp!Q135+reexp!Q135</f>
        <v>364220</v>
      </c>
      <c r="R135">
        <f>+domexp!R135+reexp!R135</f>
        <v>351968</v>
      </c>
      <c r="S135">
        <f>+domexp!S135+reexp!S135</f>
        <v>0</v>
      </c>
      <c r="T135">
        <f>+domexp!T135+reexp!T135</f>
        <v>0</v>
      </c>
      <c r="U135">
        <f>+domexp!U135+reexp!U135</f>
        <v>0</v>
      </c>
      <c r="V135">
        <f>+domexp!V135+reexp!V135</f>
        <v>0</v>
      </c>
      <c r="W135">
        <f>+domexp!W135+reexp!W135</f>
        <v>0</v>
      </c>
      <c r="X135">
        <f>+domexp!X135+reexp!X135</f>
        <v>405153</v>
      </c>
      <c r="Y135">
        <f>+domexp!Y135+reexp!Y135</f>
        <v>912543</v>
      </c>
      <c r="Z135">
        <f>+domexp!Z135+reexp!Z135</f>
        <v>391453</v>
      </c>
      <c r="AA135">
        <f>+domexp!AA135+reexp!AA135</f>
        <v>394675</v>
      </c>
      <c r="AB135">
        <f>+domexp!AB135+reexp!AB135</f>
        <v>369221</v>
      </c>
      <c r="AC135">
        <f>+domexp!AC135+reexp!AC135</f>
        <v>604706</v>
      </c>
      <c r="AD135">
        <f>+domexp!AD135+reexp!AD135</f>
        <v>545397</v>
      </c>
      <c r="AE135">
        <f>+domexp!AE135+reexp!AE135</f>
        <v>518255</v>
      </c>
      <c r="AF135">
        <f>+domexp!AF135+reexp!AF135</f>
        <v>441882</v>
      </c>
      <c r="AG135">
        <f>+domexp!AG135+reexp!AG135</f>
        <v>469091</v>
      </c>
      <c r="AH135">
        <f>+domexp!AH135+reexp!AH135</f>
        <v>444916</v>
      </c>
      <c r="AI135">
        <f>+domexp!AI135+reexp!AI135</f>
        <v>235059</v>
      </c>
      <c r="AJ135">
        <f>+domexp!AJ135+reexp!AJ135</f>
        <v>198186</v>
      </c>
      <c r="AK135">
        <f>+domexp!AK135+reexp!AK135</f>
        <v>177022</v>
      </c>
      <c r="AL135">
        <f>+domexp!AL135+reexp!AL135</f>
        <v>201280</v>
      </c>
      <c r="AM135">
        <f>+domexp!AM135+reexp!AM135</f>
        <v>185136</v>
      </c>
      <c r="AN135">
        <f>+domexp!AN135+reexp!AN135</f>
        <v>215452</v>
      </c>
      <c r="AO135">
        <f>+domexp!AO135+reexp!AO135</f>
        <v>197042</v>
      </c>
      <c r="AP135">
        <f>+domexp!AP135+reexp!AP135</f>
        <v>280450</v>
      </c>
      <c r="AQ135">
        <f>+domexp!AQ135+reexp!AQ135</f>
        <v>172276</v>
      </c>
      <c r="AR135">
        <f>+domexp!AR135+reexp!AR135</f>
        <v>119910</v>
      </c>
      <c r="AS135">
        <f>+domexp!AS135+reexp!AS135</f>
        <v>75648</v>
      </c>
      <c r="AT135">
        <f>+domexp!AT135+reexp!AT135</f>
        <v>133271</v>
      </c>
      <c r="AU135">
        <f>+domexp!AU135+reexp!AU135</f>
        <v>115546</v>
      </c>
      <c r="AV135">
        <f>+domexp!AV135+reexp!AV135</f>
        <v>83229</v>
      </c>
      <c r="AW135">
        <f>+domexp!AW135+reexp!AW135</f>
        <v>52460</v>
      </c>
      <c r="AX135">
        <f>+domexp!AX135+reexp!AX135</f>
        <v>84994</v>
      </c>
      <c r="AY135">
        <f>+domexp!AY135+reexp!AY135</f>
        <v>175701</v>
      </c>
      <c r="AZ135">
        <f>+domexp!AZ135+reexp!AZ135</f>
        <v>249887</v>
      </c>
      <c r="BA135">
        <f>+domexp!BA135+reexp!BA135</f>
        <v>375575</v>
      </c>
      <c r="BB135">
        <f>+domexp!BB135+reexp!BB135</f>
        <v>394533</v>
      </c>
      <c r="BC135">
        <f>+domexp!BC135+reexp!BC135</f>
        <v>805790</v>
      </c>
    </row>
    <row r="136" spans="1:55" x14ac:dyDescent="0.25">
      <c r="A136" t="s">
        <v>0</v>
      </c>
      <c r="B136" t="s">
        <v>99</v>
      </c>
      <c r="D136" t="s">
        <v>232</v>
      </c>
      <c r="E136">
        <f>+domexp!E136+reexp!E136</f>
        <v>0</v>
      </c>
      <c r="F136">
        <f>+domexp!F136+reexp!F136</f>
        <v>0</v>
      </c>
      <c r="G136">
        <f>+domexp!G136+reexp!G136</f>
        <v>0</v>
      </c>
      <c r="H136">
        <f>+domexp!H136+reexp!H136</f>
        <v>0</v>
      </c>
      <c r="I136">
        <f>+domexp!I136+reexp!I136</f>
        <v>0</v>
      </c>
      <c r="J136">
        <f>+domexp!J136+reexp!J136</f>
        <v>66547</v>
      </c>
      <c r="K136">
        <f>+domexp!K136+reexp!K136</f>
        <v>95031</v>
      </c>
      <c r="L136">
        <f>+domexp!L136+reexp!L136</f>
        <v>71252</v>
      </c>
      <c r="M136">
        <f>+domexp!M136+reexp!M136</f>
        <v>74842</v>
      </c>
      <c r="N136">
        <f>+domexp!N136+reexp!N136</f>
        <v>68675</v>
      </c>
      <c r="O136">
        <f>+domexp!O136+reexp!O136</f>
        <v>92929</v>
      </c>
      <c r="P136">
        <f>+domexp!P136+reexp!P136</f>
        <v>134551</v>
      </c>
      <c r="Q136">
        <f>+domexp!Q136+reexp!Q136</f>
        <v>136265</v>
      </c>
      <c r="R136">
        <f>+domexp!R136+reexp!R136</f>
        <v>128662</v>
      </c>
      <c r="S136">
        <f>+domexp!S136+reexp!S136</f>
        <v>0</v>
      </c>
      <c r="T136">
        <f>+domexp!T136+reexp!T136</f>
        <v>0</v>
      </c>
      <c r="U136">
        <f>+domexp!U136+reexp!U136</f>
        <v>0</v>
      </c>
      <c r="V136">
        <f>+domexp!V136+reexp!V136</f>
        <v>0</v>
      </c>
      <c r="W136">
        <f>+domexp!W136+reexp!W136</f>
        <v>0</v>
      </c>
      <c r="X136">
        <f>+domexp!X136+reexp!X136</f>
        <v>72457</v>
      </c>
      <c r="Y136">
        <f>+domexp!Y136+reexp!Y136</f>
        <v>335806</v>
      </c>
      <c r="Z136">
        <f>+domexp!Z136+reexp!Z136</f>
        <v>129573</v>
      </c>
      <c r="AA136">
        <f>+domexp!AA136+reexp!AA136</f>
        <v>152234</v>
      </c>
      <c r="AB136">
        <f>+domexp!AB136+reexp!AB136</f>
        <v>213351</v>
      </c>
      <c r="AC136">
        <f>+domexp!AC136+reexp!AC136</f>
        <v>643876</v>
      </c>
      <c r="AD136">
        <f>+domexp!AD136+reexp!AD136</f>
        <v>484427</v>
      </c>
      <c r="AE136">
        <f>+domexp!AE136+reexp!AE136</f>
        <v>168764</v>
      </c>
      <c r="AF136">
        <f>+domexp!AF136+reexp!AF136</f>
        <v>554910</v>
      </c>
      <c r="AG136">
        <f>+domexp!AG136+reexp!AG136</f>
        <v>186953</v>
      </c>
      <c r="AH136">
        <f>+domexp!AH136+reexp!AH136</f>
        <v>752662</v>
      </c>
      <c r="AI136">
        <f>+domexp!AI136+reexp!AI136</f>
        <v>519057</v>
      </c>
      <c r="AJ136">
        <f>+domexp!AJ136+reexp!AJ136</f>
        <v>89796</v>
      </c>
      <c r="AK136">
        <f>+domexp!AK136+reexp!AK136</f>
        <v>94212</v>
      </c>
      <c r="AL136">
        <f>+domexp!AL136+reexp!AL136</f>
        <v>107818</v>
      </c>
      <c r="AM136">
        <f>+domexp!AM136+reexp!AM136</f>
        <v>102180</v>
      </c>
      <c r="AN136">
        <f>+domexp!AN136+reexp!AN136</f>
        <v>85973</v>
      </c>
      <c r="AO136">
        <f>+domexp!AO136+reexp!AO136</f>
        <v>75048</v>
      </c>
      <c r="AP136">
        <f>+domexp!AP136+reexp!AP136</f>
        <v>61358</v>
      </c>
      <c r="AQ136">
        <f>+domexp!AQ136+reexp!AQ136</f>
        <v>70611</v>
      </c>
      <c r="AR136">
        <f>+domexp!AR136+reexp!AR136</f>
        <v>90125</v>
      </c>
      <c r="AS136">
        <f>+domexp!AS136+reexp!AS136</f>
        <v>51030</v>
      </c>
      <c r="AT136">
        <f>+domexp!AT136+reexp!AT136</f>
        <v>47284</v>
      </c>
      <c r="AU136">
        <f>+domexp!AU136+reexp!AU136</f>
        <v>53042</v>
      </c>
      <c r="AV136">
        <f>+domexp!AV136+reexp!AV136</f>
        <v>37245</v>
      </c>
      <c r="AW136">
        <f>+domexp!AW136+reexp!AW136</f>
        <v>35973</v>
      </c>
      <c r="AX136">
        <f>+domexp!AX136+reexp!AX136</f>
        <v>44095</v>
      </c>
      <c r="AY136">
        <f>+domexp!AY136+reexp!AY136</f>
        <v>64599</v>
      </c>
      <c r="AZ136">
        <f>+domexp!AZ136+reexp!AZ136</f>
        <v>84008</v>
      </c>
      <c r="BA136">
        <f>+domexp!BA136+reexp!BA136</f>
        <v>116487</v>
      </c>
      <c r="BB136">
        <f>+domexp!BB136+reexp!BB136</f>
        <v>179545</v>
      </c>
      <c r="BC136">
        <f>+domexp!BC136+reexp!BC136</f>
        <v>266745</v>
      </c>
    </row>
    <row r="137" spans="1:55" x14ac:dyDescent="0.25">
      <c r="A137" t="s">
        <v>0</v>
      </c>
      <c r="B137" t="s">
        <v>100</v>
      </c>
      <c r="D137" t="s">
        <v>232</v>
      </c>
      <c r="E137">
        <f>+domexp!E137+reexp!E137</f>
        <v>0</v>
      </c>
      <c r="F137">
        <f>+domexp!F137+reexp!F137</f>
        <v>0</v>
      </c>
      <c r="G137">
        <f>+domexp!G137+reexp!G137</f>
        <v>0</v>
      </c>
      <c r="H137">
        <f>+domexp!H137+reexp!H137</f>
        <v>0</v>
      </c>
      <c r="I137">
        <f>+domexp!I137+reexp!I137</f>
        <v>0</v>
      </c>
      <c r="J137">
        <f>+domexp!J137+reexp!J137</f>
        <v>309341</v>
      </c>
      <c r="K137">
        <f>+domexp!K137+reexp!K137</f>
        <v>268888</v>
      </c>
      <c r="L137">
        <f>+domexp!L137+reexp!L137</f>
        <v>289290</v>
      </c>
      <c r="M137">
        <f>+domexp!M137+reexp!M137</f>
        <v>391389</v>
      </c>
      <c r="N137">
        <f>+domexp!N137+reexp!N137</f>
        <v>273390</v>
      </c>
      <c r="O137">
        <f>+domexp!O137+reexp!O137</f>
        <v>266766</v>
      </c>
      <c r="P137">
        <f>+domexp!P137+reexp!P137</f>
        <v>387090</v>
      </c>
      <c r="Q137">
        <f>+domexp!Q137+reexp!Q137</f>
        <v>433524</v>
      </c>
      <c r="R137">
        <f>+domexp!R137+reexp!R137</f>
        <v>333296</v>
      </c>
      <c r="S137">
        <f>+domexp!S137+reexp!S137</f>
        <v>0</v>
      </c>
      <c r="T137">
        <f>+domexp!T137+reexp!T137</f>
        <v>0</v>
      </c>
      <c r="U137">
        <f>+domexp!U137+reexp!U137</f>
        <v>0</v>
      </c>
      <c r="V137">
        <f>+domexp!V137+reexp!V137</f>
        <v>0</v>
      </c>
      <c r="W137">
        <f>+domexp!W137+reexp!W137</f>
        <v>0</v>
      </c>
      <c r="X137">
        <f>+domexp!X137+reexp!X137</f>
        <v>251558</v>
      </c>
      <c r="Y137">
        <f>+domexp!Y137+reexp!Y137</f>
        <v>689741</v>
      </c>
      <c r="Z137">
        <f>+domexp!Z137+reexp!Z137</f>
        <v>257247</v>
      </c>
      <c r="AA137">
        <f>+domexp!AA137+reexp!AA137</f>
        <v>338714</v>
      </c>
      <c r="AB137">
        <f>+domexp!AB137+reexp!AB137</f>
        <v>428190</v>
      </c>
      <c r="AC137">
        <f>+domexp!AC137+reexp!AC137</f>
        <v>505746</v>
      </c>
      <c r="AD137">
        <f>+domexp!AD137+reexp!AD137</f>
        <v>631061</v>
      </c>
      <c r="AE137">
        <f>+domexp!AE137+reexp!AE137</f>
        <v>642554</v>
      </c>
      <c r="AF137">
        <f>+domexp!AF137+reexp!AF137</f>
        <v>380375</v>
      </c>
      <c r="AG137">
        <f>+domexp!AG137+reexp!AG137</f>
        <v>506361</v>
      </c>
      <c r="AH137">
        <f>+domexp!AH137+reexp!AH137</f>
        <v>483763</v>
      </c>
      <c r="AI137">
        <f>+domexp!AI137+reexp!AI137</f>
        <v>343617</v>
      </c>
      <c r="AJ137">
        <f>+domexp!AJ137+reexp!AJ137</f>
        <v>228285</v>
      </c>
      <c r="AK137">
        <f>+domexp!AK137+reexp!AK137</f>
        <v>155003</v>
      </c>
      <c r="AL137">
        <f>+domexp!AL137+reexp!AL137</f>
        <v>205434</v>
      </c>
      <c r="AM137">
        <f>+domexp!AM137+reexp!AM137</f>
        <v>219095</v>
      </c>
      <c r="AN137">
        <f>+domexp!AN137+reexp!AN137</f>
        <v>255488</v>
      </c>
      <c r="AO137">
        <f>+domexp!AO137+reexp!AO137</f>
        <v>157906</v>
      </c>
      <c r="AP137">
        <f>+domexp!AP137+reexp!AP137</f>
        <v>254049</v>
      </c>
      <c r="AQ137">
        <f>+domexp!AQ137+reexp!AQ137</f>
        <v>123981</v>
      </c>
      <c r="AR137">
        <f>+domexp!AR137+reexp!AR137</f>
        <v>129325</v>
      </c>
      <c r="AS137">
        <f>+domexp!AS137+reexp!AS137</f>
        <v>145856</v>
      </c>
      <c r="AT137">
        <f>+domexp!AT137+reexp!AT137</f>
        <v>71226</v>
      </c>
      <c r="AU137">
        <f>+domexp!AU137+reexp!AU137</f>
        <v>95272</v>
      </c>
      <c r="AV137">
        <f>+domexp!AV137+reexp!AV137</f>
        <v>74608</v>
      </c>
      <c r="AW137">
        <f>+domexp!AW137+reexp!AW137</f>
        <v>42482</v>
      </c>
      <c r="AX137">
        <f>+domexp!AX137+reexp!AX137</f>
        <v>67393</v>
      </c>
      <c r="AY137">
        <f>+domexp!AY137+reexp!AY137</f>
        <v>149375</v>
      </c>
      <c r="AZ137">
        <f>+domexp!AZ137+reexp!AZ137</f>
        <v>206208</v>
      </c>
      <c r="BA137">
        <f>+domexp!BA137+reexp!BA137</f>
        <v>317203</v>
      </c>
      <c r="BB137">
        <f>+domexp!BB137+reexp!BB137</f>
        <v>320197</v>
      </c>
      <c r="BC137">
        <f>+domexp!BC137+reexp!BC137</f>
        <v>587991</v>
      </c>
    </row>
    <row r="138" spans="1:55" x14ac:dyDescent="0.25">
      <c r="A138" t="s">
        <v>0</v>
      </c>
      <c r="B138" t="s">
        <v>101</v>
      </c>
      <c r="D138" t="s">
        <v>232</v>
      </c>
      <c r="E138">
        <f>+domexp!E138+reexp!E138</f>
        <v>0</v>
      </c>
      <c r="F138">
        <f>+domexp!F138+reexp!F138</f>
        <v>0</v>
      </c>
      <c r="G138">
        <f>+domexp!G138+reexp!G138</f>
        <v>0</v>
      </c>
      <c r="H138">
        <f>+domexp!H138+reexp!H138</f>
        <v>0</v>
      </c>
      <c r="I138">
        <f>+domexp!I138+reexp!I138</f>
        <v>0</v>
      </c>
      <c r="J138">
        <f>+domexp!J138+reexp!J138</f>
        <v>176803</v>
      </c>
      <c r="K138">
        <f>+domexp!K138+reexp!K138</f>
        <v>184201</v>
      </c>
      <c r="L138">
        <f>+domexp!L138+reexp!L138</f>
        <v>173191</v>
      </c>
      <c r="M138">
        <f>+domexp!M138+reexp!M138</f>
        <v>168095</v>
      </c>
      <c r="N138">
        <f>+domexp!N138+reexp!N138</f>
        <v>158946</v>
      </c>
      <c r="O138">
        <f>+domexp!O138+reexp!O138</f>
        <v>131983</v>
      </c>
      <c r="P138">
        <f>+domexp!P138+reexp!P138</f>
        <v>390867</v>
      </c>
      <c r="Q138">
        <f>+domexp!Q138+reexp!Q138</f>
        <v>205459</v>
      </c>
      <c r="R138">
        <f>+domexp!R138+reexp!R138</f>
        <v>249731</v>
      </c>
      <c r="S138">
        <f>+domexp!S138+reexp!S138</f>
        <v>0</v>
      </c>
      <c r="T138">
        <f>+domexp!T138+reexp!T138</f>
        <v>0</v>
      </c>
      <c r="U138">
        <f>+domexp!U138+reexp!U138</f>
        <v>0</v>
      </c>
      <c r="V138">
        <f>+domexp!V138+reexp!V138</f>
        <v>0</v>
      </c>
      <c r="W138">
        <f>+domexp!W138+reexp!W138</f>
        <v>0</v>
      </c>
      <c r="X138">
        <f>+domexp!X138+reexp!X138</f>
        <v>170202</v>
      </c>
      <c r="Y138">
        <f>+domexp!Y138+reexp!Y138</f>
        <v>456552</v>
      </c>
      <c r="Z138">
        <f>+domexp!Z138+reexp!Z138</f>
        <v>156138</v>
      </c>
      <c r="AA138">
        <f>+domexp!AA138+reexp!AA138</f>
        <v>116000</v>
      </c>
      <c r="AB138">
        <f>+domexp!AB138+reexp!AB138</f>
        <v>238230</v>
      </c>
      <c r="AC138">
        <f>+domexp!AC138+reexp!AC138</f>
        <v>354932</v>
      </c>
      <c r="AD138">
        <f>+domexp!AD138+reexp!AD138</f>
        <v>244298</v>
      </c>
      <c r="AE138">
        <f>+domexp!AE138+reexp!AE138</f>
        <v>237271</v>
      </c>
      <c r="AF138">
        <f>+domexp!AF138+reexp!AF138</f>
        <v>258215</v>
      </c>
      <c r="AG138">
        <f>+domexp!AG138+reexp!AG138</f>
        <v>252786</v>
      </c>
      <c r="AH138">
        <f>+domexp!AH138+reexp!AH138</f>
        <v>267589</v>
      </c>
      <c r="AI138">
        <f>+domexp!AI138+reexp!AI138</f>
        <v>146861</v>
      </c>
      <c r="AJ138">
        <f>+domexp!AJ138+reexp!AJ138</f>
        <v>108871</v>
      </c>
      <c r="AK138">
        <f>+domexp!AK138+reexp!AK138</f>
        <v>86947</v>
      </c>
      <c r="AL138">
        <f>+domexp!AL138+reexp!AL138</f>
        <v>105913</v>
      </c>
      <c r="AM138">
        <f>+domexp!AM138+reexp!AM138</f>
        <v>105646</v>
      </c>
      <c r="AN138">
        <f>+domexp!AN138+reexp!AN138</f>
        <v>101581</v>
      </c>
      <c r="AO138">
        <f>+domexp!AO138+reexp!AO138</f>
        <v>129089</v>
      </c>
      <c r="AP138">
        <f>+domexp!AP138+reexp!AP138</f>
        <v>98054</v>
      </c>
      <c r="AQ138">
        <f>+domexp!AQ138+reexp!AQ138</f>
        <v>54670</v>
      </c>
      <c r="AR138">
        <f>+domexp!AR138+reexp!AR138</f>
        <v>73944</v>
      </c>
      <c r="AS138">
        <f>+domexp!AS138+reexp!AS138</f>
        <v>47528</v>
      </c>
      <c r="AT138">
        <f>+domexp!AT138+reexp!AT138</f>
        <v>45941</v>
      </c>
      <c r="AU138">
        <f>+domexp!AU138+reexp!AU138</f>
        <v>45008</v>
      </c>
      <c r="AV138">
        <f>+domexp!AV138+reexp!AV138</f>
        <v>39891</v>
      </c>
      <c r="AW138">
        <f>+domexp!AW138+reexp!AW138</f>
        <v>25775</v>
      </c>
      <c r="AX138">
        <f>+domexp!AX138+reexp!AX138</f>
        <v>20848</v>
      </c>
      <c r="AY138">
        <f>+domexp!AY138+reexp!AY138</f>
        <v>61548</v>
      </c>
      <c r="AZ138">
        <f>+domexp!AZ138+reexp!AZ138</f>
        <v>107240</v>
      </c>
      <c r="BA138">
        <f>+domexp!BA138+reexp!BA138</f>
        <v>113440</v>
      </c>
      <c r="BB138">
        <f>+domexp!BB138+reexp!BB138</f>
        <v>103970</v>
      </c>
      <c r="BC138">
        <f>+domexp!BC138+reexp!BC138</f>
        <v>330365</v>
      </c>
    </row>
    <row r="139" spans="1:55" x14ac:dyDescent="0.25">
      <c r="A139" t="s">
        <v>0</v>
      </c>
      <c r="B139" t="s">
        <v>102</v>
      </c>
      <c r="D139" t="s">
        <v>232</v>
      </c>
      <c r="E139">
        <f>+domexp!E139+reexp!E139</f>
        <v>0</v>
      </c>
      <c r="F139">
        <f>+domexp!F139+reexp!F139</f>
        <v>0</v>
      </c>
      <c r="G139">
        <f>+domexp!G139+reexp!G139</f>
        <v>0</v>
      </c>
      <c r="H139">
        <f>+domexp!H139+reexp!H139</f>
        <v>0</v>
      </c>
      <c r="I139">
        <f>+domexp!I139+reexp!I139</f>
        <v>0</v>
      </c>
      <c r="J139">
        <f>+domexp!J139+reexp!J139</f>
        <v>158296</v>
      </c>
      <c r="K139">
        <f>+domexp!K139+reexp!K139</f>
        <v>242650</v>
      </c>
      <c r="L139">
        <f>+domexp!L139+reexp!L139</f>
        <v>300606</v>
      </c>
      <c r="M139">
        <f>+domexp!M139+reexp!M139</f>
        <v>217204</v>
      </c>
      <c r="N139">
        <f>+domexp!N139+reexp!N139</f>
        <v>187916</v>
      </c>
      <c r="O139">
        <f>+domexp!O139+reexp!O139</f>
        <v>228428</v>
      </c>
      <c r="P139">
        <f>+domexp!P139+reexp!P139</f>
        <v>281271</v>
      </c>
      <c r="Q139">
        <f>+domexp!Q139+reexp!Q139</f>
        <v>244379</v>
      </c>
      <c r="R139">
        <f>+domexp!R139+reexp!R139</f>
        <v>246590</v>
      </c>
      <c r="S139">
        <f>+domexp!S139+reexp!S139</f>
        <v>0</v>
      </c>
      <c r="T139">
        <f>+domexp!T139+reexp!T139</f>
        <v>0</v>
      </c>
      <c r="U139">
        <f>+domexp!U139+reexp!U139</f>
        <v>0</v>
      </c>
      <c r="V139">
        <f>+domexp!V139+reexp!V139</f>
        <v>0</v>
      </c>
      <c r="W139">
        <f>+domexp!W139+reexp!W139</f>
        <v>0</v>
      </c>
      <c r="X139">
        <f>+domexp!X139+reexp!X139</f>
        <v>114827</v>
      </c>
      <c r="Y139">
        <f>+domexp!Y139+reexp!Y139</f>
        <v>617540</v>
      </c>
      <c r="Z139">
        <f>+domexp!Z139+reexp!Z139</f>
        <v>255186</v>
      </c>
      <c r="AA139">
        <f>+domexp!AA139+reexp!AA139</f>
        <v>205394</v>
      </c>
      <c r="AB139">
        <f>+domexp!AB139+reexp!AB139</f>
        <v>268169</v>
      </c>
      <c r="AC139">
        <f>+domexp!AC139+reexp!AC139</f>
        <v>444226</v>
      </c>
      <c r="AD139">
        <f>+domexp!AD139+reexp!AD139</f>
        <v>394166</v>
      </c>
      <c r="AE139">
        <f>+domexp!AE139+reexp!AE139</f>
        <v>315669</v>
      </c>
      <c r="AF139">
        <f>+domexp!AF139+reexp!AF139</f>
        <v>413812</v>
      </c>
      <c r="AG139">
        <f>+domexp!AG139+reexp!AG139</f>
        <v>403255</v>
      </c>
      <c r="AH139">
        <f>+domexp!AH139+reexp!AH139</f>
        <v>412540</v>
      </c>
      <c r="AI139">
        <f>+domexp!AI139+reexp!AI139</f>
        <v>167246</v>
      </c>
      <c r="AJ139">
        <f>+domexp!AJ139+reexp!AJ139</f>
        <v>139057</v>
      </c>
      <c r="AK139">
        <f>+domexp!AK139+reexp!AK139</f>
        <v>142984</v>
      </c>
      <c r="AL139">
        <f>+domexp!AL139+reexp!AL139</f>
        <v>164424</v>
      </c>
      <c r="AM139">
        <f>+domexp!AM139+reexp!AM139</f>
        <v>184906</v>
      </c>
      <c r="AN139">
        <f>+domexp!AN139+reexp!AN139</f>
        <v>128216</v>
      </c>
      <c r="AO139">
        <f>+domexp!AO139+reexp!AO139</f>
        <v>112221</v>
      </c>
      <c r="AP139">
        <f>+domexp!AP139+reexp!AP139</f>
        <v>161203</v>
      </c>
      <c r="AQ139">
        <f>+domexp!AQ139+reexp!AQ139</f>
        <v>152240</v>
      </c>
      <c r="AR139">
        <f>+domexp!AR139+reexp!AR139</f>
        <v>147723</v>
      </c>
      <c r="AS139">
        <f>+domexp!AS139+reexp!AS139</f>
        <v>223673</v>
      </c>
      <c r="AT139">
        <f>+domexp!AT139+reexp!AT139</f>
        <v>168874</v>
      </c>
      <c r="AU139">
        <f>+domexp!AU139+reexp!AU139</f>
        <v>118370</v>
      </c>
      <c r="AV139">
        <f>+domexp!AV139+reexp!AV139</f>
        <v>124053</v>
      </c>
      <c r="AW139">
        <f>+domexp!AW139+reexp!AW139</f>
        <v>63394</v>
      </c>
      <c r="AX139">
        <f>+domexp!AX139+reexp!AX139</f>
        <v>97375</v>
      </c>
      <c r="AY139">
        <f>+domexp!AY139+reexp!AY139</f>
        <v>208658</v>
      </c>
      <c r="AZ139">
        <f>+domexp!AZ139+reexp!AZ139</f>
        <v>258542</v>
      </c>
      <c r="BA139">
        <f>+domexp!BA139+reexp!BA139</f>
        <v>402996</v>
      </c>
      <c r="BB139">
        <f>+domexp!BB139+reexp!BB139</f>
        <v>442384</v>
      </c>
      <c r="BC139">
        <f>+domexp!BC139+reexp!BC139</f>
        <v>818186</v>
      </c>
    </row>
    <row r="140" spans="1:55" x14ac:dyDescent="0.25">
      <c r="A140" t="s">
        <v>0</v>
      </c>
      <c r="B140" t="s">
        <v>103</v>
      </c>
      <c r="D140" t="s">
        <v>232</v>
      </c>
      <c r="E140">
        <f>+domexp!E140+reexp!E140</f>
        <v>0</v>
      </c>
      <c r="F140">
        <f>+domexp!F140+reexp!F140</f>
        <v>0</v>
      </c>
      <c r="G140">
        <f>+domexp!G140+reexp!G140</f>
        <v>0</v>
      </c>
      <c r="H140">
        <f>+domexp!H140+reexp!H140</f>
        <v>0</v>
      </c>
      <c r="I140">
        <f>+domexp!I140+reexp!I140</f>
        <v>0</v>
      </c>
      <c r="J140">
        <f>+domexp!J140+reexp!J140</f>
        <v>591288</v>
      </c>
      <c r="K140">
        <f>+domexp!K140+reexp!K140</f>
        <v>965524</v>
      </c>
      <c r="L140">
        <f>+domexp!L140+reexp!L140</f>
        <v>1037473</v>
      </c>
      <c r="M140">
        <f>+domexp!M140+reexp!M140</f>
        <v>963018</v>
      </c>
      <c r="N140">
        <f>+domexp!N140+reexp!N140</f>
        <v>900184</v>
      </c>
      <c r="O140">
        <f>+domexp!O140+reexp!O140</f>
        <v>1217551</v>
      </c>
      <c r="P140">
        <f>+domexp!P140+reexp!P140</f>
        <v>1104133</v>
      </c>
      <c r="Q140">
        <f>+domexp!Q140+reexp!Q140</f>
        <v>1459361</v>
      </c>
      <c r="R140">
        <f>+domexp!R140+reexp!R140</f>
        <v>1713354</v>
      </c>
      <c r="S140">
        <f>+domexp!S140+reexp!S140</f>
        <v>0</v>
      </c>
      <c r="T140">
        <f>+domexp!T140+reexp!T140</f>
        <v>0</v>
      </c>
      <c r="U140">
        <f>+domexp!U140+reexp!U140</f>
        <v>0</v>
      </c>
      <c r="V140">
        <f>+domexp!V140+reexp!V140</f>
        <v>0</v>
      </c>
      <c r="W140">
        <f>+domexp!W140+reexp!W140</f>
        <v>0</v>
      </c>
      <c r="X140">
        <f>+domexp!X140+reexp!X140</f>
        <v>1844340</v>
      </c>
      <c r="Y140">
        <f>+domexp!Y140+reexp!Y140</f>
        <v>6248625</v>
      </c>
      <c r="Z140">
        <f>+domexp!Z140+reexp!Z140</f>
        <v>1419336</v>
      </c>
      <c r="AA140">
        <f>+domexp!AA140+reexp!AA140</f>
        <v>2278514</v>
      </c>
      <c r="AB140">
        <f>+domexp!AB140+reexp!AB140</f>
        <v>2746245</v>
      </c>
      <c r="AC140">
        <f>+domexp!AC140+reexp!AC140</f>
        <v>2728127</v>
      </c>
      <c r="AD140">
        <f>+domexp!AD140+reexp!AD140</f>
        <v>3912052</v>
      </c>
      <c r="AE140">
        <f>+domexp!AE140+reexp!AE140</f>
        <v>3800424</v>
      </c>
      <c r="AF140">
        <f>+domexp!AF140+reexp!AF140</f>
        <v>3497065</v>
      </c>
      <c r="AG140">
        <f>+domexp!AG140+reexp!AG140</f>
        <v>3708082</v>
      </c>
      <c r="AH140">
        <f>+domexp!AH140+reexp!AH140</f>
        <v>3303327</v>
      </c>
      <c r="AI140">
        <f>+domexp!AI140+reexp!AI140</f>
        <v>1583816</v>
      </c>
      <c r="AJ140">
        <f>+domexp!AJ140+reexp!AJ140</f>
        <v>1377777</v>
      </c>
      <c r="AK140">
        <f>+domexp!AK140+reexp!AK140</f>
        <v>1546847</v>
      </c>
      <c r="AL140">
        <f>+domexp!AL140+reexp!AL140</f>
        <v>2236285</v>
      </c>
      <c r="AM140">
        <f>+domexp!AM140+reexp!AM140</f>
        <v>1880176</v>
      </c>
      <c r="AN140">
        <f>+domexp!AN140+reexp!AN140</f>
        <v>1970927</v>
      </c>
      <c r="AO140">
        <f>+domexp!AO140+reexp!AO140</f>
        <v>2437782</v>
      </c>
      <c r="AP140">
        <f>+domexp!AP140+reexp!AP140</f>
        <v>3046513</v>
      </c>
      <c r="AQ140">
        <f>+domexp!AQ140+reexp!AQ140</f>
        <v>1781265</v>
      </c>
      <c r="AR140">
        <f>+domexp!AR140+reexp!AR140</f>
        <v>2076027</v>
      </c>
      <c r="AS140">
        <f>+domexp!AS140+reexp!AS140</f>
        <v>1359158</v>
      </c>
      <c r="AT140">
        <f>+domexp!AT140+reexp!AT140</f>
        <v>1149372</v>
      </c>
      <c r="AU140">
        <f>+domexp!AU140+reexp!AU140</f>
        <v>870296</v>
      </c>
      <c r="AV140">
        <f>+domexp!AV140+reexp!AV140</f>
        <v>808920</v>
      </c>
      <c r="AW140">
        <f>+domexp!AW140+reexp!AW140</f>
        <v>494572</v>
      </c>
      <c r="AX140">
        <f>+domexp!AX140+reexp!AX140</f>
        <v>888845</v>
      </c>
      <c r="AY140">
        <f>+domexp!AY140+reexp!AY140</f>
        <v>2640783</v>
      </c>
      <c r="AZ140">
        <f>+domexp!AZ140+reexp!AZ140</f>
        <v>3076575</v>
      </c>
      <c r="BA140">
        <f>+domexp!BA140+reexp!BA140</f>
        <v>4378481</v>
      </c>
      <c r="BB140">
        <f>+domexp!BB140+reexp!BB140</f>
        <v>3387952</v>
      </c>
      <c r="BC140">
        <f>+domexp!BC140+reexp!BC140</f>
        <v>5958195</v>
      </c>
    </row>
    <row r="141" spans="1:55" x14ac:dyDescent="0.25">
      <c r="A141" t="s">
        <v>0</v>
      </c>
      <c r="B141" t="s">
        <v>104</v>
      </c>
      <c r="D141" t="s">
        <v>232</v>
      </c>
      <c r="E141">
        <f>+domexp!E141+reexp!E141</f>
        <v>0</v>
      </c>
      <c r="F141">
        <f>+domexp!F141+reexp!F141</f>
        <v>0</v>
      </c>
      <c r="G141">
        <f>+domexp!G141+reexp!G141</f>
        <v>0</v>
      </c>
      <c r="H141">
        <f>+domexp!H141+reexp!H141</f>
        <v>0</v>
      </c>
      <c r="I141">
        <f>+domexp!I141+reexp!I141</f>
        <v>0</v>
      </c>
      <c r="J141">
        <f>+domexp!J141+reexp!J141</f>
        <v>196654</v>
      </c>
      <c r="K141">
        <f>+domexp!K141+reexp!K141</f>
        <v>310479</v>
      </c>
      <c r="L141">
        <f>+domexp!L141+reexp!L141</f>
        <v>370588</v>
      </c>
      <c r="M141">
        <f>+domexp!M141+reexp!M141</f>
        <v>342021</v>
      </c>
      <c r="N141">
        <f>+domexp!N141+reexp!N141</f>
        <v>357534</v>
      </c>
      <c r="O141">
        <f>+domexp!O141+reexp!O141</f>
        <v>435782</v>
      </c>
      <c r="P141">
        <f>+domexp!P141+reexp!P141</f>
        <v>508304</v>
      </c>
      <c r="Q141">
        <f>+domexp!Q141+reexp!Q141</f>
        <v>484175</v>
      </c>
      <c r="R141">
        <f>+domexp!R141+reexp!R141</f>
        <v>502711</v>
      </c>
      <c r="S141">
        <f>+domexp!S141+reexp!S141</f>
        <v>0</v>
      </c>
      <c r="T141">
        <f>+domexp!T141+reexp!T141</f>
        <v>0</v>
      </c>
      <c r="U141">
        <f>+domexp!U141+reexp!U141</f>
        <v>0</v>
      </c>
      <c r="V141">
        <f>+domexp!V141+reexp!V141</f>
        <v>0</v>
      </c>
      <c r="W141">
        <f>+domexp!W141+reexp!W141</f>
        <v>0</v>
      </c>
      <c r="X141">
        <f>+domexp!X141+reexp!X141</f>
        <v>219023</v>
      </c>
      <c r="Y141">
        <f>+domexp!Y141+reexp!Y141</f>
        <v>538236</v>
      </c>
      <c r="Z141">
        <f>+domexp!Z141+reexp!Z141</f>
        <v>323061</v>
      </c>
      <c r="AA141">
        <f>+domexp!AA141+reexp!AA141</f>
        <v>229807</v>
      </c>
      <c r="AB141">
        <f>+domexp!AB141+reexp!AB141</f>
        <v>370362</v>
      </c>
      <c r="AC141">
        <f>+domexp!AC141+reexp!AC141</f>
        <v>438395</v>
      </c>
      <c r="AD141">
        <f>+domexp!AD141+reexp!AD141</f>
        <v>408629</v>
      </c>
      <c r="AE141">
        <f>+domexp!AE141+reexp!AE141</f>
        <v>389138</v>
      </c>
      <c r="AF141">
        <f>+domexp!AF141+reexp!AF141</f>
        <v>424417</v>
      </c>
      <c r="AG141">
        <f>+domexp!AG141+reexp!AG141</f>
        <v>434841</v>
      </c>
      <c r="AH141">
        <f>+domexp!AH141+reexp!AH141</f>
        <v>458286</v>
      </c>
      <c r="AI141">
        <f>+domexp!AI141+reexp!AI141</f>
        <v>628319</v>
      </c>
      <c r="AJ141">
        <f>+domexp!AJ141+reexp!AJ141</f>
        <v>314496</v>
      </c>
      <c r="AK141">
        <f>+domexp!AK141+reexp!AK141</f>
        <v>284523</v>
      </c>
      <c r="AL141">
        <f>+domexp!AL141+reexp!AL141</f>
        <v>247442</v>
      </c>
      <c r="AM141">
        <f>+domexp!AM141+reexp!AM141</f>
        <v>451043</v>
      </c>
      <c r="AN141">
        <f>+domexp!AN141+reexp!AN141</f>
        <v>307759</v>
      </c>
      <c r="AO141">
        <f>+domexp!AO141+reexp!AO141</f>
        <v>385563</v>
      </c>
      <c r="AP141">
        <f>+domexp!AP141+reexp!AP141</f>
        <v>440833</v>
      </c>
      <c r="AQ141">
        <f>+domexp!AQ141+reexp!AQ141</f>
        <v>471338</v>
      </c>
      <c r="AR141">
        <f>+domexp!AR141+reexp!AR141</f>
        <v>325300</v>
      </c>
      <c r="AS141">
        <f>+domexp!AS141+reexp!AS141</f>
        <v>417302</v>
      </c>
      <c r="AT141">
        <f>+domexp!AT141+reexp!AT141</f>
        <v>362249</v>
      </c>
      <c r="AU141">
        <f>+domexp!AU141+reexp!AU141</f>
        <v>229893</v>
      </c>
      <c r="AV141">
        <f>+domexp!AV141+reexp!AV141</f>
        <v>214046</v>
      </c>
      <c r="AW141">
        <f>+domexp!AW141+reexp!AW141</f>
        <v>132112</v>
      </c>
      <c r="AX141">
        <f>+domexp!AX141+reexp!AX141</f>
        <v>169104</v>
      </c>
      <c r="AY141">
        <f>+domexp!AY141+reexp!AY141</f>
        <v>273966</v>
      </c>
      <c r="AZ141">
        <f>+domexp!AZ141+reexp!AZ141</f>
        <v>337970</v>
      </c>
      <c r="BA141">
        <f>+domexp!BA141+reexp!BA141</f>
        <v>1073708</v>
      </c>
      <c r="BB141">
        <f>+domexp!BB141+reexp!BB141</f>
        <v>2142106</v>
      </c>
      <c r="BC141">
        <f>+domexp!BC141+reexp!BC141</f>
        <v>5065754</v>
      </c>
    </row>
    <row r="142" spans="1:55" x14ac:dyDescent="0.25">
      <c r="A142" t="s">
        <v>0</v>
      </c>
      <c r="B142" t="s">
        <v>105</v>
      </c>
      <c r="D142" t="s">
        <v>232</v>
      </c>
      <c r="E142">
        <f>+domexp!E142+reexp!E142</f>
        <v>0</v>
      </c>
      <c r="F142">
        <f>+domexp!F142+reexp!F142</f>
        <v>0</v>
      </c>
      <c r="G142">
        <f>+domexp!G142+reexp!G142</f>
        <v>0</v>
      </c>
      <c r="H142">
        <f>+domexp!H142+reexp!H142</f>
        <v>0</v>
      </c>
      <c r="I142">
        <f>+domexp!I142+reexp!I142</f>
        <v>0</v>
      </c>
      <c r="J142">
        <f>+domexp!J142+reexp!J142</f>
        <v>479997</v>
      </c>
      <c r="K142">
        <f>+domexp!K142+reexp!K142</f>
        <v>715638</v>
      </c>
      <c r="L142">
        <f>+domexp!L142+reexp!L142</f>
        <v>772449</v>
      </c>
      <c r="M142">
        <f>+domexp!M142+reexp!M142</f>
        <v>709081</v>
      </c>
      <c r="N142">
        <f>+domexp!N142+reexp!N142</f>
        <v>502566</v>
      </c>
      <c r="O142">
        <f>+domexp!O142+reexp!O142</f>
        <v>814833</v>
      </c>
      <c r="P142">
        <f>+domexp!P142+reexp!P142</f>
        <v>1104467</v>
      </c>
      <c r="Q142">
        <f>+domexp!Q142+reexp!Q142</f>
        <v>987641</v>
      </c>
      <c r="R142">
        <f>+domexp!R142+reexp!R142</f>
        <v>839268</v>
      </c>
      <c r="S142">
        <f>+domexp!S142+reexp!S142</f>
        <v>0</v>
      </c>
      <c r="T142">
        <f>+domexp!T142+reexp!T142</f>
        <v>0</v>
      </c>
      <c r="U142">
        <f>+domexp!U142+reexp!U142</f>
        <v>0</v>
      </c>
      <c r="V142">
        <f>+domexp!V142+reexp!V142</f>
        <v>0</v>
      </c>
      <c r="W142">
        <f>+domexp!W142+reexp!W142</f>
        <v>0</v>
      </c>
      <c r="X142">
        <f>+domexp!X142+reexp!X142</f>
        <v>1376199</v>
      </c>
      <c r="Y142">
        <f>+domexp!Y142+reexp!Y142</f>
        <v>3446686</v>
      </c>
      <c r="Z142">
        <f>+domexp!Z142+reexp!Z142</f>
        <v>736836</v>
      </c>
      <c r="AA142">
        <f>+domexp!AA142+reexp!AA142</f>
        <v>966542</v>
      </c>
      <c r="AB142">
        <f>+domexp!AB142+reexp!AB142</f>
        <v>1566778</v>
      </c>
      <c r="AC142">
        <f>+domexp!AC142+reexp!AC142</f>
        <v>1802960</v>
      </c>
      <c r="AD142">
        <f>+domexp!AD142+reexp!AD142</f>
        <v>2512931</v>
      </c>
      <c r="AE142">
        <f>+domexp!AE142+reexp!AE142</f>
        <v>2326075</v>
      </c>
      <c r="AF142">
        <f>+domexp!AF142+reexp!AF142</f>
        <v>2195483</v>
      </c>
      <c r="AG142">
        <f>+domexp!AG142+reexp!AG142</f>
        <v>2201268</v>
      </c>
      <c r="AH142">
        <f>+domexp!AH142+reexp!AH142</f>
        <v>2547265</v>
      </c>
      <c r="AI142">
        <f>+domexp!AI142+reexp!AI142</f>
        <v>1668761</v>
      </c>
      <c r="AJ142">
        <f>+domexp!AJ142+reexp!AJ142</f>
        <v>957357</v>
      </c>
      <c r="AK142">
        <f>+domexp!AK142+reexp!AK142</f>
        <v>980392</v>
      </c>
      <c r="AL142">
        <f>+domexp!AL142+reexp!AL142</f>
        <v>1019059</v>
      </c>
      <c r="AM142">
        <f>+domexp!AM142+reexp!AM142</f>
        <v>1107826</v>
      </c>
      <c r="AN142">
        <f>+domexp!AN142+reexp!AN142</f>
        <v>1117959</v>
      </c>
      <c r="AO142">
        <f>+domexp!AO142+reexp!AO142</f>
        <v>1220078</v>
      </c>
      <c r="AP142">
        <f>+domexp!AP142+reexp!AP142</f>
        <v>1796409</v>
      </c>
      <c r="AQ142">
        <f>+domexp!AQ142+reexp!AQ142</f>
        <v>1460602</v>
      </c>
      <c r="AR142">
        <f>+domexp!AR142+reexp!AR142</f>
        <v>1520758</v>
      </c>
      <c r="AS142">
        <f>+domexp!AS142+reexp!AS142</f>
        <v>1816684</v>
      </c>
      <c r="AT142">
        <f>+domexp!AT142+reexp!AT142</f>
        <v>1324812</v>
      </c>
      <c r="AU142">
        <f>+domexp!AU142+reexp!AU142</f>
        <v>1401989</v>
      </c>
      <c r="AV142">
        <f>+domexp!AV142+reexp!AV142</f>
        <v>1064631</v>
      </c>
      <c r="AW142">
        <f>+domexp!AW142+reexp!AW142</f>
        <v>401826</v>
      </c>
      <c r="AX142">
        <f>+domexp!AX142+reexp!AX142</f>
        <v>1067555</v>
      </c>
      <c r="AY142">
        <f>+domexp!AY142+reexp!AY142</f>
        <v>4751912</v>
      </c>
      <c r="AZ142">
        <f>+domexp!AZ142+reexp!AZ142</f>
        <v>8066473</v>
      </c>
      <c r="BA142">
        <f>+domexp!BA142+reexp!BA142</f>
        <v>13849710</v>
      </c>
      <c r="BB142">
        <f>+domexp!BB142+reexp!BB142</f>
        <v>14672142</v>
      </c>
      <c r="BC142">
        <f>+domexp!BC142+reexp!BC142</f>
        <v>14413938</v>
      </c>
    </row>
    <row r="143" spans="1:55" x14ac:dyDescent="0.25">
      <c r="A143" t="s">
        <v>0</v>
      </c>
      <c r="B143" t="s">
        <v>106</v>
      </c>
      <c r="D143" t="s">
        <v>232</v>
      </c>
      <c r="E143">
        <f>+domexp!E143+reexp!E143</f>
        <v>0</v>
      </c>
      <c r="F143">
        <f>+domexp!F143+reexp!F143</f>
        <v>0</v>
      </c>
      <c r="G143">
        <f>+domexp!G143+reexp!G143</f>
        <v>0</v>
      </c>
      <c r="H143">
        <f>+domexp!H143+reexp!H143</f>
        <v>0</v>
      </c>
      <c r="I143">
        <f>+domexp!I143+reexp!I143</f>
        <v>0</v>
      </c>
      <c r="J143">
        <f>+domexp!J143+reexp!J143</f>
        <v>449459</v>
      </c>
      <c r="K143">
        <f>+domexp!K143+reexp!K143</f>
        <v>393633</v>
      </c>
      <c r="L143">
        <f>+domexp!L143+reexp!L143</f>
        <v>480550</v>
      </c>
      <c r="M143">
        <f>+domexp!M143+reexp!M143</f>
        <v>508408</v>
      </c>
      <c r="N143">
        <f>+domexp!N143+reexp!N143</f>
        <v>451054</v>
      </c>
      <c r="O143">
        <f>+domexp!O143+reexp!O143</f>
        <v>310918</v>
      </c>
      <c r="P143">
        <f>+domexp!P143+reexp!P143</f>
        <v>626182</v>
      </c>
      <c r="Q143">
        <f>+domexp!Q143+reexp!Q143</f>
        <v>568806</v>
      </c>
      <c r="R143">
        <f>+domexp!R143+reexp!R143</f>
        <v>424712</v>
      </c>
      <c r="S143">
        <f>+domexp!S143+reexp!S143</f>
        <v>0</v>
      </c>
      <c r="T143">
        <f>+domexp!T143+reexp!T143</f>
        <v>0</v>
      </c>
      <c r="U143">
        <f>+domexp!U143+reexp!U143</f>
        <v>0</v>
      </c>
      <c r="V143">
        <f>+domexp!V143+reexp!V143</f>
        <v>0</v>
      </c>
      <c r="W143">
        <f>+domexp!W143+reexp!W143</f>
        <v>0</v>
      </c>
      <c r="X143">
        <f>+domexp!X143+reexp!X143</f>
        <v>386679</v>
      </c>
      <c r="Y143">
        <f>+domexp!Y143+reexp!Y143</f>
        <v>1365128</v>
      </c>
      <c r="Z143">
        <f>+domexp!Z143+reexp!Z143</f>
        <v>638326</v>
      </c>
      <c r="AA143">
        <f>+domexp!AA143+reexp!AA143</f>
        <v>621241</v>
      </c>
      <c r="AB143">
        <f>+domexp!AB143+reexp!AB143</f>
        <v>599756</v>
      </c>
      <c r="AC143">
        <f>+domexp!AC143+reexp!AC143</f>
        <v>808737</v>
      </c>
      <c r="AD143">
        <f>+domexp!AD143+reexp!AD143</f>
        <v>700382</v>
      </c>
      <c r="AE143">
        <f>+domexp!AE143+reexp!AE143</f>
        <v>532455</v>
      </c>
      <c r="AF143">
        <f>+domexp!AF143+reexp!AF143</f>
        <v>434794</v>
      </c>
      <c r="AG143">
        <f>+domexp!AG143+reexp!AG143</f>
        <v>506837</v>
      </c>
      <c r="AH143">
        <f>+domexp!AH143+reexp!AH143</f>
        <v>593933</v>
      </c>
      <c r="AI143">
        <f>+domexp!AI143+reexp!AI143</f>
        <v>399292</v>
      </c>
      <c r="AJ143">
        <f>+domexp!AJ143+reexp!AJ143</f>
        <v>265321</v>
      </c>
      <c r="AK143">
        <f>+domexp!AK143+reexp!AK143</f>
        <v>203047</v>
      </c>
      <c r="AL143">
        <f>+domexp!AL143+reexp!AL143</f>
        <v>211172</v>
      </c>
      <c r="AM143">
        <f>+domexp!AM143+reexp!AM143</f>
        <v>194427</v>
      </c>
      <c r="AN143">
        <f>+domexp!AN143+reexp!AN143</f>
        <v>225652</v>
      </c>
      <c r="AO143">
        <f>+domexp!AO143+reexp!AO143</f>
        <v>232388</v>
      </c>
      <c r="AP143">
        <f>+domexp!AP143+reexp!AP143</f>
        <v>274610</v>
      </c>
      <c r="AQ143">
        <f>+domexp!AQ143+reexp!AQ143</f>
        <v>132094</v>
      </c>
      <c r="AR143">
        <f>+domexp!AR143+reexp!AR143</f>
        <v>138850</v>
      </c>
      <c r="AS143">
        <f>+domexp!AS143+reexp!AS143</f>
        <v>193418</v>
      </c>
      <c r="AT143">
        <f>+domexp!AT143+reexp!AT143</f>
        <v>174408</v>
      </c>
      <c r="AU143">
        <f>+domexp!AU143+reexp!AU143</f>
        <v>128537</v>
      </c>
      <c r="AV143">
        <f>+domexp!AV143+reexp!AV143</f>
        <v>262492</v>
      </c>
      <c r="AW143">
        <f>+domexp!AW143+reexp!AW143</f>
        <v>162760</v>
      </c>
      <c r="AX143">
        <f>+domexp!AX143+reexp!AX143</f>
        <v>241236</v>
      </c>
      <c r="AY143">
        <f>+domexp!AY143+reexp!AY143</f>
        <v>607150</v>
      </c>
      <c r="AZ143">
        <f>+domexp!AZ143+reexp!AZ143</f>
        <v>1155943</v>
      </c>
      <c r="BA143">
        <f>+domexp!BA143+reexp!BA143</f>
        <v>1002731</v>
      </c>
      <c r="BB143">
        <f>+domexp!BB143+reexp!BB143</f>
        <v>1001595</v>
      </c>
      <c r="BC143">
        <f>+domexp!BC143+reexp!BC143</f>
        <v>1389112</v>
      </c>
    </row>
    <row r="144" spans="1:55" x14ac:dyDescent="0.25">
      <c r="A144" t="s">
        <v>0</v>
      </c>
      <c r="B144" t="s">
        <v>107</v>
      </c>
      <c r="D144" t="s">
        <v>232</v>
      </c>
      <c r="E144">
        <f>+domexp!E144+reexp!E144</f>
        <v>0</v>
      </c>
      <c r="F144">
        <f>+domexp!F144+reexp!F144</f>
        <v>0</v>
      </c>
      <c r="G144">
        <f>+domexp!G144+reexp!G144</f>
        <v>0</v>
      </c>
      <c r="H144">
        <f>+domexp!H144+reexp!H144</f>
        <v>0</v>
      </c>
      <c r="I144">
        <f>+domexp!I144+reexp!I144</f>
        <v>0</v>
      </c>
      <c r="J144">
        <f>+domexp!J144+reexp!J144</f>
        <v>1284780</v>
      </c>
      <c r="K144">
        <f>+domexp!K144+reexp!K144</f>
        <v>1429237</v>
      </c>
      <c r="L144">
        <f>+domexp!L144+reexp!L144</f>
        <v>2114870</v>
      </c>
      <c r="M144">
        <f>+domexp!M144+reexp!M144</f>
        <v>1479153</v>
      </c>
      <c r="N144">
        <f>+domexp!N144+reexp!N144</f>
        <v>1445612</v>
      </c>
      <c r="O144">
        <f>+domexp!O144+reexp!O144</f>
        <v>1434492</v>
      </c>
      <c r="P144">
        <f>+domexp!P144+reexp!P144</f>
        <v>1491392</v>
      </c>
      <c r="Q144">
        <f>+domexp!Q144+reexp!Q144</f>
        <v>1523898</v>
      </c>
      <c r="R144">
        <f>+domexp!R144+reexp!R144</f>
        <v>1591363</v>
      </c>
      <c r="S144">
        <f>+domexp!S144+reexp!S144</f>
        <v>0</v>
      </c>
      <c r="T144">
        <f>+domexp!T144+reexp!T144</f>
        <v>0</v>
      </c>
      <c r="U144">
        <f>+domexp!U144+reexp!U144</f>
        <v>0</v>
      </c>
      <c r="V144">
        <f>+domexp!V144+reexp!V144</f>
        <v>0</v>
      </c>
      <c r="W144">
        <f>+domexp!W144+reexp!W144</f>
        <v>0</v>
      </c>
      <c r="X144">
        <f>+domexp!X144+reexp!X144</f>
        <v>1720541</v>
      </c>
      <c r="Y144">
        <f>+domexp!Y144+reexp!Y144</f>
        <v>4833953</v>
      </c>
      <c r="Z144">
        <f>+domexp!Z144+reexp!Z144</f>
        <v>2180725</v>
      </c>
      <c r="AA144">
        <f>+domexp!AA144+reexp!AA144</f>
        <v>1788880</v>
      </c>
      <c r="AB144">
        <f>+domexp!AB144+reexp!AB144</f>
        <v>2603218</v>
      </c>
      <c r="AC144">
        <f>+domexp!AC144+reexp!AC144</f>
        <v>2803059</v>
      </c>
      <c r="AD144">
        <f>+domexp!AD144+reexp!AD144</f>
        <v>2455685</v>
      </c>
      <c r="AE144">
        <f>+domexp!AE144+reexp!AE144</f>
        <v>2430139</v>
      </c>
      <c r="AF144">
        <f>+domexp!AF144+reexp!AF144</f>
        <v>2162083</v>
      </c>
      <c r="AG144">
        <f>+domexp!AG144+reexp!AG144</f>
        <v>2038889</v>
      </c>
      <c r="AH144">
        <f>+domexp!AH144+reexp!AH144</f>
        <v>2093023</v>
      </c>
      <c r="AI144">
        <f>+domexp!AI144+reexp!AI144</f>
        <v>1498413</v>
      </c>
      <c r="AJ144">
        <f>+domexp!AJ144+reexp!AJ144</f>
        <v>705108</v>
      </c>
      <c r="AK144">
        <f>+domexp!AK144+reexp!AK144</f>
        <v>763925</v>
      </c>
      <c r="AL144">
        <f>+domexp!AL144+reexp!AL144</f>
        <v>931332</v>
      </c>
      <c r="AM144">
        <f>+domexp!AM144+reexp!AM144</f>
        <v>1129173</v>
      </c>
      <c r="AN144">
        <f>+domexp!AN144+reexp!AN144</f>
        <v>1071504</v>
      </c>
      <c r="AO144">
        <f>+domexp!AO144+reexp!AO144</f>
        <v>1162480</v>
      </c>
      <c r="AP144">
        <f>+domexp!AP144+reexp!AP144</f>
        <v>1199602</v>
      </c>
      <c r="AQ144">
        <f>+domexp!AQ144+reexp!AQ144</f>
        <v>1065016</v>
      </c>
      <c r="AR144">
        <f>+domexp!AR144+reexp!AR144</f>
        <v>775721</v>
      </c>
      <c r="AS144">
        <f>+domexp!AS144+reexp!AS144</f>
        <v>1087087</v>
      </c>
      <c r="AT144">
        <f>+domexp!AT144+reexp!AT144</f>
        <v>494861</v>
      </c>
      <c r="AU144">
        <f>+domexp!AU144+reexp!AU144</f>
        <v>647790</v>
      </c>
      <c r="AV144">
        <f>+domexp!AV144+reexp!AV144</f>
        <v>788712</v>
      </c>
      <c r="AW144">
        <f>+domexp!AW144+reexp!AW144</f>
        <v>355426</v>
      </c>
      <c r="AX144">
        <f>+domexp!AX144+reexp!AX144</f>
        <v>603391</v>
      </c>
      <c r="AY144">
        <f>+domexp!AY144+reexp!AY144</f>
        <v>2190795</v>
      </c>
      <c r="AZ144">
        <f>+domexp!AZ144+reexp!AZ144</f>
        <v>2307208</v>
      </c>
      <c r="BA144">
        <f>+domexp!BA144+reexp!BA144</f>
        <v>1902989</v>
      </c>
      <c r="BB144">
        <f>+domexp!BB144+reexp!BB144</f>
        <v>4350341</v>
      </c>
      <c r="BC144">
        <f>+domexp!BC144+reexp!BC144</f>
        <v>10606814</v>
      </c>
    </row>
    <row r="145" spans="1:55" x14ac:dyDescent="0.25">
      <c r="A145" t="s">
        <v>0</v>
      </c>
      <c r="B145" t="s">
        <v>108</v>
      </c>
      <c r="D145" t="s">
        <v>232</v>
      </c>
      <c r="E145">
        <f>+domexp!E145+reexp!E145</f>
        <v>0</v>
      </c>
      <c r="F145">
        <f>+domexp!F145+reexp!F145</f>
        <v>0</v>
      </c>
      <c r="G145">
        <f>+domexp!G145+reexp!G145</f>
        <v>0</v>
      </c>
      <c r="H145">
        <f>+domexp!H145+reexp!H145</f>
        <v>0</v>
      </c>
      <c r="I145">
        <f>+domexp!I145+reexp!I145</f>
        <v>0</v>
      </c>
      <c r="J145">
        <f>+domexp!J145+reexp!J145</f>
        <v>4712121</v>
      </c>
      <c r="K145">
        <f>+domexp!K145+reexp!K145</f>
        <v>6275474</v>
      </c>
      <c r="L145">
        <f>+domexp!L145+reexp!L145</f>
        <v>7626290</v>
      </c>
      <c r="M145">
        <f>+domexp!M145+reexp!M145</f>
        <v>4088530</v>
      </c>
      <c r="N145">
        <f>+domexp!N145+reexp!N145</f>
        <v>4951538</v>
      </c>
      <c r="O145">
        <f>+domexp!O145+reexp!O145</f>
        <v>5806713</v>
      </c>
      <c r="P145">
        <f>+domexp!P145+reexp!P145</f>
        <v>6471284</v>
      </c>
      <c r="Q145">
        <f>+domexp!Q145+reexp!Q145</f>
        <v>6510312</v>
      </c>
      <c r="R145">
        <f>+domexp!R145+reexp!R145</f>
        <v>6369322</v>
      </c>
      <c r="S145">
        <f>+domexp!S145+reexp!S145</f>
        <v>0</v>
      </c>
      <c r="T145">
        <f>+domexp!T145+reexp!T145</f>
        <v>0</v>
      </c>
      <c r="U145">
        <f>+domexp!U145+reexp!U145</f>
        <v>0</v>
      </c>
      <c r="V145">
        <f>+domexp!V145+reexp!V145</f>
        <v>0</v>
      </c>
      <c r="W145">
        <f>+domexp!W145+reexp!W145</f>
        <v>0</v>
      </c>
      <c r="X145">
        <f>+domexp!X145+reexp!X145</f>
        <v>4857245</v>
      </c>
      <c r="Y145">
        <f>+domexp!Y145+reexp!Y145</f>
        <v>9884101</v>
      </c>
      <c r="Z145">
        <f>+domexp!Z145+reexp!Z145</f>
        <v>5211388</v>
      </c>
      <c r="AA145">
        <f>+domexp!AA145+reexp!AA145</f>
        <v>5559939</v>
      </c>
      <c r="AB145">
        <f>+domexp!AB145+reexp!AB145</f>
        <v>7011109</v>
      </c>
      <c r="AC145">
        <f>+domexp!AC145+reexp!AC145</f>
        <v>5668939</v>
      </c>
      <c r="AD145">
        <f>+domexp!AD145+reexp!AD145</f>
        <v>6336459</v>
      </c>
      <c r="AE145">
        <f>+domexp!AE145+reexp!AE145</f>
        <v>5944886</v>
      </c>
      <c r="AF145">
        <f>+domexp!AF145+reexp!AF145</f>
        <v>5410895</v>
      </c>
      <c r="AG145">
        <f>+domexp!AG145+reexp!AG145</f>
        <v>5385231</v>
      </c>
      <c r="AH145">
        <f>+domexp!AH145+reexp!AH145</f>
        <v>9592814</v>
      </c>
      <c r="AI145">
        <f>+domexp!AI145+reexp!AI145</f>
        <v>6284080</v>
      </c>
      <c r="AJ145">
        <f>+domexp!AJ145+reexp!AJ145</f>
        <v>2148611</v>
      </c>
      <c r="AK145">
        <f>+domexp!AK145+reexp!AK145</f>
        <v>768868</v>
      </c>
      <c r="AL145">
        <f>+domexp!AL145+reexp!AL145</f>
        <v>756752</v>
      </c>
      <c r="AM145">
        <f>+domexp!AM145+reexp!AM145</f>
        <v>1491265</v>
      </c>
      <c r="AN145">
        <f>+domexp!AN145+reexp!AN145</f>
        <v>2091837</v>
      </c>
      <c r="AO145">
        <f>+domexp!AO145+reexp!AO145</f>
        <v>1770939</v>
      </c>
      <c r="AP145">
        <f>+domexp!AP145+reexp!AP145</f>
        <v>1937976</v>
      </c>
      <c r="AQ145">
        <f>+domexp!AQ145+reexp!AQ145</f>
        <v>1667361</v>
      </c>
      <c r="AR145">
        <f>+domexp!AR145+reexp!AR145</f>
        <v>1526664</v>
      </c>
      <c r="AS145">
        <f>+domexp!AS145+reexp!AS145</f>
        <v>2899791</v>
      </c>
      <c r="AT145">
        <f>+domexp!AT145+reexp!AT145</f>
        <v>1278399</v>
      </c>
      <c r="AU145">
        <f>+domexp!AU145+reexp!AU145</f>
        <v>1433953</v>
      </c>
      <c r="AV145">
        <f>+domexp!AV145+reexp!AV145</f>
        <v>2036157</v>
      </c>
      <c r="AW145">
        <f>+domexp!AW145+reexp!AW145</f>
        <v>812678</v>
      </c>
      <c r="AX145">
        <f>+domexp!AX145+reexp!AX145</f>
        <v>1008267</v>
      </c>
      <c r="AY145">
        <f>+domexp!AY145+reexp!AY145</f>
        <v>2749046</v>
      </c>
      <c r="AZ145">
        <f>+domexp!AZ145+reexp!AZ145</f>
        <v>3745614</v>
      </c>
      <c r="BA145">
        <f>+domexp!BA145+reexp!BA145</f>
        <v>4183961</v>
      </c>
      <c r="BB145">
        <f>+domexp!BB145+reexp!BB145</f>
        <v>5574884</v>
      </c>
      <c r="BC145">
        <f>+domexp!BC145+reexp!BC145</f>
        <v>6256153</v>
      </c>
    </row>
    <row r="146" spans="1:55" x14ac:dyDescent="0.25">
      <c r="A146" t="s">
        <v>0</v>
      </c>
      <c r="B146" t="s">
        <v>109</v>
      </c>
      <c r="D146" t="s">
        <v>232</v>
      </c>
      <c r="E146">
        <f>+domexp!E146+reexp!E146</f>
        <v>0</v>
      </c>
      <c r="F146">
        <f>+domexp!F146+reexp!F146</f>
        <v>0</v>
      </c>
      <c r="G146">
        <f>+domexp!G146+reexp!G146</f>
        <v>0</v>
      </c>
      <c r="H146">
        <f>+domexp!H146+reexp!H146</f>
        <v>0</v>
      </c>
      <c r="I146">
        <f>+domexp!I146+reexp!I146</f>
        <v>0</v>
      </c>
      <c r="J146">
        <f>+domexp!J146+reexp!J146</f>
        <v>6910400</v>
      </c>
      <c r="K146">
        <f>+domexp!K146+reexp!K146</f>
        <v>7928728</v>
      </c>
      <c r="L146">
        <f>+domexp!L146+reexp!L146</f>
        <v>10525411</v>
      </c>
      <c r="M146">
        <f>+domexp!M146+reexp!M146</f>
        <v>8390627</v>
      </c>
      <c r="N146">
        <f>+domexp!N146+reexp!N146</f>
        <v>8776910</v>
      </c>
      <c r="O146">
        <f>+domexp!O146+reexp!O146</f>
        <v>16819681</v>
      </c>
      <c r="P146">
        <f>+domexp!P146+reexp!P146</f>
        <v>12387705</v>
      </c>
      <c r="Q146">
        <f>+domexp!Q146+reexp!Q146</f>
        <v>13171829</v>
      </c>
      <c r="R146">
        <f>+domexp!R146+reexp!R146</f>
        <v>13021097</v>
      </c>
      <c r="S146">
        <f>+domexp!S146+reexp!S146</f>
        <v>0</v>
      </c>
      <c r="T146">
        <f>+domexp!T146+reexp!T146</f>
        <v>0</v>
      </c>
      <c r="U146">
        <f>+domexp!U146+reexp!U146</f>
        <v>0</v>
      </c>
      <c r="V146">
        <f>+domexp!V146+reexp!V146</f>
        <v>0</v>
      </c>
      <c r="W146">
        <f>+domexp!W146+reexp!W146</f>
        <v>0</v>
      </c>
      <c r="X146">
        <f>+domexp!X146+reexp!X146</f>
        <v>11074641</v>
      </c>
      <c r="Y146">
        <f>+domexp!Y146+reexp!Y146</f>
        <v>24893997</v>
      </c>
      <c r="Z146">
        <f>+domexp!Z146+reexp!Z146</f>
        <v>10602573</v>
      </c>
      <c r="AA146">
        <f>+domexp!AA146+reexp!AA146</f>
        <v>11176009</v>
      </c>
      <c r="AB146">
        <f>+domexp!AB146+reexp!AB146</f>
        <v>11250107</v>
      </c>
      <c r="AC146">
        <f>+domexp!AC146+reexp!AC146</f>
        <v>14108573</v>
      </c>
      <c r="AD146">
        <f>+domexp!AD146+reexp!AD146</f>
        <v>16485917</v>
      </c>
      <c r="AE146">
        <f>+domexp!AE146+reexp!AE146</f>
        <v>12890393</v>
      </c>
      <c r="AF146">
        <f>+domexp!AF146+reexp!AF146</f>
        <v>14665668</v>
      </c>
      <c r="AG146">
        <f>+domexp!AG146+reexp!AG146</f>
        <v>16425073</v>
      </c>
      <c r="AH146">
        <f>+domexp!AH146+reexp!AH146</f>
        <v>13705052</v>
      </c>
      <c r="AI146">
        <f>+domexp!AI146+reexp!AI146</f>
        <v>8142052</v>
      </c>
      <c r="AJ146">
        <f>+domexp!AJ146+reexp!AJ146</f>
        <v>4169340</v>
      </c>
      <c r="AK146">
        <f>+domexp!AK146+reexp!AK146</f>
        <v>4830638</v>
      </c>
      <c r="AL146">
        <f>+domexp!AL146+reexp!AL146</f>
        <v>6317814</v>
      </c>
      <c r="AM146">
        <f>+domexp!AM146+reexp!AM146</f>
        <v>5881917</v>
      </c>
      <c r="AN146">
        <f>+domexp!AN146+reexp!AN146</f>
        <v>4895702</v>
      </c>
      <c r="AO146">
        <f>+domexp!AO146+reexp!AO146</f>
        <v>4865609</v>
      </c>
      <c r="AP146">
        <f>+domexp!AP146+reexp!AP146</f>
        <v>7203387</v>
      </c>
      <c r="AQ146">
        <f>+domexp!AQ146+reexp!AQ146</f>
        <v>5316606</v>
      </c>
      <c r="AR146">
        <f>+domexp!AR146+reexp!AR146</f>
        <v>4702439</v>
      </c>
      <c r="AS146">
        <f>+domexp!AS146+reexp!AS146</f>
        <v>5119941</v>
      </c>
      <c r="AT146">
        <f>+domexp!AT146+reexp!AT146</f>
        <v>3563609</v>
      </c>
      <c r="AU146">
        <f>+domexp!AU146+reexp!AU146</f>
        <v>3608422</v>
      </c>
      <c r="AV146">
        <f>+domexp!AV146+reexp!AV146</f>
        <v>4105018</v>
      </c>
      <c r="AW146">
        <f>+domexp!AW146+reexp!AW146</f>
        <v>2325311</v>
      </c>
      <c r="AX146">
        <f>+domexp!AX146+reexp!AX146</f>
        <v>3453095</v>
      </c>
      <c r="AY146">
        <f>+domexp!AY146+reexp!AY146</f>
        <v>11980040</v>
      </c>
      <c r="AZ146">
        <f>+domexp!AZ146+reexp!AZ146</f>
        <v>17439611</v>
      </c>
      <c r="BA146">
        <f>+domexp!BA146+reexp!BA146</f>
        <v>26085886</v>
      </c>
      <c r="BB146">
        <f>+domexp!BB146+reexp!BB146</f>
        <v>34369100</v>
      </c>
      <c r="BC146">
        <f>+domexp!BC146+reexp!BC146</f>
        <v>43369876</v>
      </c>
    </row>
    <row r="147" spans="1:55" x14ac:dyDescent="0.25">
      <c r="A147" t="s">
        <v>0</v>
      </c>
      <c r="B147" t="s">
        <v>110</v>
      </c>
      <c r="D147" t="s">
        <v>232</v>
      </c>
      <c r="E147">
        <f>+domexp!E147+reexp!E147</f>
        <v>0</v>
      </c>
      <c r="F147">
        <f>+domexp!F147+reexp!F147</f>
        <v>0</v>
      </c>
      <c r="G147">
        <f>+domexp!G147+reexp!G147</f>
        <v>0</v>
      </c>
      <c r="H147">
        <f>+domexp!H147+reexp!H147</f>
        <v>0</v>
      </c>
      <c r="I147">
        <f>+domexp!I147+reexp!I147</f>
        <v>0</v>
      </c>
      <c r="J147">
        <f>+domexp!J147+reexp!J147</f>
        <v>2091075</v>
      </c>
      <c r="K147">
        <f>+domexp!K147+reexp!K147</f>
        <v>2298518</v>
      </c>
      <c r="L147">
        <f>+domexp!L147+reexp!L147</f>
        <v>2578649</v>
      </c>
      <c r="M147">
        <f>+domexp!M147+reexp!M147</f>
        <v>2684474</v>
      </c>
      <c r="N147">
        <f>+domexp!N147+reexp!N147</f>
        <v>2418005</v>
      </c>
      <c r="O147">
        <f>+domexp!O147+reexp!O147</f>
        <v>3028105</v>
      </c>
      <c r="P147">
        <f>+domexp!P147+reexp!P147</f>
        <v>2971705</v>
      </c>
      <c r="Q147">
        <f>+domexp!Q147+reexp!Q147</f>
        <v>3001498</v>
      </c>
      <c r="R147">
        <f>+domexp!R147+reexp!R147</f>
        <v>3012018</v>
      </c>
      <c r="S147">
        <f>+domexp!S147+reexp!S147</f>
        <v>0</v>
      </c>
      <c r="T147">
        <f>+domexp!T147+reexp!T147</f>
        <v>0</v>
      </c>
      <c r="U147">
        <f>+domexp!U147+reexp!U147</f>
        <v>0</v>
      </c>
      <c r="V147">
        <f>+domexp!V147+reexp!V147</f>
        <v>0</v>
      </c>
      <c r="W147">
        <f>+domexp!W147+reexp!W147</f>
        <v>0</v>
      </c>
      <c r="X147">
        <f>+domexp!X147+reexp!X147</f>
        <v>3366010</v>
      </c>
      <c r="Y147">
        <f>+domexp!Y147+reexp!Y147</f>
        <v>6056941</v>
      </c>
      <c r="Z147">
        <f>+domexp!Z147+reexp!Z147</f>
        <v>3107165</v>
      </c>
      <c r="AA147">
        <f>+domexp!AA147+reexp!AA147</f>
        <v>2599279</v>
      </c>
      <c r="AB147">
        <f>+domexp!AB147+reexp!AB147</f>
        <v>3258361</v>
      </c>
      <c r="AC147">
        <f>+domexp!AC147+reexp!AC147</f>
        <v>3266381</v>
      </c>
      <c r="AD147">
        <f>+domexp!AD147+reexp!AD147</f>
        <v>3250538</v>
      </c>
      <c r="AE147">
        <f>+domexp!AE147+reexp!AE147</f>
        <v>2439449</v>
      </c>
      <c r="AF147">
        <f>+domexp!AF147+reexp!AF147</f>
        <v>2918209</v>
      </c>
      <c r="AG147">
        <f>+domexp!AG147+reexp!AG147</f>
        <v>3160435</v>
      </c>
      <c r="AH147">
        <f>+domexp!AH147+reexp!AH147</f>
        <v>3775496</v>
      </c>
      <c r="AI147">
        <f>+domexp!AI147+reexp!AI147</f>
        <v>3633806</v>
      </c>
      <c r="AJ147">
        <f>+domexp!AJ147+reexp!AJ147</f>
        <v>2017523</v>
      </c>
      <c r="AK147">
        <f>+domexp!AK147+reexp!AK147</f>
        <v>1527611</v>
      </c>
      <c r="AL147">
        <f>+domexp!AL147+reexp!AL147</f>
        <v>1776364</v>
      </c>
      <c r="AM147">
        <f>+domexp!AM147+reexp!AM147</f>
        <v>1719722</v>
      </c>
      <c r="AN147">
        <f>+domexp!AN147+reexp!AN147</f>
        <v>1558719</v>
      </c>
      <c r="AO147">
        <f>+domexp!AO147+reexp!AO147</f>
        <v>1955873</v>
      </c>
      <c r="AP147">
        <f>+domexp!AP147+reexp!AP147</f>
        <v>2350261</v>
      </c>
      <c r="AQ147">
        <f>+domexp!AQ147+reexp!AQ147</f>
        <v>2247621</v>
      </c>
      <c r="AR147">
        <f>+domexp!AR147+reexp!AR147</f>
        <v>2220281</v>
      </c>
      <c r="AS147">
        <f>+domexp!AS147+reexp!AS147</f>
        <v>2825823</v>
      </c>
      <c r="AT147">
        <f>+domexp!AT147+reexp!AT147</f>
        <v>2550400</v>
      </c>
      <c r="AU147">
        <f>+domexp!AU147+reexp!AU147</f>
        <v>1823446</v>
      </c>
      <c r="AV147">
        <f>+domexp!AV147+reexp!AV147</f>
        <v>1300787</v>
      </c>
      <c r="AW147">
        <f>+domexp!AW147+reexp!AW147</f>
        <v>598839</v>
      </c>
      <c r="AX147">
        <f>+domexp!AX147+reexp!AX147</f>
        <v>1062767</v>
      </c>
      <c r="AY147">
        <f>+domexp!AY147+reexp!AY147</f>
        <v>3289534</v>
      </c>
      <c r="AZ147">
        <f>+domexp!AZ147+reexp!AZ147</f>
        <v>4077336</v>
      </c>
      <c r="BA147">
        <f>+domexp!BA147+reexp!BA147</f>
        <v>5759413</v>
      </c>
      <c r="BB147">
        <f>+domexp!BB147+reexp!BB147</f>
        <v>10505975</v>
      </c>
      <c r="BC147">
        <f>+domexp!BC147+reexp!BC147</f>
        <v>13859934</v>
      </c>
    </row>
    <row r="148" spans="1:55" x14ac:dyDescent="0.25">
      <c r="A148" t="s">
        <v>0</v>
      </c>
      <c r="B148" t="s">
        <v>111</v>
      </c>
      <c r="D148" t="s">
        <v>232</v>
      </c>
      <c r="E148">
        <f>+domexp!E148+reexp!E148</f>
        <v>0</v>
      </c>
      <c r="F148">
        <f>+domexp!F148+reexp!F148</f>
        <v>0</v>
      </c>
      <c r="G148">
        <f>+domexp!G148+reexp!G148</f>
        <v>0</v>
      </c>
      <c r="H148">
        <f>+domexp!H148+reexp!H148</f>
        <v>0</v>
      </c>
      <c r="I148">
        <f>+domexp!I148+reexp!I148</f>
        <v>0</v>
      </c>
      <c r="J148">
        <f>+domexp!J148+reexp!J148</f>
        <v>118984</v>
      </c>
      <c r="K148">
        <f>+domexp!K148+reexp!K148</f>
        <v>173657</v>
      </c>
      <c r="L148">
        <f>+domexp!L148+reexp!L148</f>
        <v>237901</v>
      </c>
      <c r="M148">
        <f>+domexp!M148+reexp!M148</f>
        <v>184691</v>
      </c>
      <c r="N148">
        <f>+domexp!N148+reexp!N148</f>
        <v>212339</v>
      </c>
      <c r="O148">
        <f>+domexp!O148+reexp!O148</f>
        <v>247408</v>
      </c>
      <c r="P148">
        <f>+domexp!P148+reexp!P148</f>
        <v>338063</v>
      </c>
      <c r="Q148">
        <f>+domexp!Q148+reexp!Q148</f>
        <v>347621</v>
      </c>
      <c r="R148">
        <f>+domexp!R148+reexp!R148</f>
        <v>376350</v>
      </c>
      <c r="S148">
        <f>+domexp!S148+reexp!S148</f>
        <v>0</v>
      </c>
      <c r="T148">
        <f>+domexp!T148+reexp!T148</f>
        <v>0</v>
      </c>
      <c r="U148">
        <f>+domexp!U148+reexp!U148</f>
        <v>0</v>
      </c>
      <c r="V148">
        <f>+domexp!V148+reexp!V148</f>
        <v>0</v>
      </c>
      <c r="W148">
        <f>+domexp!W148+reexp!W148</f>
        <v>0</v>
      </c>
      <c r="X148">
        <f>+domexp!X148+reexp!X148</f>
        <v>555806</v>
      </c>
      <c r="Y148">
        <f>+domexp!Y148+reexp!Y148</f>
        <v>768429</v>
      </c>
      <c r="Z148">
        <f>+domexp!Z148+reexp!Z148</f>
        <v>439455</v>
      </c>
      <c r="AA148">
        <f>+domexp!AA148+reexp!AA148</f>
        <v>415646</v>
      </c>
      <c r="AB148">
        <f>+domexp!AB148+reexp!AB148</f>
        <v>555461</v>
      </c>
      <c r="AC148">
        <f>+domexp!AC148+reexp!AC148</f>
        <v>523733</v>
      </c>
      <c r="AD148">
        <f>+domexp!AD148+reexp!AD148</f>
        <v>540865</v>
      </c>
      <c r="AE148">
        <f>+domexp!AE148+reexp!AE148</f>
        <v>559065</v>
      </c>
      <c r="AF148">
        <f>+domexp!AF148+reexp!AF148</f>
        <v>426090</v>
      </c>
      <c r="AG148">
        <f>+domexp!AG148+reexp!AG148</f>
        <v>512277</v>
      </c>
      <c r="AH148">
        <f>+domexp!AH148+reexp!AH148</f>
        <v>688415</v>
      </c>
      <c r="AI148">
        <f>+domexp!AI148+reexp!AI148</f>
        <v>364785</v>
      </c>
      <c r="AJ148">
        <f>+domexp!AJ148+reexp!AJ148</f>
        <v>190728</v>
      </c>
      <c r="AK148">
        <f>+domexp!AK148+reexp!AK148</f>
        <v>204722</v>
      </c>
      <c r="AL148">
        <f>+domexp!AL148+reexp!AL148</f>
        <v>423925</v>
      </c>
      <c r="AM148">
        <f>+domexp!AM148+reexp!AM148</f>
        <v>267895</v>
      </c>
      <c r="AN148">
        <f>+domexp!AN148+reexp!AN148</f>
        <v>134556</v>
      </c>
      <c r="AO148">
        <f>+domexp!AO148+reexp!AO148</f>
        <v>194947</v>
      </c>
      <c r="AP148">
        <f>+domexp!AP148+reexp!AP148</f>
        <v>265476</v>
      </c>
      <c r="AQ148">
        <f>+domexp!AQ148+reexp!AQ148</f>
        <v>214231</v>
      </c>
      <c r="AR148">
        <f>+domexp!AR148+reexp!AR148</f>
        <v>202944</v>
      </c>
      <c r="AS148">
        <f>+domexp!AS148+reexp!AS148</f>
        <v>391177</v>
      </c>
      <c r="AT148">
        <f>+domexp!AT148+reexp!AT148</f>
        <v>486000</v>
      </c>
      <c r="AU148">
        <f>+domexp!AU148+reexp!AU148</f>
        <v>486175</v>
      </c>
      <c r="AV148">
        <f>+domexp!AV148+reexp!AV148</f>
        <v>557229</v>
      </c>
      <c r="AW148">
        <f>+domexp!AW148+reexp!AW148</f>
        <v>253062</v>
      </c>
      <c r="AX148">
        <f>+domexp!AX148+reexp!AX148</f>
        <v>225951</v>
      </c>
      <c r="AY148">
        <f>+domexp!AY148+reexp!AY148</f>
        <v>468679</v>
      </c>
      <c r="AZ148">
        <f>+domexp!AZ148+reexp!AZ148</f>
        <v>504513</v>
      </c>
      <c r="BA148">
        <f>+domexp!BA148+reexp!BA148</f>
        <v>934967</v>
      </c>
      <c r="BB148">
        <f>+domexp!BB148+reexp!BB148</f>
        <v>951927</v>
      </c>
      <c r="BC148">
        <f>+domexp!BC148+reexp!BC148</f>
        <v>1041325</v>
      </c>
    </row>
    <row r="149" spans="1:55" x14ac:dyDescent="0.25">
      <c r="A149" t="s">
        <v>0</v>
      </c>
      <c r="B149" t="s">
        <v>112</v>
      </c>
      <c r="D149" t="s">
        <v>232</v>
      </c>
      <c r="E149">
        <f>+domexp!E149+reexp!E149</f>
        <v>0</v>
      </c>
      <c r="F149">
        <f>+domexp!F149+reexp!F149</f>
        <v>0</v>
      </c>
      <c r="G149">
        <f>+domexp!G149+reexp!G149</f>
        <v>0</v>
      </c>
      <c r="H149">
        <f>+domexp!H149+reexp!H149</f>
        <v>0</v>
      </c>
      <c r="I149">
        <f>+domexp!I149+reexp!I149</f>
        <v>0</v>
      </c>
      <c r="J149">
        <f>+domexp!J149+reexp!J149</f>
        <v>13378435</v>
      </c>
      <c r="K149">
        <f>+domexp!K149+reexp!K149</f>
        <v>19910701</v>
      </c>
      <c r="L149">
        <f>+domexp!L149+reexp!L149</f>
        <v>18271026</v>
      </c>
      <c r="M149">
        <f>+domexp!M149+reexp!M149</f>
        <v>16938872</v>
      </c>
      <c r="N149">
        <f>+domexp!N149+reexp!N149</f>
        <v>19188387</v>
      </c>
      <c r="O149">
        <f>+domexp!O149+reexp!O149</f>
        <v>19710537</v>
      </c>
      <c r="P149">
        <f>+domexp!P149+reexp!P149</f>
        <v>19315385</v>
      </c>
      <c r="Q149">
        <f>+domexp!Q149+reexp!Q149</f>
        <v>21324856</v>
      </c>
      <c r="R149">
        <f>+domexp!R149+reexp!R149</f>
        <v>23437343</v>
      </c>
      <c r="S149">
        <f>+domexp!S149+reexp!S149</f>
        <v>0</v>
      </c>
      <c r="T149">
        <f>+domexp!T149+reexp!T149</f>
        <v>0</v>
      </c>
      <c r="U149">
        <f>+domexp!U149+reexp!U149</f>
        <v>0</v>
      </c>
      <c r="V149">
        <f>+domexp!V149+reexp!V149</f>
        <v>0</v>
      </c>
      <c r="W149">
        <f>+domexp!W149+reexp!W149</f>
        <v>0</v>
      </c>
      <c r="X149">
        <f>+domexp!X149+reexp!X149</f>
        <v>21701837</v>
      </c>
      <c r="Y149">
        <f>+domexp!Y149+reexp!Y149</f>
        <v>43841651</v>
      </c>
      <c r="Z149">
        <f>+domexp!Z149+reexp!Z149</f>
        <v>28053695</v>
      </c>
      <c r="AA149">
        <f>+domexp!AA149+reexp!AA149</f>
        <v>23324615</v>
      </c>
      <c r="AB149">
        <f>+domexp!AB149+reexp!AB149</f>
        <v>28832281</v>
      </c>
      <c r="AC149">
        <f>+domexp!AC149+reexp!AC149</f>
        <v>27702386</v>
      </c>
      <c r="AD149">
        <f>+domexp!AD149+reexp!AD149</f>
        <v>29735332</v>
      </c>
      <c r="AE149">
        <f>+domexp!AE149+reexp!AE149</f>
        <v>23649710</v>
      </c>
      <c r="AF149">
        <f>+domexp!AF149+reexp!AF149</f>
        <v>27601502</v>
      </c>
      <c r="AG149">
        <f>+domexp!AG149+reexp!AG149</f>
        <v>31773511</v>
      </c>
      <c r="AH149">
        <f>+domexp!AH149+reexp!AH149</f>
        <v>29677382</v>
      </c>
      <c r="AI149">
        <f>+domexp!AI149+reexp!AI149</f>
        <v>25676179</v>
      </c>
      <c r="AJ149">
        <f>+domexp!AJ149+reexp!AJ149</f>
        <v>15055490</v>
      </c>
      <c r="AK149">
        <f>+domexp!AK149+reexp!AK149</f>
        <v>10862658</v>
      </c>
      <c r="AL149">
        <f>+domexp!AL149+reexp!AL149</f>
        <v>13287256</v>
      </c>
      <c r="AM149">
        <f>+domexp!AM149+reexp!AM149</f>
        <v>14903631</v>
      </c>
      <c r="AN149">
        <f>+domexp!AN149+reexp!AN149</f>
        <v>15600746</v>
      </c>
      <c r="AO149">
        <f>+domexp!AO149+reexp!AO149</f>
        <v>15540157</v>
      </c>
      <c r="AP149">
        <f>+domexp!AP149+reexp!AP149</f>
        <v>20391596</v>
      </c>
      <c r="AQ149">
        <f>+domexp!AQ149+reexp!AQ149</f>
        <v>19715071</v>
      </c>
      <c r="AR149">
        <f>+domexp!AR149+reexp!AR149</f>
        <v>20670168</v>
      </c>
      <c r="AS149">
        <f>+domexp!AS149+reexp!AS149</f>
        <v>17896716</v>
      </c>
      <c r="AT149">
        <f>+domexp!AT149+reexp!AT149</f>
        <v>15581124</v>
      </c>
      <c r="AU149">
        <f>+domexp!AU149+reexp!AU149</f>
        <v>13345469</v>
      </c>
      <c r="AV149">
        <f>+domexp!AV149+reexp!AV149</f>
        <v>9563068</v>
      </c>
      <c r="AW149">
        <f>+domexp!AW149+reexp!AW149</f>
        <v>4098469</v>
      </c>
      <c r="AX149">
        <f>+domexp!AX149+reexp!AX149</f>
        <v>6528535</v>
      </c>
      <c r="AY149">
        <f>+domexp!AY149+reexp!AY149</f>
        <v>20948904</v>
      </c>
      <c r="AZ149">
        <f>+domexp!AZ149+reexp!AZ149</f>
        <v>34980377</v>
      </c>
      <c r="BA149">
        <f>+domexp!BA149+reexp!BA149</f>
        <v>52835340</v>
      </c>
      <c r="BB149">
        <f>+domexp!BB149+reexp!BB149</f>
        <v>51571527</v>
      </c>
      <c r="BC149">
        <f>+domexp!BC149+reexp!BC149</f>
        <v>38921183</v>
      </c>
    </row>
    <row r="150" spans="1:55" x14ac:dyDescent="0.25">
      <c r="A150" t="s">
        <v>0</v>
      </c>
      <c r="B150" t="s">
        <v>113</v>
      </c>
      <c r="D150" t="s">
        <v>232</v>
      </c>
      <c r="E150">
        <f>+domexp!E150+reexp!E150</f>
        <v>0</v>
      </c>
      <c r="F150">
        <f>+domexp!F150+reexp!F150</f>
        <v>0</v>
      </c>
      <c r="G150">
        <f>+domexp!G150+reexp!G150</f>
        <v>0</v>
      </c>
      <c r="H150">
        <f>+domexp!H150+reexp!H150</f>
        <v>0</v>
      </c>
      <c r="I150">
        <f>+domexp!I150+reexp!I150</f>
        <v>0</v>
      </c>
      <c r="J150">
        <f>+domexp!J150+reexp!J150</f>
        <v>98884</v>
      </c>
      <c r="K150">
        <f>+domexp!K150+reexp!K150</f>
        <v>188891</v>
      </c>
      <c r="L150">
        <f>+domexp!L150+reexp!L150</f>
        <v>114723</v>
      </c>
      <c r="M150">
        <f>+domexp!M150+reexp!M150</f>
        <v>56444</v>
      </c>
      <c r="N150">
        <f>+domexp!N150+reexp!N150</f>
        <v>83828</v>
      </c>
      <c r="O150">
        <f>+domexp!O150+reexp!O150</f>
        <v>220775</v>
      </c>
      <c r="P150">
        <f>+domexp!P150+reexp!P150</f>
        <v>147391</v>
      </c>
      <c r="Q150">
        <f>+domexp!Q150+reexp!Q150</f>
        <v>98677</v>
      </c>
      <c r="R150">
        <f>+domexp!R150+reexp!R150</f>
        <v>197532</v>
      </c>
      <c r="S150">
        <f>+domexp!S150+reexp!S150</f>
        <v>0</v>
      </c>
      <c r="T150">
        <f>+domexp!T150+reexp!T150</f>
        <v>0</v>
      </c>
      <c r="U150">
        <f>+domexp!U150+reexp!U150</f>
        <v>0</v>
      </c>
      <c r="V150">
        <f>+domexp!V150+reexp!V150</f>
        <v>0</v>
      </c>
      <c r="W150">
        <f>+domexp!W150+reexp!W150</f>
        <v>0</v>
      </c>
      <c r="X150">
        <f>+domexp!X150+reexp!X150</f>
        <v>295560</v>
      </c>
      <c r="Y150">
        <f>+domexp!Y150+reexp!Y150</f>
        <v>172134</v>
      </c>
      <c r="Z150">
        <f>+domexp!Z150+reexp!Z150</f>
        <v>69965</v>
      </c>
      <c r="AA150">
        <f>+domexp!AA150+reexp!AA150</f>
        <v>75369</v>
      </c>
      <c r="AB150">
        <f>+domexp!AB150+reexp!AB150</f>
        <v>136711</v>
      </c>
      <c r="AC150">
        <f>+domexp!AC150+reexp!AC150</f>
        <v>154855</v>
      </c>
      <c r="AD150">
        <f>+domexp!AD150+reexp!AD150</f>
        <v>195420</v>
      </c>
      <c r="AE150">
        <f>+domexp!AE150+reexp!AE150</f>
        <v>137031</v>
      </c>
      <c r="AF150">
        <f>+domexp!AF150+reexp!AF150</f>
        <v>114454</v>
      </c>
      <c r="AG150">
        <f>+domexp!AG150+reexp!AG150</f>
        <v>144772</v>
      </c>
      <c r="AH150">
        <f>+domexp!AH150+reexp!AH150</f>
        <v>121726</v>
      </c>
      <c r="AI150">
        <f>+domexp!AI150+reexp!AI150</f>
        <v>150912</v>
      </c>
      <c r="AJ150">
        <f>+domexp!AJ150+reexp!AJ150</f>
        <v>109059</v>
      </c>
      <c r="AK150">
        <f>+domexp!AK150+reexp!AK150</f>
        <v>85203</v>
      </c>
      <c r="AL150">
        <f>+domexp!AL150+reexp!AL150</f>
        <v>156898</v>
      </c>
      <c r="AM150">
        <f>+domexp!AM150+reexp!AM150</f>
        <v>125007</v>
      </c>
      <c r="AN150">
        <f>+domexp!AN150+reexp!AN150</f>
        <v>78316</v>
      </c>
      <c r="AO150">
        <f>+domexp!AO150+reexp!AO150</f>
        <v>67994</v>
      </c>
      <c r="AP150">
        <f>+domexp!AP150+reexp!AP150</f>
        <v>96458</v>
      </c>
      <c r="AQ150">
        <f>+domexp!AQ150+reexp!AQ150</f>
        <v>73022</v>
      </c>
      <c r="AR150">
        <f>+domexp!AR150+reexp!AR150</f>
        <v>73075</v>
      </c>
      <c r="AS150">
        <f>+domexp!AS150+reexp!AS150</f>
        <v>86974</v>
      </c>
      <c r="AT150">
        <f>+domexp!AT150+reexp!AT150</f>
        <v>73478</v>
      </c>
      <c r="AU150">
        <f>+domexp!AU150+reexp!AU150</f>
        <v>82855</v>
      </c>
      <c r="AV150">
        <f>+domexp!AV150+reexp!AV150</f>
        <v>99881</v>
      </c>
      <c r="AW150">
        <f>+domexp!AW150+reexp!AW150</f>
        <v>52122</v>
      </c>
      <c r="AX150">
        <f>+domexp!AX150+reexp!AX150</f>
        <v>75999</v>
      </c>
      <c r="AY150">
        <f>+domexp!AY150+reexp!AY150</f>
        <v>303577</v>
      </c>
      <c r="AZ150">
        <f>+domexp!AZ150+reexp!AZ150</f>
        <v>308446</v>
      </c>
      <c r="BA150">
        <f>+domexp!BA150+reexp!BA150</f>
        <v>971199</v>
      </c>
      <c r="BB150">
        <f>+domexp!BB150+reexp!BB150</f>
        <v>893067</v>
      </c>
      <c r="BC150">
        <f>+domexp!BC150+reexp!BC150</f>
        <v>537798</v>
      </c>
    </row>
    <row r="151" spans="1:55" x14ac:dyDescent="0.25">
      <c r="A151" t="s">
        <v>0</v>
      </c>
      <c r="B151" t="s">
        <v>226</v>
      </c>
      <c r="D151" t="s">
        <v>232</v>
      </c>
      <c r="E151">
        <f>+domexp!E151+reexp!E151</f>
        <v>0</v>
      </c>
      <c r="F151">
        <f>+domexp!F151+reexp!F151</f>
        <v>0</v>
      </c>
      <c r="G151">
        <f>+domexp!G151+reexp!G151</f>
        <v>0</v>
      </c>
      <c r="H151">
        <f>+domexp!H151+reexp!H151</f>
        <v>0</v>
      </c>
      <c r="I151">
        <f>+domexp!I151+reexp!I151</f>
        <v>0</v>
      </c>
      <c r="J151">
        <f>+domexp!J151+reexp!J151</f>
        <v>0</v>
      </c>
      <c r="K151">
        <f>+domexp!K151+reexp!K151</f>
        <v>0</v>
      </c>
      <c r="L151">
        <f>+domexp!L151+reexp!L151</f>
        <v>0</v>
      </c>
      <c r="M151">
        <f>+domexp!M151+reexp!M151</f>
        <v>0</v>
      </c>
      <c r="N151">
        <f>+domexp!N151+reexp!N151</f>
        <v>0</v>
      </c>
      <c r="O151">
        <f>+domexp!O151+reexp!O151</f>
        <v>0</v>
      </c>
      <c r="P151">
        <f>+domexp!P151+reexp!P151</f>
        <v>0</v>
      </c>
      <c r="Q151">
        <f>+domexp!Q151+reexp!Q151</f>
        <v>0</v>
      </c>
      <c r="R151">
        <f>+domexp!R151+reexp!R151</f>
        <v>0</v>
      </c>
      <c r="S151">
        <f>+domexp!S151+reexp!S151</f>
        <v>0</v>
      </c>
      <c r="T151">
        <f>+domexp!T151+reexp!T151</f>
        <v>0</v>
      </c>
      <c r="U151">
        <f>+domexp!U151+reexp!U151</f>
        <v>0</v>
      </c>
      <c r="V151">
        <f>+domexp!V151+reexp!V151</f>
        <v>0</v>
      </c>
      <c r="W151">
        <f>+domexp!W151+reexp!W151</f>
        <v>0</v>
      </c>
      <c r="X151">
        <f>+domexp!X151+reexp!X151</f>
        <v>0</v>
      </c>
      <c r="Y151">
        <f>+domexp!Y151+reexp!Y151</f>
        <v>0</v>
      </c>
      <c r="Z151">
        <f>+domexp!Z151+reexp!Z151</f>
        <v>0</v>
      </c>
      <c r="AA151">
        <f>+domexp!AA151+reexp!AA151</f>
        <v>0</v>
      </c>
      <c r="AB151">
        <f>+domexp!AB151+reexp!AB151</f>
        <v>0</v>
      </c>
      <c r="AC151">
        <f>+domexp!AC151+reexp!AC151</f>
        <v>0</v>
      </c>
      <c r="AD151">
        <f>+domexp!AD151+reexp!AD151</f>
        <v>0</v>
      </c>
      <c r="AE151">
        <f>+domexp!AE151+reexp!AE151</f>
        <v>0</v>
      </c>
      <c r="AF151">
        <f>+domexp!AF151+reexp!AF151</f>
        <v>0</v>
      </c>
      <c r="AG151">
        <f>+domexp!AG151+reexp!AG151</f>
        <v>0</v>
      </c>
      <c r="AH151">
        <f>+domexp!AH151+reexp!AH151</f>
        <v>0</v>
      </c>
      <c r="AI151">
        <f>+domexp!AI151+reexp!AI151</f>
        <v>0</v>
      </c>
      <c r="AJ151">
        <f>+domexp!AJ151+reexp!AJ151</f>
        <v>0</v>
      </c>
      <c r="AK151">
        <f>+domexp!AK151+reexp!AK151</f>
        <v>0</v>
      </c>
      <c r="AL151">
        <f>+domexp!AL151+reexp!AL151</f>
        <v>1969</v>
      </c>
      <c r="AM151">
        <f>+domexp!AM151+reexp!AM151</f>
        <v>144</v>
      </c>
      <c r="AN151">
        <f>+domexp!AN151+reexp!AN151</f>
        <v>46</v>
      </c>
      <c r="AO151">
        <f>+domexp!AO151+reexp!AO151</f>
        <v>0</v>
      </c>
      <c r="AP151">
        <f>+domexp!AP151+reexp!AP151</f>
        <v>10</v>
      </c>
      <c r="AQ151">
        <f>+domexp!AQ151+reexp!AQ151</f>
        <v>17</v>
      </c>
      <c r="AR151">
        <f>+domexp!AR151+reexp!AR151</f>
        <v>269</v>
      </c>
      <c r="AS151">
        <f>+domexp!AS151+reexp!AS151</f>
        <v>0</v>
      </c>
      <c r="AT151">
        <f>+domexp!AT151+reexp!AT151</f>
        <v>0</v>
      </c>
      <c r="AU151">
        <f>+domexp!AU151+reexp!AU151</f>
        <v>0</v>
      </c>
      <c r="AV151">
        <f>+domexp!AV151+reexp!AV151</f>
        <v>0</v>
      </c>
      <c r="AW151">
        <f>+domexp!AW151+reexp!AW151</f>
        <v>0</v>
      </c>
      <c r="AX151">
        <f>+domexp!AX151+reexp!AX151</f>
        <v>0</v>
      </c>
      <c r="AY151">
        <f>+domexp!AY151+reexp!AY151</f>
        <v>0</v>
      </c>
      <c r="AZ151">
        <f>+domexp!AZ151+reexp!AZ151</f>
        <v>0</v>
      </c>
      <c r="BA151">
        <f>+domexp!BA151+reexp!BA151</f>
        <v>0</v>
      </c>
      <c r="BB151">
        <f>+domexp!BB151+reexp!BB151</f>
        <v>0</v>
      </c>
      <c r="BC151">
        <f>+domexp!BC151+reexp!BC151</f>
        <v>0</v>
      </c>
    </row>
    <row r="152" spans="1:55" x14ac:dyDescent="0.25">
      <c r="A152" t="s">
        <v>0</v>
      </c>
      <c r="B152" t="s">
        <v>227</v>
      </c>
      <c r="D152" t="s">
        <v>232</v>
      </c>
      <c r="E152">
        <f>+domexp!E152+reexp!E152</f>
        <v>0</v>
      </c>
      <c r="F152">
        <f>+domexp!F152+reexp!F152</f>
        <v>0</v>
      </c>
      <c r="G152">
        <f>+domexp!G152+reexp!G152</f>
        <v>0</v>
      </c>
      <c r="H152">
        <f>+domexp!H152+reexp!H152</f>
        <v>0</v>
      </c>
      <c r="I152">
        <f>+domexp!I152+reexp!I152</f>
        <v>0</v>
      </c>
      <c r="J152">
        <f>+domexp!J152+reexp!J152</f>
        <v>0</v>
      </c>
      <c r="K152">
        <f>+domexp!K152+reexp!K152</f>
        <v>0</v>
      </c>
      <c r="L152">
        <f>+domexp!L152+reexp!L152</f>
        <v>0</v>
      </c>
      <c r="M152">
        <f>+domexp!M152+reexp!M152</f>
        <v>0</v>
      </c>
      <c r="N152">
        <f>+domexp!N152+reexp!N152</f>
        <v>0</v>
      </c>
      <c r="O152">
        <f>+domexp!O152+reexp!O152</f>
        <v>0</v>
      </c>
      <c r="P152">
        <f>+domexp!P152+reexp!P152</f>
        <v>0</v>
      </c>
      <c r="Q152">
        <f>+domexp!Q152+reexp!Q152</f>
        <v>0</v>
      </c>
      <c r="R152">
        <f>+domexp!R152+reexp!R152</f>
        <v>0</v>
      </c>
      <c r="S152">
        <f>+domexp!S152+reexp!S152</f>
        <v>0</v>
      </c>
      <c r="T152">
        <f>+domexp!T152+reexp!T152</f>
        <v>0</v>
      </c>
      <c r="U152">
        <f>+domexp!U152+reexp!U152</f>
        <v>0</v>
      </c>
      <c r="V152">
        <f>+domexp!V152+reexp!V152</f>
        <v>0</v>
      </c>
      <c r="W152">
        <f>+domexp!W152+reexp!W152</f>
        <v>0</v>
      </c>
      <c r="X152">
        <f>+domexp!X152+reexp!X152</f>
        <v>0</v>
      </c>
      <c r="Y152">
        <f>+domexp!Y152+reexp!Y152</f>
        <v>0</v>
      </c>
      <c r="Z152">
        <f>+domexp!Z152+reexp!Z152</f>
        <v>0</v>
      </c>
      <c r="AA152">
        <f>+domexp!AA152+reexp!AA152</f>
        <v>0</v>
      </c>
      <c r="AB152">
        <f>+domexp!AB152+reexp!AB152</f>
        <v>0</v>
      </c>
      <c r="AC152">
        <f>+domexp!AC152+reexp!AC152</f>
        <v>0</v>
      </c>
      <c r="AD152">
        <f>+domexp!AD152+reexp!AD152</f>
        <v>0</v>
      </c>
      <c r="AE152">
        <f>+domexp!AE152+reexp!AE152</f>
        <v>0</v>
      </c>
      <c r="AF152">
        <f>+domexp!AF152+reexp!AF152</f>
        <v>0</v>
      </c>
      <c r="AG152">
        <f>+domexp!AG152+reexp!AG152</f>
        <v>0</v>
      </c>
      <c r="AH152">
        <f>+domexp!AH152+reexp!AH152</f>
        <v>0</v>
      </c>
      <c r="AI152">
        <f>+domexp!AI152+reexp!AI152</f>
        <v>0</v>
      </c>
      <c r="AJ152">
        <f>+domexp!AJ152+reexp!AJ152</f>
        <v>0</v>
      </c>
      <c r="AK152">
        <f>+domexp!AK152+reexp!AK152</f>
        <v>0</v>
      </c>
      <c r="AL152">
        <f>+domexp!AL152+reexp!AL152</f>
        <v>0</v>
      </c>
      <c r="AM152">
        <f>+domexp!AM152+reexp!AM152</f>
        <v>40</v>
      </c>
      <c r="AN152">
        <f>+domexp!AN152+reexp!AN152</f>
        <v>98</v>
      </c>
      <c r="AO152">
        <f>+domexp!AO152+reexp!AO152</f>
        <v>472</v>
      </c>
      <c r="AP152">
        <f>+domexp!AP152+reexp!AP152</f>
        <v>0</v>
      </c>
      <c r="AQ152">
        <f>+domexp!AQ152+reexp!AQ152</f>
        <v>128</v>
      </c>
      <c r="AR152">
        <f>+domexp!AR152+reexp!AR152</f>
        <v>0</v>
      </c>
      <c r="AS152">
        <f>+domexp!AS152+reexp!AS152</f>
        <v>0</v>
      </c>
      <c r="AT152">
        <f>+domexp!AT152+reexp!AT152</f>
        <v>0</v>
      </c>
      <c r="AU152">
        <f>+domexp!AU152+reexp!AU152</f>
        <v>0</v>
      </c>
      <c r="AV152">
        <f>+domexp!AV152+reexp!AV152</f>
        <v>0</v>
      </c>
      <c r="AW152">
        <f>+domexp!AW152+reexp!AW152</f>
        <v>0</v>
      </c>
      <c r="AX152">
        <f>+domexp!AX152+reexp!AX152</f>
        <v>0</v>
      </c>
      <c r="AY152">
        <f>+domexp!AY152+reexp!AY152</f>
        <v>880</v>
      </c>
      <c r="AZ152">
        <f>+domexp!AZ152+reexp!AZ152</f>
        <v>0</v>
      </c>
      <c r="BA152">
        <f>+domexp!BA152+reexp!BA152</f>
        <v>0</v>
      </c>
      <c r="BB152">
        <f>+domexp!BB152+reexp!BB152</f>
        <v>0</v>
      </c>
      <c r="BC152">
        <f>+domexp!BC152+reexp!BC152</f>
        <v>0</v>
      </c>
    </row>
    <row r="153" spans="1:55" x14ac:dyDescent="0.25">
      <c r="A153" t="s">
        <v>0</v>
      </c>
      <c r="B153" t="s">
        <v>114</v>
      </c>
      <c r="D153" t="s">
        <v>232</v>
      </c>
      <c r="E153">
        <f>+domexp!E153+reexp!E153</f>
        <v>0</v>
      </c>
      <c r="F153">
        <f>+domexp!F153+reexp!F153</f>
        <v>0</v>
      </c>
      <c r="G153">
        <f>+domexp!G153+reexp!G153</f>
        <v>0</v>
      </c>
      <c r="H153">
        <f>+domexp!H153+reexp!H153</f>
        <v>0</v>
      </c>
      <c r="I153">
        <f>+domexp!I153+reexp!I153</f>
        <v>0</v>
      </c>
      <c r="J153">
        <f>+domexp!J153+reexp!J153</f>
        <v>6890</v>
      </c>
      <c r="K153">
        <f>+domexp!K153+reexp!K153</f>
        <v>3230</v>
      </c>
      <c r="L153">
        <f>+domexp!L153+reexp!L153</f>
        <v>369</v>
      </c>
      <c r="M153">
        <f>+domexp!M153+reexp!M153</f>
        <v>1566</v>
      </c>
      <c r="N153">
        <f>+domexp!N153+reexp!N153</f>
        <v>0</v>
      </c>
      <c r="O153">
        <f>+domexp!O153+reexp!O153</f>
        <v>247</v>
      </c>
      <c r="P153">
        <f>+domexp!P153+reexp!P153</f>
        <v>83</v>
      </c>
      <c r="Q153">
        <f>+domexp!Q153+reexp!Q153</f>
        <v>417</v>
      </c>
      <c r="R153">
        <f>+domexp!R153+reexp!R153</f>
        <v>516</v>
      </c>
      <c r="S153">
        <f>+domexp!S153+reexp!S153</f>
        <v>0</v>
      </c>
      <c r="T153">
        <f>+domexp!T153+reexp!T153</f>
        <v>0</v>
      </c>
      <c r="U153">
        <f>+domexp!U153+reexp!U153</f>
        <v>0</v>
      </c>
      <c r="V153">
        <f>+domexp!V153+reexp!V153</f>
        <v>0</v>
      </c>
      <c r="W153">
        <f>+domexp!W153+reexp!W153</f>
        <v>0</v>
      </c>
      <c r="X153">
        <f>+domexp!X153+reexp!X153</f>
        <v>0</v>
      </c>
      <c r="Y153">
        <f>+domexp!Y153+reexp!Y153</f>
        <v>0</v>
      </c>
      <c r="Z153">
        <f>+domexp!Z153+reexp!Z153</f>
        <v>0</v>
      </c>
      <c r="AA153">
        <f>+domexp!AA153+reexp!AA153</f>
        <v>0</v>
      </c>
      <c r="AB153">
        <f>+domexp!AB153+reexp!AB153</f>
        <v>247</v>
      </c>
      <c r="AC153">
        <f>+domexp!AC153+reexp!AC153</f>
        <v>0</v>
      </c>
      <c r="AD153">
        <f>+domexp!AD153+reexp!AD153</f>
        <v>0</v>
      </c>
      <c r="AE153">
        <f>+domexp!AE153+reexp!AE153</f>
        <v>49</v>
      </c>
      <c r="AF153">
        <f>+domexp!AF153+reexp!AF153</f>
        <v>84</v>
      </c>
      <c r="AG153">
        <f>+domexp!AG153+reexp!AG153</f>
        <v>62</v>
      </c>
      <c r="AH153">
        <f>+domexp!AH153+reexp!AH153</f>
        <v>38</v>
      </c>
      <c r="AI153">
        <f>+domexp!AI153+reexp!AI153</f>
        <v>0</v>
      </c>
      <c r="AJ153">
        <f>+domexp!AJ153+reexp!AJ153</f>
        <v>1915</v>
      </c>
      <c r="AK153">
        <f>+domexp!AK153+reexp!AK153</f>
        <v>1973</v>
      </c>
      <c r="AL153">
        <f>+domexp!AL153+reexp!AL153</f>
        <v>79</v>
      </c>
      <c r="AM153">
        <f>+domexp!AM153+reexp!AM153</f>
        <v>66</v>
      </c>
      <c r="AN153">
        <f>+domexp!AN153+reexp!AN153</f>
        <v>0</v>
      </c>
      <c r="AO153">
        <f>+domexp!AO153+reexp!AO153</f>
        <v>0</v>
      </c>
      <c r="AP153">
        <f>+domexp!AP153+reexp!AP153</f>
        <v>0</v>
      </c>
      <c r="AQ153">
        <f>+domexp!AQ153+reexp!AQ153</f>
        <v>0</v>
      </c>
      <c r="AR153">
        <f>+domexp!AR153+reexp!AR153</f>
        <v>0</v>
      </c>
      <c r="AS153">
        <f>+domexp!AS153+reexp!AS153</f>
        <v>0</v>
      </c>
      <c r="AT153">
        <f>+domexp!AT153+reexp!AT153</f>
        <v>0</v>
      </c>
      <c r="AU153">
        <f>+domexp!AU153+reexp!AU153</f>
        <v>0</v>
      </c>
      <c r="AV153">
        <f>+domexp!AV153+reexp!AV153</f>
        <v>0</v>
      </c>
      <c r="AW153">
        <f>+domexp!AW153+reexp!AW153</f>
        <v>0</v>
      </c>
      <c r="AX153">
        <f>+domexp!AX153+reexp!AX153</f>
        <v>0</v>
      </c>
      <c r="AY153">
        <f>+domexp!AY153+reexp!AY153</f>
        <v>0</v>
      </c>
      <c r="AZ153">
        <f>+domexp!AZ153+reexp!AZ153</f>
        <v>0</v>
      </c>
      <c r="BA153">
        <f>+domexp!BA153+reexp!BA153</f>
        <v>0</v>
      </c>
      <c r="BB153">
        <f>+domexp!BB153+reexp!BB153</f>
        <v>0</v>
      </c>
      <c r="BC153">
        <f>+domexp!BC153+reexp!BC153</f>
        <v>0</v>
      </c>
    </row>
    <row r="154" spans="1:55" x14ac:dyDescent="0.25">
      <c r="A154" t="s">
        <v>0</v>
      </c>
      <c r="B154" t="s">
        <v>115</v>
      </c>
      <c r="D154" t="s">
        <v>232</v>
      </c>
      <c r="E154">
        <f>+domexp!E154+reexp!E154</f>
        <v>0</v>
      </c>
      <c r="F154">
        <f>+domexp!F154+reexp!F154</f>
        <v>0</v>
      </c>
      <c r="G154">
        <f>+domexp!G154+reexp!G154</f>
        <v>0</v>
      </c>
      <c r="H154">
        <f>+domexp!H154+reexp!H154</f>
        <v>0</v>
      </c>
      <c r="I154">
        <f>+domexp!I154+reexp!I154</f>
        <v>0</v>
      </c>
      <c r="J154">
        <f>+domexp!J154+reexp!J154</f>
        <v>0</v>
      </c>
      <c r="K154">
        <f>+domexp!K154+reexp!K154</f>
        <v>0</v>
      </c>
      <c r="L154">
        <f>+domexp!L154+reexp!L154</f>
        <v>0</v>
      </c>
      <c r="M154">
        <f>+domexp!M154+reexp!M154</f>
        <v>0</v>
      </c>
      <c r="N154">
        <f>+domexp!N154+reexp!N154</f>
        <v>0</v>
      </c>
      <c r="O154">
        <f>+domexp!O154+reexp!O154</f>
        <v>0</v>
      </c>
      <c r="P154">
        <f>+domexp!P154+reexp!P154</f>
        <v>2095</v>
      </c>
      <c r="Q154">
        <f>+domexp!Q154+reexp!Q154</f>
        <v>1201</v>
      </c>
      <c r="R154">
        <f>+domexp!R154+reexp!R154</f>
        <v>3296</v>
      </c>
      <c r="S154">
        <f>+domexp!S154+reexp!S154</f>
        <v>0</v>
      </c>
      <c r="T154">
        <f>+domexp!T154+reexp!T154</f>
        <v>0</v>
      </c>
      <c r="U154">
        <f>+domexp!U154+reexp!U154</f>
        <v>0</v>
      </c>
      <c r="V154">
        <f>+domexp!V154+reexp!V154</f>
        <v>0</v>
      </c>
      <c r="W154">
        <f>+domexp!W154+reexp!W154</f>
        <v>0</v>
      </c>
      <c r="X154">
        <f>+domexp!X154+reexp!X154</f>
        <v>0</v>
      </c>
      <c r="Y154">
        <f>+domexp!Y154+reexp!Y154</f>
        <v>0</v>
      </c>
      <c r="Z154">
        <f>+domexp!Z154+reexp!Z154</f>
        <v>300</v>
      </c>
      <c r="AA154">
        <f>+domexp!AA154+reexp!AA154</f>
        <v>6623</v>
      </c>
      <c r="AB154">
        <f>+domexp!AB154+reexp!AB154</f>
        <v>11587</v>
      </c>
      <c r="AC154">
        <f>+domexp!AC154+reexp!AC154</f>
        <v>9884</v>
      </c>
      <c r="AD154">
        <f>+domexp!AD154+reexp!AD154</f>
        <v>1401</v>
      </c>
      <c r="AE154">
        <f>+domexp!AE154+reexp!AE154</f>
        <v>1760</v>
      </c>
      <c r="AF154">
        <f>+domexp!AF154+reexp!AF154</f>
        <v>224</v>
      </c>
      <c r="AG154">
        <f>+domexp!AG154+reexp!AG154</f>
        <v>56095</v>
      </c>
      <c r="AH154">
        <f>+domexp!AH154+reexp!AH154</f>
        <v>44341</v>
      </c>
      <c r="AI154">
        <f>+domexp!AI154+reexp!AI154</f>
        <v>96819</v>
      </c>
      <c r="AJ154">
        <f>+domexp!AJ154+reexp!AJ154</f>
        <v>11982</v>
      </c>
      <c r="AK154">
        <f>+domexp!AK154+reexp!AK154</f>
        <v>25975</v>
      </c>
      <c r="AL154">
        <f>+domexp!AL154+reexp!AL154</f>
        <v>7886</v>
      </c>
      <c r="AM154">
        <f>+domexp!AM154+reexp!AM154</f>
        <v>18986</v>
      </c>
      <c r="AN154">
        <f>+domexp!AN154+reexp!AN154</f>
        <v>0</v>
      </c>
      <c r="AO154">
        <f>+domexp!AO154+reexp!AO154</f>
        <v>0</v>
      </c>
      <c r="AP154">
        <f>+domexp!AP154+reexp!AP154</f>
        <v>0</v>
      </c>
      <c r="AQ154">
        <f>+domexp!AQ154+reexp!AQ154</f>
        <v>0</v>
      </c>
      <c r="AR154">
        <f>+domexp!AR154+reexp!AR154</f>
        <v>0</v>
      </c>
      <c r="AS154">
        <f>+domexp!AS154+reexp!AS154</f>
        <v>0</v>
      </c>
      <c r="AT154">
        <f>+domexp!AT154+reexp!AT154</f>
        <v>0</v>
      </c>
      <c r="AU154">
        <f>+domexp!AU154+reexp!AU154</f>
        <v>0</v>
      </c>
      <c r="AV154">
        <f>+domexp!AV154+reexp!AV154</f>
        <v>0</v>
      </c>
      <c r="AW154">
        <f>+domexp!AW154+reexp!AW154</f>
        <v>0</v>
      </c>
      <c r="AX154">
        <f>+domexp!AX154+reexp!AX154</f>
        <v>0</v>
      </c>
      <c r="AY154">
        <f>+domexp!AY154+reexp!AY154</f>
        <v>0</v>
      </c>
      <c r="AZ154">
        <f>+domexp!AZ154+reexp!AZ154</f>
        <v>0</v>
      </c>
      <c r="BA154">
        <f>+domexp!BA154+reexp!BA154</f>
        <v>0</v>
      </c>
      <c r="BB154">
        <f>+domexp!BB154+reexp!BB154</f>
        <v>0</v>
      </c>
      <c r="BC154">
        <f>+domexp!BC154+reexp!BC154</f>
        <v>0</v>
      </c>
    </row>
    <row r="155" spans="1:55" x14ac:dyDescent="0.25">
      <c r="A155" t="s">
        <v>0</v>
      </c>
      <c r="B155" t="s">
        <v>228</v>
      </c>
      <c r="D155" t="s">
        <v>232</v>
      </c>
      <c r="E155">
        <f>+domexp!E155+reexp!E155</f>
        <v>0</v>
      </c>
      <c r="F155">
        <f>+domexp!F155+reexp!F155</f>
        <v>0</v>
      </c>
      <c r="G155">
        <f>+domexp!G155+reexp!G155</f>
        <v>0</v>
      </c>
      <c r="H155">
        <f>+domexp!H155+reexp!H155</f>
        <v>0</v>
      </c>
      <c r="I155">
        <f>+domexp!I155+reexp!I155</f>
        <v>0</v>
      </c>
      <c r="J155">
        <f>+domexp!J155+reexp!J155</f>
        <v>0</v>
      </c>
      <c r="K155">
        <f>+domexp!K155+reexp!K155</f>
        <v>0</v>
      </c>
      <c r="L155">
        <f>+domexp!L155+reexp!L155</f>
        <v>0</v>
      </c>
      <c r="M155">
        <f>+domexp!M155+reexp!M155</f>
        <v>0</v>
      </c>
      <c r="N155">
        <f>+domexp!N155+reexp!N155</f>
        <v>0</v>
      </c>
      <c r="O155">
        <f>+domexp!O155+reexp!O155</f>
        <v>0</v>
      </c>
      <c r="P155">
        <f>+domexp!P155+reexp!P155</f>
        <v>0</v>
      </c>
      <c r="Q155">
        <f>+domexp!Q155+reexp!Q155</f>
        <v>0</v>
      </c>
      <c r="R155">
        <f>+domexp!R155+reexp!R155</f>
        <v>0</v>
      </c>
      <c r="S155">
        <f>+domexp!S155+reexp!S155</f>
        <v>0</v>
      </c>
      <c r="T155">
        <f>+domexp!T155+reexp!T155</f>
        <v>0</v>
      </c>
      <c r="U155">
        <f>+domexp!U155+reexp!U155</f>
        <v>0</v>
      </c>
      <c r="V155">
        <f>+domexp!V155+reexp!V155</f>
        <v>0</v>
      </c>
      <c r="W155">
        <f>+domexp!W155+reexp!W155</f>
        <v>0</v>
      </c>
      <c r="X155">
        <f>+domexp!X155+reexp!X155</f>
        <v>0</v>
      </c>
      <c r="Y155">
        <f>+domexp!Y155+reexp!Y155</f>
        <v>0</v>
      </c>
      <c r="Z155">
        <f>+domexp!Z155+reexp!Z155</f>
        <v>0</v>
      </c>
      <c r="AA155">
        <f>+domexp!AA155+reexp!AA155</f>
        <v>0</v>
      </c>
      <c r="AB155">
        <f>+domexp!AB155+reexp!AB155</f>
        <v>0</v>
      </c>
      <c r="AC155">
        <f>+domexp!AC155+reexp!AC155</f>
        <v>0</v>
      </c>
      <c r="AD155">
        <f>+domexp!AD155+reexp!AD155</f>
        <v>0</v>
      </c>
      <c r="AE155">
        <f>+domexp!AE155+reexp!AE155</f>
        <v>0</v>
      </c>
      <c r="AF155">
        <f>+domexp!AF155+reexp!AF155</f>
        <v>0</v>
      </c>
      <c r="AG155">
        <f>+domexp!AG155+reexp!AG155</f>
        <v>0</v>
      </c>
      <c r="AH155">
        <f>+domexp!AH155+reexp!AH155</f>
        <v>0</v>
      </c>
      <c r="AI155">
        <f>+domexp!AI155+reexp!AI155</f>
        <v>0</v>
      </c>
      <c r="AJ155">
        <f>+domexp!AJ155+reexp!AJ155</f>
        <v>0</v>
      </c>
      <c r="AK155">
        <f>+domexp!AK155+reexp!AK155</f>
        <v>0</v>
      </c>
      <c r="AL155">
        <f>+domexp!AL155+reexp!AL155</f>
        <v>0</v>
      </c>
      <c r="AM155">
        <f>+domexp!AM155+reexp!AM155</f>
        <v>0</v>
      </c>
      <c r="AN155">
        <f>+domexp!AN155+reexp!AN155</f>
        <v>7281</v>
      </c>
      <c r="AO155">
        <f>+domexp!AO155+reexp!AO155</f>
        <v>4410</v>
      </c>
      <c r="AP155">
        <f>+domexp!AP155+reexp!AP155</f>
        <v>28</v>
      </c>
      <c r="AQ155">
        <f>+domexp!AQ155+reexp!AQ155</f>
        <v>6148</v>
      </c>
      <c r="AR155">
        <f>+domexp!AR155+reexp!AR155</f>
        <v>692</v>
      </c>
      <c r="AS155">
        <f>+domexp!AS155+reexp!AS155</f>
        <v>20</v>
      </c>
      <c r="AT155">
        <f>+domexp!AT155+reexp!AT155</f>
        <v>0</v>
      </c>
      <c r="AU155">
        <f>+domexp!AU155+reexp!AU155</f>
        <v>0</v>
      </c>
      <c r="AV155">
        <f>+domexp!AV155+reexp!AV155</f>
        <v>0</v>
      </c>
      <c r="AW155">
        <f>+domexp!AW155+reexp!AW155</f>
        <v>0</v>
      </c>
      <c r="AX155">
        <f>+domexp!AX155+reexp!AX155</f>
        <v>0</v>
      </c>
      <c r="AY155">
        <f>+domexp!AY155+reexp!AY155</f>
        <v>39878</v>
      </c>
      <c r="AZ155">
        <f>+domexp!AZ155+reexp!AZ155</f>
        <v>0</v>
      </c>
      <c r="BA155">
        <f>+domexp!BA155+reexp!BA155</f>
        <v>159</v>
      </c>
      <c r="BB155">
        <f>+domexp!BB155+reexp!BB155</f>
        <v>0</v>
      </c>
      <c r="BC155">
        <f>+domexp!BC155+reexp!BC155</f>
        <v>0</v>
      </c>
    </row>
    <row r="156" spans="1:55" x14ac:dyDescent="0.25">
      <c r="A156" t="s">
        <v>0</v>
      </c>
      <c r="B156" t="s">
        <v>116</v>
      </c>
      <c r="D156" t="s">
        <v>232</v>
      </c>
      <c r="E156">
        <f>+domexp!E156+reexp!E156</f>
        <v>0</v>
      </c>
      <c r="F156">
        <f>+domexp!F156+reexp!F156</f>
        <v>0</v>
      </c>
      <c r="G156">
        <f>+domexp!G156+reexp!G156</f>
        <v>0</v>
      </c>
      <c r="H156">
        <f>+domexp!H156+reexp!H156</f>
        <v>0</v>
      </c>
      <c r="I156">
        <f>+domexp!I156+reexp!I156</f>
        <v>0</v>
      </c>
      <c r="J156">
        <f>+domexp!J156+reexp!J156</f>
        <v>0</v>
      </c>
      <c r="K156">
        <f>+domexp!K156+reexp!K156</f>
        <v>0</v>
      </c>
      <c r="L156">
        <f>+domexp!L156+reexp!L156</f>
        <v>0</v>
      </c>
      <c r="M156">
        <f>+domexp!M156+reexp!M156</f>
        <v>0</v>
      </c>
      <c r="N156">
        <f>+domexp!N156+reexp!N156</f>
        <v>0</v>
      </c>
      <c r="O156">
        <f>+domexp!O156+reexp!O156</f>
        <v>0</v>
      </c>
      <c r="P156">
        <f>+domexp!P156+reexp!P156</f>
        <v>0</v>
      </c>
      <c r="Q156">
        <f>+domexp!Q156+reexp!Q156</f>
        <v>0</v>
      </c>
      <c r="R156">
        <f>+domexp!R156+reexp!R156</f>
        <v>0</v>
      </c>
      <c r="S156">
        <f>+domexp!S156+reexp!S156</f>
        <v>0</v>
      </c>
      <c r="T156">
        <f>+domexp!T156+reexp!T156</f>
        <v>0</v>
      </c>
      <c r="U156">
        <f>+domexp!U156+reexp!U156</f>
        <v>0</v>
      </c>
      <c r="V156">
        <f>+domexp!V156+reexp!V156</f>
        <v>0</v>
      </c>
      <c r="W156">
        <f>+domexp!W156+reexp!W156</f>
        <v>0</v>
      </c>
      <c r="X156">
        <f>+domexp!X156+reexp!X156</f>
        <v>0</v>
      </c>
      <c r="Y156">
        <f>+domexp!Y156+reexp!Y156</f>
        <v>0</v>
      </c>
      <c r="Z156">
        <f>+domexp!Z156+reexp!Z156</f>
        <v>0</v>
      </c>
      <c r="AA156">
        <f>+domexp!AA156+reexp!AA156</f>
        <v>0</v>
      </c>
      <c r="AB156">
        <f>+domexp!AB156+reexp!AB156</f>
        <v>1884</v>
      </c>
      <c r="AC156">
        <f>+domexp!AC156+reexp!AC156</f>
        <v>1894</v>
      </c>
      <c r="AD156">
        <f>+domexp!AD156+reexp!AD156</f>
        <v>1744</v>
      </c>
      <c r="AE156">
        <f>+domexp!AE156+reexp!AE156</f>
        <v>1168</v>
      </c>
      <c r="AF156">
        <f>+domexp!AF156+reexp!AF156</f>
        <v>1852</v>
      </c>
      <c r="AG156">
        <f>+domexp!AG156+reexp!AG156</f>
        <v>1536</v>
      </c>
      <c r="AH156">
        <f>+domexp!AH156+reexp!AH156</f>
        <v>2066</v>
      </c>
      <c r="AI156">
        <f>+domexp!AI156+reexp!AI156</f>
        <v>2106</v>
      </c>
      <c r="AJ156">
        <f>+domexp!AJ156+reexp!AJ156</f>
        <v>1909</v>
      </c>
      <c r="AK156">
        <f>+domexp!AK156+reexp!AK156</f>
        <v>1463</v>
      </c>
      <c r="AL156">
        <f>+domexp!AL156+reexp!AL156</f>
        <v>1583</v>
      </c>
      <c r="AM156">
        <f>+domexp!AM156+reexp!AM156</f>
        <v>1621</v>
      </c>
      <c r="AN156">
        <f>+domexp!AN156+reexp!AN156</f>
        <v>1774</v>
      </c>
      <c r="AO156">
        <f>+domexp!AO156+reexp!AO156</f>
        <v>616</v>
      </c>
      <c r="AP156">
        <f>+domexp!AP156+reexp!AP156</f>
        <v>602</v>
      </c>
      <c r="AQ156">
        <f>+domexp!AQ156+reexp!AQ156</f>
        <v>311</v>
      </c>
      <c r="AR156">
        <f>+domexp!AR156+reexp!AR156</f>
        <v>202</v>
      </c>
      <c r="AS156">
        <f>+domexp!AS156+reexp!AS156</f>
        <v>61</v>
      </c>
      <c r="AT156">
        <f>+domexp!AT156+reexp!AT156</f>
        <v>0</v>
      </c>
      <c r="AU156">
        <f>+domexp!AU156+reexp!AU156</f>
        <v>0</v>
      </c>
      <c r="AV156">
        <f>+domexp!AV156+reexp!AV156</f>
        <v>0</v>
      </c>
      <c r="AW156">
        <f>+domexp!AW156+reexp!AW156</f>
        <v>0</v>
      </c>
      <c r="AX156">
        <f>+domexp!AX156+reexp!AX156</f>
        <v>0</v>
      </c>
      <c r="AY156">
        <f>+domexp!AY156+reexp!AY156</f>
        <v>10</v>
      </c>
      <c r="AZ156">
        <f>+domexp!AZ156+reexp!AZ156</f>
        <v>0</v>
      </c>
      <c r="BA156">
        <f>+domexp!BA156+reexp!BA156</f>
        <v>0</v>
      </c>
      <c r="BB156">
        <f>+domexp!BB156+reexp!BB156</f>
        <v>0</v>
      </c>
      <c r="BC156">
        <f>+domexp!BC156+reexp!BC156</f>
        <v>0</v>
      </c>
    </row>
    <row r="157" spans="1:55" x14ac:dyDescent="0.25">
      <c r="A157" t="s">
        <v>0</v>
      </c>
      <c r="B157" t="s">
        <v>117</v>
      </c>
      <c r="D157" t="s">
        <v>232</v>
      </c>
      <c r="E157">
        <f>+domexp!E157+reexp!E157</f>
        <v>0</v>
      </c>
      <c r="F157">
        <f>+domexp!F157+reexp!F157</f>
        <v>0</v>
      </c>
      <c r="G157">
        <f>+domexp!G157+reexp!G157</f>
        <v>0</v>
      </c>
      <c r="H157">
        <f>+domexp!H157+reexp!H157</f>
        <v>0</v>
      </c>
      <c r="I157">
        <f>+domexp!I157+reexp!I157</f>
        <v>0</v>
      </c>
      <c r="J157">
        <f>+domexp!J157+reexp!J157</f>
        <v>284050024</v>
      </c>
      <c r="K157">
        <f>+domexp!K157+reexp!K157</f>
        <v>329289556</v>
      </c>
      <c r="L157">
        <f>+domexp!L157+reexp!L157</f>
        <v>369650019</v>
      </c>
      <c r="M157">
        <f>+domexp!M157+reexp!M157</f>
        <v>319978431</v>
      </c>
      <c r="N157">
        <f>+domexp!N157+reexp!N157</f>
        <v>331653534</v>
      </c>
      <c r="O157">
        <f>+domexp!O157+reexp!O157</f>
        <v>374742984</v>
      </c>
      <c r="P157">
        <f>+domexp!P157+reexp!P157</f>
        <v>384937004</v>
      </c>
      <c r="Q157">
        <f>+domexp!Q157+reexp!Q157</f>
        <v>407417976</v>
      </c>
      <c r="R157">
        <f>+domexp!R157+reexp!R157</f>
        <v>425898143</v>
      </c>
      <c r="S157">
        <f>+domexp!S157+reexp!S157</f>
        <v>0</v>
      </c>
      <c r="T157">
        <f>+domexp!T157+reexp!T157</f>
        <v>0</v>
      </c>
      <c r="U157">
        <f>+domexp!U157+reexp!U157</f>
        <v>0</v>
      </c>
      <c r="V157">
        <f>+domexp!V157+reexp!V157</f>
        <v>0</v>
      </c>
      <c r="W157">
        <f>+domexp!W157+reexp!W157</f>
        <v>0</v>
      </c>
      <c r="X157">
        <f>+domexp!X157+reexp!X157</f>
        <v>748129980</v>
      </c>
      <c r="Y157">
        <f>+domexp!Y157+reexp!Y157</f>
        <v>1030294985</v>
      </c>
      <c r="Z157">
        <f>+domexp!Z157+reexp!Z157</f>
        <v>498656308</v>
      </c>
      <c r="AA157">
        <f>+domexp!AA157+reexp!AA157</f>
        <v>522324980</v>
      </c>
      <c r="AB157">
        <f>+domexp!AB157+reexp!AB157</f>
        <v>564307599</v>
      </c>
      <c r="AC157">
        <f>+domexp!AC157+reexp!AC157</f>
        <v>576982951</v>
      </c>
      <c r="AD157">
        <f>+domexp!AD157+reexp!AD157</f>
        <v>566003774</v>
      </c>
      <c r="AE157">
        <f>+domexp!AE157+reexp!AE157</f>
        <v>438007801</v>
      </c>
      <c r="AF157">
        <f>+domexp!AF157+reexp!AF157</f>
        <v>479518430</v>
      </c>
      <c r="AG157">
        <f>+domexp!AG157+reexp!AG157</f>
        <v>490673530</v>
      </c>
      <c r="AH157">
        <f>+domexp!AH157+reexp!AH157</f>
        <v>489040508</v>
      </c>
      <c r="AI157">
        <f>+domexp!AI157+reexp!AI157</f>
        <v>386989487</v>
      </c>
      <c r="AJ157">
        <f>+domexp!AJ157+reexp!AJ157</f>
        <v>266484113</v>
      </c>
      <c r="AK157">
        <f>+domexp!AK157+reexp!AK157</f>
        <v>236991610</v>
      </c>
      <c r="AL157">
        <f>+domexp!AL157+reexp!AL157</f>
        <v>241110317</v>
      </c>
      <c r="AM157">
        <f>+domexp!AM157+reexp!AM157</f>
        <v>248903328</v>
      </c>
      <c r="AN157">
        <f>+domexp!AN157+reexp!AN157</f>
        <v>263844035</v>
      </c>
      <c r="AO157">
        <f>+domexp!AO157+reexp!AO157</f>
        <v>271759354</v>
      </c>
      <c r="AP157">
        <f>+domexp!AP157+reexp!AP157</f>
        <v>329800724</v>
      </c>
      <c r="AQ157">
        <f>+domexp!AQ157+reexp!AQ157</f>
        <v>283616852</v>
      </c>
      <c r="AR157">
        <f>+domexp!AR157+reexp!AR157</f>
        <v>256775028</v>
      </c>
      <c r="AS157">
        <f>+domexp!AS157+reexp!AS157</f>
        <v>178550003</v>
      </c>
      <c r="AT157">
        <f>+domexp!AT157+reexp!AT157</f>
        <v>139806923</v>
      </c>
      <c r="AU157">
        <f>+domexp!AU157+reexp!AU157</f>
        <v>165597761</v>
      </c>
      <c r="AV157">
        <f>+domexp!AV157+reexp!AV157</f>
        <v>154502752</v>
      </c>
      <c r="AW157">
        <f>+domexp!AW157+reexp!AW157</f>
        <v>142111703</v>
      </c>
      <c r="AX157">
        <f>+domexp!AX157+reexp!AX157</f>
        <v>244481917</v>
      </c>
      <c r="AY157">
        <f>+domexp!AY157+reexp!AY157</f>
        <v>495523558</v>
      </c>
      <c r="AZ157">
        <f>+domexp!AZ157+reexp!AZ157</f>
        <v>574878651</v>
      </c>
      <c r="BA157">
        <f>+domexp!BA157+reexp!BA157</f>
        <v>768042131</v>
      </c>
      <c r="BB157">
        <f>+domexp!BB157+reexp!BB157</f>
        <v>823392375</v>
      </c>
      <c r="BC157">
        <f>+domexp!BC157+reexp!BC157</f>
        <v>1078184233</v>
      </c>
    </row>
    <row r="158" spans="1:55" x14ac:dyDescent="0.25">
      <c r="A158" t="s">
        <v>0</v>
      </c>
      <c r="B158" t="s">
        <v>118</v>
      </c>
      <c r="D158" t="s">
        <v>232</v>
      </c>
      <c r="E158">
        <f>+domexp!E158+reexp!E158</f>
        <v>0</v>
      </c>
      <c r="F158">
        <f>+domexp!F158+reexp!F158</f>
        <v>0</v>
      </c>
      <c r="G158">
        <f>+domexp!G158+reexp!G158</f>
        <v>0</v>
      </c>
      <c r="H158">
        <f>+domexp!H158+reexp!H158</f>
        <v>0</v>
      </c>
      <c r="I158">
        <f>+domexp!I158+reexp!I158</f>
        <v>0</v>
      </c>
      <c r="J158">
        <f>+domexp!J158+reexp!J158</f>
        <v>0</v>
      </c>
      <c r="K158">
        <f>+domexp!K158+reexp!K158</f>
        <v>0</v>
      </c>
      <c r="L158">
        <f>+domexp!L158+reexp!L158</f>
        <v>0</v>
      </c>
      <c r="M158">
        <f>+domexp!M158+reexp!M158</f>
        <v>0</v>
      </c>
      <c r="N158">
        <f>+domexp!N158+reexp!N158</f>
        <v>0</v>
      </c>
      <c r="O158">
        <f>+domexp!O158+reexp!O158</f>
        <v>0</v>
      </c>
      <c r="P158">
        <f>+domexp!P158+reexp!P158</f>
        <v>0</v>
      </c>
      <c r="Q158">
        <f>+domexp!Q158+reexp!Q158</f>
        <v>0</v>
      </c>
      <c r="R158">
        <f>+domexp!R158+reexp!R158</f>
        <v>0</v>
      </c>
      <c r="S158">
        <f>+domexp!S158+reexp!S158</f>
        <v>0</v>
      </c>
      <c r="T158">
        <f>+domexp!T158+reexp!T158</f>
        <v>0</v>
      </c>
      <c r="U158">
        <f>+domexp!U158+reexp!U158</f>
        <v>0</v>
      </c>
      <c r="V158">
        <f>+domexp!V158+reexp!V158</f>
        <v>0</v>
      </c>
      <c r="W158">
        <f>+domexp!W158+reexp!W158</f>
        <v>0</v>
      </c>
      <c r="X158">
        <f>+domexp!X158+reexp!X158</f>
        <v>0</v>
      </c>
      <c r="Y158">
        <f>+domexp!Y158+reexp!Y158</f>
        <v>0</v>
      </c>
      <c r="Z158">
        <f>+domexp!Z158+reexp!Z158</f>
        <v>0</v>
      </c>
      <c r="AA158">
        <f>+domexp!AA158+reexp!AA158</f>
        <v>0</v>
      </c>
      <c r="AB158">
        <f>+domexp!AB158+reexp!AB158</f>
        <v>31213354</v>
      </c>
      <c r="AC158">
        <f>+domexp!AC158+reexp!AC158</f>
        <v>58512325</v>
      </c>
      <c r="AD158">
        <f>+domexp!AD158+reexp!AD158</f>
        <v>51180815</v>
      </c>
      <c r="AE158">
        <f>+domexp!AE158+reexp!AE158</f>
        <v>45175316</v>
      </c>
      <c r="AF158">
        <f>+domexp!AF158+reexp!AF158</f>
        <v>45566206</v>
      </c>
      <c r="AG158">
        <f>+domexp!AG158+reexp!AG158</f>
        <v>44720383</v>
      </c>
      <c r="AH158">
        <f>+domexp!AH158+reexp!AH158</f>
        <v>46297697</v>
      </c>
      <c r="AI158">
        <f>+domexp!AI158+reexp!AI158</f>
        <v>44294650</v>
      </c>
      <c r="AJ158">
        <f>+domexp!AJ158+reexp!AJ158</f>
        <v>39048998</v>
      </c>
      <c r="AK158">
        <f>+domexp!AK158+reexp!AK158</f>
        <v>31863284</v>
      </c>
      <c r="AL158">
        <f>+domexp!AL158+reexp!AL158</f>
        <v>23668102</v>
      </c>
      <c r="AM158">
        <f>+domexp!AM158+reexp!AM158</f>
        <v>24804811</v>
      </c>
      <c r="AN158">
        <f>+domexp!AN158+reexp!AN158</f>
        <v>25159925</v>
      </c>
      <c r="AO158">
        <f>+domexp!AO158+reexp!AO158</f>
        <v>25973839</v>
      </c>
      <c r="AP158">
        <f>+domexp!AP158+reexp!AP158</f>
        <v>27312699</v>
      </c>
      <c r="AQ158">
        <f>+domexp!AQ158+reexp!AQ158</f>
        <v>25984541</v>
      </c>
      <c r="AR158">
        <f>+domexp!AR158+reexp!AR158</f>
        <v>28377357</v>
      </c>
      <c r="AS158">
        <f>+domexp!AS158+reexp!AS158</f>
        <v>28566880</v>
      </c>
      <c r="AT158">
        <f>+domexp!AT158+reexp!AT158</f>
        <v>20781309</v>
      </c>
      <c r="AU158">
        <f>+domexp!AU158+reexp!AU158</f>
        <v>19504689</v>
      </c>
      <c r="AV158">
        <f>+domexp!AV158+reexp!AV158</f>
        <v>13243663</v>
      </c>
      <c r="AW158">
        <f>+domexp!AW158+reexp!AW158</f>
        <v>13775058</v>
      </c>
      <c r="AX158">
        <f>+domexp!AX158+reexp!AX158</f>
        <v>21200809</v>
      </c>
      <c r="AY158">
        <f>+domexp!AY158+reexp!AY158</f>
        <v>43520697</v>
      </c>
      <c r="AZ158">
        <f>+domexp!AZ158+reexp!AZ158</f>
        <v>59542717</v>
      </c>
      <c r="BA158">
        <f>+domexp!BA158+reexp!BA158</f>
        <v>79200612</v>
      </c>
      <c r="BB158">
        <f>+domexp!BB158+reexp!BB158</f>
        <v>79703984</v>
      </c>
      <c r="BC158">
        <f>+domexp!BC158+reexp!BC158</f>
        <v>90182563</v>
      </c>
    </row>
    <row r="159" spans="1:55" x14ac:dyDescent="0.25">
      <c r="A159" t="s">
        <v>0</v>
      </c>
      <c r="B159" t="s">
        <v>119</v>
      </c>
      <c r="D159" t="s">
        <v>232</v>
      </c>
      <c r="E159">
        <f>+domexp!E159+reexp!E159</f>
        <v>0</v>
      </c>
      <c r="F159">
        <f>+domexp!F159+reexp!F159</f>
        <v>0</v>
      </c>
      <c r="G159">
        <f>+domexp!G159+reexp!G159</f>
        <v>0</v>
      </c>
      <c r="H159">
        <f>+domexp!H159+reexp!H159</f>
        <v>0</v>
      </c>
      <c r="I159">
        <f>+domexp!I159+reexp!I159</f>
        <v>0</v>
      </c>
      <c r="J159">
        <f>+domexp!J159+reexp!J159</f>
        <v>1321448</v>
      </c>
      <c r="K159">
        <f>+domexp!K159+reexp!K159</f>
        <v>1353186</v>
      </c>
      <c r="L159">
        <f>+domexp!L159+reexp!L159</f>
        <v>1413399</v>
      </c>
      <c r="M159">
        <f>+domexp!M159+reexp!M159</f>
        <v>1521912</v>
      </c>
      <c r="N159">
        <f>+domexp!N159+reexp!N159</f>
        <v>1497739</v>
      </c>
      <c r="O159">
        <f>+domexp!O159+reexp!O159</f>
        <v>1523782</v>
      </c>
      <c r="P159">
        <f>+domexp!P159+reexp!P159</f>
        <v>1528884</v>
      </c>
      <c r="Q159">
        <f>+domexp!Q159+reexp!Q159</f>
        <v>1618972</v>
      </c>
      <c r="R159">
        <f>+domexp!R159+reexp!R159</f>
        <v>1602357</v>
      </c>
      <c r="S159">
        <f>+domexp!S159+reexp!S159</f>
        <v>0</v>
      </c>
      <c r="T159">
        <f>+domexp!T159+reexp!T159</f>
        <v>0</v>
      </c>
      <c r="U159">
        <f>+domexp!U159+reexp!U159</f>
        <v>0</v>
      </c>
      <c r="V159">
        <f>+domexp!V159+reexp!V159</f>
        <v>0</v>
      </c>
      <c r="W159">
        <f>+domexp!W159+reexp!W159</f>
        <v>0</v>
      </c>
      <c r="X159">
        <f>+domexp!X159+reexp!X159</f>
        <v>3125220</v>
      </c>
      <c r="Y159">
        <f>+domexp!Y159+reexp!Y159</f>
        <v>4163828</v>
      </c>
      <c r="Z159">
        <f>+domexp!Z159+reexp!Z159</f>
        <v>3870524</v>
      </c>
      <c r="AA159">
        <f>+domexp!AA159+reexp!AA159</f>
        <v>3727108</v>
      </c>
      <c r="AB159">
        <f>+domexp!AB159+reexp!AB159</f>
        <v>3858492</v>
      </c>
      <c r="AC159">
        <f>+domexp!AC159+reexp!AC159</f>
        <v>4037279</v>
      </c>
      <c r="AD159">
        <f>+domexp!AD159+reexp!AD159</f>
        <v>4324139</v>
      </c>
      <c r="AE159">
        <f>+domexp!AE159+reexp!AE159</f>
        <v>4170056</v>
      </c>
      <c r="AF159">
        <f>+domexp!AF159+reexp!AF159</f>
        <v>4450776</v>
      </c>
      <c r="AG159">
        <f>+domexp!AG159+reexp!AG159</f>
        <v>4544454</v>
      </c>
      <c r="AH159">
        <f>+domexp!AH159+reexp!AH159</f>
        <v>4718353</v>
      </c>
      <c r="AI159">
        <f>+domexp!AI159+reexp!AI159</f>
        <v>4699402</v>
      </c>
      <c r="AJ159">
        <f>+domexp!AJ159+reexp!AJ159</f>
        <v>4382462</v>
      </c>
      <c r="AK159">
        <f>+domexp!AK159+reexp!AK159</f>
        <v>4887367</v>
      </c>
      <c r="AL159">
        <f>+domexp!AL159+reexp!AL159</f>
        <v>5244196</v>
      </c>
      <c r="AM159">
        <f>+domexp!AM159+reexp!AM159</f>
        <v>5659871</v>
      </c>
      <c r="AN159">
        <f>+domexp!AN159+reexp!AN159</f>
        <v>5942280</v>
      </c>
      <c r="AO159">
        <f>+domexp!AO159+reexp!AO159</f>
        <v>6112751</v>
      </c>
      <c r="AP159">
        <f>+domexp!AP159+reexp!AP159</f>
        <v>6497235</v>
      </c>
      <c r="AQ159">
        <f>+domexp!AQ159+reexp!AQ159</f>
        <v>6095886</v>
      </c>
      <c r="AR159">
        <f>+domexp!AR159+reexp!AR159</f>
        <v>6420664</v>
      </c>
      <c r="AS159">
        <f>+domexp!AS159+reexp!AS159</f>
        <v>2802541</v>
      </c>
      <c r="AT159">
        <f>+domexp!AT159+reexp!AT159</f>
        <v>0</v>
      </c>
      <c r="AU159">
        <f>+domexp!AU159+reexp!AU159</f>
        <v>0</v>
      </c>
      <c r="AV159">
        <f>+domexp!AV159+reexp!AV159</f>
        <v>0</v>
      </c>
      <c r="AW159">
        <f>+domexp!AW159+reexp!AW159</f>
        <v>0</v>
      </c>
      <c r="AX159">
        <f>+domexp!AX159+reexp!AX159</f>
        <v>3769013</v>
      </c>
      <c r="AY159">
        <f>+domexp!AY159+reexp!AY159</f>
        <v>9788731</v>
      </c>
      <c r="AZ159">
        <f>+domexp!AZ159+reexp!AZ159</f>
        <v>13482678</v>
      </c>
      <c r="BA159">
        <f>+domexp!BA159+reexp!BA159</f>
        <v>16597536</v>
      </c>
      <c r="BB159">
        <f>+domexp!BB159+reexp!BB159</f>
        <v>16386211</v>
      </c>
      <c r="BC159">
        <f>+domexp!BC159+reexp!BC159</f>
        <v>16253220</v>
      </c>
    </row>
    <row r="160" spans="1:55" x14ac:dyDescent="0.25">
      <c r="A160" t="s">
        <v>0</v>
      </c>
      <c r="B160" t="s">
        <v>120</v>
      </c>
      <c r="D160" t="s">
        <v>232</v>
      </c>
      <c r="E160">
        <f>+domexp!E160+reexp!E160</f>
        <v>0</v>
      </c>
      <c r="F160">
        <f>+domexp!F160+reexp!F160</f>
        <v>0</v>
      </c>
      <c r="G160">
        <f>+domexp!G160+reexp!G160</f>
        <v>0</v>
      </c>
      <c r="H160">
        <f>+domexp!H160+reexp!H160</f>
        <v>0</v>
      </c>
      <c r="I160">
        <f>+domexp!I160+reexp!I160</f>
        <v>0</v>
      </c>
      <c r="J160">
        <f>+domexp!J160+reexp!J160</f>
        <v>863171</v>
      </c>
      <c r="K160">
        <f>+domexp!K160+reexp!K160</f>
        <v>847579</v>
      </c>
      <c r="L160">
        <f>+domexp!L160+reexp!L160</f>
        <v>706668</v>
      </c>
      <c r="M160">
        <f>+domexp!M160+reexp!M160</f>
        <v>685709</v>
      </c>
      <c r="N160">
        <f>+domexp!N160+reexp!N160</f>
        <v>676173</v>
      </c>
      <c r="O160">
        <f>+domexp!O160+reexp!O160</f>
        <v>656330</v>
      </c>
      <c r="P160">
        <f>+domexp!P160+reexp!P160</f>
        <v>734522</v>
      </c>
      <c r="Q160">
        <f>+domexp!Q160+reexp!Q160</f>
        <v>826171</v>
      </c>
      <c r="R160">
        <f>+domexp!R160+reexp!R160</f>
        <v>918848</v>
      </c>
      <c r="S160">
        <f>+domexp!S160+reexp!S160</f>
        <v>0</v>
      </c>
      <c r="T160">
        <f>+domexp!T160+reexp!T160</f>
        <v>0</v>
      </c>
      <c r="U160">
        <f>+domexp!U160+reexp!U160</f>
        <v>0</v>
      </c>
      <c r="V160">
        <f>+domexp!V160+reexp!V160</f>
        <v>0</v>
      </c>
      <c r="W160">
        <f>+domexp!W160+reexp!W160</f>
        <v>0</v>
      </c>
      <c r="X160">
        <f>+domexp!X160+reexp!X160</f>
        <v>3748903</v>
      </c>
      <c r="Y160">
        <f>+domexp!Y160+reexp!Y160</f>
        <v>6666942</v>
      </c>
      <c r="Z160">
        <f>+domexp!Z160+reexp!Z160</f>
        <v>1962561</v>
      </c>
      <c r="AA160">
        <f>+domexp!AA160+reexp!AA160</f>
        <v>1806008</v>
      </c>
      <c r="AB160">
        <f>+domexp!AB160+reexp!AB160</f>
        <v>1282065</v>
      </c>
      <c r="AC160">
        <f>+domexp!AC160+reexp!AC160</f>
        <v>1426792</v>
      </c>
      <c r="AD160">
        <f>+domexp!AD160+reexp!AD160</f>
        <v>1202873</v>
      </c>
      <c r="AE160">
        <f>+domexp!AE160+reexp!AE160</f>
        <v>721127</v>
      </c>
      <c r="AF160">
        <f>+domexp!AF160+reexp!AF160</f>
        <v>861327</v>
      </c>
      <c r="AG160">
        <f>+domexp!AG160+reexp!AG160</f>
        <v>822341</v>
      </c>
      <c r="AH160">
        <f>+domexp!AH160+reexp!AH160</f>
        <v>799599</v>
      </c>
      <c r="AI160">
        <f>+domexp!AI160+reexp!AI160</f>
        <v>579618</v>
      </c>
      <c r="AJ160">
        <f>+domexp!AJ160+reexp!AJ160</f>
        <v>538456</v>
      </c>
      <c r="AK160">
        <f>+domexp!AK160+reexp!AK160</f>
        <v>592155</v>
      </c>
      <c r="AL160">
        <f>+domexp!AL160+reexp!AL160</f>
        <v>672322</v>
      </c>
      <c r="AM160">
        <f>+domexp!AM160+reexp!AM160</f>
        <v>832324</v>
      </c>
      <c r="AN160">
        <f>+domexp!AN160+reexp!AN160</f>
        <v>1139488</v>
      </c>
      <c r="AO160">
        <f>+domexp!AO160+reexp!AO160</f>
        <v>908631</v>
      </c>
      <c r="AP160">
        <f>+domexp!AP160+reexp!AP160</f>
        <v>1127149</v>
      </c>
      <c r="AQ160">
        <f>+domexp!AQ160+reexp!AQ160</f>
        <v>1039299</v>
      </c>
      <c r="AR160">
        <f>+domexp!AR160+reexp!AR160</f>
        <v>1102823</v>
      </c>
      <c r="AS160">
        <f>+domexp!AS160+reexp!AS160</f>
        <v>1299139</v>
      </c>
      <c r="AT160">
        <f>+domexp!AT160+reexp!AT160</f>
        <v>1314176</v>
      </c>
      <c r="AU160">
        <f>+domexp!AU160+reexp!AU160</f>
        <v>1310897</v>
      </c>
      <c r="AV160">
        <f>+domexp!AV160+reexp!AV160</f>
        <v>2246992</v>
      </c>
      <c r="AW160">
        <f>+domexp!AW160+reexp!AW160</f>
        <v>1981810</v>
      </c>
      <c r="AX160">
        <f>+domexp!AX160+reexp!AX160</f>
        <v>1567069</v>
      </c>
      <c r="AY160">
        <f>+domexp!AY160+reexp!AY160</f>
        <v>2511469</v>
      </c>
      <c r="AZ160">
        <f>+domexp!AZ160+reexp!AZ160</f>
        <v>2310333</v>
      </c>
      <c r="BA160">
        <f>+domexp!BA160+reexp!BA160</f>
        <v>3584054</v>
      </c>
      <c r="BB160">
        <f>+domexp!BB160+reexp!BB160</f>
        <v>3933738</v>
      </c>
      <c r="BC160">
        <f>+domexp!BC160+reexp!BC160</f>
        <v>3627759</v>
      </c>
    </row>
    <row r="161" spans="1:55" x14ac:dyDescent="0.25">
      <c r="A161" t="s">
        <v>0</v>
      </c>
      <c r="B161" t="s">
        <v>121</v>
      </c>
      <c r="C161" t="s">
        <v>122</v>
      </c>
      <c r="D161" t="s">
        <v>232</v>
      </c>
      <c r="E161">
        <f>+domexp!E161+reexp!E161</f>
        <v>0</v>
      </c>
      <c r="F161">
        <f>+domexp!F161+reexp!F161</f>
        <v>0</v>
      </c>
      <c r="G161">
        <f>+domexp!G161+reexp!G161</f>
        <v>0</v>
      </c>
      <c r="H161">
        <f>+domexp!H161+reexp!H161</f>
        <v>0</v>
      </c>
      <c r="I161">
        <f>+domexp!I161+reexp!I161</f>
        <v>0</v>
      </c>
      <c r="J161">
        <f>+domexp!J161+reexp!J161</f>
        <v>1193337</v>
      </c>
      <c r="K161">
        <f>+domexp!K161+reexp!K161</f>
        <v>1110693</v>
      </c>
      <c r="L161">
        <f>+domexp!L161+reexp!L161</f>
        <v>1042681</v>
      </c>
      <c r="M161">
        <f>+domexp!M161+reexp!M161</f>
        <v>1054419</v>
      </c>
      <c r="N161">
        <f>+domexp!N161+reexp!N161</f>
        <v>896884</v>
      </c>
      <c r="O161">
        <f>+domexp!O161+reexp!O161</f>
        <v>934286</v>
      </c>
      <c r="P161">
        <f>+domexp!P161+reexp!P161</f>
        <v>957066</v>
      </c>
      <c r="Q161">
        <f>+domexp!Q161+reexp!Q161</f>
        <v>1010648</v>
      </c>
      <c r="R161">
        <f>+domexp!R161+reexp!R161</f>
        <v>1207596</v>
      </c>
      <c r="S161">
        <f>+domexp!S161+reexp!S161</f>
        <v>0</v>
      </c>
      <c r="T161">
        <f>+domexp!T161+reexp!T161</f>
        <v>0</v>
      </c>
      <c r="U161">
        <f>+domexp!U161+reexp!U161</f>
        <v>0</v>
      </c>
      <c r="V161">
        <f>+domexp!V161+reexp!V161</f>
        <v>0</v>
      </c>
      <c r="W161">
        <f>+domexp!W161+reexp!W161</f>
        <v>0</v>
      </c>
      <c r="X161">
        <f>+domexp!X161+reexp!X161</f>
        <v>2581246</v>
      </c>
      <c r="Y161">
        <f>+domexp!Y161+reexp!Y161</f>
        <v>3254349</v>
      </c>
      <c r="Z161">
        <f>+domexp!Z161+reexp!Z161</f>
        <v>1710047</v>
      </c>
      <c r="AA161">
        <f>+domexp!AA161+reexp!AA161</f>
        <v>1568240</v>
      </c>
      <c r="AB161">
        <f>+domexp!AB161+reexp!AB161</f>
        <v>1407636</v>
      </c>
      <c r="AC161">
        <f>+domexp!AC161+reexp!AC161</f>
        <v>1518699</v>
      </c>
      <c r="AD161">
        <f>+domexp!AD161+reexp!AD161</f>
        <v>1748233</v>
      </c>
      <c r="AE161">
        <f>+domexp!AE161+reexp!AE161</f>
        <v>1315107</v>
      </c>
      <c r="AF161">
        <f>+domexp!AF161+reexp!AF161</f>
        <v>1368434</v>
      </c>
      <c r="AG161">
        <f>+domexp!AG161+reexp!AG161</f>
        <v>1350099</v>
      </c>
      <c r="AH161">
        <f>+domexp!AH161+reexp!AH161</f>
        <v>1473139</v>
      </c>
      <c r="AI161">
        <f>+domexp!AI161+reexp!AI161</f>
        <v>1203316</v>
      </c>
      <c r="AJ161">
        <f>+domexp!AJ161+reexp!AJ161</f>
        <v>1122914</v>
      </c>
      <c r="AK161">
        <f>+domexp!AK161+reexp!AK161</f>
        <v>1132546</v>
      </c>
      <c r="AL161">
        <f>+domexp!AL161+reexp!AL161</f>
        <v>1218676</v>
      </c>
      <c r="AM161">
        <f>+domexp!AM161+reexp!AM161</f>
        <v>1256962</v>
      </c>
      <c r="AN161">
        <f>+domexp!AN161+reexp!AN161</f>
        <v>1350109</v>
      </c>
      <c r="AO161">
        <f>+domexp!AO161+reexp!AO161</f>
        <v>1402422</v>
      </c>
      <c r="AP161">
        <f>+domexp!AP161+reexp!AP161</f>
        <v>1369936</v>
      </c>
      <c r="AQ161">
        <f>+domexp!AQ161+reexp!AQ161</f>
        <v>1486905</v>
      </c>
      <c r="AR161">
        <f>+domexp!AR161+reexp!AR161</f>
        <v>1459948</v>
      </c>
      <c r="AS161">
        <f>+domexp!AS161+reexp!AS161</f>
        <v>1606836</v>
      </c>
      <c r="AT161">
        <f>+domexp!AT161+reexp!AT161</f>
        <v>802974</v>
      </c>
      <c r="AU161">
        <f>+domexp!AU161+reexp!AU161</f>
        <v>810966</v>
      </c>
      <c r="AV161">
        <f>+domexp!AV161+reexp!AV161</f>
        <v>2191441</v>
      </c>
      <c r="AW161">
        <f>+domexp!AW161+reexp!AW161</f>
        <v>3562974</v>
      </c>
      <c r="AX161">
        <f>+domexp!AX161+reexp!AX161</f>
        <v>2902576</v>
      </c>
      <c r="AY161">
        <f>+domexp!AY161+reexp!AY161</f>
        <v>5836220</v>
      </c>
      <c r="AZ161">
        <f>+domexp!AZ161+reexp!AZ161</f>
        <v>5859497</v>
      </c>
      <c r="BA161">
        <f>+domexp!BA161+reexp!BA161</f>
        <v>7103818</v>
      </c>
      <c r="BB161">
        <f>+domexp!BB161+reexp!BB161</f>
        <v>6522092</v>
      </c>
      <c r="BC161">
        <f>+domexp!BC161+reexp!BC161</f>
        <v>6239528</v>
      </c>
    </row>
    <row r="162" spans="1:55" x14ac:dyDescent="0.25">
      <c r="A162" t="s">
        <v>0</v>
      </c>
      <c r="B162" t="s">
        <v>123</v>
      </c>
      <c r="D162" t="s">
        <v>232</v>
      </c>
      <c r="E162">
        <f>+domexp!E162+reexp!E162</f>
        <v>0</v>
      </c>
      <c r="F162">
        <f>+domexp!F162+reexp!F162</f>
        <v>0</v>
      </c>
      <c r="G162">
        <f>+domexp!G162+reexp!G162</f>
        <v>0</v>
      </c>
      <c r="H162">
        <f>+domexp!H162+reexp!H162</f>
        <v>0</v>
      </c>
      <c r="I162">
        <f>+domexp!I162+reexp!I162</f>
        <v>0</v>
      </c>
      <c r="J162">
        <f>+domexp!J162+reexp!J162</f>
        <v>142702</v>
      </c>
      <c r="K162">
        <f>+domexp!K162+reexp!K162</f>
        <v>127632</v>
      </c>
      <c r="L162">
        <f>+domexp!L162+reexp!L162</f>
        <v>169160</v>
      </c>
      <c r="M162">
        <f>+domexp!M162+reexp!M162</f>
        <v>146454</v>
      </c>
      <c r="N162">
        <f>+domexp!N162+reexp!N162</f>
        <v>137525</v>
      </c>
      <c r="O162">
        <f>+domexp!O162+reexp!O162</f>
        <v>108483</v>
      </c>
      <c r="P162">
        <f>+domexp!P162+reexp!P162</f>
        <v>141326</v>
      </c>
      <c r="Q162">
        <f>+domexp!Q162+reexp!Q162</f>
        <v>158695</v>
      </c>
      <c r="R162">
        <f>+domexp!R162+reexp!R162</f>
        <v>152381</v>
      </c>
      <c r="S162">
        <f>+domexp!S162+reexp!S162</f>
        <v>0</v>
      </c>
      <c r="T162">
        <f>+domexp!T162+reexp!T162</f>
        <v>0</v>
      </c>
      <c r="U162">
        <f>+domexp!U162+reexp!U162</f>
        <v>0</v>
      </c>
      <c r="V162">
        <f>+domexp!V162+reexp!V162</f>
        <v>0</v>
      </c>
      <c r="W162">
        <f>+domexp!W162+reexp!W162</f>
        <v>0</v>
      </c>
      <c r="X162">
        <f>+domexp!X162+reexp!X162</f>
        <v>368358</v>
      </c>
      <c r="Y162">
        <f>+domexp!Y162+reexp!Y162</f>
        <v>618337</v>
      </c>
      <c r="Z162">
        <f>+domexp!Z162+reexp!Z162</f>
        <v>443991</v>
      </c>
      <c r="AA162">
        <f>+domexp!AA162+reexp!AA162</f>
        <v>381753</v>
      </c>
      <c r="AB162">
        <f>+domexp!AB162+reexp!AB162</f>
        <v>277079</v>
      </c>
      <c r="AC162">
        <f>+domexp!AC162+reexp!AC162</f>
        <v>295341</v>
      </c>
      <c r="AD162">
        <f>+domexp!AD162+reexp!AD162</f>
        <v>394073</v>
      </c>
      <c r="AE162">
        <f>+domexp!AE162+reexp!AE162</f>
        <v>364830</v>
      </c>
      <c r="AF162">
        <f>+domexp!AF162+reexp!AF162</f>
        <v>381885</v>
      </c>
      <c r="AG162">
        <f>+domexp!AG162+reexp!AG162</f>
        <v>416995</v>
      </c>
      <c r="AH162">
        <f>+domexp!AH162+reexp!AH162</f>
        <v>478118</v>
      </c>
      <c r="AI162">
        <f>+domexp!AI162+reexp!AI162</f>
        <v>366164</v>
      </c>
      <c r="AJ162">
        <f>+domexp!AJ162+reexp!AJ162</f>
        <v>329157</v>
      </c>
      <c r="AK162">
        <f>+domexp!AK162+reexp!AK162</f>
        <v>362075</v>
      </c>
      <c r="AL162">
        <f>+domexp!AL162+reexp!AL162</f>
        <v>385373</v>
      </c>
      <c r="AM162">
        <f>+domexp!AM162+reexp!AM162</f>
        <v>464504</v>
      </c>
      <c r="AN162">
        <f>+domexp!AN162+reexp!AN162</f>
        <v>508946</v>
      </c>
      <c r="AO162">
        <f>+domexp!AO162+reexp!AO162</f>
        <v>449085</v>
      </c>
      <c r="AP162">
        <f>+domexp!AP162+reexp!AP162</f>
        <v>591522</v>
      </c>
      <c r="AQ162">
        <f>+domexp!AQ162+reexp!AQ162</f>
        <v>671723</v>
      </c>
      <c r="AR162">
        <f>+domexp!AR162+reexp!AR162</f>
        <v>572875</v>
      </c>
      <c r="AS162">
        <f>+domexp!AS162+reexp!AS162</f>
        <v>470313</v>
      </c>
      <c r="AT162">
        <f>+domexp!AT162+reexp!AT162</f>
        <v>328895</v>
      </c>
      <c r="AU162">
        <f>+domexp!AU162+reexp!AU162</f>
        <v>224324</v>
      </c>
      <c r="AV162">
        <f>+domexp!AV162+reexp!AV162</f>
        <v>334581</v>
      </c>
      <c r="AW162">
        <f>+domexp!AW162+reexp!AW162</f>
        <v>390249</v>
      </c>
      <c r="AX162">
        <f>+domexp!AX162+reexp!AX162</f>
        <v>629443</v>
      </c>
      <c r="AY162">
        <f>+domexp!AY162+reexp!AY162</f>
        <v>2735908</v>
      </c>
      <c r="AZ162">
        <f>+domexp!AZ162+reexp!AZ162</f>
        <v>3900214</v>
      </c>
      <c r="BA162">
        <f>+domexp!BA162+reexp!BA162</f>
        <v>4747963</v>
      </c>
      <c r="BB162">
        <f>+domexp!BB162+reexp!BB162</f>
        <v>4253847</v>
      </c>
      <c r="BC162">
        <f>+domexp!BC162+reexp!BC162</f>
        <v>5670320</v>
      </c>
    </row>
    <row r="163" spans="1:55" x14ac:dyDescent="0.25">
      <c r="A163" t="s">
        <v>0</v>
      </c>
      <c r="B163" t="s">
        <v>124</v>
      </c>
      <c r="D163" t="s">
        <v>232</v>
      </c>
      <c r="E163">
        <f>+domexp!E163+reexp!E163</f>
        <v>0</v>
      </c>
      <c r="F163">
        <f>+domexp!F163+reexp!F163</f>
        <v>0</v>
      </c>
      <c r="G163">
        <f>+domexp!G163+reexp!G163</f>
        <v>0</v>
      </c>
      <c r="H163">
        <f>+domexp!H163+reexp!H163</f>
        <v>0</v>
      </c>
      <c r="I163">
        <f>+domexp!I163+reexp!I163</f>
        <v>0</v>
      </c>
      <c r="J163">
        <f>+domexp!J163+reexp!J163</f>
        <v>0</v>
      </c>
      <c r="K163">
        <f>+domexp!K163+reexp!K163</f>
        <v>0</v>
      </c>
      <c r="L163">
        <f>+domexp!L163+reexp!L163</f>
        <v>0</v>
      </c>
      <c r="M163">
        <f>+domexp!M163+reexp!M163</f>
        <v>0</v>
      </c>
      <c r="N163">
        <f>+domexp!N163+reexp!N163</f>
        <v>0</v>
      </c>
      <c r="O163">
        <f>+domexp!O163+reexp!O163</f>
        <v>0</v>
      </c>
      <c r="P163">
        <f>+domexp!P163+reexp!P163</f>
        <v>0</v>
      </c>
      <c r="Q163">
        <f>+domexp!Q163+reexp!Q163</f>
        <v>0</v>
      </c>
      <c r="R163">
        <f>+domexp!R163+reexp!R163</f>
        <v>0</v>
      </c>
      <c r="S163">
        <f>+domexp!S163+reexp!S163</f>
        <v>0</v>
      </c>
      <c r="T163">
        <f>+domexp!T163+reexp!T163</f>
        <v>0</v>
      </c>
      <c r="U163">
        <f>+domexp!U163+reexp!U163</f>
        <v>0</v>
      </c>
      <c r="V163">
        <f>+domexp!V163+reexp!V163</f>
        <v>0</v>
      </c>
      <c r="W163">
        <f>+domexp!W163+reexp!W163</f>
        <v>0</v>
      </c>
      <c r="X163">
        <f>+domexp!X163+reexp!X163</f>
        <v>0</v>
      </c>
      <c r="Y163">
        <f>+domexp!Y163+reexp!Y163</f>
        <v>0</v>
      </c>
      <c r="Z163">
        <f>+domexp!Z163+reexp!Z163</f>
        <v>822750</v>
      </c>
      <c r="AA163">
        <f>+domexp!AA163+reexp!AA163</f>
        <v>977524</v>
      </c>
      <c r="AB163">
        <f>+domexp!AB163+reexp!AB163</f>
        <v>560192</v>
      </c>
      <c r="AC163">
        <f>+domexp!AC163+reexp!AC163</f>
        <v>603581</v>
      </c>
      <c r="AD163">
        <f>+domexp!AD163+reexp!AD163</f>
        <v>743579</v>
      </c>
      <c r="AE163">
        <f>+domexp!AE163+reexp!AE163</f>
        <v>673942</v>
      </c>
      <c r="AF163">
        <f>+domexp!AF163+reexp!AF163</f>
        <v>780378</v>
      </c>
      <c r="AG163">
        <f>+domexp!AG163+reexp!AG163</f>
        <v>710844</v>
      </c>
      <c r="AH163">
        <f>+domexp!AH163+reexp!AH163</f>
        <v>913492</v>
      </c>
      <c r="AI163">
        <f>+domexp!AI163+reexp!AI163</f>
        <v>1091953</v>
      </c>
      <c r="AJ163">
        <f>+domexp!AJ163+reexp!AJ163</f>
        <v>821082</v>
      </c>
      <c r="AK163">
        <f>+domexp!AK163+reexp!AK163</f>
        <v>1330001</v>
      </c>
      <c r="AL163">
        <f>+domexp!AL163+reexp!AL163</f>
        <v>1709991</v>
      </c>
      <c r="AM163">
        <f>+domexp!AM163+reexp!AM163</f>
        <v>2430608</v>
      </c>
      <c r="AN163">
        <f>+domexp!AN163+reexp!AN163</f>
        <v>2636864</v>
      </c>
      <c r="AO163">
        <f>+domexp!AO163+reexp!AO163</f>
        <v>1845855</v>
      </c>
      <c r="AP163">
        <f>+domexp!AP163+reexp!AP163</f>
        <v>1939898</v>
      </c>
      <c r="AQ163">
        <f>+domexp!AQ163+reexp!AQ163</f>
        <v>1582619</v>
      </c>
      <c r="AR163">
        <f>+domexp!AR163+reexp!AR163</f>
        <v>2713876</v>
      </c>
      <c r="AS163">
        <f>+domexp!AS163+reexp!AS163</f>
        <v>3139111</v>
      </c>
      <c r="AT163">
        <f>+domexp!AT163+reexp!AT163</f>
        <v>3048668</v>
      </c>
      <c r="AU163">
        <f>+domexp!AU163+reexp!AU163</f>
        <v>2403615</v>
      </c>
      <c r="AV163">
        <f>+domexp!AV163+reexp!AV163</f>
        <v>1702274</v>
      </c>
      <c r="AW163">
        <f>+domexp!AW163+reexp!AW163</f>
        <v>2144354</v>
      </c>
      <c r="AX163">
        <f>+domexp!AX163+reexp!AX163</f>
        <v>3800436</v>
      </c>
      <c r="AY163">
        <f>+domexp!AY163+reexp!AY163</f>
        <v>17091244</v>
      </c>
      <c r="AZ163">
        <f>+domexp!AZ163+reexp!AZ163</f>
        <v>17584792</v>
      </c>
      <c r="BA163">
        <f>+domexp!BA163+reexp!BA163</f>
        <v>10156515</v>
      </c>
      <c r="BB163">
        <f>+domexp!BB163+reexp!BB163</f>
        <v>0</v>
      </c>
      <c r="BC163">
        <f>+domexp!BC163+reexp!BC163</f>
        <v>0</v>
      </c>
    </row>
    <row r="164" spans="1:55" x14ac:dyDescent="0.25">
      <c r="A164" t="s">
        <v>0</v>
      </c>
      <c r="B164" t="s">
        <v>74</v>
      </c>
      <c r="D164" t="s">
        <v>232</v>
      </c>
      <c r="E164">
        <f>+domexp!E164+reexp!E164</f>
        <v>0</v>
      </c>
      <c r="F164">
        <f>+domexp!F164+reexp!F164</f>
        <v>0</v>
      </c>
      <c r="G164">
        <f>+domexp!G164+reexp!G164</f>
        <v>0</v>
      </c>
      <c r="H164">
        <f>+domexp!H164+reexp!H164</f>
        <v>0</v>
      </c>
      <c r="I164">
        <f>+domexp!I164+reexp!I164</f>
        <v>0</v>
      </c>
      <c r="J164">
        <f>+domexp!J164+reexp!J164</f>
        <v>0</v>
      </c>
      <c r="K164">
        <f>+domexp!K164+reexp!K164</f>
        <v>0</v>
      </c>
      <c r="L164">
        <f>+domexp!L164+reexp!L164</f>
        <v>0</v>
      </c>
      <c r="M164">
        <f>+domexp!M164+reexp!M164</f>
        <v>0</v>
      </c>
      <c r="N164">
        <f>+domexp!N164+reexp!N164</f>
        <v>0</v>
      </c>
      <c r="O164">
        <f>+domexp!O164+reexp!O164</f>
        <v>0</v>
      </c>
      <c r="P164">
        <f>+domexp!P164+reexp!P164</f>
        <v>0</v>
      </c>
      <c r="Q164">
        <f>+domexp!Q164+reexp!Q164</f>
        <v>0</v>
      </c>
      <c r="R164">
        <f>+domexp!R164+reexp!R164</f>
        <v>0</v>
      </c>
      <c r="S164">
        <f>+domexp!S164+reexp!S164</f>
        <v>0</v>
      </c>
      <c r="T164">
        <f>+domexp!T164+reexp!T164</f>
        <v>0</v>
      </c>
      <c r="U164">
        <f>+domexp!U164+reexp!U164</f>
        <v>0</v>
      </c>
      <c r="V164">
        <f>+domexp!V164+reexp!V164</f>
        <v>0</v>
      </c>
      <c r="W164">
        <f>+domexp!W164+reexp!W164</f>
        <v>0</v>
      </c>
      <c r="X164">
        <f>+domexp!X164+reexp!X164</f>
        <v>20231034</v>
      </c>
      <c r="Y164">
        <f>+domexp!Y164+reexp!Y164</f>
        <v>44822517</v>
      </c>
      <c r="Z164">
        <f>+domexp!Z164+reexp!Z164</f>
        <v>19268839</v>
      </c>
      <c r="AA164">
        <f>+domexp!AA164+reexp!AA164</f>
        <v>15684399</v>
      </c>
      <c r="AB164">
        <f>+domexp!AB164+reexp!AB164</f>
        <v>0</v>
      </c>
      <c r="AC164">
        <f>+domexp!AC164+reexp!AC164</f>
        <v>0</v>
      </c>
      <c r="AD164">
        <f>+domexp!AD164+reexp!AD164</f>
        <v>0</v>
      </c>
      <c r="AE164">
        <f>+domexp!AE164+reexp!AE164</f>
        <v>0</v>
      </c>
      <c r="AF164">
        <f>+domexp!AF164+reexp!AF164</f>
        <v>0</v>
      </c>
      <c r="AG164">
        <f>+domexp!AG164+reexp!AG164</f>
        <v>0</v>
      </c>
      <c r="AH164">
        <f>+domexp!AH164+reexp!AH164</f>
        <v>0</v>
      </c>
      <c r="AI164">
        <f>+domexp!AI164+reexp!AI164</f>
        <v>0</v>
      </c>
      <c r="AJ164">
        <f>+domexp!AJ164+reexp!AJ164</f>
        <v>0</v>
      </c>
      <c r="AK164">
        <f>+domexp!AK164+reexp!AK164</f>
        <v>0</v>
      </c>
      <c r="AL164">
        <f>+domexp!AL164+reexp!AL164</f>
        <v>0</v>
      </c>
      <c r="AM164">
        <f>+domexp!AM164+reexp!AM164</f>
        <v>0</v>
      </c>
      <c r="AN164">
        <f>+domexp!AN164+reexp!AN164</f>
        <v>0</v>
      </c>
      <c r="AO164">
        <f>+domexp!AO164+reexp!AO164</f>
        <v>0</v>
      </c>
      <c r="AP164">
        <f>+domexp!AP164+reexp!AP164</f>
        <v>0</v>
      </c>
      <c r="AQ164">
        <f>+domexp!AQ164+reexp!AQ164</f>
        <v>0</v>
      </c>
      <c r="AR164">
        <f>+domexp!AR164+reexp!AR164</f>
        <v>0</v>
      </c>
      <c r="AS164">
        <f>+domexp!AS164+reexp!AS164</f>
        <v>0</v>
      </c>
      <c r="AT164">
        <f>+domexp!AT164+reexp!AT164</f>
        <v>0</v>
      </c>
      <c r="AU164">
        <f>+domexp!AU164+reexp!AU164</f>
        <v>0</v>
      </c>
      <c r="AV164">
        <f>+domexp!AV164+reexp!AV164</f>
        <v>0</v>
      </c>
      <c r="AW164">
        <f>+domexp!AW164+reexp!AW164</f>
        <v>0</v>
      </c>
      <c r="AX164">
        <f>+domexp!AX164+reexp!AX164</f>
        <v>0</v>
      </c>
      <c r="AY164">
        <f>+domexp!AY164+reexp!AY164</f>
        <v>0</v>
      </c>
      <c r="AZ164">
        <f>+domexp!AZ164+reexp!AZ164</f>
        <v>0</v>
      </c>
      <c r="BA164">
        <f>+domexp!BA164+reexp!BA164</f>
        <v>0</v>
      </c>
      <c r="BB164">
        <f>+domexp!BB164+reexp!BB164</f>
        <v>0</v>
      </c>
      <c r="BC164">
        <f>+domexp!BC164+reexp!BC164</f>
        <v>0</v>
      </c>
    </row>
    <row r="165" spans="1:55" x14ac:dyDescent="0.25">
      <c r="A165" t="s">
        <v>0</v>
      </c>
      <c r="B165" t="s">
        <v>125</v>
      </c>
      <c r="D165" t="s">
        <v>232</v>
      </c>
      <c r="E165">
        <f>+domexp!E165+reexp!E165</f>
        <v>0</v>
      </c>
      <c r="F165">
        <f>+domexp!F165+reexp!F165</f>
        <v>0</v>
      </c>
      <c r="G165">
        <f>+domexp!G165+reexp!G165</f>
        <v>0</v>
      </c>
      <c r="H165">
        <f>+domexp!H165+reexp!H165</f>
        <v>0</v>
      </c>
      <c r="I165">
        <f>+domexp!I165+reexp!I165</f>
        <v>0</v>
      </c>
      <c r="J165">
        <f>+domexp!J165+reexp!J165</f>
        <v>85063</v>
      </c>
      <c r="K165">
        <f>+domexp!K165+reexp!K165</f>
        <v>121741</v>
      </c>
      <c r="L165">
        <f>+domexp!L165+reexp!L165</f>
        <v>135993</v>
      </c>
      <c r="M165">
        <f>+domexp!M165+reexp!M165</f>
        <v>106947</v>
      </c>
      <c r="N165">
        <f>+domexp!N165+reexp!N165</f>
        <v>108798</v>
      </c>
      <c r="O165">
        <f>+domexp!O165+reexp!O165</f>
        <v>162356</v>
      </c>
      <c r="P165">
        <f>+domexp!P165+reexp!P165</f>
        <v>177428</v>
      </c>
      <c r="Q165">
        <f>+domexp!Q165+reexp!Q165</f>
        <v>191664</v>
      </c>
      <c r="R165">
        <f>+domexp!R165+reexp!R165</f>
        <v>247751</v>
      </c>
      <c r="S165">
        <f>+domexp!S165+reexp!S165</f>
        <v>0</v>
      </c>
      <c r="T165">
        <f>+domexp!T165+reexp!T165</f>
        <v>0</v>
      </c>
      <c r="U165">
        <f>+domexp!U165+reexp!U165</f>
        <v>0</v>
      </c>
      <c r="V165">
        <f>+domexp!V165+reexp!V165</f>
        <v>0</v>
      </c>
      <c r="W165">
        <f>+domexp!W165+reexp!W165</f>
        <v>0</v>
      </c>
      <c r="X165">
        <f>+domexp!X165+reexp!X165</f>
        <v>620247</v>
      </c>
      <c r="Y165">
        <f>+domexp!Y165+reexp!Y165</f>
        <v>1101417</v>
      </c>
      <c r="Z165">
        <f>+domexp!Z165+reexp!Z165</f>
        <v>360677</v>
      </c>
      <c r="AA165">
        <f>+domexp!AA165+reexp!AA165</f>
        <v>307049</v>
      </c>
      <c r="AB165">
        <f>+domexp!AB165+reexp!AB165</f>
        <v>429056</v>
      </c>
      <c r="AC165">
        <f>+domexp!AC165+reexp!AC165</f>
        <v>237666</v>
      </c>
      <c r="AD165">
        <f>+domexp!AD165+reexp!AD165</f>
        <v>246921</v>
      </c>
      <c r="AE165">
        <f>+domexp!AE165+reexp!AE165</f>
        <v>293650</v>
      </c>
      <c r="AF165">
        <f>+domexp!AF165+reexp!AF165</f>
        <v>329987</v>
      </c>
      <c r="AG165">
        <f>+domexp!AG165+reexp!AG165</f>
        <v>363997</v>
      </c>
      <c r="AH165">
        <f>+domexp!AH165+reexp!AH165</f>
        <v>204694</v>
      </c>
      <c r="AI165">
        <f>+domexp!AI165+reexp!AI165</f>
        <v>190783</v>
      </c>
      <c r="AJ165">
        <f>+domexp!AJ165+reexp!AJ165</f>
        <v>86879</v>
      </c>
      <c r="AK165">
        <f>+domexp!AK165+reexp!AK165</f>
        <v>141990</v>
      </c>
      <c r="AL165">
        <f>+domexp!AL165+reexp!AL165</f>
        <v>208538</v>
      </c>
      <c r="AM165">
        <f>+domexp!AM165+reexp!AM165</f>
        <v>142946</v>
      </c>
      <c r="AN165">
        <f>+domexp!AN165+reexp!AN165</f>
        <v>224871</v>
      </c>
      <c r="AO165">
        <f>+domexp!AO165+reexp!AO165</f>
        <v>292605</v>
      </c>
      <c r="AP165">
        <f>+domexp!AP165+reexp!AP165</f>
        <v>319813</v>
      </c>
      <c r="AQ165">
        <f>+domexp!AQ165+reexp!AQ165</f>
        <v>119470</v>
      </c>
      <c r="AR165">
        <f>+domexp!AR165+reexp!AR165</f>
        <v>98979</v>
      </c>
      <c r="AS165">
        <f>+domexp!AS165+reexp!AS165</f>
        <v>125557</v>
      </c>
      <c r="AT165">
        <f>+domexp!AT165+reexp!AT165</f>
        <v>235811</v>
      </c>
      <c r="AU165">
        <f>+domexp!AU165+reexp!AU165</f>
        <v>571027</v>
      </c>
      <c r="AV165">
        <f>+domexp!AV165+reexp!AV165</f>
        <v>502391</v>
      </c>
      <c r="AW165">
        <f>+domexp!AW165+reexp!AW165</f>
        <v>465435</v>
      </c>
      <c r="AX165">
        <f>+domexp!AX165+reexp!AX165</f>
        <v>450001</v>
      </c>
      <c r="AY165">
        <f>+domexp!AY165+reexp!AY165</f>
        <v>455092</v>
      </c>
      <c r="AZ165">
        <f>+domexp!AZ165+reexp!AZ165</f>
        <v>525686</v>
      </c>
      <c r="BA165">
        <f>+domexp!BA165+reexp!BA165</f>
        <v>981902</v>
      </c>
      <c r="BB165">
        <f>+domexp!BB165+reexp!BB165</f>
        <v>1150007</v>
      </c>
      <c r="BC165">
        <f>+domexp!BC165+reexp!BC165</f>
        <v>1753974</v>
      </c>
    </row>
    <row r="166" spans="1:55" x14ac:dyDescent="0.25">
      <c r="A166" t="s">
        <v>0</v>
      </c>
      <c r="B166" t="s">
        <v>126</v>
      </c>
      <c r="D166" t="s">
        <v>232</v>
      </c>
      <c r="E166">
        <f>+domexp!E166+reexp!E166</f>
        <v>0</v>
      </c>
      <c r="F166">
        <f>+domexp!F166+reexp!F166</f>
        <v>0</v>
      </c>
      <c r="G166">
        <f>+domexp!G166+reexp!G166</f>
        <v>0</v>
      </c>
      <c r="H166">
        <f>+domexp!H166+reexp!H166</f>
        <v>0</v>
      </c>
      <c r="I166">
        <f>+domexp!I166+reexp!I166</f>
        <v>0</v>
      </c>
      <c r="J166">
        <f>+domexp!J166+reexp!J166</f>
        <v>344663</v>
      </c>
      <c r="K166">
        <f>+domexp!K166+reexp!K166</f>
        <v>407960</v>
      </c>
      <c r="L166">
        <f>+domexp!L166+reexp!L166</f>
        <v>474498</v>
      </c>
      <c r="M166">
        <f>+domexp!M166+reexp!M166</f>
        <v>428582</v>
      </c>
      <c r="N166">
        <f>+domexp!N166+reexp!N166</f>
        <v>469456</v>
      </c>
      <c r="O166">
        <f>+domexp!O166+reexp!O166</f>
        <v>604994</v>
      </c>
      <c r="P166">
        <f>+domexp!P166+reexp!P166</f>
        <v>606655</v>
      </c>
      <c r="Q166">
        <f>+domexp!Q166+reexp!Q166</f>
        <v>734571</v>
      </c>
      <c r="R166">
        <f>+domexp!R166+reexp!R166</f>
        <v>829412</v>
      </c>
      <c r="S166">
        <f>+domexp!S166+reexp!S166</f>
        <v>0</v>
      </c>
      <c r="T166">
        <f>+domexp!T166+reexp!T166</f>
        <v>0</v>
      </c>
      <c r="U166">
        <f>+domexp!U166+reexp!U166</f>
        <v>0</v>
      </c>
      <c r="V166">
        <f>+domexp!V166+reexp!V166</f>
        <v>0</v>
      </c>
      <c r="W166">
        <f>+domexp!W166+reexp!W166</f>
        <v>0</v>
      </c>
      <c r="X166">
        <f>+domexp!X166+reexp!X166</f>
        <v>1083210</v>
      </c>
      <c r="Y166">
        <f>+domexp!Y166+reexp!Y166</f>
        <v>2018073</v>
      </c>
      <c r="Z166">
        <f>+domexp!Z166+reexp!Z166</f>
        <v>860210</v>
      </c>
      <c r="AA166">
        <f>+domexp!AA166+reexp!AA166</f>
        <v>920475</v>
      </c>
      <c r="AB166">
        <f>+domexp!AB166+reexp!AB166</f>
        <v>908138</v>
      </c>
      <c r="AC166">
        <f>+domexp!AC166+reexp!AC166</f>
        <v>850515</v>
      </c>
      <c r="AD166">
        <f>+domexp!AD166+reexp!AD166</f>
        <v>1051762</v>
      </c>
      <c r="AE166">
        <f>+domexp!AE166+reexp!AE166</f>
        <v>779696</v>
      </c>
      <c r="AF166">
        <f>+domexp!AF166+reexp!AF166</f>
        <v>945180</v>
      </c>
      <c r="AG166">
        <f>+domexp!AG166+reexp!AG166</f>
        <v>948397</v>
      </c>
      <c r="AH166">
        <f>+domexp!AH166+reexp!AH166</f>
        <v>854283</v>
      </c>
      <c r="AI166">
        <f>+domexp!AI166+reexp!AI166</f>
        <v>679675</v>
      </c>
      <c r="AJ166">
        <f>+domexp!AJ166+reexp!AJ166</f>
        <v>594657</v>
      </c>
      <c r="AK166">
        <f>+domexp!AK166+reexp!AK166</f>
        <v>779804</v>
      </c>
      <c r="AL166">
        <f>+domexp!AL166+reexp!AL166</f>
        <v>485479</v>
      </c>
      <c r="AM166">
        <f>+domexp!AM166+reexp!AM166</f>
        <v>437607</v>
      </c>
      <c r="AN166">
        <f>+domexp!AN166+reexp!AN166</f>
        <v>814414</v>
      </c>
      <c r="AO166">
        <f>+domexp!AO166+reexp!AO166</f>
        <v>856102</v>
      </c>
      <c r="AP166">
        <f>+domexp!AP166+reexp!AP166</f>
        <v>1074061</v>
      </c>
      <c r="AQ166">
        <f>+domexp!AQ166+reexp!AQ166</f>
        <v>1113560</v>
      </c>
      <c r="AR166">
        <f>+domexp!AR166+reexp!AR166</f>
        <v>902257</v>
      </c>
      <c r="AS166">
        <f>+domexp!AS166+reexp!AS166</f>
        <v>1448782</v>
      </c>
      <c r="AT166">
        <f>+domexp!AT166+reexp!AT166</f>
        <v>2122322</v>
      </c>
      <c r="AU166">
        <f>+domexp!AU166+reexp!AU166</f>
        <v>2144591</v>
      </c>
      <c r="AV166">
        <f>+domexp!AV166+reexp!AV166</f>
        <v>2910244</v>
      </c>
      <c r="AW166">
        <f>+domexp!AW166+reexp!AW166</f>
        <v>2177989</v>
      </c>
      <c r="AX166">
        <f>+domexp!AX166+reexp!AX166</f>
        <v>1692280</v>
      </c>
      <c r="AY166">
        <f>+domexp!AY166+reexp!AY166</f>
        <v>2005794</v>
      </c>
      <c r="AZ166">
        <f>+domexp!AZ166+reexp!AZ166</f>
        <v>1844402</v>
      </c>
      <c r="BA166">
        <f>+domexp!BA166+reexp!BA166</f>
        <v>3443614</v>
      </c>
      <c r="BB166">
        <f>+domexp!BB166+reexp!BB166</f>
        <v>3499796</v>
      </c>
      <c r="BC166">
        <f>+domexp!BC166+reexp!BC166</f>
        <v>4213429</v>
      </c>
    </row>
    <row r="167" spans="1:55" x14ac:dyDescent="0.25">
      <c r="A167" t="s">
        <v>0</v>
      </c>
      <c r="B167" t="s">
        <v>127</v>
      </c>
      <c r="C167" t="s">
        <v>128</v>
      </c>
      <c r="D167" t="s">
        <v>232</v>
      </c>
      <c r="E167">
        <f>+domexp!E167+reexp!E167</f>
        <v>0</v>
      </c>
      <c r="F167">
        <f>+domexp!F167+reexp!F167</f>
        <v>0</v>
      </c>
      <c r="G167">
        <f>+domexp!G167+reexp!G167</f>
        <v>0</v>
      </c>
      <c r="H167">
        <f>+domexp!H167+reexp!H167</f>
        <v>0</v>
      </c>
      <c r="I167">
        <f>+domexp!I167+reexp!I167</f>
        <v>0</v>
      </c>
      <c r="J167">
        <f>+domexp!J167+reexp!J167</f>
        <v>819981</v>
      </c>
      <c r="K167">
        <f>+domexp!K167+reexp!K167</f>
        <v>1028258</v>
      </c>
      <c r="L167">
        <f>+domexp!L167+reexp!L167</f>
        <v>1209184</v>
      </c>
      <c r="M167">
        <f>+domexp!M167+reexp!M167</f>
        <v>1148554</v>
      </c>
      <c r="N167">
        <f>+domexp!N167+reexp!N167</f>
        <v>1213568</v>
      </c>
      <c r="O167">
        <f>+domexp!O167+reexp!O167</f>
        <v>1792183</v>
      </c>
      <c r="P167">
        <f>+domexp!P167+reexp!P167</f>
        <v>1783103</v>
      </c>
      <c r="Q167">
        <f>+domexp!Q167+reexp!Q167</f>
        <v>1923027</v>
      </c>
      <c r="R167">
        <f>+domexp!R167+reexp!R167</f>
        <v>2144960</v>
      </c>
      <c r="S167">
        <f>+domexp!S167+reexp!S167</f>
        <v>0</v>
      </c>
      <c r="T167">
        <f>+domexp!T167+reexp!T167</f>
        <v>0</v>
      </c>
      <c r="U167">
        <f>+domexp!U167+reexp!U167</f>
        <v>0</v>
      </c>
      <c r="V167">
        <f>+domexp!V167+reexp!V167</f>
        <v>0</v>
      </c>
      <c r="W167">
        <f>+domexp!W167+reexp!W167</f>
        <v>0</v>
      </c>
      <c r="X167">
        <f>+domexp!X167+reexp!X167</f>
        <v>4538912</v>
      </c>
      <c r="Y167">
        <f>+domexp!Y167+reexp!Y167</f>
        <v>8463968</v>
      </c>
      <c r="Z167">
        <f>+domexp!Z167+reexp!Z167</f>
        <v>4168359</v>
      </c>
      <c r="AA167">
        <f>+domexp!AA167+reexp!AA167</f>
        <v>4308131</v>
      </c>
      <c r="AB167">
        <f>+domexp!AB167+reexp!AB167</f>
        <v>4238636</v>
      </c>
      <c r="AC167">
        <f>+domexp!AC167+reexp!AC167</f>
        <v>3818075</v>
      </c>
      <c r="AD167">
        <f>+domexp!AD167+reexp!AD167</f>
        <v>4554749</v>
      </c>
      <c r="AE167">
        <f>+domexp!AE167+reexp!AE167</f>
        <v>4164827</v>
      </c>
      <c r="AF167">
        <f>+domexp!AF167+reexp!AF167</f>
        <v>5788817</v>
      </c>
      <c r="AG167">
        <f>+domexp!AG167+reexp!AG167</f>
        <v>5273664</v>
      </c>
      <c r="AH167">
        <f>+domexp!AH167+reexp!AH167</f>
        <v>4375918</v>
      </c>
      <c r="AI167">
        <f>+domexp!AI167+reexp!AI167</f>
        <v>3863761</v>
      </c>
      <c r="AJ167">
        <f>+domexp!AJ167+reexp!AJ167</f>
        <v>2182012</v>
      </c>
      <c r="AK167">
        <f>+domexp!AK167+reexp!AK167</f>
        <v>2849452</v>
      </c>
      <c r="AL167">
        <f>+domexp!AL167+reexp!AL167</f>
        <v>2485296</v>
      </c>
      <c r="AM167">
        <f>+domexp!AM167+reexp!AM167</f>
        <v>2403891</v>
      </c>
      <c r="AN167">
        <f>+domexp!AN167+reexp!AN167</f>
        <v>3855802</v>
      </c>
      <c r="AO167">
        <f>+domexp!AO167+reexp!AO167</f>
        <v>4399887</v>
      </c>
      <c r="AP167">
        <f>+domexp!AP167+reexp!AP167</f>
        <v>5829653</v>
      </c>
      <c r="AQ167">
        <f>+domexp!AQ167+reexp!AQ167</f>
        <v>4022441</v>
      </c>
      <c r="AR167">
        <f>+domexp!AR167+reexp!AR167</f>
        <v>3835699</v>
      </c>
      <c r="AS167">
        <f>+domexp!AS167+reexp!AS167</f>
        <v>3507381</v>
      </c>
      <c r="AT167">
        <f>+domexp!AT167+reexp!AT167</f>
        <v>3562484</v>
      </c>
      <c r="AU167">
        <f>+domexp!AU167+reexp!AU167</f>
        <v>3650342</v>
      </c>
      <c r="AV167">
        <f>+domexp!AV167+reexp!AV167</f>
        <v>4005579</v>
      </c>
      <c r="AW167">
        <f>+domexp!AW167+reexp!AW167</f>
        <v>3977821</v>
      </c>
      <c r="AX167">
        <f>+domexp!AX167+reexp!AX167</f>
        <v>5036768</v>
      </c>
      <c r="AY167">
        <f>+domexp!AY167+reexp!AY167</f>
        <v>7350986</v>
      </c>
      <c r="AZ167">
        <f>+domexp!AZ167+reexp!AZ167</f>
        <v>10188326</v>
      </c>
      <c r="BA167">
        <f>+domexp!BA167+reexp!BA167</f>
        <v>17102270</v>
      </c>
      <c r="BB167">
        <f>+domexp!BB167+reexp!BB167</f>
        <v>24951945</v>
      </c>
      <c r="BC167">
        <f>+domexp!BC167+reexp!BC167</f>
        <v>23776275</v>
      </c>
    </row>
    <row r="168" spans="1:55" x14ac:dyDescent="0.25">
      <c r="B168" t="s">
        <v>306</v>
      </c>
      <c r="E168">
        <f>+domexp!E168+reexp!E168</f>
        <v>0</v>
      </c>
      <c r="F168">
        <f>+domexp!F168+reexp!F168</f>
        <v>0</v>
      </c>
      <c r="G168">
        <f>+domexp!G168+reexp!G168</f>
        <v>0</v>
      </c>
      <c r="H168">
        <f>+domexp!H168+reexp!H168</f>
        <v>0</v>
      </c>
      <c r="I168">
        <f>+domexp!I168+reexp!I168</f>
        <v>0</v>
      </c>
      <c r="J168">
        <f>+domexp!J168+reexp!J168</f>
        <v>723581</v>
      </c>
      <c r="K168">
        <f>+domexp!K168+reexp!K168</f>
        <v>692684</v>
      </c>
      <c r="L168">
        <f>+domexp!L168+reexp!L168</f>
        <v>1019566</v>
      </c>
      <c r="M168">
        <f>+domexp!M168+reexp!M168</f>
        <v>0</v>
      </c>
      <c r="N168">
        <f>+domexp!N168+reexp!N168</f>
        <v>0</v>
      </c>
      <c r="O168">
        <f>+domexp!O168+reexp!O168</f>
        <v>0</v>
      </c>
      <c r="P168">
        <f>+domexp!P168+reexp!P168</f>
        <v>0</v>
      </c>
      <c r="Q168">
        <f>+domexp!Q168+reexp!Q168</f>
        <v>0</v>
      </c>
      <c r="R168">
        <f>+domexp!R168+reexp!R168</f>
        <v>0</v>
      </c>
      <c r="S168">
        <f>+domexp!S168+reexp!S168</f>
        <v>0</v>
      </c>
      <c r="T168">
        <f>+domexp!T168+reexp!T168</f>
        <v>0</v>
      </c>
      <c r="U168">
        <f>+domexp!U168+reexp!U168</f>
        <v>0</v>
      </c>
      <c r="V168">
        <f>+domexp!V168+reexp!V168</f>
        <v>0</v>
      </c>
      <c r="W168">
        <f>+domexp!W168+reexp!W168</f>
        <v>0</v>
      </c>
      <c r="X168">
        <f>+domexp!X168+reexp!X168</f>
        <v>0</v>
      </c>
      <c r="AA168"/>
      <c r="AC168"/>
      <c r="AE168"/>
    </row>
    <row r="169" spans="1:55" x14ac:dyDescent="0.25">
      <c r="B169" t="s">
        <v>307</v>
      </c>
      <c r="E169">
        <f>+domexp!E169+reexp!E169</f>
        <v>0</v>
      </c>
      <c r="F169">
        <f>+domexp!F169+reexp!F169</f>
        <v>0</v>
      </c>
      <c r="G169">
        <f>+domexp!G169+reexp!G169</f>
        <v>0</v>
      </c>
      <c r="H169">
        <f>+domexp!H169+reexp!H169</f>
        <v>0</v>
      </c>
      <c r="I169">
        <f>+domexp!I169+reexp!I169</f>
        <v>0</v>
      </c>
      <c r="J169">
        <f>+domexp!J169+reexp!J169</f>
        <v>1063622</v>
      </c>
      <c r="K169">
        <f>+domexp!K169+reexp!K169</f>
        <v>1027242</v>
      </c>
      <c r="L169">
        <f>+domexp!L169+reexp!L169</f>
        <v>1474834</v>
      </c>
      <c r="M169">
        <f>+domexp!M169+reexp!M169</f>
        <v>0</v>
      </c>
      <c r="N169">
        <f>+domexp!N169+reexp!N169</f>
        <v>0</v>
      </c>
      <c r="O169">
        <f>+domexp!O169+reexp!O169</f>
        <v>0</v>
      </c>
      <c r="P169">
        <f>+domexp!P169+reexp!P169</f>
        <v>0</v>
      </c>
      <c r="Q169">
        <f>+domexp!Q169+reexp!Q169</f>
        <v>0</v>
      </c>
      <c r="R169">
        <f>+domexp!R169+reexp!R169</f>
        <v>0</v>
      </c>
      <c r="S169">
        <f>+domexp!S169+reexp!S169</f>
        <v>0</v>
      </c>
      <c r="T169">
        <f>+domexp!T169+reexp!T169</f>
        <v>0</v>
      </c>
      <c r="U169">
        <f>+domexp!U169+reexp!U169</f>
        <v>0</v>
      </c>
      <c r="V169">
        <f>+domexp!V169+reexp!V169</f>
        <v>0</v>
      </c>
      <c r="W169">
        <f>+domexp!W169+reexp!W169</f>
        <v>0</v>
      </c>
      <c r="X169">
        <f>+domexp!X169+reexp!X169</f>
        <v>0</v>
      </c>
      <c r="AA169"/>
      <c r="AC169"/>
      <c r="AE169"/>
    </row>
    <row r="170" spans="1:55" x14ac:dyDescent="0.25">
      <c r="B170" t="s">
        <v>295</v>
      </c>
      <c r="E170">
        <f>+domexp!E170+reexp!E170</f>
        <v>0</v>
      </c>
      <c r="F170">
        <f>+domexp!F170+reexp!F170</f>
        <v>0</v>
      </c>
      <c r="G170">
        <f>+domexp!G170+reexp!G170</f>
        <v>0</v>
      </c>
      <c r="H170">
        <f>+domexp!H170+reexp!H170</f>
        <v>0</v>
      </c>
      <c r="I170">
        <f>+domexp!I170+reexp!I170</f>
        <v>0</v>
      </c>
      <c r="J170">
        <f>+domexp!J170+reexp!J170</f>
        <v>0</v>
      </c>
      <c r="K170">
        <f>+domexp!K170+reexp!K170</f>
        <v>0</v>
      </c>
      <c r="L170">
        <f>+domexp!L170+reexp!L170</f>
        <v>0</v>
      </c>
      <c r="M170">
        <f>+domexp!M170+reexp!M170</f>
        <v>2511431</v>
      </c>
      <c r="N170">
        <f>+domexp!N170+reexp!N170</f>
        <v>2604435</v>
      </c>
      <c r="O170">
        <f>+domexp!O170+reexp!O170</f>
        <v>2940841</v>
      </c>
      <c r="P170">
        <f>+domexp!P170+reexp!P170</f>
        <v>3063937</v>
      </c>
      <c r="Q170">
        <f>+domexp!Q170+reexp!Q170</f>
        <v>3616537</v>
      </c>
      <c r="R170">
        <f>+domexp!R170+reexp!R170</f>
        <v>3679741</v>
      </c>
      <c r="S170">
        <f>+domexp!S170+reexp!S170</f>
        <v>0</v>
      </c>
      <c r="T170">
        <f>+domexp!T170+reexp!T170</f>
        <v>0</v>
      </c>
      <c r="U170">
        <f>+domexp!U170+reexp!U170</f>
        <v>0</v>
      </c>
      <c r="V170">
        <f>+domexp!V170+reexp!V170</f>
        <v>0</v>
      </c>
      <c r="W170">
        <f>+domexp!W170+reexp!W170</f>
        <v>0</v>
      </c>
      <c r="X170">
        <f>+domexp!X170+reexp!X170</f>
        <v>0</v>
      </c>
      <c r="AA170"/>
      <c r="AC170"/>
      <c r="AE170"/>
    </row>
    <row r="171" spans="1:55" x14ac:dyDescent="0.25">
      <c r="B171" t="s">
        <v>296</v>
      </c>
      <c r="E171">
        <f>+domexp!E171+reexp!E171</f>
        <v>0</v>
      </c>
      <c r="F171">
        <f>+domexp!F171+reexp!F171</f>
        <v>0</v>
      </c>
      <c r="G171">
        <f>+domexp!G171+reexp!G171</f>
        <v>0</v>
      </c>
      <c r="H171">
        <f>+domexp!H171+reexp!H171</f>
        <v>0</v>
      </c>
      <c r="I171">
        <f>+domexp!I171+reexp!I171</f>
        <v>0</v>
      </c>
      <c r="J171">
        <f>+domexp!J171+reexp!J171</f>
        <v>0</v>
      </c>
      <c r="K171">
        <f>+domexp!K171+reexp!K171</f>
        <v>0</v>
      </c>
      <c r="L171">
        <f>+domexp!L171+reexp!L171</f>
        <v>0</v>
      </c>
      <c r="M171">
        <f>+domexp!M171+reexp!M171</f>
        <v>262995</v>
      </c>
      <c r="N171">
        <f>+domexp!N171+reexp!N171</f>
        <v>323679</v>
      </c>
      <c r="O171">
        <f>+domexp!O171+reexp!O171</f>
        <v>191717</v>
      </c>
      <c r="P171">
        <f>+domexp!P171+reexp!P171</f>
        <v>257677</v>
      </c>
      <c r="Q171">
        <f>+domexp!Q171+reexp!Q171</f>
        <v>254262</v>
      </c>
      <c r="R171">
        <f>+domexp!R171+reexp!R171</f>
        <v>331757</v>
      </c>
      <c r="S171">
        <f>+domexp!S171+reexp!S171</f>
        <v>0</v>
      </c>
      <c r="T171">
        <f>+domexp!T171+reexp!T171</f>
        <v>0</v>
      </c>
      <c r="U171">
        <f>+domexp!U171+reexp!U171</f>
        <v>0</v>
      </c>
      <c r="V171">
        <f>+domexp!V171+reexp!V171</f>
        <v>0</v>
      </c>
      <c r="W171">
        <f>+domexp!W171+reexp!W171</f>
        <v>0</v>
      </c>
      <c r="X171">
        <f>+domexp!X171+reexp!X171</f>
        <v>0</v>
      </c>
      <c r="AA171"/>
      <c r="AC171"/>
      <c r="AE171"/>
    </row>
    <row r="172" spans="1:55" x14ac:dyDescent="0.25">
      <c r="A172" t="s">
        <v>0</v>
      </c>
      <c r="B172" t="s">
        <v>129</v>
      </c>
      <c r="C172" t="s">
        <v>130</v>
      </c>
      <c r="D172" t="s">
        <v>232</v>
      </c>
      <c r="E172">
        <f>+domexp!E172+reexp!E172</f>
        <v>0</v>
      </c>
      <c r="F172">
        <f>+domexp!F172+reexp!F172</f>
        <v>0</v>
      </c>
      <c r="G172">
        <f>+domexp!G172+reexp!G172</f>
        <v>0</v>
      </c>
      <c r="H172">
        <f>+domexp!H172+reexp!H172</f>
        <v>0</v>
      </c>
      <c r="I172">
        <f>+domexp!I172+reexp!I172</f>
        <v>0</v>
      </c>
      <c r="J172">
        <f>+domexp!J172+reexp!J172</f>
        <v>0</v>
      </c>
      <c r="K172">
        <f>+domexp!K172+reexp!K172</f>
        <v>0</v>
      </c>
      <c r="L172">
        <f>+domexp!L172+reexp!L172</f>
        <v>0</v>
      </c>
      <c r="M172">
        <f>+domexp!M172+reexp!M172</f>
        <v>0</v>
      </c>
      <c r="N172">
        <f>+domexp!N172+reexp!N172</f>
        <v>0</v>
      </c>
      <c r="O172">
        <f>+domexp!O172+reexp!O172</f>
        <v>0</v>
      </c>
      <c r="P172">
        <f>+domexp!P172+reexp!P172</f>
        <v>0</v>
      </c>
      <c r="Q172">
        <f>+domexp!Q172+reexp!Q172</f>
        <v>0</v>
      </c>
      <c r="R172">
        <f>+domexp!R172+reexp!R172</f>
        <v>0</v>
      </c>
      <c r="S172">
        <f>+domexp!S172+reexp!S172</f>
        <v>0</v>
      </c>
      <c r="T172">
        <f>+domexp!T172+reexp!T172</f>
        <v>0</v>
      </c>
      <c r="U172">
        <f>+domexp!U172+reexp!U172</f>
        <v>0</v>
      </c>
      <c r="V172">
        <f>+domexp!V172+reexp!V172</f>
        <v>0</v>
      </c>
      <c r="W172">
        <f>+domexp!W172+reexp!W172</f>
        <v>0</v>
      </c>
      <c r="X172">
        <f>+domexp!X172+reexp!X172</f>
        <v>7289715</v>
      </c>
      <c r="Y172">
        <f>+domexp!Y172+reexp!Y172</f>
        <v>13812927</v>
      </c>
      <c r="Z172">
        <f>+domexp!Z172+reexp!Z172</f>
        <v>7998060</v>
      </c>
      <c r="AA172">
        <f>+domexp!AA172+reexp!AA172</f>
        <v>7070047</v>
      </c>
      <c r="AB172">
        <f>+domexp!AB172+reexp!AB172</f>
        <v>6926833</v>
      </c>
      <c r="AC172">
        <f>+domexp!AC172+reexp!AC172</f>
        <v>6734698</v>
      </c>
      <c r="AD172">
        <f>+domexp!AD172+reexp!AD172</f>
        <v>9450489</v>
      </c>
      <c r="AE172">
        <f>+domexp!AE172+reexp!AE172</f>
        <v>7855211</v>
      </c>
      <c r="AF172">
        <f>+domexp!AF172+reexp!AF172</f>
        <v>9075756</v>
      </c>
      <c r="AG172">
        <f>+domexp!AG172+reexp!AG172</f>
        <v>9892537</v>
      </c>
      <c r="AH172">
        <f>+domexp!AH172+reexp!AH172</f>
        <v>8514990</v>
      </c>
      <c r="AI172">
        <f>+domexp!AI172+reexp!AI172</f>
        <v>7176350</v>
      </c>
      <c r="AJ172">
        <f>+domexp!AJ172+reexp!AJ172</f>
        <v>4101279</v>
      </c>
      <c r="AK172">
        <f>+domexp!AK172+reexp!AK172</f>
        <v>4777362</v>
      </c>
      <c r="AL172">
        <f>+domexp!AL172+reexp!AL172</f>
        <v>3681142</v>
      </c>
      <c r="AM172">
        <f>+domexp!AM172+reexp!AM172</f>
        <v>3154563</v>
      </c>
      <c r="AN172">
        <f>+domexp!AN172+reexp!AN172</f>
        <v>4905169</v>
      </c>
      <c r="AO172">
        <f>+domexp!AO172+reexp!AO172</f>
        <v>6401679</v>
      </c>
      <c r="AP172">
        <f>+domexp!AP172+reexp!AP172</f>
        <v>7799493</v>
      </c>
      <c r="AQ172">
        <f>+domexp!AQ172+reexp!AQ172</f>
        <v>4515205</v>
      </c>
      <c r="AR172">
        <f>+domexp!AR172+reexp!AR172</f>
        <v>3813055</v>
      </c>
      <c r="AS172">
        <f>+domexp!AS172+reexp!AS172</f>
        <v>4046979</v>
      </c>
      <c r="AT172">
        <f>+domexp!AT172+reexp!AT172</f>
        <v>3697501</v>
      </c>
      <c r="AU172">
        <f>+domexp!AU172+reexp!AU172</f>
        <v>4518129</v>
      </c>
      <c r="AV172">
        <f>+domexp!AV172+reexp!AV172</f>
        <v>6175647</v>
      </c>
      <c r="AW172">
        <f>+domexp!AW172+reexp!AW172</f>
        <v>7621806</v>
      </c>
      <c r="AX172">
        <f>+domexp!AX172+reexp!AX172</f>
        <v>7513170</v>
      </c>
      <c r="AY172">
        <f>+domexp!AY172+reexp!AY172</f>
        <v>11578294</v>
      </c>
      <c r="AZ172">
        <f>+domexp!AZ172+reexp!AZ172</f>
        <v>15502121</v>
      </c>
      <c r="BA172">
        <f>+domexp!BA172+reexp!BA172</f>
        <v>24595448</v>
      </c>
      <c r="BB172">
        <f>+domexp!BB172+reexp!BB172</f>
        <v>35102161</v>
      </c>
      <c r="BC172">
        <f>+domexp!BC172+reexp!BC172</f>
        <v>34763905</v>
      </c>
    </row>
    <row r="173" spans="1:55" x14ac:dyDescent="0.25">
      <c r="A173" t="s">
        <v>0</v>
      </c>
      <c r="B173" t="s">
        <v>131</v>
      </c>
      <c r="D173" t="s">
        <v>232</v>
      </c>
      <c r="E173">
        <f>+domexp!E173+reexp!E173</f>
        <v>0</v>
      </c>
      <c r="F173">
        <f>+domexp!F173+reexp!F173</f>
        <v>0</v>
      </c>
      <c r="G173">
        <f>+domexp!G173+reexp!G173</f>
        <v>0</v>
      </c>
      <c r="H173">
        <f>+domexp!H173+reexp!H173</f>
        <v>0</v>
      </c>
      <c r="I173">
        <f>+domexp!I173+reexp!I173</f>
        <v>0</v>
      </c>
      <c r="J173">
        <f>+domexp!J173+reexp!J173</f>
        <v>3144</v>
      </c>
      <c r="K173">
        <f>+domexp!K173+reexp!K173</f>
        <v>5344</v>
      </c>
      <c r="L173">
        <f>+domexp!L173+reexp!L173</f>
        <v>4980</v>
      </c>
      <c r="M173">
        <f>+domexp!M173+reexp!M173</f>
        <v>4695</v>
      </c>
      <c r="N173">
        <f>+domexp!N173+reexp!N173</f>
        <v>5504</v>
      </c>
      <c r="O173">
        <f>+domexp!O173+reexp!O173</f>
        <v>552416</v>
      </c>
      <c r="P173">
        <f>+domexp!P173+reexp!P173</f>
        <v>7095</v>
      </c>
      <c r="Q173">
        <f>+domexp!Q173+reexp!Q173</f>
        <v>5935</v>
      </c>
      <c r="R173">
        <f>+domexp!R173+reexp!R173</f>
        <v>5508</v>
      </c>
      <c r="S173">
        <f>+domexp!S173+reexp!S173</f>
        <v>0</v>
      </c>
      <c r="T173">
        <f>+domexp!T173+reexp!T173</f>
        <v>0</v>
      </c>
      <c r="U173">
        <f>+domexp!U173+reexp!U173</f>
        <v>0</v>
      </c>
      <c r="V173">
        <f>+domexp!V173+reexp!V173</f>
        <v>0</v>
      </c>
      <c r="W173">
        <f>+domexp!W173+reexp!W173</f>
        <v>0</v>
      </c>
      <c r="X173">
        <f>+domexp!X173+reexp!X173</f>
        <v>30918</v>
      </c>
      <c r="Y173">
        <f>+domexp!Y173+reexp!Y173</f>
        <v>28925</v>
      </c>
      <c r="Z173">
        <f>+domexp!Z173+reexp!Z173</f>
        <v>30055</v>
      </c>
      <c r="AA173">
        <f>+domexp!AA173+reexp!AA173</f>
        <v>19793</v>
      </c>
      <c r="AB173">
        <f>+domexp!AB173+reexp!AB173</f>
        <v>16715</v>
      </c>
      <c r="AC173">
        <f>+domexp!AC173+reexp!AC173</f>
        <v>29375</v>
      </c>
      <c r="AD173">
        <f>+domexp!AD173+reexp!AD173</f>
        <v>31055</v>
      </c>
      <c r="AE173">
        <f>+domexp!AE173+reexp!AE173</f>
        <v>22466</v>
      </c>
      <c r="AF173">
        <f>+domexp!AF173+reexp!AF173</f>
        <v>23064</v>
      </c>
      <c r="AG173">
        <f>+domexp!AG173+reexp!AG173</f>
        <v>25082</v>
      </c>
      <c r="AH173">
        <f>+domexp!AH173+reexp!AH173</f>
        <v>17843</v>
      </c>
      <c r="AI173">
        <f>+domexp!AI173+reexp!AI173</f>
        <v>17099</v>
      </c>
      <c r="AJ173">
        <f>+domexp!AJ173+reexp!AJ173</f>
        <v>7822</v>
      </c>
      <c r="AK173">
        <f>+domexp!AK173+reexp!AK173</f>
        <v>6278</v>
      </c>
      <c r="AL173">
        <f>+domexp!AL173+reexp!AL173</f>
        <v>8251</v>
      </c>
      <c r="AM173">
        <f>+domexp!AM173+reexp!AM173</f>
        <v>13569</v>
      </c>
      <c r="AN173">
        <f>+domexp!AN173+reexp!AN173</f>
        <v>9004</v>
      </c>
      <c r="AO173">
        <f>+domexp!AO173+reexp!AO173</f>
        <v>0</v>
      </c>
      <c r="AP173">
        <f>+domexp!AP173+reexp!AP173</f>
        <v>0</v>
      </c>
      <c r="AQ173">
        <f>+domexp!AQ173+reexp!AQ173</f>
        <v>0</v>
      </c>
      <c r="AR173">
        <f>+domexp!AR173+reexp!AR173</f>
        <v>0</v>
      </c>
      <c r="AS173">
        <f>+domexp!AS173+reexp!AS173</f>
        <v>0</v>
      </c>
      <c r="AT173">
        <f>+domexp!AT173+reexp!AT173</f>
        <v>0</v>
      </c>
      <c r="AU173">
        <f>+domexp!AU173+reexp!AU173</f>
        <v>0</v>
      </c>
      <c r="AV173">
        <f>+domexp!AV173+reexp!AV173</f>
        <v>0</v>
      </c>
      <c r="AW173">
        <f>+domexp!AW173+reexp!AW173</f>
        <v>0</v>
      </c>
      <c r="AX173">
        <f>+domexp!AX173+reexp!AX173</f>
        <v>0</v>
      </c>
      <c r="AY173">
        <f>+domexp!AY173+reexp!AY173</f>
        <v>0</v>
      </c>
      <c r="AZ173">
        <f>+domexp!AZ173+reexp!AZ173</f>
        <v>0</v>
      </c>
      <c r="BA173">
        <f>+domexp!BA173+reexp!BA173</f>
        <v>0</v>
      </c>
      <c r="BB173">
        <f>+domexp!BB173+reexp!BB173</f>
        <v>0</v>
      </c>
      <c r="BC173">
        <f>+domexp!BC173+reexp!BC173</f>
        <v>0</v>
      </c>
    </row>
    <row r="174" spans="1:55" x14ac:dyDescent="0.25">
      <c r="A174" t="s">
        <v>0</v>
      </c>
      <c r="B174" t="s">
        <v>132</v>
      </c>
      <c r="D174" t="s">
        <v>232</v>
      </c>
      <c r="E174">
        <f>+domexp!E174+reexp!E174</f>
        <v>0</v>
      </c>
      <c r="F174">
        <f>+domexp!F174+reexp!F174</f>
        <v>0</v>
      </c>
      <c r="G174">
        <f>+domexp!G174+reexp!G174</f>
        <v>0</v>
      </c>
      <c r="H174">
        <f>+domexp!H174+reexp!H174</f>
        <v>0</v>
      </c>
      <c r="I174">
        <f>+domexp!I174+reexp!I174</f>
        <v>0</v>
      </c>
      <c r="J174">
        <f>+domexp!J174+reexp!J174</f>
        <v>36865</v>
      </c>
      <c r="K174">
        <f>+domexp!K174+reexp!K174</f>
        <v>30505</v>
      </c>
      <c r="L174">
        <f>+domexp!L174+reexp!L174</f>
        <v>26453</v>
      </c>
      <c r="M174">
        <f>+domexp!M174+reexp!M174</f>
        <v>27490</v>
      </c>
      <c r="N174">
        <f>+domexp!N174+reexp!N174</f>
        <v>24356</v>
      </c>
      <c r="O174">
        <f>+domexp!O174+reexp!O174</f>
        <v>29883</v>
      </c>
      <c r="P174">
        <f>+domexp!P174+reexp!P174</f>
        <v>28220</v>
      </c>
      <c r="Q174">
        <f>+domexp!Q174+reexp!Q174</f>
        <v>32025</v>
      </c>
      <c r="R174">
        <f>+domexp!R174+reexp!R174</f>
        <v>35715</v>
      </c>
      <c r="S174">
        <f>+domexp!S174+reexp!S174</f>
        <v>0</v>
      </c>
      <c r="T174">
        <f>+domexp!T174+reexp!T174</f>
        <v>0</v>
      </c>
      <c r="U174">
        <f>+domexp!U174+reexp!U174</f>
        <v>0</v>
      </c>
      <c r="V174">
        <f>+domexp!V174+reexp!V174</f>
        <v>0</v>
      </c>
      <c r="W174">
        <f>+domexp!W174+reexp!W174</f>
        <v>0</v>
      </c>
      <c r="X174">
        <f>+domexp!X174+reexp!X174</f>
        <v>16577</v>
      </c>
      <c r="Y174">
        <f>+domexp!Y174+reexp!Y174</f>
        <v>25725</v>
      </c>
      <c r="Z174">
        <f>+domexp!Z174+reexp!Z174</f>
        <v>44092</v>
      </c>
      <c r="AA174">
        <f>+domexp!AA174+reexp!AA174</f>
        <v>34575</v>
      </c>
      <c r="AB174">
        <f>+domexp!AB174+reexp!AB174</f>
        <v>32856</v>
      </c>
      <c r="AC174">
        <f>+domexp!AC174+reexp!AC174</f>
        <v>41553</v>
      </c>
      <c r="AD174">
        <f>+domexp!AD174+reexp!AD174</f>
        <v>52119</v>
      </c>
      <c r="AE174">
        <f>+domexp!AE174+reexp!AE174</f>
        <v>47453</v>
      </c>
      <c r="AF174">
        <f>+domexp!AF174+reexp!AF174</f>
        <v>42744</v>
      </c>
      <c r="AG174">
        <f>+domexp!AG174+reexp!AG174</f>
        <v>48563</v>
      </c>
      <c r="AH174">
        <f>+domexp!AH174+reexp!AH174</f>
        <v>47701</v>
      </c>
      <c r="AI174">
        <f>+domexp!AI174+reexp!AI174</f>
        <v>40387</v>
      </c>
      <c r="AJ174">
        <f>+domexp!AJ174+reexp!AJ174</f>
        <v>35094</v>
      </c>
      <c r="AK174">
        <f>+domexp!AK174+reexp!AK174</f>
        <v>28874</v>
      </c>
      <c r="AL174">
        <f>+domexp!AL174+reexp!AL174</f>
        <v>33625</v>
      </c>
      <c r="AM174">
        <f>+domexp!AM174+reexp!AM174</f>
        <v>33639</v>
      </c>
      <c r="AN174">
        <f>+domexp!AN174+reexp!AN174</f>
        <v>30866</v>
      </c>
      <c r="AO174">
        <f>+domexp!AO174+reexp!AO174</f>
        <v>0</v>
      </c>
      <c r="AP174">
        <f>+domexp!AP174+reexp!AP174</f>
        <v>0</v>
      </c>
      <c r="AQ174">
        <f>+domexp!AQ174+reexp!AQ174</f>
        <v>0</v>
      </c>
      <c r="AR174">
        <f>+domexp!AR174+reexp!AR174</f>
        <v>0</v>
      </c>
      <c r="AS174">
        <f>+domexp!AS174+reexp!AS174</f>
        <v>0</v>
      </c>
      <c r="AT174">
        <f>+domexp!AT174+reexp!AT174</f>
        <v>0</v>
      </c>
      <c r="AU174">
        <f>+domexp!AU174+reexp!AU174</f>
        <v>0</v>
      </c>
      <c r="AV174">
        <f>+domexp!AV174+reexp!AV174</f>
        <v>0</v>
      </c>
      <c r="AW174">
        <f>+domexp!AW174+reexp!AW174</f>
        <v>0</v>
      </c>
      <c r="AX174">
        <f>+domexp!AX174+reexp!AX174</f>
        <v>0</v>
      </c>
      <c r="AY174">
        <f>+domexp!AY174+reexp!AY174</f>
        <v>0</v>
      </c>
      <c r="AZ174">
        <f>+domexp!AZ174+reexp!AZ174</f>
        <v>0</v>
      </c>
      <c r="BA174">
        <f>+domexp!BA174+reexp!BA174</f>
        <v>0</v>
      </c>
      <c r="BB174">
        <f>+domexp!BB174+reexp!BB174</f>
        <v>0</v>
      </c>
      <c r="BC174">
        <f>+domexp!BC174+reexp!BC174</f>
        <v>0</v>
      </c>
    </row>
    <row r="175" spans="1:55" x14ac:dyDescent="0.25">
      <c r="A175" t="s">
        <v>0</v>
      </c>
      <c r="B175" t="s">
        <v>209</v>
      </c>
      <c r="D175" t="s">
        <v>232</v>
      </c>
      <c r="E175">
        <f>+domexp!E175+reexp!E175</f>
        <v>0</v>
      </c>
      <c r="F175">
        <f>+domexp!F175+reexp!F175</f>
        <v>0</v>
      </c>
      <c r="G175">
        <f>+domexp!G175+reexp!G175</f>
        <v>0</v>
      </c>
      <c r="H175">
        <f>+domexp!H175+reexp!H175</f>
        <v>0</v>
      </c>
      <c r="I175">
        <f>+domexp!I175+reexp!I175</f>
        <v>0</v>
      </c>
      <c r="J175">
        <f>+domexp!J175+reexp!J175</f>
        <v>0</v>
      </c>
      <c r="K175">
        <f>+domexp!K175+reexp!K175</f>
        <v>0</v>
      </c>
      <c r="L175">
        <f>+domexp!L175+reexp!L175</f>
        <v>0</v>
      </c>
      <c r="M175">
        <f>+domexp!M175+reexp!M175</f>
        <v>0</v>
      </c>
      <c r="N175">
        <f>+domexp!N175+reexp!N175</f>
        <v>0</v>
      </c>
      <c r="O175">
        <f>+domexp!O175+reexp!O175</f>
        <v>0</v>
      </c>
      <c r="P175">
        <f>+domexp!P175+reexp!P175</f>
        <v>0</v>
      </c>
      <c r="Q175">
        <f>+domexp!Q175+reexp!Q175</f>
        <v>0</v>
      </c>
      <c r="R175">
        <f>+domexp!R175+reexp!R175</f>
        <v>0</v>
      </c>
      <c r="S175">
        <f>+domexp!S175+reexp!S175</f>
        <v>0</v>
      </c>
      <c r="T175">
        <f>+domexp!T175+reexp!T175</f>
        <v>0</v>
      </c>
      <c r="U175">
        <f>+domexp!U175+reexp!U175</f>
        <v>0</v>
      </c>
      <c r="V175">
        <f>+domexp!V175+reexp!V175</f>
        <v>0</v>
      </c>
      <c r="W175">
        <f>+domexp!W175+reexp!W175</f>
        <v>0</v>
      </c>
      <c r="X175">
        <f>+domexp!X175+reexp!X175</f>
        <v>0</v>
      </c>
      <c r="Y175">
        <f>+domexp!Y175+reexp!Y175</f>
        <v>0</v>
      </c>
      <c r="Z175">
        <f>+domexp!Z175+reexp!Z175</f>
        <v>0</v>
      </c>
      <c r="AA175">
        <f>+domexp!AA175+reexp!AA175</f>
        <v>0</v>
      </c>
      <c r="AB175">
        <f>+domexp!AB175+reexp!AB175</f>
        <v>0</v>
      </c>
      <c r="AC175">
        <f>+domexp!AC175+reexp!AC175</f>
        <v>0</v>
      </c>
      <c r="AD175">
        <f>+domexp!AD175+reexp!AD175</f>
        <v>0</v>
      </c>
      <c r="AE175">
        <f>+domexp!AE175+reexp!AE175</f>
        <v>0</v>
      </c>
      <c r="AF175">
        <f>+domexp!AF175+reexp!AF175</f>
        <v>0</v>
      </c>
      <c r="AG175">
        <f>+domexp!AG175+reexp!AG175</f>
        <v>0</v>
      </c>
      <c r="AH175">
        <f>+domexp!AH175+reexp!AH175</f>
        <v>0</v>
      </c>
      <c r="AI175">
        <f>+domexp!AI175+reexp!AI175</f>
        <v>0</v>
      </c>
      <c r="AJ175">
        <f>+domexp!AJ175+reexp!AJ175</f>
        <v>0</v>
      </c>
      <c r="AK175">
        <f>+domexp!AK175+reexp!AK175</f>
        <v>0</v>
      </c>
      <c r="AL175">
        <f>+domexp!AL175+reexp!AL175</f>
        <v>0</v>
      </c>
      <c r="AM175">
        <f>+domexp!AM175+reexp!AM175</f>
        <v>0</v>
      </c>
      <c r="AN175">
        <f>+domexp!AN175+reexp!AN175</f>
        <v>0</v>
      </c>
      <c r="AO175">
        <f>+domexp!AO175+reexp!AO175</f>
        <v>39903</v>
      </c>
      <c r="AP175">
        <f>+domexp!AP175+reexp!AP175</f>
        <v>44449</v>
      </c>
      <c r="AQ175">
        <f>+domexp!AQ175+reexp!AQ175</f>
        <v>50248</v>
      </c>
      <c r="AR175">
        <f>+domexp!AR175+reexp!AR175</f>
        <v>40652</v>
      </c>
      <c r="AS175">
        <f>+domexp!AS175+reexp!AS175</f>
        <v>51444</v>
      </c>
      <c r="AT175">
        <f>+domexp!AT175+reexp!AT175</f>
        <v>52349</v>
      </c>
      <c r="AU175">
        <f>+domexp!AU175+reexp!AU175</f>
        <v>56347</v>
      </c>
      <c r="AV175">
        <f>+domexp!AV175+reexp!AV175</f>
        <v>72670</v>
      </c>
      <c r="AW175">
        <f>+domexp!AW175+reexp!AW175</f>
        <v>83433</v>
      </c>
      <c r="AX175">
        <f>+domexp!AX175+reexp!AX175</f>
        <v>51484</v>
      </c>
      <c r="AY175">
        <f>+domexp!AY175+reexp!AY175</f>
        <v>82383</v>
      </c>
      <c r="AZ175">
        <f>+domexp!AZ175+reexp!AZ175</f>
        <v>80866</v>
      </c>
      <c r="BA175">
        <f>+domexp!BA175+reexp!BA175</f>
        <v>104837</v>
      </c>
      <c r="BB175">
        <f>+domexp!BB175+reexp!BB175</f>
        <v>109977</v>
      </c>
      <c r="BC175">
        <f>+domexp!BC175+reexp!BC175</f>
        <v>101673</v>
      </c>
    </row>
    <row r="176" spans="1:55" x14ac:dyDescent="0.25">
      <c r="A176" t="s">
        <v>0</v>
      </c>
      <c r="B176" t="s">
        <v>133</v>
      </c>
      <c r="C176" t="s">
        <v>153</v>
      </c>
      <c r="D176" t="s">
        <v>232</v>
      </c>
      <c r="E176">
        <f>+domexp!E176+reexp!E176</f>
        <v>0</v>
      </c>
      <c r="F176">
        <f>+domexp!F176+reexp!F176</f>
        <v>0</v>
      </c>
      <c r="G176">
        <f>+domexp!G176+reexp!G176</f>
        <v>0</v>
      </c>
      <c r="H176">
        <f>+domexp!H176+reexp!H176</f>
        <v>0</v>
      </c>
      <c r="I176">
        <f>+domexp!I176+reexp!I176</f>
        <v>0</v>
      </c>
      <c r="J176">
        <f>+domexp!J176+reexp!J176</f>
        <v>0</v>
      </c>
      <c r="K176">
        <f>+domexp!K176+reexp!K176</f>
        <v>0</v>
      </c>
      <c r="L176">
        <f>+domexp!L176+reexp!L176</f>
        <v>0</v>
      </c>
      <c r="M176">
        <f>+domexp!M176+reexp!M176</f>
        <v>0</v>
      </c>
      <c r="N176">
        <f>+domexp!N176+reexp!N176</f>
        <v>0</v>
      </c>
      <c r="O176">
        <f>+domexp!O176+reexp!O176</f>
        <v>0</v>
      </c>
      <c r="P176">
        <f>+domexp!P176+reexp!P176</f>
        <v>0</v>
      </c>
      <c r="Q176">
        <f>+domexp!Q176+reexp!Q176</f>
        <v>0</v>
      </c>
      <c r="R176">
        <f>+domexp!R176+reexp!R176</f>
        <v>0</v>
      </c>
      <c r="S176">
        <f>+domexp!S176+reexp!S176</f>
        <v>0</v>
      </c>
      <c r="T176">
        <f>+domexp!T176+reexp!T176</f>
        <v>0</v>
      </c>
      <c r="U176">
        <f>+domexp!U176+reexp!U176</f>
        <v>0</v>
      </c>
      <c r="V176">
        <f>+domexp!V176+reexp!V176</f>
        <v>0</v>
      </c>
      <c r="W176">
        <f>+domexp!W176+reexp!W176</f>
        <v>0</v>
      </c>
      <c r="X176">
        <f>+domexp!X176+reexp!X176</f>
        <v>0</v>
      </c>
      <c r="Y176">
        <f>+domexp!Y176+reexp!Y176</f>
        <v>0</v>
      </c>
      <c r="Z176">
        <f>+domexp!Z176+reexp!Z176</f>
        <v>46911</v>
      </c>
      <c r="AA176">
        <f>+domexp!AA176+reexp!AA176</f>
        <v>23203</v>
      </c>
      <c r="AB176">
        <f>+domexp!AB176+reexp!AB176</f>
        <v>111543</v>
      </c>
      <c r="AC176">
        <f>+domexp!AC176+reexp!AC176</f>
        <v>136148</v>
      </c>
      <c r="AD176">
        <f>+domexp!AD176+reexp!AD176</f>
        <v>179042</v>
      </c>
      <c r="AE176">
        <f>+domexp!AE176+reexp!AE176</f>
        <v>170021</v>
      </c>
      <c r="AF176">
        <f>+domexp!AF176+reexp!AF176</f>
        <v>191170</v>
      </c>
      <c r="AG176">
        <f>+domexp!AG176+reexp!AG176</f>
        <v>206854</v>
      </c>
      <c r="AH176">
        <f>+domexp!AH176+reexp!AH176</f>
        <v>251555</v>
      </c>
      <c r="AI176">
        <f>+domexp!AI176+reexp!AI176</f>
        <v>201183</v>
      </c>
      <c r="AJ176">
        <f>+domexp!AJ176+reexp!AJ176</f>
        <v>75518</v>
      </c>
      <c r="AK176">
        <f>+domexp!AK176+reexp!AK176</f>
        <v>67130</v>
      </c>
      <c r="AL176">
        <f>+domexp!AL176+reexp!AL176</f>
        <v>48973</v>
      </c>
      <c r="AM176">
        <f>+domexp!AM176+reexp!AM176</f>
        <v>58956</v>
      </c>
      <c r="AN176">
        <f>+domexp!AN176+reexp!AN176</f>
        <v>62540</v>
      </c>
      <c r="AO176">
        <f>+domexp!AO176+reexp!AO176</f>
        <v>83492</v>
      </c>
      <c r="AP176">
        <f>+domexp!AP176+reexp!AP176</f>
        <v>104273</v>
      </c>
      <c r="AQ176">
        <f>+domexp!AQ176+reexp!AQ176</f>
        <v>106575</v>
      </c>
      <c r="AR176">
        <f>+domexp!AR176+reexp!AR176</f>
        <v>84528</v>
      </c>
      <c r="AS176">
        <f>+domexp!AS176+reexp!AS176</f>
        <v>94462</v>
      </c>
      <c r="AT176">
        <f>+domexp!AT176+reexp!AT176</f>
        <v>48279</v>
      </c>
      <c r="AU176">
        <f>+domexp!AU176+reexp!AU176</f>
        <v>20845</v>
      </c>
      <c r="AV176">
        <f>+domexp!AV176+reexp!AV176</f>
        <v>20855</v>
      </c>
      <c r="AW176">
        <f>+domexp!AW176+reexp!AW176</f>
        <v>11792</v>
      </c>
      <c r="AX176">
        <f>+domexp!AX176+reexp!AX176</f>
        <v>17010</v>
      </c>
      <c r="AY176">
        <f>+domexp!AY176+reexp!AY176</f>
        <v>106042</v>
      </c>
      <c r="AZ176">
        <f>+domexp!AZ176+reexp!AZ176</f>
        <v>273772</v>
      </c>
      <c r="BA176">
        <f>+domexp!BA176+reexp!BA176</f>
        <v>326769</v>
      </c>
      <c r="BB176">
        <f>+domexp!BB176+reexp!BB176</f>
        <v>387007</v>
      </c>
      <c r="BC176">
        <f>+domexp!BC176+reexp!BC176</f>
        <v>485877</v>
      </c>
    </row>
    <row r="177" spans="1:55" x14ac:dyDescent="0.25">
      <c r="A177" t="s">
        <v>0</v>
      </c>
      <c r="B177" t="s">
        <v>134</v>
      </c>
      <c r="C177" t="s">
        <v>153</v>
      </c>
      <c r="D177" t="s">
        <v>232</v>
      </c>
      <c r="E177">
        <f>+domexp!E177+reexp!E177</f>
        <v>0</v>
      </c>
      <c r="F177">
        <f>+domexp!F177+reexp!F177</f>
        <v>0</v>
      </c>
      <c r="G177">
        <f>+domexp!G177+reexp!G177</f>
        <v>0</v>
      </c>
      <c r="H177">
        <f>+domexp!H177+reexp!H177</f>
        <v>0</v>
      </c>
      <c r="I177">
        <f>+domexp!I177+reexp!I177</f>
        <v>0</v>
      </c>
      <c r="J177">
        <f>+domexp!J177+reexp!J177</f>
        <v>9535939</v>
      </c>
      <c r="K177">
        <f>+domexp!K177+reexp!K177</f>
        <v>9430236</v>
      </c>
      <c r="L177">
        <f>+domexp!L177+reexp!L177</f>
        <v>8455209</v>
      </c>
      <c r="M177">
        <f>+domexp!M177+reexp!M177</f>
        <v>6635761</v>
      </c>
      <c r="N177">
        <f>+domexp!N177+reexp!N177</f>
        <v>6865638</v>
      </c>
      <c r="O177">
        <f>+domexp!O177+reexp!O177</f>
        <v>8866174</v>
      </c>
      <c r="P177">
        <f>+domexp!P177+reexp!P177</f>
        <v>9334794</v>
      </c>
      <c r="Q177">
        <f>+domexp!Q177+reexp!Q177</f>
        <v>10839053</v>
      </c>
      <c r="R177">
        <f>+domexp!R177+reexp!R177</f>
        <v>11765630</v>
      </c>
      <c r="S177">
        <f>+domexp!S177+reexp!S177</f>
        <v>0</v>
      </c>
      <c r="T177">
        <f>+domexp!T177+reexp!T177</f>
        <v>0</v>
      </c>
      <c r="U177">
        <f>+domexp!U177+reexp!U177</f>
        <v>0</v>
      </c>
      <c r="V177">
        <f>+domexp!V177+reexp!V177</f>
        <v>0</v>
      </c>
      <c r="W177">
        <f>+domexp!W177+reexp!W177</f>
        <v>0</v>
      </c>
      <c r="X177">
        <f>+domexp!X177+reexp!X177</f>
        <v>301600</v>
      </c>
      <c r="Y177">
        <f>+domexp!Y177+reexp!Y177</f>
        <v>1439263</v>
      </c>
      <c r="Z177">
        <f>+domexp!Z177+reexp!Z177</f>
        <v>621420</v>
      </c>
      <c r="AA177">
        <f>+domexp!AA177+reexp!AA177</f>
        <v>718590</v>
      </c>
      <c r="AB177">
        <f>+domexp!AB177+reexp!AB177</f>
        <v>777416</v>
      </c>
      <c r="AC177">
        <f>+domexp!AC177+reexp!AC177</f>
        <v>850519</v>
      </c>
      <c r="AD177">
        <f>+domexp!AD177+reexp!AD177</f>
        <v>0</v>
      </c>
      <c r="AE177">
        <f>+domexp!AE177+reexp!AE177</f>
        <v>0</v>
      </c>
      <c r="AF177">
        <f>+domexp!AF177+reexp!AF177</f>
        <v>0</v>
      </c>
      <c r="AG177">
        <f>+domexp!AG177+reexp!AG177</f>
        <v>0</v>
      </c>
      <c r="AH177">
        <f>+domexp!AH177+reexp!AH177</f>
        <v>0</v>
      </c>
      <c r="AI177">
        <f>+domexp!AI177+reexp!AI177</f>
        <v>0</v>
      </c>
      <c r="AJ177">
        <f>+domexp!AJ177+reexp!AJ177</f>
        <v>0</v>
      </c>
      <c r="AK177">
        <f>+domexp!AK177+reexp!AK177</f>
        <v>0</v>
      </c>
      <c r="AL177">
        <f>+domexp!AL177+reexp!AL177</f>
        <v>0</v>
      </c>
      <c r="AM177">
        <f>+domexp!AM177+reexp!AM177</f>
        <v>0</v>
      </c>
      <c r="AN177">
        <f>+domexp!AN177+reexp!AN177</f>
        <v>0</v>
      </c>
      <c r="AO177">
        <f>+domexp!AO177+reexp!AO177</f>
        <v>0</v>
      </c>
      <c r="AP177">
        <f>+domexp!AP177+reexp!AP177</f>
        <v>0</v>
      </c>
      <c r="AQ177">
        <f>+domexp!AQ177+reexp!AQ177</f>
        <v>0</v>
      </c>
      <c r="AR177">
        <f>+domexp!AR177+reexp!AR177</f>
        <v>0</v>
      </c>
      <c r="AS177">
        <f>+domexp!AS177+reexp!AS177</f>
        <v>0</v>
      </c>
      <c r="AT177">
        <f>+domexp!AT177+reexp!AT177</f>
        <v>0</v>
      </c>
      <c r="AU177">
        <f>+domexp!AU177+reexp!AU177</f>
        <v>0</v>
      </c>
      <c r="AV177">
        <f>+domexp!AV177+reexp!AV177</f>
        <v>0</v>
      </c>
      <c r="AW177">
        <f>+domexp!AW177+reexp!AW177</f>
        <v>0</v>
      </c>
      <c r="AX177">
        <f>+domexp!AX177+reexp!AX177</f>
        <v>0</v>
      </c>
      <c r="AY177">
        <f>+domexp!AY177+reexp!AY177</f>
        <v>0</v>
      </c>
      <c r="AZ177">
        <f>+domexp!AZ177+reexp!AZ177</f>
        <v>0</v>
      </c>
      <c r="BA177">
        <f>+domexp!BA177+reexp!BA177</f>
        <v>0</v>
      </c>
      <c r="BB177">
        <f>+domexp!BB177+reexp!BB177</f>
        <v>0</v>
      </c>
      <c r="BC177">
        <f>+domexp!BC177+reexp!BC177</f>
        <v>0</v>
      </c>
    </row>
    <row r="178" spans="1:55" x14ac:dyDescent="0.25">
      <c r="A178" t="s">
        <v>0</v>
      </c>
      <c r="B178" t="s">
        <v>135</v>
      </c>
      <c r="C178" t="s">
        <v>153</v>
      </c>
      <c r="D178" t="s">
        <v>232</v>
      </c>
      <c r="E178">
        <f>+domexp!E178+reexp!E178</f>
        <v>0</v>
      </c>
      <c r="F178">
        <f>+domexp!F178+reexp!F178</f>
        <v>0</v>
      </c>
      <c r="G178">
        <f>+domexp!G178+reexp!G178</f>
        <v>0</v>
      </c>
      <c r="H178">
        <f>+domexp!H178+reexp!H178</f>
        <v>0</v>
      </c>
      <c r="I178">
        <f>+domexp!I178+reexp!I178</f>
        <v>0</v>
      </c>
      <c r="J178">
        <f>+domexp!J178+reexp!J178</f>
        <v>5014071</v>
      </c>
      <c r="K178">
        <f>+domexp!K178+reexp!K178</f>
        <v>4142313</v>
      </c>
      <c r="L178">
        <f>+domexp!L178+reexp!L178</f>
        <v>3449054</v>
      </c>
      <c r="M178">
        <f>+domexp!M178+reexp!M178</f>
        <v>3327062</v>
      </c>
      <c r="N178">
        <f>+domexp!N178+reexp!N178</f>
        <v>3845065</v>
      </c>
      <c r="O178">
        <f>+domexp!O178+reexp!O178</f>
        <v>5495591</v>
      </c>
      <c r="P178">
        <f>+domexp!P178+reexp!P178</f>
        <v>4898437</v>
      </c>
      <c r="Q178">
        <f>+domexp!Q178+reexp!Q178</f>
        <v>5267646</v>
      </c>
      <c r="R178">
        <f>+domexp!R178+reexp!R178</f>
        <v>5442475</v>
      </c>
      <c r="S178">
        <f>+domexp!S178+reexp!S178</f>
        <v>0</v>
      </c>
      <c r="T178">
        <f>+domexp!T178+reexp!T178</f>
        <v>0</v>
      </c>
      <c r="U178">
        <f>+domexp!U178+reexp!U178</f>
        <v>0</v>
      </c>
      <c r="V178">
        <f>+domexp!V178+reexp!V178</f>
        <v>0</v>
      </c>
      <c r="W178">
        <f>+domexp!W178+reexp!W178</f>
        <v>0</v>
      </c>
      <c r="X178">
        <f>+domexp!X178+reexp!X178</f>
        <v>146410</v>
      </c>
      <c r="Y178">
        <f>+domexp!Y178+reexp!Y178</f>
        <v>599434</v>
      </c>
      <c r="Z178">
        <f>+domexp!Z178+reexp!Z178</f>
        <v>284209</v>
      </c>
      <c r="AA178">
        <f>+domexp!AA178+reexp!AA178</f>
        <v>260253</v>
      </c>
      <c r="AB178">
        <f>+domexp!AB178+reexp!AB178</f>
        <v>325227</v>
      </c>
      <c r="AC178">
        <f>+domexp!AC178+reexp!AC178</f>
        <v>323436</v>
      </c>
      <c r="AD178">
        <f>+domexp!AD178+reexp!AD178</f>
        <v>0</v>
      </c>
      <c r="AE178">
        <f>+domexp!AE178+reexp!AE178</f>
        <v>0</v>
      </c>
      <c r="AF178">
        <f>+domexp!AF178+reexp!AF178</f>
        <v>0</v>
      </c>
      <c r="AG178">
        <f>+domexp!AG178+reexp!AG178</f>
        <v>0</v>
      </c>
      <c r="AH178">
        <f>+domexp!AH178+reexp!AH178</f>
        <v>0</v>
      </c>
      <c r="AI178">
        <f>+domexp!AI178+reexp!AI178</f>
        <v>0</v>
      </c>
      <c r="AJ178">
        <f>+domexp!AJ178+reexp!AJ178</f>
        <v>0</v>
      </c>
      <c r="AK178">
        <f>+domexp!AK178+reexp!AK178</f>
        <v>0</v>
      </c>
      <c r="AL178">
        <f>+domexp!AL178+reexp!AL178</f>
        <v>0</v>
      </c>
      <c r="AM178">
        <f>+domexp!AM178+reexp!AM178</f>
        <v>0</v>
      </c>
      <c r="AN178">
        <f>+domexp!AN178+reexp!AN178</f>
        <v>0</v>
      </c>
      <c r="AO178">
        <f>+domexp!AO178+reexp!AO178</f>
        <v>0</v>
      </c>
      <c r="AP178">
        <f>+domexp!AP178+reexp!AP178</f>
        <v>0</v>
      </c>
      <c r="AQ178">
        <f>+domexp!AQ178+reexp!AQ178</f>
        <v>0</v>
      </c>
      <c r="AR178">
        <f>+domexp!AR178+reexp!AR178</f>
        <v>0</v>
      </c>
      <c r="AS178">
        <f>+domexp!AS178+reexp!AS178</f>
        <v>0</v>
      </c>
      <c r="AT178">
        <f>+domexp!AT178+reexp!AT178</f>
        <v>0</v>
      </c>
      <c r="AU178">
        <f>+domexp!AU178+reexp!AU178</f>
        <v>0</v>
      </c>
      <c r="AV178">
        <f>+domexp!AV178+reexp!AV178</f>
        <v>0</v>
      </c>
      <c r="AW178">
        <f>+domexp!AW178+reexp!AW178</f>
        <v>0</v>
      </c>
      <c r="AX178">
        <f>+domexp!AX178+reexp!AX178</f>
        <v>0</v>
      </c>
      <c r="AY178">
        <f>+domexp!AY178+reexp!AY178</f>
        <v>0</v>
      </c>
      <c r="AZ178">
        <f>+domexp!AZ178+reexp!AZ178</f>
        <v>0</v>
      </c>
      <c r="BA178">
        <f>+domexp!BA178+reexp!BA178</f>
        <v>0</v>
      </c>
      <c r="BB178">
        <f>+domexp!BB178+reexp!BB178</f>
        <v>0</v>
      </c>
      <c r="BC178">
        <f>+domexp!BC178+reexp!BC178</f>
        <v>0</v>
      </c>
    </row>
    <row r="179" spans="1:55" x14ac:dyDescent="0.25">
      <c r="A179" t="s">
        <v>0</v>
      </c>
      <c r="B179" t="s">
        <v>136</v>
      </c>
      <c r="C179" t="s">
        <v>153</v>
      </c>
      <c r="D179" t="s">
        <v>232</v>
      </c>
      <c r="E179">
        <f>+domexp!E179+reexp!E179</f>
        <v>0</v>
      </c>
      <c r="F179">
        <f>+domexp!F179+reexp!F179</f>
        <v>0</v>
      </c>
      <c r="G179">
        <f>+domexp!G179+reexp!G179</f>
        <v>0</v>
      </c>
      <c r="H179">
        <f>+domexp!H179+reexp!H179</f>
        <v>0</v>
      </c>
      <c r="I179">
        <f>+domexp!I179+reexp!I179</f>
        <v>0</v>
      </c>
      <c r="J179">
        <f>+domexp!J179+reexp!J179</f>
        <v>328148</v>
      </c>
      <c r="K179">
        <f>+domexp!K179+reexp!K179</f>
        <v>465975</v>
      </c>
      <c r="L179">
        <f>+domexp!L179+reexp!L179</f>
        <v>447134</v>
      </c>
      <c r="M179">
        <f>+domexp!M179+reexp!M179</f>
        <v>401002</v>
      </c>
      <c r="N179">
        <f>+domexp!N179+reexp!N179</f>
        <v>444612</v>
      </c>
      <c r="O179">
        <f>+domexp!O179+reexp!O179</f>
        <v>561988</v>
      </c>
      <c r="P179">
        <f>+domexp!P179+reexp!P179</f>
        <v>578803</v>
      </c>
      <c r="Q179">
        <f>+domexp!Q179+reexp!Q179</f>
        <v>613333</v>
      </c>
      <c r="R179">
        <f>+domexp!R179+reexp!R179</f>
        <v>603015</v>
      </c>
      <c r="S179">
        <f>+domexp!S179+reexp!S179</f>
        <v>0</v>
      </c>
      <c r="T179">
        <f>+domexp!T179+reexp!T179</f>
        <v>0</v>
      </c>
      <c r="U179">
        <f>+domexp!U179+reexp!U179</f>
        <v>0</v>
      </c>
      <c r="V179">
        <f>+domexp!V179+reexp!V179</f>
        <v>0</v>
      </c>
      <c r="W179">
        <f>+domexp!W179+reexp!W179</f>
        <v>0</v>
      </c>
      <c r="X179">
        <f>+domexp!X179+reexp!X179</f>
        <v>7284</v>
      </c>
      <c r="Y179">
        <f>+domexp!Y179+reexp!Y179</f>
        <v>41925</v>
      </c>
      <c r="Z179">
        <f>+domexp!Z179+reexp!Z179</f>
        <v>12091</v>
      </c>
      <c r="AA179">
        <f>+domexp!AA179+reexp!AA179</f>
        <v>20175</v>
      </c>
      <c r="AB179">
        <f>+domexp!AB179+reexp!AB179</f>
        <v>21217</v>
      </c>
      <c r="AC179">
        <f>+domexp!AC179+reexp!AC179</f>
        <v>39772</v>
      </c>
      <c r="AD179">
        <f>+domexp!AD179+reexp!AD179</f>
        <v>0</v>
      </c>
      <c r="AE179">
        <f>+domexp!AE179+reexp!AE179</f>
        <v>0</v>
      </c>
      <c r="AF179">
        <f>+domexp!AF179+reexp!AF179</f>
        <v>0</v>
      </c>
      <c r="AG179">
        <f>+domexp!AG179+reexp!AG179</f>
        <v>0</v>
      </c>
      <c r="AH179">
        <f>+domexp!AH179+reexp!AH179</f>
        <v>0</v>
      </c>
      <c r="AI179">
        <f>+domexp!AI179+reexp!AI179</f>
        <v>0</v>
      </c>
      <c r="AJ179">
        <f>+domexp!AJ179+reexp!AJ179</f>
        <v>0</v>
      </c>
      <c r="AK179">
        <f>+domexp!AK179+reexp!AK179</f>
        <v>0</v>
      </c>
      <c r="AL179">
        <f>+domexp!AL179+reexp!AL179</f>
        <v>0</v>
      </c>
      <c r="AM179">
        <f>+domexp!AM179+reexp!AM179</f>
        <v>0</v>
      </c>
      <c r="AN179">
        <f>+domexp!AN179+reexp!AN179</f>
        <v>0</v>
      </c>
      <c r="AO179">
        <f>+domexp!AO179+reexp!AO179</f>
        <v>0</v>
      </c>
      <c r="AP179">
        <f>+domexp!AP179+reexp!AP179</f>
        <v>0</v>
      </c>
      <c r="AQ179">
        <f>+domexp!AQ179+reexp!AQ179</f>
        <v>0</v>
      </c>
      <c r="AR179">
        <f>+domexp!AR179+reexp!AR179</f>
        <v>0</v>
      </c>
      <c r="AS179">
        <f>+domexp!AS179+reexp!AS179</f>
        <v>0</v>
      </c>
      <c r="AT179">
        <f>+domexp!AT179+reexp!AT179</f>
        <v>0</v>
      </c>
      <c r="AU179">
        <f>+domexp!AU179+reexp!AU179</f>
        <v>0</v>
      </c>
      <c r="AV179">
        <f>+domexp!AV179+reexp!AV179</f>
        <v>0</v>
      </c>
      <c r="AW179">
        <f>+domexp!AW179+reexp!AW179</f>
        <v>0</v>
      </c>
      <c r="AX179">
        <f>+domexp!AX179+reexp!AX179</f>
        <v>0</v>
      </c>
      <c r="AY179">
        <f>+domexp!AY179+reexp!AY179</f>
        <v>0</v>
      </c>
      <c r="AZ179">
        <f>+domexp!AZ179+reexp!AZ179</f>
        <v>0</v>
      </c>
      <c r="BA179">
        <f>+domexp!BA179+reexp!BA179</f>
        <v>0</v>
      </c>
      <c r="BB179">
        <f>+domexp!BB179+reexp!BB179</f>
        <v>0</v>
      </c>
      <c r="BC179">
        <f>+domexp!BC179+reexp!BC179</f>
        <v>0</v>
      </c>
    </row>
    <row r="180" spans="1:55" x14ac:dyDescent="0.25">
      <c r="A180" t="s">
        <v>0</v>
      </c>
      <c r="B180" t="s">
        <v>137</v>
      </c>
      <c r="C180" t="s">
        <v>153</v>
      </c>
      <c r="D180" t="s">
        <v>232</v>
      </c>
      <c r="E180">
        <f>+domexp!E180+reexp!E180</f>
        <v>0</v>
      </c>
      <c r="F180">
        <f>+domexp!F180+reexp!F180</f>
        <v>0</v>
      </c>
      <c r="G180">
        <f>+domexp!G180+reexp!G180</f>
        <v>0</v>
      </c>
      <c r="H180">
        <f>+domexp!H180+reexp!H180</f>
        <v>0</v>
      </c>
      <c r="I180">
        <f>+domexp!I180+reexp!I180</f>
        <v>0</v>
      </c>
      <c r="J180">
        <f>+domexp!J180+reexp!J180</f>
        <v>3521448</v>
      </c>
      <c r="K180">
        <f>+domexp!K180+reexp!K180</f>
        <v>3085694</v>
      </c>
      <c r="L180">
        <f>+domexp!L180+reexp!L180</f>
        <v>3131908</v>
      </c>
      <c r="M180">
        <f>+domexp!M180+reexp!M180</f>
        <v>3400444</v>
      </c>
      <c r="N180">
        <f>+domexp!N180+reexp!N180</f>
        <v>4788273</v>
      </c>
      <c r="O180">
        <f>+domexp!O180+reexp!O180</f>
        <v>6267931</v>
      </c>
      <c r="P180">
        <f>+domexp!P180+reexp!P180</f>
        <v>7130347</v>
      </c>
      <c r="Q180">
        <f>+domexp!Q180+reexp!Q180</f>
        <v>6560037</v>
      </c>
      <c r="R180">
        <f>+domexp!R180+reexp!R180</f>
        <v>6234562</v>
      </c>
      <c r="S180">
        <f>+domexp!S180+reexp!S180</f>
        <v>0</v>
      </c>
      <c r="T180">
        <f>+domexp!T180+reexp!T180</f>
        <v>0</v>
      </c>
      <c r="U180">
        <f>+domexp!U180+reexp!U180</f>
        <v>0</v>
      </c>
      <c r="V180">
        <f>+domexp!V180+reexp!V180</f>
        <v>0</v>
      </c>
      <c r="W180">
        <f>+domexp!W180+reexp!W180</f>
        <v>0</v>
      </c>
      <c r="X180">
        <f>+domexp!X180+reexp!X180</f>
        <v>162239</v>
      </c>
      <c r="Y180">
        <f>+domexp!Y180+reexp!Y180</f>
        <v>552296</v>
      </c>
      <c r="Z180">
        <f>+domexp!Z180+reexp!Z180</f>
        <v>288253</v>
      </c>
      <c r="AA180">
        <f>+domexp!AA180+reexp!AA180</f>
        <v>285560</v>
      </c>
      <c r="AB180">
        <f>+domexp!AB180+reexp!AB180</f>
        <v>315918</v>
      </c>
      <c r="AC180">
        <f>+domexp!AC180+reexp!AC180</f>
        <v>380413</v>
      </c>
      <c r="AD180">
        <f>+domexp!AD180+reexp!AD180</f>
        <v>0</v>
      </c>
      <c r="AE180">
        <f>+domexp!AE180+reexp!AE180</f>
        <v>0</v>
      </c>
      <c r="AF180">
        <f>+domexp!AF180+reexp!AF180</f>
        <v>0</v>
      </c>
      <c r="AG180">
        <f>+domexp!AG180+reexp!AG180</f>
        <v>0</v>
      </c>
      <c r="AH180">
        <f>+domexp!AH180+reexp!AH180</f>
        <v>0</v>
      </c>
      <c r="AI180">
        <f>+domexp!AI180+reexp!AI180</f>
        <v>0</v>
      </c>
      <c r="AJ180">
        <f>+domexp!AJ180+reexp!AJ180</f>
        <v>0</v>
      </c>
      <c r="AK180">
        <f>+domexp!AK180+reexp!AK180</f>
        <v>0</v>
      </c>
      <c r="AL180">
        <f>+domexp!AL180+reexp!AL180</f>
        <v>0</v>
      </c>
      <c r="AM180">
        <f>+domexp!AM180+reexp!AM180</f>
        <v>0</v>
      </c>
      <c r="AN180">
        <f>+domexp!AN180+reexp!AN180</f>
        <v>0</v>
      </c>
      <c r="AO180">
        <f>+domexp!AO180+reexp!AO180</f>
        <v>0</v>
      </c>
      <c r="AP180">
        <f>+domexp!AP180+reexp!AP180</f>
        <v>0</v>
      </c>
      <c r="AQ180">
        <f>+domexp!AQ180+reexp!AQ180</f>
        <v>0</v>
      </c>
      <c r="AR180">
        <f>+domexp!AR180+reexp!AR180</f>
        <v>0</v>
      </c>
      <c r="AS180">
        <f>+domexp!AS180+reexp!AS180</f>
        <v>0</v>
      </c>
      <c r="AT180">
        <f>+domexp!AT180+reexp!AT180</f>
        <v>0</v>
      </c>
      <c r="AU180">
        <f>+domexp!AU180+reexp!AU180</f>
        <v>0</v>
      </c>
      <c r="AV180">
        <f>+domexp!AV180+reexp!AV180</f>
        <v>0</v>
      </c>
      <c r="AW180">
        <f>+domexp!AW180+reexp!AW180</f>
        <v>0</v>
      </c>
      <c r="AX180">
        <f>+domexp!AX180+reexp!AX180</f>
        <v>0</v>
      </c>
      <c r="AY180">
        <f>+domexp!AY180+reexp!AY180</f>
        <v>0</v>
      </c>
      <c r="AZ180">
        <f>+domexp!AZ180+reexp!AZ180</f>
        <v>0</v>
      </c>
      <c r="BA180">
        <f>+domexp!BA180+reexp!BA180</f>
        <v>0</v>
      </c>
      <c r="BB180">
        <f>+domexp!BB180+reexp!BB180</f>
        <v>0</v>
      </c>
      <c r="BC180">
        <f>+domexp!BC180+reexp!BC180</f>
        <v>0</v>
      </c>
    </row>
    <row r="181" spans="1:55" x14ac:dyDescent="0.25">
      <c r="A181" t="s">
        <v>0</v>
      </c>
      <c r="B181" t="s">
        <v>196</v>
      </c>
      <c r="C181" t="s">
        <v>153</v>
      </c>
      <c r="D181" t="s">
        <v>232</v>
      </c>
      <c r="E181">
        <f>+domexp!E181+reexp!E181</f>
        <v>0</v>
      </c>
      <c r="F181">
        <f>+domexp!F181+reexp!F181</f>
        <v>0</v>
      </c>
      <c r="G181">
        <f>+domexp!G181+reexp!G181</f>
        <v>0</v>
      </c>
      <c r="H181">
        <f>+domexp!H181+reexp!H181</f>
        <v>0</v>
      </c>
      <c r="I181">
        <f>+domexp!I181+reexp!I181</f>
        <v>0</v>
      </c>
      <c r="J181">
        <f>+domexp!J181+reexp!J181</f>
        <v>0</v>
      </c>
      <c r="K181">
        <f>+domexp!K181+reexp!K181</f>
        <v>0</v>
      </c>
      <c r="L181">
        <f>+domexp!L181+reexp!L181</f>
        <v>0</v>
      </c>
      <c r="M181">
        <f>+domexp!M181+reexp!M181</f>
        <v>0</v>
      </c>
      <c r="N181">
        <f>+domexp!N181+reexp!N181</f>
        <v>0</v>
      </c>
      <c r="O181">
        <f>+domexp!O181+reexp!O181</f>
        <v>0</v>
      </c>
      <c r="P181">
        <f>+domexp!P181+reexp!P181</f>
        <v>0</v>
      </c>
      <c r="Q181">
        <f>+domexp!Q181+reexp!Q181</f>
        <v>0</v>
      </c>
      <c r="R181">
        <f>+domexp!R181+reexp!R181</f>
        <v>0</v>
      </c>
      <c r="S181">
        <f>+domexp!S181+reexp!S181</f>
        <v>0</v>
      </c>
      <c r="T181">
        <f>+domexp!T181+reexp!T181</f>
        <v>0</v>
      </c>
      <c r="U181">
        <f>+domexp!U181+reexp!U181</f>
        <v>0</v>
      </c>
      <c r="V181">
        <f>+domexp!V181+reexp!V181</f>
        <v>0</v>
      </c>
      <c r="W181">
        <f>+domexp!W181+reexp!W181</f>
        <v>0</v>
      </c>
      <c r="X181">
        <f>+domexp!X181+reexp!X181</f>
        <v>19249339</v>
      </c>
      <c r="Y181">
        <f>+domexp!Y181+reexp!Y181</f>
        <v>49075915</v>
      </c>
      <c r="Z181">
        <f>+domexp!Z181+reexp!Z181</f>
        <v>29812470</v>
      </c>
      <c r="AA181">
        <f>+domexp!AA181+reexp!AA181</f>
        <v>24307372</v>
      </c>
      <c r="AB181">
        <f>+domexp!AB181+reexp!AB181</f>
        <v>27733483</v>
      </c>
      <c r="AC181">
        <f>+domexp!AC181+reexp!AC181</f>
        <v>30270575</v>
      </c>
      <c r="AD181">
        <f>+domexp!AD181+reexp!AD181</f>
        <v>32220041</v>
      </c>
      <c r="AE181">
        <f>+domexp!AE181+reexp!AE181</f>
        <v>33634688</v>
      </c>
      <c r="AF181">
        <f>+domexp!AF181+reexp!AF181</f>
        <v>31843547</v>
      </c>
      <c r="AG181">
        <f>+domexp!AG181+reexp!AG181</f>
        <v>33106834</v>
      </c>
      <c r="AH181">
        <f>+domexp!AH181+reexp!AH181</f>
        <v>34110049</v>
      </c>
      <c r="AI181">
        <f>+domexp!AI181+reexp!AI181</f>
        <v>27701742</v>
      </c>
      <c r="AJ181">
        <f>+domexp!AJ181+reexp!AJ181</f>
        <v>22930095</v>
      </c>
      <c r="AK181">
        <f>+domexp!AK181+reexp!AK181</f>
        <v>18624563</v>
      </c>
      <c r="AL181">
        <f>+domexp!AL181+reexp!AL181</f>
        <v>23969880</v>
      </c>
      <c r="AM181">
        <f>+domexp!AM181+reexp!AM181</f>
        <v>30845831</v>
      </c>
      <c r="AN181">
        <f>+domexp!AN181+reexp!AN181</f>
        <v>34256011</v>
      </c>
      <c r="AO181">
        <f>+domexp!AO181+reexp!AO181</f>
        <v>38213762</v>
      </c>
      <c r="AP181">
        <f>+domexp!AP181+reexp!AP181</f>
        <v>42194194</v>
      </c>
      <c r="AQ181">
        <f>+domexp!AQ181+reexp!AQ181</f>
        <v>40128579</v>
      </c>
      <c r="AR181">
        <f>+domexp!AR181+reexp!AR181</f>
        <v>36791482</v>
      </c>
      <c r="AS181">
        <f>+domexp!AS181+reexp!AS181</f>
        <v>38590595</v>
      </c>
      <c r="AT181">
        <f>+domexp!AT181+reexp!AT181</f>
        <v>40417940</v>
      </c>
      <c r="AU181">
        <f>+domexp!AU181+reexp!AU181</f>
        <v>38230542</v>
      </c>
      <c r="AV181">
        <f>+domexp!AV181+reexp!AV181</f>
        <v>31703280</v>
      </c>
      <c r="AW181">
        <f>+domexp!AW181+reexp!AW181</f>
        <v>28524021</v>
      </c>
      <c r="AX181">
        <f>+domexp!AX181+reexp!AX181</f>
        <v>37176673</v>
      </c>
      <c r="AY181">
        <f>+domexp!AY181+reexp!AY181</f>
        <v>75452542</v>
      </c>
      <c r="AZ181">
        <f>+domexp!AZ181+reexp!AZ181</f>
        <v>92172735</v>
      </c>
      <c r="BA181">
        <f>+domexp!BA181+reexp!BA181</f>
        <v>120767743</v>
      </c>
      <c r="BB181">
        <f>+domexp!BB181+reexp!BB181</f>
        <v>125151065</v>
      </c>
      <c r="BC181">
        <f>+domexp!BC181+reexp!BC181</f>
        <v>121538411</v>
      </c>
    </row>
    <row r="182" spans="1:55" x14ac:dyDescent="0.25">
      <c r="A182" t="s">
        <v>0</v>
      </c>
      <c r="B182" t="s">
        <v>210</v>
      </c>
      <c r="D182" t="s">
        <v>232</v>
      </c>
      <c r="E182">
        <f>+domexp!E182+reexp!E182</f>
        <v>0</v>
      </c>
      <c r="F182">
        <f>+domexp!F182+reexp!F182</f>
        <v>0</v>
      </c>
      <c r="G182">
        <f>+domexp!G182+reexp!G182</f>
        <v>0</v>
      </c>
      <c r="H182">
        <f>+domexp!H182+reexp!H182</f>
        <v>0</v>
      </c>
      <c r="I182">
        <f>+domexp!I182+reexp!I182</f>
        <v>0</v>
      </c>
      <c r="J182">
        <f>+domexp!J182+reexp!J182</f>
        <v>0</v>
      </c>
      <c r="K182">
        <f>+domexp!K182+reexp!K182</f>
        <v>0</v>
      </c>
      <c r="L182">
        <f>+domexp!L182+reexp!L182</f>
        <v>0</v>
      </c>
      <c r="M182">
        <f>+domexp!M182+reexp!M182</f>
        <v>0</v>
      </c>
      <c r="N182">
        <f>+domexp!N182+reexp!N182</f>
        <v>0</v>
      </c>
      <c r="O182">
        <f>+domexp!O182+reexp!O182</f>
        <v>0</v>
      </c>
      <c r="P182">
        <f>+domexp!P182+reexp!P182</f>
        <v>0</v>
      </c>
      <c r="Q182">
        <f>+domexp!Q182+reexp!Q182</f>
        <v>0</v>
      </c>
      <c r="R182">
        <f>+domexp!R182+reexp!R182</f>
        <v>0</v>
      </c>
      <c r="S182">
        <f>+domexp!S182+reexp!S182</f>
        <v>0</v>
      </c>
      <c r="T182">
        <f>+domexp!T182+reexp!T182</f>
        <v>0</v>
      </c>
      <c r="U182">
        <f>+domexp!U182+reexp!U182</f>
        <v>0</v>
      </c>
      <c r="V182">
        <f>+domexp!V182+reexp!V182</f>
        <v>0</v>
      </c>
      <c r="W182">
        <f>+domexp!W182+reexp!W182</f>
        <v>0</v>
      </c>
      <c r="X182">
        <f>+domexp!X182+reexp!X182</f>
        <v>0</v>
      </c>
      <c r="Y182">
        <f>+domexp!Y182+reexp!Y182</f>
        <v>0</v>
      </c>
      <c r="Z182">
        <f>+domexp!Z182+reexp!Z182</f>
        <v>0</v>
      </c>
      <c r="AA182">
        <f>+domexp!AA182+reexp!AA182</f>
        <v>0</v>
      </c>
      <c r="AB182">
        <f>+domexp!AB182+reexp!AB182</f>
        <v>0</v>
      </c>
      <c r="AC182">
        <f>+domexp!AC182+reexp!AC182</f>
        <v>0</v>
      </c>
      <c r="AD182">
        <f>+domexp!AD182+reexp!AD182</f>
        <v>0</v>
      </c>
      <c r="AE182">
        <f>+domexp!AE182+reexp!AE182</f>
        <v>0</v>
      </c>
      <c r="AF182">
        <f>+domexp!AF182+reexp!AF182</f>
        <v>196102</v>
      </c>
      <c r="AG182">
        <f>+domexp!AG182+reexp!AG182</f>
        <v>189965</v>
      </c>
      <c r="AH182">
        <f>+domexp!AH182+reexp!AH182</f>
        <v>413560</v>
      </c>
      <c r="AI182">
        <f>+domexp!AI182+reexp!AI182</f>
        <v>834055</v>
      </c>
      <c r="AJ182">
        <f>+domexp!AJ182+reexp!AJ182</f>
        <v>1018428</v>
      </c>
      <c r="AK182">
        <f>+domexp!AK182+reexp!AK182</f>
        <v>193318</v>
      </c>
      <c r="AL182">
        <f>+domexp!AL182+reexp!AL182</f>
        <v>265044</v>
      </c>
      <c r="AM182">
        <f>+domexp!AM182+reexp!AM182</f>
        <v>608044</v>
      </c>
      <c r="AN182">
        <f>+domexp!AN182+reexp!AN182</f>
        <v>655739</v>
      </c>
      <c r="AO182">
        <f>+domexp!AO182+reexp!AO182</f>
        <v>468690</v>
      </c>
      <c r="AP182">
        <f>+domexp!AP182+reexp!AP182</f>
        <v>1034422</v>
      </c>
      <c r="AQ182">
        <f>+domexp!AQ182+reexp!AQ182</f>
        <v>1271494</v>
      </c>
      <c r="AR182">
        <f>+domexp!AR182+reexp!AR182</f>
        <v>732014</v>
      </c>
      <c r="AS182">
        <f>+domexp!AS182+reexp!AS182</f>
        <v>673610</v>
      </c>
      <c r="AT182">
        <f>+domexp!AT182+reexp!AT182</f>
        <v>645870</v>
      </c>
      <c r="AU182">
        <f>+domexp!AU182+reexp!AU182</f>
        <v>599114</v>
      </c>
      <c r="AV182">
        <f>+domexp!AV182+reexp!AV182</f>
        <v>832210</v>
      </c>
      <c r="AW182">
        <f>+domexp!AW182+reexp!AW182</f>
        <v>1215997</v>
      </c>
      <c r="AX182">
        <f>+domexp!AX182+reexp!AX182</f>
        <v>1114147</v>
      </c>
      <c r="AY182">
        <f>+domexp!AY182+reexp!AY182</f>
        <v>1501445</v>
      </c>
      <c r="AZ182">
        <f>+domexp!AZ182+reexp!AZ182</f>
        <v>1956426</v>
      </c>
      <c r="BA182">
        <f>+domexp!BA182+reexp!BA182</f>
        <v>3467592</v>
      </c>
      <c r="BB182">
        <f>+domexp!BB182+reexp!BB182</f>
        <v>5395175</v>
      </c>
      <c r="BC182">
        <f>+domexp!BC182+reexp!BC182</f>
        <v>6733141</v>
      </c>
    </row>
    <row r="183" spans="1:55" x14ac:dyDescent="0.25">
      <c r="A183" t="s">
        <v>0</v>
      </c>
      <c r="B183" t="s">
        <v>211</v>
      </c>
      <c r="D183" t="s">
        <v>232</v>
      </c>
      <c r="E183">
        <f>+domexp!E183+reexp!E183</f>
        <v>0</v>
      </c>
      <c r="F183">
        <f>+domexp!F183+reexp!F183</f>
        <v>0</v>
      </c>
      <c r="G183">
        <f>+domexp!G183+reexp!G183</f>
        <v>0</v>
      </c>
      <c r="H183">
        <f>+domexp!H183+reexp!H183</f>
        <v>0</v>
      </c>
      <c r="I183">
        <f>+domexp!I183+reexp!I183</f>
        <v>0</v>
      </c>
      <c r="J183">
        <f>+domexp!J183+reexp!J183</f>
        <v>0</v>
      </c>
      <c r="K183">
        <f>+domexp!K183+reexp!K183</f>
        <v>0</v>
      </c>
      <c r="L183">
        <f>+domexp!L183+reexp!L183</f>
        <v>0</v>
      </c>
      <c r="M183">
        <f>+domexp!M183+reexp!M183</f>
        <v>0</v>
      </c>
      <c r="N183">
        <f>+domexp!N183+reexp!N183</f>
        <v>0</v>
      </c>
      <c r="O183">
        <f>+domexp!O183+reexp!O183</f>
        <v>0</v>
      </c>
      <c r="P183">
        <f>+domexp!P183+reexp!P183</f>
        <v>0</v>
      </c>
      <c r="Q183">
        <f>+domexp!Q183+reexp!Q183</f>
        <v>0</v>
      </c>
      <c r="R183">
        <f>+domexp!R183+reexp!R183</f>
        <v>0</v>
      </c>
      <c r="S183">
        <f>+domexp!S183+reexp!S183</f>
        <v>0</v>
      </c>
      <c r="T183">
        <f>+domexp!T183+reexp!T183</f>
        <v>0</v>
      </c>
      <c r="U183">
        <f>+domexp!U183+reexp!U183</f>
        <v>0</v>
      </c>
      <c r="V183">
        <f>+domexp!V183+reexp!V183</f>
        <v>0</v>
      </c>
      <c r="W183">
        <f>+domexp!W183+reexp!W183</f>
        <v>0</v>
      </c>
      <c r="X183">
        <f>+domexp!X183+reexp!X183</f>
        <v>0</v>
      </c>
      <c r="Y183">
        <f>+domexp!Y183+reexp!Y183</f>
        <v>0</v>
      </c>
      <c r="Z183">
        <f>+domexp!Z183+reexp!Z183</f>
        <v>0</v>
      </c>
      <c r="AA183">
        <f>+domexp!AA183+reexp!AA183</f>
        <v>0</v>
      </c>
      <c r="AB183">
        <f>+domexp!AB183+reexp!AB183</f>
        <v>0</v>
      </c>
      <c r="AC183">
        <f>+domexp!AC183+reexp!AC183</f>
        <v>0</v>
      </c>
      <c r="AD183">
        <f>+domexp!AD183+reexp!AD183</f>
        <v>0</v>
      </c>
      <c r="AE183">
        <f>+domexp!AE183+reexp!AE183</f>
        <v>0</v>
      </c>
      <c r="AF183">
        <f>+domexp!AF183+reexp!AF183</f>
        <v>1730766</v>
      </c>
      <c r="AG183">
        <f>+domexp!AG183+reexp!AG183</f>
        <v>2046682</v>
      </c>
      <c r="AH183">
        <f>+domexp!AH183+reexp!AH183</f>
        <v>2082490</v>
      </c>
      <c r="AI183">
        <f>+domexp!AI183+reexp!AI183</f>
        <v>2605082</v>
      </c>
      <c r="AJ183">
        <f>+domexp!AJ183+reexp!AJ183</f>
        <v>1516047</v>
      </c>
      <c r="AK183">
        <f>+domexp!AK183+reexp!AK183</f>
        <v>1233425</v>
      </c>
      <c r="AL183">
        <f>+domexp!AL183+reexp!AL183</f>
        <v>1475995</v>
      </c>
      <c r="AM183">
        <f>+domexp!AM183+reexp!AM183</f>
        <v>1711287</v>
      </c>
      <c r="AN183">
        <f>+domexp!AN183+reexp!AN183</f>
        <v>2032360</v>
      </c>
      <c r="AO183">
        <f>+domexp!AO183+reexp!AO183</f>
        <v>2061376</v>
      </c>
      <c r="AP183">
        <f>+domexp!AP183+reexp!AP183</f>
        <v>2987843</v>
      </c>
      <c r="AQ183">
        <f>+domexp!AQ183+reexp!AQ183</f>
        <v>3653693</v>
      </c>
      <c r="AR183">
        <f>+domexp!AR183+reexp!AR183</f>
        <v>2934011</v>
      </c>
      <c r="AS183">
        <f>+domexp!AS183+reexp!AS183</f>
        <v>3032743</v>
      </c>
      <c r="AT183">
        <f>+domexp!AT183+reexp!AT183</f>
        <v>3145885</v>
      </c>
      <c r="AU183">
        <f>+domexp!AU183+reexp!AU183</f>
        <v>2702993</v>
      </c>
      <c r="AV183">
        <f>+domexp!AV183+reexp!AV183</f>
        <v>3163957</v>
      </c>
      <c r="AW183">
        <f>+domexp!AW183+reexp!AW183</f>
        <v>4031644</v>
      </c>
      <c r="AX183">
        <f>+domexp!AX183+reexp!AX183</f>
        <v>3645899</v>
      </c>
      <c r="AY183">
        <f>+domexp!AY183+reexp!AY183</f>
        <v>7544106</v>
      </c>
      <c r="AZ183">
        <f>+domexp!AZ183+reexp!AZ183</f>
        <v>9859892</v>
      </c>
      <c r="BA183">
        <f>+domexp!BA183+reexp!BA183</f>
        <v>15547583</v>
      </c>
      <c r="BB183">
        <f>+domexp!BB183+reexp!BB183</f>
        <v>23528822</v>
      </c>
      <c r="BC183">
        <f>+domexp!BC183+reexp!BC183</f>
        <v>24151233</v>
      </c>
    </row>
    <row r="184" spans="1:55" x14ac:dyDescent="0.25">
      <c r="A184" t="s">
        <v>0</v>
      </c>
      <c r="B184" t="s">
        <v>138</v>
      </c>
      <c r="D184" t="s">
        <v>232</v>
      </c>
      <c r="E184">
        <f>+domexp!E184+reexp!E184</f>
        <v>0</v>
      </c>
      <c r="F184">
        <f>+domexp!F184+reexp!F184</f>
        <v>0</v>
      </c>
      <c r="G184">
        <f>+domexp!G184+reexp!G184</f>
        <v>0</v>
      </c>
      <c r="H184">
        <f>+domexp!H184+reexp!H184</f>
        <v>0</v>
      </c>
      <c r="I184">
        <f>+domexp!I184+reexp!I184</f>
        <v>0</v>
      </c>
      <c r="J184">
        <f>+domexp!J184+reexp!J184</f>
        <v>273344</v>
      </c>
      <c r="K184">
        <f>+domexp!K184+reexp!K184</f>
        <v>338995</v>
      </c>
      <c r="L184">
        <f>+domexp!L184+reexp!L184</f>
        <v>433981</v>
      </c>
      <c r="M184">
        <f>+domexp!M184+reexp!M184</f>
        <v>487940</v>
      </c>
      <c r="N184">
        <f>+domexp!N184+reexp!N184</f>
        <v>550141</v>
      </c>
      <c r="O184">
        <f>+domexp!O184+reexp!O184</f>
        <v>806053</v>
      </c>
      <c r="P184">
        <f>+domexp!P184+reexp!P184</f>
        <v>1111904</v>
      </c>
      <c r="Q184">
        <f>+domexp!Q184+reexp!Q184</f>
        <v>876555</v>
      </c>
      <c r="R184">
        <f>+domexp!R184+reexp!R184</f>
        <v>894968</v>
      </c>
      <c r="S184">
        <f>+domexp!S184+reexp!S184</f>
        <v>0</v>
      </c>
      <c r="T184">
        <f>+domexp!T184+reexp!T184</f>
        <v>0</v>
      </c>
      <c r="U184">
        <f>+domexp!U184+reexp!U184</f>
        <v>0</v>
      </c>
      <c r="V184">
        <f>+domexp!V184+reexp!V184</f>
        <v>0</v>
      </c>
      <c r="W184">
        <f>+domexp!W184+reexp!W184</f>
        <v>0</v>
      </c>
      <c r="X184">
        <f>+domexp!X184+reexp!X184</f>
        <v>681082</v>
      </c>
      <c r="Y184">
        <f>+domexp!Y184+reexp!Y184</f>
        <v>1474646</v>
      </c>
      <c r="Z184">
        <f>+domexp!Z184+reexp!Z184</f>
        <v>1177704</v>
      </c>
      <c r="AA184">
        <f>+domexp!AA184+reexp!AA184</f>
        <v>934657</v>
      </c>
      <c r="AB184">
        <f>+domexp!AB184+reexp!AB184</f>
        <v>943505</v>
      </c>
      <c r="AC184">
        <f>+domexp!AC184+reexp!AC184</f>
        <v>1109419</v>
      </c>
      <c r="AD184">
        <f>+domexp!AD184+reexp!AD184</f>
        <v>1330651</v>
      </c>
      <c r="AE184">
        <f>+domexp!AE184+reexp!AE184</f>
        <v>1524117</v>
      </c>
      <c r="AF184">
        <f>+domexp!AF184+reexp!AF184</f>
        <v>0</v>
      </c>
      <c r="AG184">
        <f>+domexp!AG184+reexp!AG184</f>
        <v>0</v>
      </c>
      <c r="AH184">
        <f>+domexp!AH184+reexp!AH184</f>
        <v>0</v>
      </c>
      <c r="AI184">
        <f>+domexp!AI184+reexp!AI184</f>
        <v>0</v>
      </c>
      <c r="AJ184">
        <f>+domexp!AJ184+reexp!AJ184</f>
        <v>0</v>
      </c>
      <c r="AK184">
        <f>+domexp!AK184+reexp!AK184</f>
        <v>0</v>
      </c>
      <c r="AL184">
        <f>+domexp!AL184+reexp!AL184</f>
        <v>0</v>
      </c>
      <c r="AM184">
        <f>+domexp!AM184+reexp!AM184</f>
        <v>0</v>
      </c>
      <c r="AN184">
        <f>+domexp!AN184+reexp!AN184</f>
        <v>0</v>
      </c>
      <c r="AO184">
        <f>+domexp!AO184+reexp!AO184</f>
        <v>0</v>
      </c>
      <c r="AP184">
        <f>+domexp!AP184+reexp!AP184</f>
        <v>0</v>
      </c>
      <c r="AQ184">
        <f>+domexp!AQ184+reexp!AQ184</f>
        <v>0</v>
      </c>
      <c r="AR184">
        <f>+domexp!AR184+reexp!AR184</f>
        <v>0</v>
      </c>
      <c r="AS184">
        <f>+domexp!AS184+reexp!AS184</f>
        <v>0</v>
      </c>
      <c r="AT184">
        <f>+domexp!AT184+reexp!AT184</f>
        <v>0</v>
      </c>
      <c r="AU184">
        <f>+domexp!AU184+reexp!AU184</f>
        <v>0</v>
      </c>
      <c r="AV184">
        <f>+domexp!AV184+reexp!AV184</f>
        <v>0</v>
      </c>
      <c r="AW184">
        <f>+domexp!AW184+reexp!AW184</f>
        <v>0</v>
      </c>
      <c r="AX184">
        <f>+domexp!AX184+reexp!AX184</f>
        <v>0</v>
      </c>
      <c r="AY184">
        <f>+domexp!AY184+reexp!AY184</f>
        <v>0</v>
      </c>
      <c r="AZ184">
        <f>+domexp!AZ184+reexp!AZ184</f>
        <v>0</v>
      </c>
      <c r="BA184">
        <f>+domexp!BA184+reexp!BA184</f>
        <v>0</v>
      </c>
      <c r="BB184">
        <f>+domexp!BB184+reexp!BB184</f>
        <v>0</v>
      </c>
      <c r="BC184">
        <f>+domexp!BC184+reexp!BC184</f>
        <v>0</v>
      </c>
    </row>
    <row r="185" spans="1:55" x14ac:dyDescent="0.25">
      <c r="A185" t="s">
        <v>0</v>
      </c>
      <c r="B185" t="s">
        <v>139</v>
      </c>
      <c r="D185" t="s">
        <v>232</v>
      </c>
      <c r="E185">
        <f>+domexp!E185+reexp!E185</f>
        <v>0</v>
      </c>
      <c r="F185">
        <f>+domexp!F185+reexp!F185</f>
        <v>0</v>
      </c>
      <c r="G185">
        <f>+domexp!G185+reexp!G185</f>
        <v>0</v>
      </c>
      <c r="H185">
        <f>+domexp!H185+reexp!H185</f>
        <v>0</v>
      </c>
      <c r="I185">
        <f>+domexp!I185+reexp!I185</f>
        <v>0</v>
      </c>
      <c r="J185">
        <f>+domexp!J185+reexp!J185</f>
        <v>0</v>
      </c>
      <c r="K185">
        <f>+domexp!K185+reexp!K185</f>
        <v>0</v>
      </c>
      <c r="L185">
        <f>+domexp!L185+reexp!L185</f>
        <v>0</v>
      </c>
      <c r="M185">
        <f>+domexp!M185+reexp!M185</f>
        <v>0</v>
      </c>
      <c r="N185">
        <f>+domexp!N185+reexp!N185</f>
        <v>5092</v>
      </c>
      <c r="O185">
        <f>+domexp!O185+reexp!O185</f>
        <v>14456</v>
      </c>
      <c r="P185">
        <f>+domexp!P185+reexp!P185</f>
        <v>16978</v>
      </c>
      <c r="Q185">
        <f>+domexp!Q185+reexp!Q185</f>
        <v>13072</v>
      </c>
      <c r="R185">
        <f>+domexp!R185+reexp!R185</f>
        <v>11963</v>
      </c>
      <c r="S185">
        <f>+domexp!S185+reexp!S185</f>
        <v>0</v>
      </c>
      <c r="T185">
        <f>+domexp!T185+reexp!T185</f>
        <v>0</v>
      </c>
      <c r="U185">
        <f>+domexp!U185+reexp!U185</f>
        <v>0</v>
      </c>
      <c r="V185">
        <f>+domexp!V185+reexp!V185</f>
        <v>0</v>
      </c>
      <c r="W185">
        <f>+domexp!W185+reexp!W185</f>
        <v>0</v>
      </c>
      <c r="X185">
        <f>+domexp!X185+reexp!X185</f>
        <v>7849</v>
      </c>
      <c r="Y185">
        <f>+domexp!Y185+reexp!Y185</f>
        <v>17178</v>
      </c>
      <c r="Z185">
        <f>+domexp!Z185+reexp!Z185</f>
        <v>7880</v>
      </c>
      <c r="AA185">
        <f>+domexp!AA185+reexp!AA185</f>
        <v>3912</v>
      </c>
      <c r="AB185">
        <f>+domexp!AB185+reexp!AB185</f>
        <v>3182</v>
      </c>
      <c r="AC185">
        <f>+domexp!AC185+reexp!AC185</f>
        <v>3565</v>
      </c>
      <c r="AD185">
        <f>+domexp!AD185+reexp!AD185</f>
        <v>5362</v>
      </c>
      <c r="AE185">
        <f>+domexp!AE185+reexp!AE185</f>
        <v>13268</v>
      </c>
      <c r="AF185">
        <f>+domexp!AF185+reexp!AF185</f>
        <v>11711</v>
      </c>
      <c r="AG185">
        <f>+domexp!AG185+reexp!AG185</f>
        <v>10643</v>
      </c>
      <c r="AH185">
        <f>+domexp!AH185+reexp!AH185</f>
        <v>10988</v>
      </c>
      <c r="AI185">
        <f>+domexp!AI185+reexp!AI185</f>
        <v>12100</v>
      </c>
      <c r="AJ185">
        <f>+domexp!AJ185+reexp!AJ185</f>
        <v>5144</v>
      </c>
      <c r="AK185">
        <f>+domexp!AK185+reexp!AK185</f>
        <v>5722</v>
      </c>
      <c r="AL185">
        <f>+domexp!AL185+reexp!AL185</f>
        <v>7104</v>
      </c>
      <c r="AM185">
        <f>+domexp!AM185+reexp!AM185</f>
        <v>6351</v>
      </c>
      <c r="AN185">
        <f>+domexp!AN185+reexp!AN185</f>
        <v>6410</v>
      </c>
      <c r="AO185">
        <f>+domexp!AO185+reexp!AO185</f>
        <v>0</v>
      </c>
      <c r="AP185">
        <f>+domexp!AP185+reexp!AP185</f>
        <v>0</v>
      </c>
      <c r="AQ185">
        <f>+domexp!AQ185+reexp!AQ185</f>
        <v>0</v>
      </c>
      <c r="AR185">
        <f>+domexp!AR185+reexp!AR185</f>
        <v>0</v>
      </c>
      <c r="AS185">
        <f>+domexp!AS185+reexp!AS185</f>
        <v>0</v>
      </c>
      <c r="AT185">
        <f>+domexp!AT185+reexp!AT185</f>
        <v>0</v>
      </c>
      <c r="AU185">
        <f>+domexp!AU185+reexp!AU185</f>
        <v>0</v>
      </c>
      <c r="AV185">
        <f>+domexp!AV185+reexp!AV185</f>
        <v>0</v>
      </c>
      <c r="AW185">
        <f>+domexp!AW185+reexp!AW185</f>
        <v>0</v>
      </c>
      <c r="AX185">
        <f>+domexp!AX185+reexp!AX185</f>
        <v>0</v>
      </c>
      <c r="AY185">
        <f>+domexp!AY185+reexp!AY185</f>
        <v>0</v>
      </c>
      <c r="AZ185">
        <f>+domexp!AZ185+reexp!AZ185</f>
        <v>0</v>
      </c>
      <c r="BA185">
        <f>+domexp!BA185+reexp!BA185</f>
        <v>0</v>
      </c>
      <c r="BB185">
        <f>+domexp!BB185+reexp!BB185</f>
        <v>0</v>
      </c>
      <c r="BC185">
        <f>+domexp!BC185+reexp!BC185</f>
        <v>0</v>
      </c>
    </row>
    <row r="186" spans="1:55" x14ac:dyDescent="0.25">
      <c r="A186" t="s">
        <v>0</v>
      </c>
      <c r="B186" t="s">
        <v>140</v>
      </c>
      <c r="D186" t="s">
        <v>232</v>
      </c>
      <c r="E186">
        <f>+domexp!E186+reexp!E186</f>
        <v>0</v>
      </c>
      <c r="F186">
        <f>+domexp!F186+reexp!F186</f>
        <v>0</v>
      </c>
      <c r="G186">
        <f>+domexp!G186+reexp!G186</f>
        <v>0</v>
      </c>
      <c r="H186">
        <f>+domexp!H186+reexp!H186</f>
        <v>0</v>
      </c>
      <c r="I186">
        <f>+domexp!I186+reexp!I186</f>
        <v>0</v>
      </c>
      <c r="J186">
        <f>+domexp!J186+reexp!J186</f>
        <v>0</v>
      </c>
      <c r="K186">
        <f>+domexp!K186+reexp!K186</f>
        <v>0</v>
      </c>
      <c r="L186">
        <f>+domexp!L186+reexp!L186</f>
        <v>0</v>
      </c>
      <c r="M186">
        <f>+domexp!M186+reexp!M186</f>
        <v>0</v>
      </c>
      <c r="N186">
        <f>+domexp!N186+reexp!N186</f>
        <v>9312</v>
      </c>
      <c r="O186">
        <f>+domexp!O186+reexp!O186</f>
        <v>20566</v>
      </c>
      <c r="P186">
        <f>+domexp!P186+reexp!P186</f>
        <v>18915</v>
      </c>
      <c r="Q186">
        <f>+domexp!Q186+reexp!Q186</f>
        <v>27815</v>
      </c>
      <c r="R186">
        <f>+domexp!R186+reexp!R186</f>
        <v>21653</v>
      </c>
      <c r="S186">
        <f>+domexp!S186+reexp!S186</f>
        <v>0</v>
      </c>
      <c r="T186">
        <f>+domexp!T186+reexp!T186</f>
        <v>0</v>
      </c>
      <c r="U186">
        <f>+domexp!U186+reexp!U186</f>
        <v>0</v>
      </c>
      <c r="V186">
        <f>+domexp!V186+reexp!V186</f>
        <v>0</v>
      </c>
      <c r="W186">
        <f>+domexp!W186+reexp!W186</f>
        <v>0</v>
      </c>
      <c r="X186">
        <f>+domexp!X186+reexp!X186</f>
        <v>64464</v>
      </c>
      <c r="Y186">
        <f>+domexp!Y186+reexp!Y186</f>
        <v>68291</v>
      </c>
      <c r="Z186">
        <f>+domexp!Z186+reexp!Z186</f>
        <v>41107</v>
      </c>
      <c r="AA186">
        <f>+domexp!AA186+reexp!AA186</f>
        <v>16869</v>
      </c>
      <c r="AB186">
        <f>+domexp!AB186+reexp!AB186</f>
        <v>20834</v>
      </c>
      <c r="AC186">
        <f>+domexp!AC186+reexp!AC186</f>
        <v>37649</v>
      </c>
      <c r="AD186">
        <f>+domexp!AD186+reexp!AD186</f>
        <v>22266</v>
      </c>
      <c r="AE186">
        <f>+domexp!AE186+reexp!AE186</f>
        <v>32195</v>
      </c>
      <c r="AF186">
        <f>+domexp!AF186+reexp!AF186</f>
        <v>37647</v>
      </c>
      <c r="AG186">
        <f>+domexp!AG186+reexp!AG186</f>
        <v>38371</v>
      </c>
      <c r="AH186">
        <f>+domexp!AH186+reexp!AH186</f>
        <v>33468</v>
      </c>
      <c r="AI186">
        <f>+domexp!AI186+reexp!AI186</f>
        <v>28699</v>
      </c>
      <c r="AJ186">
        <f>+domexp!AJ186+reexp!AJ186</f>
        <v>15247</v>
      </c>
      <c r="AK186">
        <f>+domexp!AK186+reexp!AK186</f>
        <v>14147</v>
      </c>
      <c r="AL186">
        <f>+domexp!AL186+reexp!AL186</f>
        <v>13041</v>
      </c>
      <c r="AM186">
        <f>+domexp!AM186+reexp!AM186</f>
        <v>12574</v>
      </c>
      <c r="AN186">
        <f>+domexp!AN186+reexp!AN186</f>
        <v>19513</v>
      </c>
      <c r="AO186">
        <f>+domexp!AO186+reexp!AO186</f>
        <v>0</v>
      </c>
      <c r="AP186">
        <f>+domexp!AP186+reexp!AP186</f>
        <v>0</v>
      </c>
      <c r="AQ186">
        <f>+domexp!AQ186+reexp!AQ186</f>
        <v>0</v>
      </c>
      <c r="AR186">
        <f>+domexp!AR186+reexp!AR186</f>
        <v>0</v>
      </c>
      <c r="AS186">
        <f>+domexp!AS186+reexp!AS186</f>
        <v>0</v>
      </c>
      <c r="AT186">
        <f>+domexp!AT186+reexp!AT186</f>
        <v>0</v>
      </c>
      <c r="AU186">
        <f>+domexp!AU186+reexp!AU186</f>
        <v>0</v>
      </c>
      <c r="AV186">
        <f>+domexp!AV186+reexp!AV186</f>
        <v>0</v>
      </c>
      <c r="AW186">
        <f>+domexp!AW186+reexp!AW186</f>
        <v>0</v>
      </c>
      <c r="AX186">
        <f>+domexp!AX186+reexp!AX186</f>
        <v>0</v>
      </c>
      <c r="AY186">
        <f>+domexp!AY186+reexp!AY186</f>
        <v>0</v>
      </c>
      <c r="AZ186">
        <f>+domexp!AZ186+reexp!AZ186</f>
        <v>0</v>
      </c>
      <c r="BA186">
        <f>+domexp!BA186+reexp!BA186</f>
        <v>0</v>
      </c>
      <c r="BB186">
        <f>+domexp!BB186+reexp!BB186</f>
        <v>0</v>
      </c>
      <c r="BC186">
        <f>+domexp!BC186+reexp!BC186</f>
        <v>0</v>
      </c>
    </row>
    <row r="187" spans="1:55" x14ac:dyDescent="0.25">
      <c r="A187" t="s">
        <v>0</v>
      </c>
      <c r="B187" t="s">
        <v>141</v>
      </c>
      <c r="D187" t="s">
        <v>232</v>
      </c>
      <c r="E187">
        <f>+domexp!E187+reexp!E187</f>
        <v>0</v>
      </c>
      <c r="F187">
        <f>+domexp!F187+reexp!F187</f>
        <v>0</v>
      </c>
      <c r="G187">
        <f>+domexp!G187+reexp!G187</f>
        <v>0</v>
      </c>
      <c r="H187">
        <f>+domexp!H187+reexp!H187</f>
        <v>0</v>
      </c>
      <c r="I187">
        <f>+domexp!I187+reexp!I187</f>
        <v>0</v>
      </c>
      <c r="J187">
        <f>+domexp!J187+reexp!J187</f>
        <v>0</v>
      </c>
      <c r="K187">
        <f>+domexp!K187+reexp!K187</f>
        <v>0</v>
      </c>
      <c r="L187">
        <f>+domexp!L187+reexp!L187</f>
        <v>0</v>
      </c>
      <c r="M187">
        <f>+domexp!M187+reexp!M187</f>
        <v>0</v>
      </c>
      <c r="N187">
        <f>+domexp!N187+reexp!N187</f>
        <v>1078</v>
      </c>
      <c r="O187">
        <f>+domexp!O187+reexp!O187</f>
        <v>2323</v>
      </c>
      <c r="P187">
        <f>+domexp!P187+reexp!P187</f>
        <v>709</v>
      </c>
      <c r="Q187">
        <f>+domexp!Q187+reexp!Q187</f>
        <v>1373</v>
      </c>
      <c r="R187">
        <f>+domexp!R187+reexp!R187</f>
        <v>844</v>
      </c>
      <c r="S187">
        <f>+domexp!S187+reexp!S187</f>
        <v>0</v>
      </c>
      <c r="T187">
        <f>+domexp!T187+reexp!T187</f>
        <v>0</v>
      </c>
      <c r="U187">
        <f>+domexp!U187+reexp!U187</f>
        <v>0</v>
      </c>
      <c r="V187">
        <f>+domexp!V187+reexp!V187</f>
        <v>0</v>
      </c>
      <c r="W187">
        <f>+domexp!W187+reexp!W187</f>
        <v>0</v>
      </c>
      <c r="X187">
        <f>+domexp!X187+reexp!X187</f>
        <v>3252</v>
      </c>
      <c r="Y187">
        <f>+domexp!Y187+reexp!Y187</f>
        <v>1799</v>
      </c>
      <c r="Z187">
        <f>+domexp!Z187+reexp!Z187</f>
        <v>5407</v>
      </c>
      <c r="AA187">
        <f>+domexp!AA187+reexp!AA187</f>
        <v>3159</v>
      </c>
      <c r="AB187">
        <f>+domexp!AB187+reexp!AB187</f>
        <v>1703</v>
      </c>
      <c r="AC187">
        <f>+domexp!AC187+reexp!AC187</f>
        <v>1771</v>
      </c>
      <c r="AD187">
        <f>+domexp!AD187+reexp!AD187</f>
        <v>1676</v>
      </c>
      <c r="AE187">
        <f>+domexp!AE187+reexp!AE187</f>
        <v>2338</v>
      </c>
      <c r="AF187">
        <f>+domexp!AF187+reexp!AF187</f>
        <v>2947</v>
      </c>
      <c r="AG187">
        <f>+domexp!AG187+reexp!AG187</f>
        <v>4335</v>
      </c>
      <c r="AH187">
        <f>+domexp!AH187+reexp!AH187</f>
        <v>3026</v>
      </c>
      <c r="AI187">
        <f>+domexp!AI187+reexp!AI187</f>
        <v>5219</v>
      </c>
      <c r="AJ187">
        <f>+domexp!AJ187+reexp!AJ187</f>
        <v>3939</v>
      </c>
      <c r="AK187">
        <f>+domexp!AK187+reexp!AK187</f>
        <v>2155</v>
      </c>
      <c r="AL187">
        <f>+domexp!AL187+reexp!AL187</f>
        <v>6027</v>
      </c>
      <c r="AM187">
        <f>+domexp!AM187+reexp!AM187</f>
        <v>4824</v>
      </c>
      <c r="AN187">
        <f>+domexp!AN187+reexp!AN187</f>
        <v>7322</v>
      </c>
      <c r="AO187">
        <f>+domexp!AO187+reexp!AO187</f>
        <v>0</v>
      </c>
      <c r="AP187">
        <f>+domexp!AP187+reexp!AP187</f>
        <v>0</v>
      </c>
      <c r="AQ187">
        <f>+domexp!AQ187+reexp!AQ187</f>
        <v>0</v>
      </c>
      <c r="AR187">
        <f>+domexp!AR187+reexp!AR187</f>
        <v>0</v>
      </c>
      <c r="AS187">
        <f>+domexp!AS187+reexp!AS187</f>
        <v>0</v>
      </c>
      <c r="AT187">
        <f>+domexp!AT187+reexp!AT187</f>
        <v>0</v>
      </c>
      <c r="AU187">
        <f>+domexp!AU187+reexp!AU187</f>
        <v>0</v>
      </c>
      <c r="AV187">
        <f>+domexp!AV187+reexp!AV187</f>
        <v>0</v>
      </c>
      <c r="AW187">
        <f>+domexp!AW187+reexp!AW187</f>
        <v>0</v>
      </c>
      <c r="AX187">
        <f>+domexp!AX187+reexp!AX187</f>
        <v>0</v>
      </c>
      <c r="AY187">
        <f>+domexp!AY187+reexp!AY187</f>
        <v>0</v>
      </c>
      <c r="AZ187">
        <f>+domexp!AZ187+reexp!AZ187</f>
        <v>0</v>
      </c>
      <c r="BA187">
        <f>+domexp!BA187+reexp!BA187</f>
        <v>0</v>
      </c>
      <c r="BB187">
        <f>+domexp!BB187+reexp!BB187</f>
        <v>0</v>
      </c>
      <c r="BC187">
        <f>+domexp!BC187+reexp!BC187</f>
        <v>0</v>
      </c>
    </row>
    <row r="188" spans="1:55" x14ac:dyDescent="0.25">
      <c r="A188" t="s">
        <v>0</v>
      </c>
      <c r="B188" t="s">
        <v>212</v>
      </c>
      <c r="D188" t="s">
        <v>232</v>
      </c>
      <c r="E188">
        <f>+domexp!E188+reexp!E188</f>
        <v>0</v>
      </c>
      <c r="F188">
        <f>+domexp!F188+reexp!F188</f>
        <v>0</v>
      </c>
      <c r="G188">
        <f>+domexp!G188+reexp!G188</f>
        <v>0</v>
      </c>
      <c r="H188">
        <f>+domexp!H188+reexp!H188</f>
        <v>0</v>
      </c>
      <c r="I188">
        <f>+domexp!I188+reexp!I188</f>
        <v>0</v>
      </c>
      <c r="J188">
        <f>+domexp!J188+reexp!J188</f>
        <v>0</v>
      </c>
      <c r="K188">
        <f>+domexp!K188+reexp!K188</f>
        <v>0</v>
      </c>
      <c r="L188">
        <f>+domexp!L188+reexp!L188</f>
        <v>0</v>
      </c>
      <c r="M188">
        <f>+domexp!M188+reexp!M188</f>
        <v>0</v>
      </c>
      <c r="N188">
        <f>+domexp!N188+reexp!N188</f>
        <v>0</v>
      </c>
      <c r="O188">
        <f>+domexp!O188+reexp!O188</f>
        <v>0</v>
      </c>
      <c r="P188">
        <f>+domexp!P188+reexp!P188</f>
        <v>0</v>
      </c>
      <c r="Q188">
        <f>+domexp!Q188+reexp!Q188</f>
        <v>0</v>
      </c>
      <c r="R188">
        <f>+domexp!R188+reexp!R188</f>
        <v>0</v>
      </c>
      <c r="S188">
        <f>+domexp!S188+reexp!S188</f>
        <v>0</v>
      </c>
      <c r="T188">
        <f>+domexp!T188+reexp!T188</f>
        <v>0</v>
      </c>
      <c r="U188">
        <f>+domexp!U188+reexp!U188</f>
        <v>0</v>
      </c>
      <c r="V188">
        <f>+domexp!V188+reexp!V188</f>
        <v>0</v>
      </c>
      <c r="W188">
        <f>+domexp!W188+reexp!W188</f>
        <v>0</v>
      </c>
      <c r="X188">
        <f>+domexp!X188+reexp!X188</f>
        <v>0</v>
      </c>
      <c r="Y188">
        <f>+domexp!Y188+reexp!Y188</f>
        <v>0</v>
      </c>
      <c r="Z188">
        <f>+domexp!Z188+reexp!Z188</f>
        <v>0</v>
      </c>
      <c r="AA188">
        <f>+domexp!AA188+reexp!AA188</f>
        <v>0</v>
      </c>
      <c r="AB188">
        <f>+domexp!AB188+reexp!AB188</f>
        <v>0</v>
      </c>
      <c r="AC188">
        <f>+domexp!AC188+reexp!AC188</f>
        <v>0</v>
      </c>
      <c r="AD188">
        <f>+domexp!AD188+reexp!AD188</f>
        <v>0</v>
      </c>
      <c r="AE188">
        <f>+domexp!AE188+reexp!AE188</f>
        <v>0</v>
      </c>
      <c r="AF188">
        <f>+domexp!AF188+reexp!AF188</f>
        <v>0</v>
      </c>
      <c r="AG188">
        <f>+domexp!AG188+reexp!AG188</f>
        <v>0</v>
      </c>
      <c r="AH188">
        <f>+domexp!AH188+reexp!AH188</f>
        <v>0</v>
      </c>
      <c r="AI188">
        <f>+domexp!AI188+reexp!AI188</f>
        <v>0</v>
      </c>
      <c r="AJ188">
        <f>+domexp!AJ188+reexp!AJ188</f>
        <v>0</v>
      </c>
      <c r="AK188">
        <f>+domexp!AK188+reexp!AK188</f>
        <v>0</v>
      </c>
      <c r="AL188">
        <f>+domexp!AL188+reexp!AL188</f>
        <v>0</v>
      </c>
      <c r="AM188">
        <f>+domexp!AM188+reexp!AM188</f>
        <v>0</v>
      </c>
      <c r="AN188">
        <f>+domexp!AN188+reexp!AN188</f>
        <v>0</v>
      </c>
      <c r="AO188">
        <f>+domexp!AO188+reexp!AO188</f>
        <v>34141</v>
      </c>
      <c r="AP188">
        <f>+domexp!AP188+reexp!AP188</f>
        <v>44546</v>
      </c>
      <c r="AQ188">
        <f>+domexp!AQ188+reexp!AQ188</f>
        <v>47457</v>
      </c>
      <c r="AR188">
        <f>+domexp!AR188+reexp!AR188</f>
        <v>36032</v>
      </c>
      <c r="AS188">
        <f>+domexp!AS188+reexp!AS188</f>
        <v>38412</v>
      </c>
      <c r="AT188">
        <f>+domexp!AT188+reexp!AT188</f>
        <v>24863</v>
      </c>
      <c r="AU188">
        <f>+domexp!AU188+reexp!AU188</f>
        <v>11578</v>
      </c>
      <c r="AV188">
        <f>+domexp!AV188+reexp!AV188</f>
        <v>13812</v>
      </c>
      <c r="AW188">
        <f>+domexp!AW188+reexp!AW188</f>
        <v>16736</v>
      </c>
      <c r="AX188">
        <f>+domexp!AX188+reexp!AX188</f>
        <v>20269</v>
      </c>
      <c r="AY188">
        <f>+domexp!AY188+reexp!AY188</f>
        <v>34532</v>
      </c>
      <c r="AZ188">
        <f>+domexp!AZ188+reexp!AZ188</f>
        <v>36504</v>
      </c>
      <c r="BA188">
        <f>+domexp!BA188+reexp!BA188</f>
        <v>61615</v>
      </c>
      <c r="BB188">
        <f>+domexp!BB188+reexp!BB188</f>
        <v>53385</v>
      </c>
      <c r="BC188">
        <f>+domexp!BC188+reexp!BC188</f>
        <v>104967</v>
      </c>
    </row>
    <row r="189" spans="1:55" x14ac:dyDescent="0.25">
      <c r="A189" t="s">
        <v>0</v>
      </c>
      <c r="B189" t="s">
        <v>142</v>
      </c>
      <c r="D189" t="s">
        <v>232</v>
      </c>
      <c r="E189">
        <f>+domexp!E189+reexp!E189</f>
        <v>0</v>
      </c>
      <c r="F189">
        <f>+domexp!F189+reexp!F189</f>
        <v>0</v>
      </c>
      <c r="G189">
        <f>+domexp!G189+reexp!G189</f>
        <v>0</v>
      </c>
      <c r="H189">
        <f>+domexp!H189+reexp!H189</f>
        <v>0</v>
      </c>
      <c r="I189">
        <f>+domexp!I189+reexp!I189</f>
        <v>0</v>
      </c>
      <c r="J189">
        <f>+domexp!J189+reexp!J189</f>
        <v>0</v>
      </c>
      <c r="K189">
        <f>+domexp!K189+reexp!K189</f>
        <v>0</v>
      </c>
      <c r="L189">
        <f>+domexp!L189+reexp!L189</f>
        <v>0</v>
      </c>
      <c r="M189">
        <f>+domexp!M189+reexp!M189</f>
        <v>0</v>
      </c>
      <c r="N189">
        <f>+domexp!N189+reexp!N189</f>
        <v>0</v>
      </c>
      <c r="O189">
        <f>+domexp!O189+reexp!O189</f>
        <v>0</v>
      </c>
      <c r="P189">
        <f>+domexp!P189+reexp!P189</f>
        <v>0</v>
      </c>
      <c r="Q189">
        <f>+domexp!Q189+reexp!Q189</f>
        <v>0</v>
      </c>
      <c r="R189">
        <f>+domexp!R189+reexp!R189</f>
        <v>0</v>
      </c>
      <c r="S189">
        <f>+domexp!S189+reexp!S189</f>
        <v>0</v>
      </c>
      <c r="T189">
        <f>+domexp!T189+reexp!T189</f>
        <v>0</v>
      </c>
      <c r="U189">
        <f>+domexp!U189+reexp!U189</f>
        <v>0</v>
      </c>
      <c r="V189">
        <f>+domexp!V189+reexp!V189</f>
        <v>0</v>
      </c>
      <c r="W189">
        <f>+domexp!W189+reexp!W189</f>
        <v>0</v>
      </c>
      <c r="X189">
        <f>+domexp!X189+reexp!X189</f>
        <v>0</v>
      </c>
      <c r="Y189">
        <f>+domexp!Y189+reexp!Y189</f>
        <v>0</v>
      </c>
      <c r="Z189">
        <f>+domexp!Z189+reexp!Z189</f>
        <v>260671</v>
      </c>
      <c r="AA189">
        <f>+domexp!AA189+reexp!AA189</f>
        <v>386746</v>
      </c>
      <c r="AB189">
        <f>+domexp!AB189+reexp!AB189</f>
        <v>489172</v>
      </c>
      <c r="AC189">
        <f>+domexp!AC189+reexp!AC189</f>
        <v>422007</v>
      </c>
      <c r="AD189">
        <f>+domexp!AD189+reexp!AD189</f>
        <v>798260</v>
      </c>
      <c r="AE189">
        <f>+domexp!AE189+reexp!AE189</f>
        <v>856752</v>
      </c>
      <c r="AF189">
        <f>+domexp!AF189+reexp!AF189</f>
        <v>1162887</v>
      </c>
      <c r="AG189">
        <f>+domexp!AG189+reexp!AG189</f>
        <v>924122</v>
      </c>
      <c r="AH189">
        <f>+domexp!AH189+reexp!AH189</f>
        <v>1133043</v>
      </c>
      <c r="AI189">
        <f>+domexp!AI189+reexp!AI189</f>
        <v>1315620</v>
      </c>
      <c r="AJ189">
        <f>+domexp!AJ189+reexp!AJ189</f>
        <v>679577</v>
      </c>
      <c r="AK189">
        <f>+domexp!AK189+reexp!AK189</f>
        <v>432001</v>
      </c>
      <c r="AL189">
        <f>+domexp!AL189+reexp!AL189</f>
        <v>420721</v>
      </c>
      <c r="AM189">
        <f>+domexp!AM189+reexp!AM189</f>
        <v>489249</v>
      </c>
      <c r="AN189">
        <f>+domexp!AN189+reexp!AN189</f>
        <v>625636</v>
      </c>
      <c r="AO189">
        <f>+domexp!AO189+reexp!AO189</f>
        <v>646382</v>
      </c>
      <c r="AP189">
        <f>+domexp!AP189+reexp!AP189</f>
        <v>669018</v>
      </c>
      <c r="AQ189">
        <f>+domexp!AQ189+reexp!AQ189</f>
        <v>612163</v>
      </c>
      <c r="AR189">
        <f>+domexp!AR189+reexp!AR189</f>
        <v>534484</v>
      </c>
      <c r="AS189">
        <f>+domexp!AS189+reexp!AS189</f>
        <v>579204</v>
      </c>
      <c r="AT189">
        <f>+domexp!AT189+reexp!AT189</f>
        <v>595325</v>
      </c>
      <c r="AU189">
        <f>+domexp!AU189+reexp!AU189</f>
        <v>352143</v>
      </c>
      <c r="AV189">
        <f>+domexp!AV189+reexp!AV189</f>
        <v>548740</v>
      </c>
      <c r="AW189">
        <f>+domexp!AW189+reexp!AW189</f>
        <v>733766</v>
      </c>
      <c r="AX189">
        <f>+domexp!AX189+reexp!AX189</f>
        <v>1040648</v>
      </c>
      <c r="AY189">
        <f>+domexp!AY189+reexp!AY189</f>
        <v>2274067</v>
      </c>
      <c r="AZ189">
        <f>+domexp!AZ189+reexp!AZ189</f>
        <v>3415251</v>
      </c>
      <c r="BA189">
        <f>+domexp!BA189+reexp!BA189</f>
        <v>9045949</v>
      </c>
      <c r="BB189">
        <f>+domexp!BB189+reexp!BB189</f>
        <v>11158989</v>
      </c>
      <c r="BC189">
        <f>+domexp!BC189+reexp!BC189</f>
        <v>9300608</v>
      </c>
    </row>
    <row r="190" spans="1:55" x14ac:dyDescent="0.25">
      <c r="A190" t="s">
        <v>0</v>
      </c>
      <c r="B190" t="s">
        <v>143</v>
      </c>
      <c r="D190" t="s">
        <v>232</v>
      </c>
      <c r="E190">
        <f>+domexp!E190+reexp!E190</f>
        <v>0</v>
      </c>
      <c r="F190">
        <f>+domexp!F190+reexp!F190</f>
        <v>0</v>
      </c>
      <c r="G190">
        <f>+domexp!G190+reexp!G190</f>
        <v>0</v>
      </c>
      <c r="H190">
        <f>+domexp!H190+reexp!H190</f>
        <v>0</v>
      </c>
      <c r="I190">
        <f>+domexp!I190+reexp!I190</f>
        <v>0</v>
      </c>
      <c r="J190">
        <f>+domexp!J190+reexp!J190</f>
        <v>216840</v>
      </c>
      <c r="K190">
        <f>+domexp!K190+reexp!K190</f>
        <v>157802</v>
      </c>
      <c r="L190">
        <f>+domexp!L190+reexp!L190</f>
        <v>207811</v>
      </c>
      <c r="M190">
        <f>+domexp!M190+reexp!M190</f>
        <v>126346</v>
      </c>
      <c r="N190">
        <f>+domexp!N190+reexp!N190</f>
        <v>122692</v>
      </c>
      <c r="O190">
        <f>+domexp!O190+reexp!O190</f>
        <v>82138</v>
      </c>
      <c r="P190">
        <f>+domexp!P190+reexp!P190</f>
        <v>86797</v>
      </c>
      <c r="Q190">
        <f>+domexp!Q190+reexp!Q190</f>
        <v>107913</v>
      </c>
      <c r="R190">
        <f>+domexp!R190+reexp!R190</f>
        <v>110353</v>
      </c>
      <c r="S190">
        <f>+domexp!S190+reexp!S190</f>
        <v>0</v>
      </c>
      <c r="T190">
        <f>+domexp!T190+reexp!T190</f>
        <v>0</v>
      </c>
      <c r="U190">
        <f>+domexp!U190+reexp!U190</f>
        <v>0</v>
      </c>
      <c r="V190">
        <f>+domexp!V190+reexp!V190</f>
        <v>0</v>
      </c>
      <c r="W190">
        <f>+domexp!W190+reexp!W190</f>
        <v>0</v>
      </c>
      <c r="X190">
        <f>+domexp!X190+reexp!X190</f>
        <v>293532</v>
      </c>
      <c r="Y190">
        <f>+domexp!Y190+reexp!Y190</f>
        <v>398021</v>
      </c>
      <c r="Z190">
        <f>+domexp!Z190+reexp!Z190</f>
        <v>287731</v>
      </c>
      <c r="AA190">
        <f>+domexp!AA190+reexp!AA190</f>
        <v>317791</v>
      </c>
      <c r="AB190">
        <f>+domexp!AB190+reexp!AB190</f>
        <v>378827</v>
      </c>
      <c r="AC190">
        <f>+domexp!AC190+reexp!AC190</f>
        <v>286386</v>
      </c>
      <c r="AD190">
        <f>+domexp!AD190+reexp!AD190</f>
        <v>385007</v>
      </c>
      <c r="AE190">
        <f>+domexp!AE190+reexp!AE190</f>
        <v>288505</v>
      </c>
      <c r="AF190">
        <f>+domexp!AF190+reexp!AF190</f>
        <v>270390</v>
      </c>
      <c r="AG190">
        <f>+domexp!AG190+reexp!AG190</f>
        <v>247440</v>
      </c>
      <c r="AH190">
        <f>+domexp!AH190+reexp!AH190</f>
        <v>236592</v>
      </c>
      <c r="AI190">
        <f>+domexp!AI190+reexp!AI190</f>
        <v>219441</v>
      </c>
      <c r="AJ190">
        <f>+domexp!AJ190+reexp!AJ190</f>
        <v>172634</v>
      </c>
      <c r="AK190">
        <f>+domexp!AK190+reexp!AK190</f>
        <v>135914</v>
      </c>
      <c r="AL190">
        <f>+domexp!AL190+reexp!AL190</f>
        <v>97245</v>
      </c>
      <c r="AM190">
        <f>+domexp!AM190+reexp!AM190</f>
        <v>103738</v>
      </c>
      <c r="AN190">
        <f>+domexp!AN190+reexp!AN190</f>
        <v>126365</v>
      </c>
      <c r="AO190">
        <f>+domexp!AO190+reexp!AO190</f>
        <v>91236</v>
      </c>
      <c r="AP190">
        <f>+domexp!AP190+reexp!AP190</f>
        <v>113203</v>
      </c>
      <c r="AQ190">
        <f>+domexp!AQ190+reexp!AQ190</f>
        <v>111600</v>
      </c>
      <c r="AR190">
        <f>+domexp!AR190+reexp!AR190</f>
        <v>73402</v>
      </c>
      <c r="AS190">
        <f>+domexp!AS190+reexp!AS190</f>
        <v>89304</v>
      </c>
      <c r="AT190">
        <f>+domexp!AT190+reexp!AT190</f>
        <v>113288</v>
      </c>
      <c r="AU190">
        <f>+domexp!AU190+reexp!AU190</f>
        <v>56099</v>
      </c>
      <c r="AV190">
        <f>+domexp!AV190+reexp!AV190</f>
        <v>99329</v>
      </c>
      <c r="AW190">
        <f>+domexp!AW190+reexp!AW190</f>
        <v>149826</v>
      </c>
      <c r="AX190">
        <f>+domexp!AX190+reexp!AX190</f>
        <v>162895</v>
      </c>
      <c r="AY190">
        <f>+domexp!AY190+reexp!AY190</f>
        <v>326715</v>
      </c>
      <c r="AZ190">
        <f>+domexp!AZ190+reexp!AZ190</f>
        <v>406005</v>
      </c>
      <c r="BA190">
        <f>+domexp!BA190+reexp!BA190</f>
        <v>509175</v>
      </c>
      <c r="BB190">
        <f>+domexp!BB190+reexp!BB190</f>
        <v>670055</v>
      </c>
      <c r="BC190">
        <f>+domexp!BC190+reexp!BC190</f>
        <v>882109</v>
      </c>
    </row>
    <row r="191" spans="1:55" x14ac:dyDescent="0.25">
      <c r="B191" t="s">
        <v>308</v>
      </c>
      <c r="E191">
        <f>+domexp!E191+reexp!E191</f>
        <v>0</v>
      </c>
      <c r="F191">
        <f>+domexp!F191+reexp!F191</f>
        <v>0</v>
      </c>
      <c r="G191">
        <f>+domexp!G191+reexp!G191</f>
        <v>0</v>
      </c>
      <c r="H191">
        <f>+domexp!H191+reexp!H191</f>
        <v>0</v>
      </c>
      <c r="I191">
        <f>+domexp!I191+reexp!I191</f>
        <v>0</v>
      </c>
      <c r="J191">
        <f>+domexp!J191+reexp!J191</f>
        <v>199659</v>
      </c>
      <c r="K191">
        <f>+domexp!K191+reexp!K191</f>
        <v>301797</v>
      </c>
      <c r="L191">
        <f>+domexp!L191+reexp!L191</f>
        <v>386961</v>
      </c>
      <c r="M191">
        <f>+domexp!M191+reexp!M191</f>
        <v>0</v>
      </c>
      <c r="N191">
        <f>+domexp!N191+reexp!N191</f>
        <v>0</v>
      </c>
      <c r="O191">
        <f>+domexp!O191+reexp!O191</f>
        <v>0</v>
      </c>
      <c r="P191">
        <f>+domexp!P191+reexp!P191</f>
        <v>0</v>
      </c>
      <c r="Q191">
        <f>+domexp!Q191+reexp!Q191</f>
        <v>0</v>
      </c>
      <c r="R191">
        <f>+domexp!R191+reexp!R191</f>
        <v>0</v>
      </c>
      <c r="S191">
        <f>+domexp!S191+reexp!S191</f>
        <v>0</v>
      </c>
      <c r="T191">
        <f>+domexp!T191+reexp!T191</f>
        <v>0</v>
      </c>
      <c r="U191">
        <f>+domexp!U191+reexp!U191</f>
        <v>0</v>
      </c>
      <c r="V191">
        <f>+domexp!V191+reexp!V191</f>
        <v>0</v>
      </c>
      <c r="W191">
        <f>+domexp!W191+reexp!W191</f>
        <v>0</v>
      </c>
      <c r="X191">
        <f>+domexp!X191+reexp!X191</f>
        <v>0</v>
      </c>
      <c r="Y191">
        <f>+domexp!Y191+reexp!Y191</f>
        <v>0</v>
      </c>
      <c r="Z191">
        <f>+domexp!Z191+reexp!Z191</f>
        <v>0</v>
      </c>
      <c r="AA191">
        <f>+domexp!AA191+reexp!AA191</f>
        <v>0</v>
      </c>
      <c r="AB191">
        <f>+domexp!AB191+reexp!AB191</f>
        <v>0</v>
      </c>
      <c r="AC191"/>
      <c r="AE191"/>
    </row>
    <row r="192" spans="1:55" x14ac:dyDescent="0.25">
      <c r="A192" t="s">
        <v>0</v>
      </c>
      <c r="B192" t="s">
        <v>144</v>
      </c>
      <c r="D192" t="s">
        <v>232</v>
      </c>
      <c r="E192">
        <f>+domexp!E192+reexp!E192</f>
        <v>0</v>
      </c>
      <c r="F192">
        <f>+domexp!F192+reexp!F192</f>
        <v>0</v>
      </c>
      <c r="G192">
        <f>+domexp!G192+reexp!G192</f>
        <v>0</v>
      </c>
      <c r="H192">
        <f>+domexp!H192+reexp!H192</f>
        <v>0</v>
      </c>
      <c r="I192">
        <f>+domexp!I192+reexp!I192</f>
        <v>0</v>
      </c>
      <c r="J192">
        <f>+domexp!J192+reexp!J192</f>
        <v>0</v>
      </c>
      <c r="K192">
        <f>+domexp!K192+reexp!K192</f>
        <v>0</v>
      </c>
      <c r="L192">
        <f>+domexp!L192+reexp!L192</f>
        <v>0</v>
      </c>
      <c r="M192">
        <f>+domexp!M192+reexp!M192</f>
        <v>292047</v>
      </c>
      <c r="N192">
        <f>+domexp!N192+reexp!N192</f>
        <v>275171</v>
      </c>
      <c r="O192">
        <f>+domexp!O192+reexp!O192</f>
        <v>369921</v>
      </c>
      <c r="P192">
        <f>+domexp!P192+reexp!P192</f>
        <v>528464</v>
      </c>
      <c r="Q192">
        <f>+domexp!Q192+reexp!Q192</f>
        <v>996936</v>
      </c>
      <c r="R192">
        <f>+domexp!R192+reexp!R192</f>
        <v>1189402</v>
      </c>
      <c r="S192">
        <f>+domexp!S192+reexp!S192</f>
        <v>0</v>
      </c>
      <c r="T192">
        <f>+domexp!T192+reexp!T192</f>
        <v>0</v>
      </c>
      <c r="U192">
        <f>+domexp!U192+reexp!U192</f>
        <v>0</v>
      </c>
      <c r="V192">
        <f>+domexp!V192+reexp!V192</f>
        <v>0</v>
      </c>
      <c r="W192">
        <f>+domexp!W192+reexp!W192</f>
        <v>0</v>
      </c>
      <c r="X192">
        <f>+domexp!X192+reexp!X192</f>
        <v>1457712</v>
      </c>
      <c r="Y192">
        <f>+domexp!Y192+reexp!Y192</f>
        <v>2919543</v>
      </c>
      <c r="Z192">
        <f>+domexp!Z192+reexp!Z192</f>
        <v>1635064</v>
      </c>
      <c r="AA192">
        <f>+domexp!AA192+reexp!AA192</f>
        <v>1565569</v>
      </c>
      <c r="AB192">
        <f>+domexp!AB192+reexp!AB192</f>
        <v>1855272</v>
      </c>
      <c r="AC192">
        <f>+domexp!AC192+reexp!AC192</f>
        <v>2721340</v>
      </c>
      <c r="AD192">
        <f>+domexp!AD192+reexp!AD192</f>
        <v>3588184</v>
      </c>
      <c r="AE192">
        <f>+domexp!AE192+reexp!AE192</f>
        <v>2746952</v>
      </c>
      <c r="AF192">
        <f>+domexp!AF192+reexp!AF192</f>
        <v>2811639</v>
      </c>
      <c r="AG192">
        <f>+domexp!AG192+reexp!AG192</f>
        <v>3492260</v>
      </c>
      <c r="AH192">
        <f>+domexp!AH192+reexp!AH192</f>
        <v>3136874</v>
      </c>
      <c r="AI192">
        <f>+domexp!AI192+reexp!AI192</f>
        <v>2589836</v>
      </c>
      <c r="AJ192">
        <f>+domexp!AJ192+reexp!AJ192</f>
        <v>1818425</v>
      </c>
      <c r="AK192">
        <f>+domexp!AK192+reexp!AK192</f>
        <v>1359590</v>
      </c>
      <c r="AL192">
        <f>+domexp!AL192+reexp!AL192</f>
        <v>1397849</v>
      </c>
      <c r="AM192">
        <f>+domexp!AM192+reexp!AM192</f>
        <v>1566260</v>
      </c>
      <c r="AN192">
        <f>+domexp!AN192+reexp!AN192</f>
        <v>1865699</v>
      </c>
      <c r="AO192">
        <f>+domexp!AO192+reexp!AO192</f>
        <v>1976973</v>
      </c>
      <c r="AP192">
        <f>+domexp!AP192+reexp!AP192</f>
        <v>2714266</v>
      </c>
      <c r="AQ192">
        <f>+domexp!AQ192+reexp!AQ192</f>
        <v>2735287</v>
      </c>
      <c r="AR192">
        <f>+domexp!AR192+reexp!AR192</f>
        <v>2395277</v>
      </c>
      <c r="AS192">
        <f>+domexp!AS192+reexp!AS192</f>
        <v>2874749</v>
      </c>
      <c r="AT192">
        <f>+domexp!AT192+reexp!AT192</f>
        <v>3063538</v>
      </c>
      <c r="AU192">
        <f>+domexp!AU192+reexp!AU192</f>
        <v>1704134</v>
      </c>
      <c r="AV192">
        <f>+domexp!AV192+reexp!AV192</f>
        <v>2061338</v>
      </c>
      <c r="AW192">
        <f>+domexp!AW192+reexp!AW192</f>
        <v>2392605</v>
      </c>
      <c r="AX192">
        <f>+domexp!AX192+reexp!AX192</f>
        <v>2717737</v>
      </c>
      <c r="AY192">
        <f>+domexp!AY192+reexp!AY192</f>
        <v>6591755</v>
      </c>
      <c r="AZ192">
        <f>+domexp!AZ192+reexp!AZ192</f>
        <v>9138487</v>
      </c>
      <c r="BA192">
        <f>+domexp!BA192+reexp!BA192</f>
        <v>17471260</v>
      </c>
      <c r="BB192">
        <f>+domexp!BB192+reexp!BB192</f>
        <v>20228817</v>
      </c>
      <c r="BC192">
        <f>+domexp!BC192+reexp!BC192</f>
        <v>19830484</v>
      </c>
    </row>
    <row r="193" spans="1:55" x14ac:dyDescent="0.25">
      <c r="A193" t="s">
        <v>0</v>
      </c>
      <c r="B193" t="s">
        <v>145</v>
      </c>
      <c r="D193" t="s">
        <v>232</v>
      </c>
      <c r="E193">
        <f>+domexp!E193+reexp!E193</f>
        <v>0</v>
      </c>
      <c r="F193">
        <f>+domexp!F193+reexp!F193</f>
        <v>0</v>
      </c>
      <c r="G193">
        <f>+domexp!G193+reexp!G193</f>
        <v>0</v>
      </c>
      <c r="H193">
        <f>+domexp!H193+reexp!H193</f>
        <v>0</v>
      </c>
      <c r="I193">
        <f>+domexp!I193+reexp!I193</f>
        <v>0</v>
      </c>
      <c r="J193">
        <f>+domexp!J193+reexp!J193</f>
        <v>0</v>
      </c>
      <c r="K193">
        <f>+domexp!K193+reexp!K193</f>
        <v>0</v>
      </c>
      <c r="L193">
        <f>+domexp!L193+reexp!L193</f>
        <v>0</v>
      </c>
      <c r="M193">
        <f>+domexp!M193+reexp!M193</f>
        <v>29080</v>
      </c>
      <c r="N193">
        <f>+domexp!N193+reexp!N193</f>
        <v>40123</v>
      </c>
      <c r="O193">
        <f>+domexp!O193+reexp!O193</f>
        <v>32023</v>
      </c>
      <c r="P193">
        <f>+domexp!P193+reexp!P193</f>
        <v>36367</v>
      </c>
      <c r="Q193">
        <f>+domexp!Q193+reexp!Q193</f>
        <v>39533</v>
      </c>
      <c r="R193">
        <f>+domexp!R193+reexp!R193</f>
        <v>55333</v>
      </c>
      <c r="S193">
        <f>+domexp!S193+reexp!S193</f>
        <v>0</v>
      </c>
      <c r="T193">
        <f>+domexp!T193+reexp!T193</f>
        <v>0</v>
      </c>
      <c r="U193">
        <f>+domexp!U193+reexp!U193</f>
        <v>0</v>
      </c>
      <c r="V193">
        <f>+domexp!V193+reexp!V193</f>
        <v>0</v>
      </c>
      <c r="W193">
        <f>+domexp!W193+reexp!W193</f>
        <v>0</v>
      </c>
      <c r="X193">
        <f>+domexp!X193+reexp!X193</f>
        <v>91964</v>
      </c>
      <c r="Y193">
        <f>+domexp!Y193+reexp!Y193</f>
        <v>208992</v>
      </c>
      <c r="Z193">
        <f>+domexp!Z193+reexp!Z193</f>
        <v>165596</v>
      </c>
      <c r="AA193">
        <f>+domexp!AA193+reexp!AA193</f>
        <v>114592</v>
      </c>
      <c r="AB193">
        <f>+domexp!AB193+reexp!AB193</f>
        <v>121781</v>
      </c>
      <c r="AC193">
        <f>+domexp!AC193+reexp!AC193</f>
        <v>180972</v>
      </c>
      <c r="AD193">
        <f>+domexp!AD193+reexp!AD193</f>
        <v>299548</v>
      </c>
      <c r="AE193">
        <f>+domexp!AE193+reexp!AE193</f>
        <v>472595</v>
      </c>
      <c r="AF193">
        <f>+domexp!AF193+reexp!AF193</f>
        <v>255628</v>
      </c>
      <c r="AG193">
        <f>+domexp!AG193+reexp!AG193</f>
        <v>299169</v>
      </c>
      <c r="AH193">
        <f>+domexp!AH193+reexp!AH193</f>
        <v>384017</v>
      </c>
      <c r="AI193">
        <f>+domexp!AI193+reexp!AI193</f>
        <v>291703</v>
      </c>
      <c r="AJ193">
        <f>+domexp!AJ193+reexp!AJ193</f>
        <v>181476</v>
      </c>
      <c r="AK193">
        <f>+domexp!AK193+reexp!AK193</f>
        <v>155397</v>
      </c>
      <c r="AL193">
        <f>+domexp!AL193+reexp!AL193</f>
        <v>150470</v>
      </c>
      <c r="AM193">
        <f>+domexp!AM193+reexp!AM193</f>
        <v>174966</v>
      </c>
      <c r="AN193">
        <f>+domexp!AN193+reexp!AN193</f>
        <v>200030</v>
      </c>
      <c r="AO193">
        <f>+domexp!AO193+reexp!AO193</f>
        <v>218252</v>
      </c>
      <c r="AP193">
        <f>+domexp!AP193+reexp!AP193</f>
        <v>319428</v>
      </c>
      <c r="AQ193">
        <f>+domexp!AQ193+reexp!AQ193</f>
        <v>347995</v>
      </c>
      <c r="AR193">
        <f>+domexp!AR193+reexp!AR193</f>
        <v>250963</v>
      </c>
      <c r="AS193">
        <f>+domexp!AS193+reexp!AS193</f>
        <v>293471</v>
      </c>
      <c r="AT193">
        <f>+domexp!AT193+reexp!AT193</f>
        <v>291348</v>
      </c>
      <c r="AU193">
        <f>+domexp!AU193+reexp!AU193</f>
        <v>136141</v>
      </c>
      <c r="AV193">
        <f>+domexp!AV193+reexp!AV193</f>
        <v>211294</v>
      </c>
      <c r="AW193">
        <f>+domexp!AW193+reexp!AW193</f>
        <v>338036</v>
      </c>
      <c r="AX193">
        <f>+domexp!AX193+reexp!AX193</f>
        <v>620433</v>
      </c>
      <c r="AY193">
        <f>+domexp!AY193+reexp!AY193</f>
        <v>1047887</v>
      </c>
      <c r="AZ193">
        <f>+domexp!AZ193+reexp!AZ193</f>
        <v>1379724</v>
      </c>
      <c r="BA193">
        <f>+domexp!BA193+reexp!BA193</f>
        <v>2557364</v>
      </c>
      <c r="BB193">
        <f>+domexp!BB193+reexp!BB193</f>
        <v>3581282</v>
      </c>
      <c r="BC193">
        <f>+domexp!BC193+reexp!BC193</f>
        <v>4520499</v>
      </c>
    </row>
    <row r="194" spans="1:55" x14ac:dyDescent="0.25">
      <c r="A194" t="s">
        <v>0</v>
      </c>
      <c r="B194" t="s">
        <v>146</v>
      </c>
      <c r="D194" t="s">
        <v>232</v>
      </c>
      <c r="E194">
        <f>+domexp!E194+reexp!E194</f>
        <v>0</v>
      </c>
      <c r="F194">
        <f>+domexp!F194+reexp!F194</f>
        <v>0</v>
      </c>
      <c r="G194">
        <f>+domexp!G194+reexp!G194</f>
        <v>0</v>
      </c>
      <c r="H194">
        <f>+domexp!H194+reexp!H194</f>
        <v>0</v>
      </c>
      <c r="I194">
        <f>+domexp!I194+reexp!I194</f>
        <v>0</v>
      </c>
      <c r="J194">
        <f>+domexp!J194+reexp!J194</f>
        <v>45516</v>
      </c>
      <c r="K194">
        <f>+domexp!K194+reexp!K194</f>
        <v>111049</v>
      </c>
      <c r="L194">
        <f>+domexp!L194+reexp!L194</f>
        <v>34683</v>
      </c>
      <c r="M194">
        <f>+domexp!M194+reexp!M194</f>
        <v>46182</v>
      </c>
      <c r="N194">
        <f>+domexp!N194+reexp!N194</f>
        <v>52472</v>
      </c>
      <c r="O194">
        <f>+domexp!O194+reexp!O194</f>
        <v>89547</v>
      </c>
      <c r="P194">
        <f>+domexp!P194+reexp!P194</f>
        <v>96672</v>
      </c>
      <c r="Q194">
        <f>+domexp!Q194+reexp!Q194</f>
        <v>141356</v>
      </c>
      <c r="R194">
        <f>+domexp!R194+reexp!R194</f>
        <v>83651</v>
      </c>
      <c r="S194">
        <f>+domexp!S194+reexp!S194</f>
        <v>0</v>
      </c>
      <c r="T194">
        <f>+domexp!T194+reexp!T194</f>
        <v>0</v>
      </c>
      <c r="U194">
        <f>+domexp!U194+reexp!U194</f>
        <v>0</v>
      </c>
      <c r="V194">
        <f>+domexp!V194+reexp!V194</f>
        <v>0</v>
      </c>
      <c r="W194">
        <f>+domexp!W194+reexp!W194</f>
        <v>0</v>
      </c>
      <c r="X194">
        <f>+domexp!X194+reexp!X194</f>
        <v>188436</v>
      </c>
      <c r="Y194">
        <f>+domexp!Y194+reexp!Y194</f>
        <v>259900</v>
      </c>
      <c r="Z194">
        <f>+domexp!Z194+reexp!Z194</f>
        <v>276645</v>
      </c>
      <c r="AA194">
        <f>+domexp!AA194+reexp!AA194</f>
        <v>284820</v>
      </c>
      <c r="AB194">
        <f>+domexp!AB194+reexp!AB194</f>
        <v>155080</v>
      </c>
      <c r="AC194">
        <f>+domexp!AC194+reexp!AC194</f>
        <v>168819</v>
      </c>
      <c r="AD194">
        <f>+domexp!AD194+reexp!AD194</f>
        <v>243865</v>
      </c>
      <c r="AE194">
        <f>+domexp!AE194+reexp!AE194</f>
        <v>244617</v>
      </c>
      <c r="AF194">
        <f>+domexp!AF194+reexp!AF194</f>
        <v>255533</v>
      </c>
      <c r="AG194">
        <f>+domexp!AG194+reexp!AG194</f>
        <v>202634</v>
      </c>
      <c r="AH194">
        <f>+domexp!AH194+reexp!AH194</f>
        <v>210961</v>
      </c>
      <c r="AI194">
        <f>+domexp!AI194+reexp!AI194</f>
        <v>197112</v>
      </c>
      <c r="AJ194">
        <f>+domexp!AJ194+reexp!AJ194</f>
        <v>205400</v>
      </c>
      <c r="AK194">
        <f>+domexp!AK194+reexp!AK194</f>
        <v>225323</v>
      </c>
      <c r="AL194">
        <f>+domexp!AL194+reexp!AL194</f>
        <v>173252</v>
      </c>
      <c r="AM194">
        <f>+domexp!AM194+reexp!AM194</f>
        <v>143228</v>
      </c>
      <c r="AN194">
        <f>+domexp!AN194+reexp!AN194</f>
        <v>144547</v>
      </c>
      <c r="AO194">
        <f>+domexp!AO194+reexp!AO194</f>
        <v>163143</v>
      </c>
      <c r="AP194">
        <f>+domexp!AP194+reexp!AP194</f>
        <v>185855</v>
      </c>
      <c r="AQ194">
        <f>+domexp!AQ194+reexp!AQ194</f>
        <v>213216</v>
      </c>
      <c r="AR194">
        <f>+domexp!AR194+reexp!AR194</f>
        <v>194050</v>
      </c>
      <c r="AS194">
        <f>+domexp!AS194+reexp!AS194</f>
        <v>245279</v>
      </c>
      <c r="AT194">
        <f>+domexp!AT194+reexp!AT194</f>
        <v>267688</v>
      </c>
      <c r="AU194">
        <f>+domexp!AU194+reexp!AU194</f>
        <v>205642</v>
      </c>
      <c r="AV194">
        <f>+domexp!AV194+reexp!AV194</f>
        <v>156493</v>
      </c>
      <c r="AW194">
        <f>+domexp!AW194+reexp!AW194</f>
        <v>250589</v>
      </c>
      <c r="AX194">
        <f>+domexp!AX194+reexp!AX194</f>
        <v>368245</v>
      </c>
      <c r="AY194">
        <f>+domexp!AY194+reexp!AY194</f>
        <v>682003</v>
      </c>
      <c r="AZ194">
        <f>+domexp!AZ194+reexp!AZ194</f>
        <v>1163557</v>
      </c>
      <c r="BA194">
        <f>+domexp!BA194+reexp!BA194</f>
        <v>1762121</v>
      </c>
      <c r="BB194">
        <f>+domexp!BB194+reexp!BB194</f>
        <v>2617942</v>
      </c>
      <c r="BC194">
        <f>+domexp!BC194+reexp!BC194</f>
        <v>2475830</v>
      </c>
    </row>
    <row r="195" spans="1:55" x14ac:dyDescent="0.25">
      <c r="A195" t="s">
        <v>0</v>
      </c>
      <c r="B195" t="s">
        <v>147</v>
      </c>
      <c r="D195" t="s">
        <v>232</v>
      </c>
      <c r="E195">
        <f>+domexp!E195+reexp!E195</f>
        <v>0</v>
      </c>
      <c r="F195">
        <f>+domexp!F195+reexp!F195</f>
        <v>0</v>
      </c>
      <c r="G195">
        <f>+domexp!G195+reexp!G195</f>
        <v>0</v>
      </c>
      <c r="H195">
        <f>+domexp!H195+reexp!H195</f>
        <v>0</v>
      </c>
      <c r="I195">
        <f>+domexp!I195+reexp!I195</f>
        <v>0</v>
      </c>
      <c r="J195">
        <f>+domexp!J195+reexp!J195</f>
        <v>1059</v>
      </c>
      <c r="K195">
        <f>+domexp!K195+reexp!K195</f>
        <v>1141</v>
      </c>
      <c r="L195">
        <f>+domexp!L195+reexp!L195</f>
        <v>9674</v>
      </c>
      <c r="M195">
        <f>+domexp!M195+reexp!M195</f>
        <v>7314</v>
      </c>
      <c r="N195">
        <f>+domexp!N195+reexp!N195</f>
        <v>17584</v>
      </c>
      <c r="O195">
        <f>+domexp!O195+reexp!O195</f>
        <v>3196</v>
      </c>
      <c r="P195">
        <f>+domexp!P195+reexp!P195</f>
        <v>1185</v>
      </c>
      <c r="Q195">
        <f>+domexp!Q195+reexp!Q195</f>
        <v>1723</v>
      </c>
      <c r="R195">
        <f>+domexp!R195+reexp!R195</f>
        <v>4153</v>
      </c>
      <c r="S195">
        <f>+domexp!S195+reexp!S195</f>
        <v>0</v>
      </c>
      <c r="T195">
        <f>+domexp!T195+reexp!T195</f>
        <v>0</v>
      </c>
      <c r="U195">
        <f>+domexp!U195+reexp!U195</f>
        <v>0</v>
      </c>
      <c r="V195">
        <f>+domexp!V195+reexp!V195</f>
        <v>0</v>
      </c>
      <c r="W195">
        <f>+domexp!W195+reexp!W195</f>
        <v>0</v>
      </c>
      <c r="X195">
        <f>+domexp!X195+reexp!X195</f>
        <v>4848</v>
      </c>
      <c r="Y195">
        <f>+domexp!Y195+reexp!Y195</f>
        <v>8303</v>
      </c>
      <c r="Z195">
        <f>+domexp!Z195+reexp!Z195</f>
        <v>15639</v>
      </c>
      <c r="AA195">
        <f>+domexp!AA195+reexp!AA195</f>
        <v>5740</v>
      </c>
      <c r="AB195">
        <f>+domexp!AB195+reexp!AB195</f>
        <v>3724</v>
      </c>
      <c r="AC195">
        <f>+domexp!AC195+reexp!AC195</f>
        <v>6593</v>
      </c>
      <c r="AD195">
        <f>+domexp!AD195+reexp!AD195</f>
        <v>7158</v>
      </c>
      <c r="AE195">
        <f>+domexp!AE195+reexp!AE195</f>
        <v>32216</v>
      </c>
      <c r="AF195">
        <f>+domexp!AF195+reexp!AF195</f>
        <v>17107</v>
      </c>
      <c r="AG195">
        <f>+domexp!AG195+reexp!AG195</f>
        <v>19132</v>
      </c>
      <c r="AH195">
        <f>+domexp!AH195+reexp!AH195</f>
        <v>21044</v>
      </c>
      <c r="AI195">
        <f>+domexp!AI195+reexp!AI195</f>
        <v>23679</v>
      </c>
      <c r="AJ195">
        <f>+domexp!AJ195+reexp!AJ195</f>
        <v>27276</v>
      </c>
      <c r="AK195">
        <f>+domexp!AK195+reexp!AK195</f>
        <v>15640</v>
      </c>
      <c r="AL195">
        <f>+domexp!AL195+reexp!AL195</f>
        <v>19921</v>
      </c>
      <c r="AM195">
        <f>+domexp!AM195+reexp!AM195</f>
        <v>20422</v>
      </c>
      <c r="AN195">
        <f>+domexp!AN195+reexp!AN195</f>
        <v>29417</v>
      </c>
      <c r="AO195">
        <f>+domexp!AO195+reexp!AO195</f>
        <v>30176</v>
      </c>
      <c r="AP195">
        <f>+domexp!AP195+reexp!AP195</f>
        <v>58524</v>
      </c>
      <c r="AQ195">
        <f>+domexp!AQ195+reexp!AQ195</f>
        <v>52425</v>
      </c>
      <c r="AR195">
        <f>+domexp!AR195+reexp!AR195</f>
        <v>46434</v>
      </c>
      <c r="AS195">
        <f>+domexp!AS195+reexp!AS195</f>
        <v>15116</v>
      </c>
      <c r="AT195">
        <f>+domexp!AT195+reexp!AT195</f>
        <v>468</v>
      </c>
      <c r="AU195">
        <f>+domexp!AU195+reexp!AU195</f>
        <v>556</v>
      </c>
      <c r="AV195">
        <f>+domexp!AV195+reexp!AV195</f>
        <v>608</v>
      </c>
      <c r="AW195">
        <f>+domexp!AW195+reexp!AW195</f>
        <v>247</v>
      </c>
      <c r="AX195">
        <f>+domexp!AX195+reexp!AX195</f>
        <v>1952</v>
      </c>
      <c r="AY195">
        <f>+domexp!AY195+reexp!AY195</f>
        <v>20590</v>
      </c>
      <c r="AZ195">
        <f>+domexp!AZ195+reexp!AZ195</f>
        <v>33579</v>
      </c>
      <c r="BA195">
        <f>+domexp!BA195+reexp!BA195</f>
        <v>39442</v>
      </c>
      <c r="BB195">
        <f>+domexp!BB195+reexp!BB195</f>
        <v>120576</v>
      </c>
      <c r="BC195">
        <f>+domexp!BC195+reexp!BC195</f>
        <v>155745</v>
      </c>
    </row>
    <row r="196" spans="1:55" x14ac:dyDescent="0.25">
      <c r="A196" t="s">
        <v>0</v>
      </c>
      <c r="B196" t="s">
        <v>148</v>
      </c>
      <c r="D196" t="s">
        <v>232</v>
      </c>
      <c r="E196">
        <f>+domexp!E196+reexp!E196</f>
        <v>0</v>
      </c>
      <c r="F196">
        <f>+domexp!F196+reexp!F196</f>
        <v>0</v>
      </c>
      <c r="G196">
        <f>+domexp!G196+reexp!G196</f>
        <v>0</v>
      </c>
      <c r="H196">
        <f>+domexp!H196+reexp!H196</f>
        <v>0</v>
      </c>
      <c r="I196">
        <f>+domexp!I196+reexp!I196</f>
        <v>0</v>
      </c>
      <c r="J196">
        <f>+domexp!J196+reexp!J196</f>
        <v>0</v>
      </c>
      <c r="K196">
        <f>+domexp!K196+reexp!K196</f>
        <v>0</v>
      </c>
      <c r="L196">
        <f>+domexp!L196+reexp!L196</f>
        <v>0</v>
      </c>
      <c r="M196">
        <f>+domexp!M196+reexp!M196</f>
        <v>0</v>
      </c>
      <c r="N196">
        <f>+domexp!N196+reexp!N196</f>
        <v>0</v>
      </c>
      <c r="O196">
        <f>+domexp!O196+reexp!O196</f>
        <v>0</v>
      </c>
      <c r="P196">
        <f>+domexp!P196+reexp!P196</f>
        <v>0</v>
      </c>
      <c r="Q196">
        <f>+domexp!Q196+reexp!Q196</f>
        <v>0</v>
      </c>
      <c r="R196">
        <f>+domexp!R196+reexp!R196</f>
        <v>0</v>
      </c>
      <c r="S196">
        <f>+domexp!S196+reexp!S196</f>
        <v>0</v>
      </c>
      <c r="T196">
        <f>+domexp!T196+reexp!T196</f>
        <v>0</v>
      </c>
      <c r="U196">
        <f>+domexp!U196+reexp!U196</f>
        <v>0</v>
      </c>
      <c r="V196">
        <f>+domexp!V196+reexp!V196</f>
        <v>0</v>
      </c>
      <c r="W196">
        <f>+domexp!W196+reexp!W196</f>
        <v>0</v>
      </c>
      <c r="X196">
        <f>+domexp!X196+reexp!X196</f>
        <v>598265</v>
      </c>
      <c r="Y196">
        <f>+domexp!Y196+reexp!Y196</f>
        <v>1240985</v>
      </c>
      <c r="Z196">
        <f>+domexp!Z196+reexp!Z196</f>
        <v>1398998</v>
      </c>
      <c r="AA196">
        <f>+domexp!AA196+reexp!AA196</f>
        <v>818707</v>
      </c>
      <c r="AB196">
        <f>+domexp!AB196+reexp!AB196</f>
        <v>1494020</v>
      </c>
      <c r="AC196">
        <f>+domexp!AC196+reexp!AC196</f>
        <v>1321055</v>
      </c>
      <c r="AD196">
        <f>+domexp!AD196+reexp!AD196</f>
        <v>1604837</v>
      </c>
      <c r="AE196">
        <f>+domexp!AE196+reexp!AE196</f>
        <v>1375802</v>
      </c>
      <c r="AF196">
        <f>+domexp!AF196+reexp!AF196</f>
        <v>1973905</v>
      </c>
      <c r="AG196">
        <f>+domexp!AG196+reexp!AG196</f>
        <v>1864106</v>
      </c>
      <c r="AH196">
        <f>+domexp!AH196+reexp!AH196</f>
        <v>1824489</v>
      </c>
      <c r="AI196">
        <f>+domexp!AI196+reexp!AI196</f>
        <v>1950007</v>
      </c>
      <c r="AJ196">
        <f>+domexp!AJ196+reexp!AJ196</f>
        <v>753946</v>
      </c>
      <c r="AK196">
        <f>+domexp!AK196+reexp!AK196</f>
        <v>601371</v>
      </c>
      <c r="AL196">
        <f>+domexp!AL196+reexp!AL196</f>
        <v>670911</v>
      </c>
      <c r="AM196">
        <f>+domexp!AM196+reexp!AM196</f>
        <v>848184</v>
      </c>
      <c r="AN196">
        <f>+domexp!AN196+reexp!AN196</f>
        <v>1005061</v>
      </c>
      <c r="AO196">
        <f>+domexp!AO196+reexp!AO196</f>
        <v>958988</v>
      </c>
      <c r="AP196">
        <f>+domexp!AP196+reexp!AP196</f>
        <v>1366208</v>
      </c>
      <c r="AQ196">
        <f>+domexp!AQ196+reexp!AQ196</f>
        <v>1214358</v>
      </c>
      <c r="AR196">
        <f>+domexp!AR196+reexp!AR196</f>
        <v>1267248</v>
      </c>
      <c r="AS196">
        <f>+domexp!AS196+reexp!AS196</f>
        <v>997747</v>
      </c>
      <c r="AT196">
        <f>+domexp!AT196+reexp!AT196</f>
        <v>980622</v>
      </c>
      <c r="AU196">
        <f>+domexp!AU196+reexp!AU196</f>
        <v>721325</v>
      </c>
      <c r="AV196">
        <f>+domexp!AV196+reexp!AV196</f>
        <v>642893</v>
      </c>
      <c r="AW196">
        <f>+domexp!AW196+reexp!AW196</f>
        <v>643996</v>
      </c>
      <c r="AX196">
        <f>+domexp!AX196+reexp!AX196</f>
        <v>1161286</v>
      </c>
      <c r="AY196">
        <f>+domexp!AY196+reexp!AY196</f>
        <v>3031451</v>
      </c>
      <c r="AZ196">
        <f>+domexp!AZ196+reexp!AZ196</f>
        <v>4104102</v>
      </c>
      <c r="BA196">
        <f>+domexp!BA196+reexp!BA196</f>
        <v>5435732</v>
      </c>
      <c r="BB196">
        <f>+domexp!BB196+reexp!BB196</f>
        <v>7842855</v>
      </c>
      <c r="BC196">
        <f>+domexp!BC196+reexp!BC196</f>
        <v>9342529</v>
      </c>
    </row>
    <row r="197" spans="1:55" x14ac:dyDescent="0.25">
      <c r="A197" t="s">
        <v>0</v>
      </c>
      <c r="B197" t="s">
        <v>149</v>
      </c>
      <c r="D197" t="s">
        <v>232</v>
      </c>
      <c r="E197">
        <f>+domexp!E197+reexp!E197</f>
        <v>0</v>
      </c>
      <c r="F197">
        <f>+domexp!F197+reexp!F197</f>
        <v>0</v>
      </c>
      <c r="G197">
        <f>+domexp!G197+reexp!G197</f>
        <v>0</v>
      </c>
      <c r="H197">
        <f>+domexp!H197+reexp!H197</f>
        <v>0</v>
      </c>
      <c r="I197">
        <f>+domexp!I197+reexp!I197</f>
        <v>0</v>
      </c>
      <c r="J197">
        <f>+domexp!J197+reexp!J197</f>
        <v>379128</v>
      </c>
      <c r="K197">
        <f>+domexp!K197+reexp!K197</f>
        <v>424145</v>
      </c>
      <c r="L197">
        <f>+domexp!L197+reexp!L197</f>
        <v>404566</v>
      </c>
      <c r="M197">
        <f>+domexp!M197+reexp!M197</f>
        <v>329090</v>
      </c>
      <c r="N197">
        <f>+domexp!N197+reexp!N197</f>
        <v>425928</v>
      </c>
      <c r="O197">
        <f>+domexp!O197+reexp!O197</f>
        <v>583638</v>
      </c>
      <c r="P197">
        <f>+domexp!P197+reexp!P197</f>
        <v>580962</v>
      </c>
      <c r="Q197">
        <f>+domexp!Q197+reexp!Q197</f>
        <v>542586</v>
      </c>
      <c r="R197">
        <f>+domexp!R197+reexp!R197</f>
        <v>578852</v>
      </c>
      <c r="S197">
        <f>+domexp!S197+reexp!S197</f>
        <v>0</v>
      </c>
      <c r="T197">
        <f>+domexp!T197+reexp!T197</f>
        <v>0</v>
      </c>
      <c r="U197">
        <f>+domexp!U197+reexp!U197</f>
        <v>0</v>
      </c>
      <c r="V197">
        <f>+domexp!V197+reexp!V197</f>
        <v>0</v>
      </c>
      <c r="W197">
        <f>+domexp!W197+reexp!W197</f>
        <v>0</v>
      </c>
      <c r="X197">
        <f>+domexp!X197+reexp!X197</f>
        <v>865249</v>
      </c>
      <c r="Y197">
        <f>+domexp!Y197+reexp!Y197</f>
        <v>2941055</v>
      </c>
      <c r="Z197">
        <f>+domexp!Z197+reexp!Z197</f>
        <v>2386982</v>
      </c>
      <c r="AA197">
        <f>+domexp!AA197+reexp!AA197</f>
        <v>1013485</v>
      </c>
      <c r="AB197">
        <f>+domexp!AB197+reexp!AB197</f>
        <v>1186692</v>
      </c>
      <c r="AC197">
        <f>+domexp!AC197+reexp!AC197</f>
        <v>1271579</v>
      </c>
      <c r="AD197">
        <f>+domexp!AD197+reexp!AD197</f>
        <v>905199</v>
      </c>
      <c r="AE197">
        <f>+domexp!AE197+reexp!AE197</f>
        <v>716287</v>
      </c>
      <c r="AF197">
        <f>+domexp!AF197+reexp!AF197</f>
        <v>850931</v>
      </c>
      <c r="AG197">
        <f>+domexp!AG197+reexp!AG197</f>
        <v>675131</v>
      </c>
      <c r="AH197">
        <f>+domexp!AH197+reexp!AH197</f>
        <v>682930</v>
      </c>
      <c r="AI197">
        <f>+domexp!AI197+reexp!AI197</f>
        <v>614401</v>
      </c>
      <c r="AJ197">
        <f>+domexp!AJ197+reexp!AJ197</f>
        <v>452816</v>
      </c>
      <c r="AK197">
        <f>+domexp!AK197+reexp!AK197</f>
        <v>423416</v>
      </c>
      <c r="AL197">
        <f>+domexp!AL197+reexp!AL197</f>
        <v>543790</v>
      </c>
      <c r="AM197">
        <f>+domexp!AM197+reexp!AM197</f>
        <v>565747</v>
      </c>
      <c r="AN197">
        <f>+domexp!AN197+reexp!AN197</f>
        <v>595186</v>
      </c>
      <c r="AO197">
        <f>+domexp!AO197+reexp!AO197</f>
        <v>597336</v>
      </c>
      <c r="AP197">
        <f>+domexp!AP197+reexp!AP197</f>
        <v>722390</v>
      </c>
      <c r="AQ197">
        <f>+domexp!AQ197+reexp!AQ197</f>
        <v>734859</v>
      </c>
      <c r="AR197">
        <f>+domexp!AR197+reexp!AR197</f>
        <v>636953</v>
      </c>
      <c r="AS197">
        <f>+domexp!AS197+reexp!AS197</f>
        <v>603616</v>
      </c>
      <c r="AT197">
        <f>+domexp!AT197+reexp!AT197</f>
        <v>618401</v>
      </c>
      <c r="AU197">
        <f>+domexp!AU197+reexp!AU197</f>
        <v>631850</v>
      </c>
      <c r="AV197">
        <f>+domexp!AV197+reexp!AV197</f>
        <v>632015</v>
      </c>
      <c r="AW197">
        <f>+domexp!AW197+reexp!AW197</f>
        <v>1141871</v>
      </c>
      <c r="AX197">
        <f>+domexp!AX197+reexp!AX197</f>
        <v>1025339</v>
      </c>
      <c r="AY197">
        <f>+domexp!AY197+reexp!AY197</f>
        <v>1710029</v>
      </c>
      <c r="AZ197">
        <f>+domexp!AZ197+reexp!AZ197</f>
        <v>2103277</v>
      </c>
      <c r="BA197">
        <f>+domexp!BA197+reexp!BA197</f>
        <v>3418926</v>
      </c>
      <c r="BB197">
        <f>+domexp!BB197+reexp!BB197</f>
        <v>3611888</v>
      </c>
      <c r="BC197">
        <f>+domexp!BC197+reexp!BC197</f>
        <v>4214649</v>
      </c>
    </row>
    <row r="198" spans="1:55" x14ac:dyDescent="0.25">
      <c r="A198" t="s">
        <v>0</v>
      </c>
      <c r="B198" t="s">
        <v>150</v>
      </c>
      <c r="D198" t="s">
        <v>232</v>
      </c>
      <c r="E198">
        <f>+domexp!E198+reexp!E198</f>
        <v>0</v>
      </c>
      <c r="F198">
        <f>+domexp!F198+reexp!F198</f>
        <v>0</v>
      </c>
      <c r="G198">
        <f>+domexp!G198+reexp!G198</f>
        <v>0</v>
      </c>
      <c r="H198">
        <f>+domexp!H198+reexp!H198</f>
        <v>0</v>
      </c>
      <c r="I198">
        <f>+domexp!I198+reexp!I198</f>
        <v>0</v>
      </c>
      <c r="J198">
        <f>+domexp!J198+reexp!J198</f>
        <v>19690</v>
      </c>
      <c r="K198">
        <f>+domexp!K198+reexp!K198</f>
        <v>22003</v>
      </c>
      <c r="L198">
        <f>+domexp!L198+reexp!L198</f>
        <v>29098</v>
      </c>
      <c r="M198">
        <f>+domexp!M198+reexp!M198</f>
        <v>23764</v>
      </c>
      <c r="N198">
        <f>+domexp!N198+reexp!N198</f>
        <v>21447</v>
      </c>
      <c r="O198">
        <f>+domexp!O198+reexp!O198</f>
        <v>28453</v>
      </c>
      <c r="P198">
        <f>+domexp!P198+reexp!P198</f>
        <v>27519</v>
      </c>
      <c r="Q198">
        <f>+domexp!Q198+reexp!Q198</f>
        <v>18496</v>
      </c>
      <c r="R198">
        <f>+domexp!R198+reexp!R198</f>
        <v>25291</v>
      </c>
      <c r="S198">
        <f>+domexp!S198+reexp!S198</f>
        <v>0</v>
      </c>
      <c r="T198">
        <f>+domexp!T198+reexp!T198</f>
        <v>0</v>
      </c>
      <c r="U198">
        <f>+domexp!U198+reexp!U198</f>
        <v>0</v>
      </c>
      <c r="V198">
        <f>+domexp!V198+reexp!V198</f>
        <v>0</v>
      </c>
      <c r="W198">
        <f>+domexp!W198+reexp!W198</f>
        <v>0</v>
      </c>
      <c r="X198">
        <f>+domexp!X198+reexp!X198</f>
        <v>11455</v>
      </c>
      <c r="Y198">
        <f>+domexp!Y198+reexp!Y198</f>
        <v>34023</v>
      </c>
      <c r="Z198">
        <f>+domexp!Z198+reexp!Z198</f>
        <v>25787</v>
      </c>
      <c r="AA198">
        <f>+domexp!AA198+reexp!AA198</f>
        <v>33293</v>
      </c>
      <c r="AB198">
        <f>+domexp!AB198+reexp!AB198</f>
        <v>36210</v>
      </c>
      <c r="AC198">
        <f>+domexp!AC198+reexp!AC198</f>
        <v>33626</v>
      </c>
      <c r="AD198">
        <f>+domexp!AD198+reexp!AD198</f>
        <v>46720</v>
      </c>
      <c r="AE198">
        <f>+domexp!AE198+reexp!AE198</f>
        <v>37813</v>
      </c>
      <c r="AF198">
        <f>+domexp!AF198+reexp!AF198</f>
        <v>34267</v>
      </c>
      <c r="AG198">
        <f>+domexp!AG198+reexp!AG198</f>
        <v>44887</v>
      </c>
      <c r="AH198">
        <f>+domexp!AH198+reexp!AH198</f>
        <v>40549</v>
      </c>
      <c r="AI198">
        <f>+domexp!AI198+reexp!AI198</f>
        <v>38371</v>
      </c>
      <c r="AJ198">
        <f>+domexp!AJ198+reexp!AJ198</f>
        <v>25603</v>
      </c>
      <c r="AK198">
        <f>+domexp!AK198+reexp!AK198</f>
        <v>21076</v>
      </c>
      <c r="AL198">
        <f>+domexp!AL198+reexp!AL198</f>
        <v>23897</v>
      </c>
      <c r="AM198">
        <f>+domexp!AM198+reexp!AM198</f>
        <v>25743</v>
      </c>
      <c r="AN198">
        <f>+domexp!AN198+reexp!AN198</f>
        <v>24792</v>
      </c>
      <c r="AO198">
        <f>+domexp!AO198+reexp!AO198</f>
        <v>34743</v>
      </c>
      <c r="AP198">
        <f>+domexp!AP198+reexp!AP198</f>
        <v>32585</v>
      </c>
      <c r="AQ198">
        <f>+domexp!AQ198+reexp!AQ198</f>
        <v>35023</v>
      </c>
      <c r="AR198">
        <f>+domexp!AR198+reexp!AR198</f>
        <v>23523</v>
      </c>
      <c r="AS198">
        <f>+domexp!AS198+reexp!AS198</f>
        <v>20682</v>
      </c>
      <c r="AT198">
        <f>+domexp!AT198+reexp!AT198</f>
        <v>21481</v>
      </c>
      <c r="AU198">
        <f>+domexp!AU198+reexp!AU198</f>
        <v>16409</v>
      </c>
      <c r="AV198">
        <f>+domexp!AV198+reexp!AV198</f>
        <v>37293</v>
      </c>
      <c r="AW198">
        <f>+domexp!AW198+reexp!AW198</f>
        <v>38694</v>
      </c>
      <c r="AX198">
        <f>+domexp!AX198+reexp!AX198</f>
        <v>52910</v>
      </c>
      <c r="AY198">
        <f>+domexp!AY198+reexp!AY198</f>
        <v>97965</v>
      </c>
      <c r="AZ198">
        <f>+domexp!AZ198+reexp!AZ198</f>
        <v>106381</v>
      </c>
      <c r="BA198">
        <f>+domexp!BA198+reexp!BA198</f>
        <v>124919</v>
      </c>
      <c r="BB198">
        <f>+domexp!BB198+reexp!BB198</f>
        <v>171672</v>
      </c>
      <c r="BC198">
        <f>+domexp!BC198+reexp!BC198</f>
        <v>164965</v>
      </c>
    </row>
    <row r="199" spans="1:55" x14ac:dyDescent="0.25">
      <c r="A199" t="s">
        <v>0</v>
      </c>
      <c r="B199" t="s">
        <v>151</v>
      </c>
      <c r="D199" t="s">
        <v>232</v>
      </c>
      <c r="E199">
        <f>+domexp!E199+reexp!E199</f>
        <v>0</v>
      </c>
      <c r="F199">
        <f>+domexp!F199+reexp!F199</f>
        <v>0</v>
      </c>
      <c r="G199">
        <f>+domexp!G199+reexp!G199</f>
        <v>0</v>
      </c>
      <c r="H199">
        <f>+domexp!H199+reexp!H199</f>
        <v>0</v>
      </c>
      <c r="I199">
        <f>+domexp!I199+reexp!I199</f>
        <v>0</v>
      </c>
      <c r="J199">
        <f>+domexp!J199+reexp!J199</f>
        <v>262156</v>
      </c>
      <c r="K199">
        <f>+domexp!K199+reexp!K199</f>
        <v>268746</v>
      </c>
      <c r="L199">
        <f>+domexp!L199+reexp!L199</f>
        <v>332258</v>
      </c>
      <c r="M199">
        <f>+domexp!M199+reexp!M199</f>
        <v>279494</v>
      </c>
      <c r="N199">
        <f>+domexp!N199+reexp!N199</f>
        <v>316480</v>
      </c>
      <c r="O199">
        <f>+domexp!O199+reexp!O199</f>
        <v>353445</v>
      </c>
      <c r="P199">
        <f>+domexp!P199+reexp!P199</f>
        <v>396915</v>
      </c>
      <c r="Q199">
        <f>+domexp!Q199+reexp!Q199</f>
        <v>482018</v>
      </c>
      <c r="R199">
        <f>+domexp!R199+reexp!R199</f>
        <v>514350</v>
      </c>
      <c r="S199">
        <f>+domexp!S199+reexp!S199</f>
        <v>0</v>
      </c>
      <c r="T199">
        <f>+domexp!T199+reexp!T199</f>
        <v>0</v>
      </c>
      <c r="U199">
        <f>+domexp!U199+reexp!U199</f>
        <v>0</v>
      </c>
      <c r="V199">
        <f>+domexp!V199+reexp!V199</f>
        <v>0</v>
      </c>
      <c r="W199">
        <f>+domexp!W199+reexp!W199</f>
        <v>0</v>
      </c>
      <c r="X199">
        <f>+domexp!X199+reexp!X199</f>
        <v>556757</v>
      </c>
      <c r="Y199">
        <f>+domexp!Y199+reexp!Y199</f>
        <v>741242</v>
      </c>
      <c r="Z199">
        <f>+domexp!Z199+reexp!Z199</f>
        <v>647609</v>
      </c>
      <c r="AA199">
        <f>+domexp!AA199+reexp!AA199</f>
        <v>512513</v>
      </c>
      <c r="AB199">
        <f>+domexp!AB199+reexp!AB199</f>
        <v>539979</v>
      </c>
      <c r="AC199">
        <f>+domexp!AC199+reexp!AC199</f>
        <v>656068</v>
      </c>
      <c r="AD199">
        <f>+domexp!AD199+reexp!AD199</f>
        <v>685633</v>
      </c>
      <c r="AE199">
        <f>+domexp!AE199+reexp!AE199</f>
        <v>566619</v>
      </c>
      <c r="AF199">
        <f>+domexp!AF199+reexp!AF199</f>
        <v>705200</v>
      </c>
      <c r="AG199">
        <f>+domexp!AG199+reexp!AG199</f>
        <v>532610</v>
      </c>
      <c r="AH199">
        <f>+domexp!AH199+reexp!AH199</f>
        <v>585967</v>
      </c>
      <c r="AI199">
        <f>+domexp!AI199+reexp!AI199</f>
        <v>417626</v>
      </c>
      <c r="AJ199">
        <f>+domexp!AJ199+reexp!AJ199</f>
        <v>312985</v>
      </c>
      <c r="AK199">
        <f>+domexp!AK199+reexp!AK199</f>
        <v>412015</v>
      </c>
      <c r="AL199">
        <f>+domexp!AL199+reexp!AL199</f>
        <v>356142</v>
      </c>
      <c r="AM199">
        <f>+domexp!AM199+reexp!AM199</f>
        <v>288206</v>
      </c>
      <c r="AN199">
        <f>+domexp!AN199+reexp!AN199</f>
        <v>436686</v>
      </c>
      <c r="AO199">
        <f>+domexp!AO199+reexp!AO199</f>
        <v>569326</v>
      </c>
      <c r="AP199">
        <f>+domexp!AP199+reexp!AP199</f>
        <v>546743</v>
      </c>
      <c r="AQ199">
        <f>+domexp!AQ199+reexp!AQ199</f>
        <v>492384</v>
      </c>
      <c r="AR199">
        <f>+domexp!AR199+reexp!AR199</f>
        <v>433969</v>
      </c>
      <c r="AS199">
        <f>+domexp!AS199+reexp!AS199</f>
        <v>479392</v>
      </c>
      <c r="AT199">
        <f>+domexp!AT199+reexp!AT199</f>
        <v>412639</v>
      </c>
      <c r="AU199">
        <f>+domexp!AU199+reexp!AU199</f>
        <v>368776</v>
      </c>
      <c r="AV199">
        <f>+domexp!AV199+reexp!AV199</f>
        <v>263410</v>
      </c>
      <c r="AW199">
        <f>+domexp!AW199+reexp!AW199</f>
        <v>326657</v>
      </c>
      <c r="AX199">
        <f>+domexp!AX199+reexp!AX199</f>
        <v>771329</v>
      </c>
      <c r="AY199">
        <f>+domexp!AY199+reexp!AY199</f>
        <v>2239810</v>
      </c>
      <c r="AZ199">
        <f>+domexp!AZ199+reexp!AZ199</f>
        <v>1978721</v>
      </c>
      <c r="BA199">
        <f>+domexp!BA199+reexp!BA199</f>
        <v>2554478</v>
      </c>
      <c r="BB199">
        <f>+domexp!BB199+reexp!BB199</f>
        <v>2869166</v>
      </c>
      <c r="BC199">
        <f>+domexp!BC199+reexp!BC199</f>
        <v>3517658</v>
      </c>
    </row>
    <row r="200" spans="1:55" x14ac:dyDescent="0.25">
      <c r="B200" t="s">
        <v>278</v>
      </c>
      <c r="E200">
        <f>+domexp!E200+reexp!E200</f>
        <v>0</v>
      </c>
      <c r="F200">
        <f>+domexp!F200+reexp!F200</f>
        <v>0</v>
      </c>
      <c r="G200">
        <f>+domexp!G200+reexp!G200</f>
        <v>0</v>
      </c>
      <c r="H200">
        <f>+domexp!H200+reexp!H200</f>
        <v>0</v>
      </c>
      <c r="I200">
        <f>+domexp!I200+reexp!I200</f>
        <v>0</v>
      </c>
      <c r="J200">
        <f>+domexp!J200+reexp!J200</f>
        <v>0</v>
      </c>
      <c r="K200">
        <f>+domexp!K200+reexp!K200</f>
        <v>0</v>
      </c>
      <c r="L200">
        <f>+domexp!L200+reexp!L200</f>
        <v>0</v>
      </c>
      <c r="M200">
        <f>+domexp!M200+reexp!M200</f>
        <v>0</v>
      </c>
      <c r="N200">
        <f>+domexp!N200+reexp!N200</f>
        <v>0</v>
      </c>
      <c r="O200">
        <f>+domexp!O200+reexp!O200</f>
        <v>0</v>
      </c>
      <c r="P200">
        <f>+domexp!P200+reexp!P200</f>
        <v>0</v>
      </c>
      <c r="Q200">
        <f>+domexp!Q200+reexp!Q200</f>
        <v>0</v>
      </c>
      <c r="R200">
        <f>+domexp!R200+reexp!R200</f>
        <v>0</v>
      </c>
      <c r="S200">
        <f>+domexp!S200+reexp!S200</f>
        <v>0</v>
      </c>
      <c r="T200">
        <f>+domexp!T200+reexp!T200</f>
        <v>0</v>
      </c>
      <c r="U200">
        <f>+domexp!U200+reexp!U200</f>
        <v>0</v>
      </c>
      <c r="V200">
        <f>+domexp!V200+reexp!V200</f>
        <v>0</v>
      </c>
      <c r="W200">
        <f>+domexp!W200+reexp!W200</f>
        <v>0</v>
      </c>
      <c r="X200">
        <f>+domexp!X200+reexp!X200</f>
        <v>0</v>
      </c>
      <c r="Y200">
        <f>+domexp!Y200+reexp!Y200</f>
        <v>0</v>
      </c>
      <c r="Z200">
        <f>+domexp!Z200+reexp!Z200</f>
        <v>0</v>
      </c>
      <c r="AA200">
        <f>+domexp!AA200+reexp!AA200</f>
        <v>0</v>
      </c>
      <c r="AB200">
        <f>+domexp!AB200+reexp!AB200</f>
        <v>0</v>
      </c>
      <c r="AC200">
        <f>+domexp!AC200+reexp!AC200</f>
        <v>0</v>
      </c>
      <c r="AD200">
        <f>+domexp!AD200+reexp!AD200</f>
        <v>0</v>
      </c>
      <c r="AE200">
        <f>+domexp!AE200+reexp!AE200</f>
        <v>0</v>
      </c>
      <c r="AF200">
        <f>+domexp!AF200+reexp!AF200</f>
        <v>0</v>
      </c>
      <c r="AG200">
        <f>+domexp!AG200+reexp!AG200</f>
        <v>0</v>
      </c>
      <c r="AH200">
        <f>+domexp!AH200+reexp!AH200</f>
        <v>0</v>
      </c>
      <c r="AI200">
        <f>+domexp!AI200+reexp!AI200</f>
        <v>0</v>
      </c>
      <c r="AJ200">
        <f>+domexp!AJ200+reexp!AJ200</f>
        <v>0</v>
      </c>
      <c r="AK200">
        <f>+domexp!AK200+reexp!AK200</f>
        <v>0</v>
      </c>
      <c r="AL200">
        <f>+domexp!AL200+reexp!AL200</f>
        <v>0</v>
      </c>
      <c r="AM200">
        <f>+domexp!AM200+reexp!AM200</f>
        <v>0</v>
      </c>
      <c r="AN200">
        <f>+domexp!AN200+reexp!AN200</f>
        <v>0</v>
      </c>
      <c r="AO200">
        <f>+domexp!AO200+reexp!AO200</f>
        <v>0</v>
      </c>
      <c r="AP200">
        <f>+domexp!AP200+reexp!AP200</f>
        <v>0</v>
      </c>
      <c r="AQ200">
        <f>+domexp!AQ200+reexp!AQ200</f>
        <v>0</v>
      </c>
      <c r="AR200">
        <f>+domexp!AR200+reexp!AR200</f>
        <v>0</v>
      </c>
      <c r="AS200">
        <f>+domexp!AS200+reexp!AS200</f>
        <v>0</v>
      </c>
      <c r="AT200">
        <f>+domexp!AT200+reexp!AT200</f>
        <v>0</v>
      </c>
      <c r="AU200">
        <f>+domexp!AU200+reexp!AU200</f>
        <v>0</v>
      </c>
      <c r="AV200">
        <f>+domexp!AV200+reexp!AV200</f>
        <v>0</v>
      </c>
      <c r="AW200">
        <f>+domexp!AW200+reexp!AW200</f>
        <v>0</v>
      </c>
      <c r="AX200">
        <f>+domexp!AX200+reexp!AX200</f>
        <v>0</v>
      </c>
      <c r="AY200">
        <f>+domexp!AY200+reexp!AY200</f>
        <v>0</v>
      </c>
      <c r="AZ200">
        <f>+domexp!AZ200+reexp!AZ200</f>
        <v>3309166</v>
      </c>
      <c r="BA200">
        <f>+domexp!BA200+reexp!BA200</f>
        <v>8602834</v>
      </c>
      <c r="BB200">
        <f>+domexp!BB200+reexp!BB200</f>
        <v>8282208</v>
      </c>
      <c r="BC200">
        <f>+domexp!BC200+reexp!BC200</f>
        <v>6961151</v>
      </c>
    </row>
    <row r="201" spans="1:55" x14ac:dyDescent="0.25">
      <c r="A201" t="s">
        <v>0</v>
      </c>
      <c r="B201" t="s">
        <v>82</v>
      </c>
      <c r="D201" t="s">
        <v>232</v>
      </c>
      <c r="E201">
        <f>+domexp!E201+reexp!E201</f>
        <v>0</v>
      </c>
      <c r="F201">
        <f>+domexp!F201+reexp!F201</f>
        <v>0</v>
      </c>
      <c r="G201">
        <f>+domexp!G201+reexp!G201</f>
        <v>0</v>
      </c>
      <c r="H201">
        <f>+domexp!H201+reexp!H201</f>
        <v>0</v>
      </c>
      <c r="I201">
        <f>+domexp!I201+reexp!I201</f>
        <v>0</v>
      </c>
      <c r="J201">
        <f>+domexp!J201+reexp!J201</f>
        <v>0</v>
      </c>
      <c r="K201">
        <f>+domexp!K201+reexp!K201</f>
        <v>0</v>
      </c>
      <c r="L201">
        <f>+domexp!L201+reexp!L201</f>
        <v>0</v>
      </c>
      <c r="M201">
        <f>+domexp!M201+reexp!M201</f>
        <v>0</v>
      </c>
      <c r="N201">
        <f>+domexp!N201+reexp!N201</f>
        <v>0</v>
      </c>
      <c r="O201">
        <f>+domexp!O201+reexp!O201</f>
        <v>0</v>
      </c>
      <c r="P201">
        <f>+domexp!P201+reexp!P201</f>
        <v>0</v>
      </c>
      <c r="Q201">
        <f>+domexp!Q201+reexp!Q201</f>
        <v>0</v>
      </c>
      <c r="R201">
        <f>+domexp!R201+reexp!R201</f>
        <v>0</v>
      </c>
      <c r="S201">
        <f>+domexp!S201+reexp!S201</f>
        <v>0</v>
      </c>
      <c r="T201">
        <f>+domexp!T201+reexp!T201</f>
        <v>0</v>
      </c>
      <c r="U201">
        <f>+domexp!U201+reexp!U201</f>
        <v>0</v>
      </c>
      <c r="V201">
        <f>+domexp!V201+reexp!V201</f>
        <v>0</v>
      </c>
      <c r="W201">
        <f>+domexp!W201+reexp!W201</f>
        <v>0</v>
      </c>
      <c r="X201">
        <f>+domexp!X201+reexp!X201</f>
        <v>0</v>
      </c>
      <c r="Y201">
        <f>+domexp!Y201+reexp!Y201</f>
        <v>0</v>
      </c>
      <c r="Z201">
        <f>+domexp!Z201+reexp!Z201</f>
        <v>0</v>
      </c>
      <c r="AA201">
        <f>+domexp!AA201+reexp!AA201</f>
        <v>0</v>
      </c>
      <c r="AB201">
        <f>+domexp!AB201+reexp!AB201</f>
        <v>0</v>
      </c>
      <c r="AC201">
        <f>+domexp!AC201+reexp!AC201</f>
        <v>0</v>
      </c>
      <c r="AD201">
        <f>+domexp!AD201+reexp!AD201</f>
        <v>0</v>
      </c>
      <c r="AE201">
        <f>+domexp!AE201+reexp!AE201</f>
        <v>0</v>
      </c>
      <c r="AF201">
        <f>+domexp!AF201+reexp!AF201</f>
        <v>0</v>
      </c>
      <c r="AG201">
        <f>+domexp!AG201+reexp!AG201</f>
        <v>0</v>
      </c>
      <c r="AH201">
        <f>+domexp!AH201+reexp!AH201</f>
        <v>0</v>
      </c>
      <c r="AI201">
        <f>+domexp!AI201+reexp!AI201</f>
        <v>0</v>
      </c>
      <c r="AJ201">
        <f>+domexp!AJ201+reexp!AJ201</f>
        <v>0</v>
      </c>
      <c r="AK201">
        <f>+domexp!AK201+reexp!AK201</f>
        <v>0</v>
      </c>
      <c r="AL201">
        <f>+domexp!AL201+reexp!AL201</f>
        <v>270</v>
      </c>
      <c r="AM201">
        <f>+domexp!AM201+reexp!AM201</f>
        <v>198</v>
      </c>
      <c r="AN201">
        <f>+domexp!AN201+reexp!AN201</f>
        <v>2</v>
      </c>
      <c r="AO201">
        <f>+domexp!AO201+reexp!AO201</f>
        <v>129</v>
      </c>
      <c r="AP201">
        <f>+domexp!AP201+reexp!AP201</f>
        <v>242</v>
      </c>
      <c r="AQ201">
        <f>+domexp!AQ201+reexp!AQ201</f>
        <v>573</v>
      </c>
      <c r="AR201">
        <f>+domexp!AR201+reexp!AR201</f>
        <v>124</v>
      </c>
      <c r="AS201">
        <f>+domexp!AS201+reexp!AS201</f>
        <v>0</v>
      </c>
      <c r="AT201">
        <f>+domexp!AT201+reexp!AT201</f>
        <v>0</v>
      </c>
      <c r="AU201">
        <f>+domexp!AU201+reexp!AU201</f>
        <v>0</v>
      </c>
      <c r="AV201">
        <f>+domexp!AV201+reexp!AV201</f>
        <v>0</v>
      </c>
      <c r="AW201">
        <f>+domexp!AW201+reexp!AW201</f>
        <v>0</v>
      </c>
      <c r="AX201">
        <f>+domexp!AX201+reexp!AX201</f>
        <v>0</v>
      </c>
      <c r="AY201">
        <f>+domexp!AY201+reexp!AY201</f>
        <v>663</v>
      </c>
      <c r="AZ201">
        <f>+domexp!AZ201+reexp!AZ201</f>
        <v>77</v>
      </c>
      <c r="BA201">
        <f>+domexp!BA201+reexp!BA201</f>
        <v>2807</v>
      </c>
      <c r="BB201">
        <f>+domexp!BB201+reexp!BB201</f>
        <v>881</v>
      </c>
      <c r="BC201">
        <f>+domexp!BC201+reexp!BC201</f>
        <v>11200</v>
      </c>
    </row>
    <row r="202" spans="1:55" x14ac:dyDescent="0.25">
      <c r="A202" t="s">
        <v>0</v>
      </c>
      <c r="B202" t="s">
        <v>152</v>
      </c>
      <c r="D202" t="s">
        <v>232</v>
      </c>
      <c r="E202">
        <f>+domexp!E202+reexp!E202</f>
        <v>0</v>
      </c>
      <c r="F202">
        <f>+domexp!F202+reexp!F202</f>
        <v>0</v>
      </c>
      <c r="G202">
        <f>+domexp!G202+reexp!G202</f>
        <v>0</v>
      </c>
      <c r="H202">
        <f>+domexp!H202+reexp!H202</f>
        <v>0</v>
      </c>
      <c r="I202">
        <f>+domexp!I202+reexp!I202</f>
        <v>0</v>
      </c>
      <c r="J202">
        <f>+domexp!J202+reexp!J202</f>
        <v>0</v>
      </c>
      <c r="K202">
        <f>+domexp!K202+reexp!K202</f>
        <v>0</v>
      </c>
      <c r="L202">
        <f>+domexp!L202+reexp!L202</f>
        <v>0</v>
      </c>
      <c r="M202">
        <f>+domexp!M202+reexp!M202</f>
        <v>0</v>
      </c>
      <c r="N202">
        <f>+domexp!N202+reexp!N202</f>
        <v>0</v>
      </c>
      <c r="O202">
        <f>+domexp!O202+reexp!O202</f>
        <v>0</v>
      </c>
      <c r="P202">
        <f>+domexp!P202+reexp!P202</f>
        <v>0</v>
      </c>
      <c r="Q202">
        <f>+domexp!Q202+reexp!Q202</f>
        <v>0</v>
      </c>
      <c r="R202">
        <f>+domexp!R202+reexp!R202</f>
        <v>0</v>
      </c>
      <c r="S202">
        <f>+domexp!S202+reexp!S202</f>
        <v>0</v>
      </c>
      <c r="T202">
        <f>+domexp!T202+reexp!T202</f>
        <v>0</v>
      </c>
      <c r="U202">
        <f>+domexp!U202+reexp!U202</f>
        <v>0</v>
      </c>
      <c r="V202">
        <f>+domexp!V202+reexp!V202</f>
        <v>0</v>
      </c>
      <c r="W202">
        <f>+domexp!W202+reexp!W202</f>
        <v>0</v>
      </c>
      <c r="X202">
        <f>+domexp!X202+reexp!X202</f>
        <v>0</v>
      </c>
      <c r="Y202">
        <f>+domexp!Y202+reexp!Y202</f>
        <v>0</v>
      </c>
      <c r="Z202">
        <f>+domexp!Z202+reexp!Z202</f>
        <v>4750547</v>
      </c>
      <c r="AA202">
        <f>+domexp!AA202+reexp!AA202</f>
        <v>3746405</v>
      </c>
      <c r="AB202">
        <f>+domexp!AB202+reexp!AB202</f>
        <v>3987396</v>
      </c>
      <c r="AC202">
        <f>+domexp!AC202+reexp!AC202</f>
        <v>3739796</v>
      </c>
      <c r="AD202">
        <f>+domexp!AD202+reexp!AD202</f>
        <v>4449238</v>
      </c>
      <c r="AE202">
        <f>+domexp!AE202+reexp!AE202</f>
        <v>3004333</v>
      </c>
      <c r="AF202">
        <f>+domexp!AF202+reexp!AF202</f>
        <v>3821795</v>
      </c>
      <c r="AG202">
        <f>+domexp!AG202+reexp!AG202</f>
        <v>2741641</v>
      </c>
      <c r="AH202">
        <f>+domexp!AH202+reexp!AH202</f>
        <v>2497030</v>
      </c>
      <c r="AI202">
        <f>+domexp!AI202+reexp!AI202</f>
        <v>1776750</v>
      </c>
      <c r="AJ202">
        <f>+domexp!AJ202+reexp!AJ202</f>
        <v>1268791</v>
      </c>
      <c r="AK202">
        <f>+domexp!AK202+reexp!AK202</f>
        <v>2010262</v>
      </c>
      <c r="AL202">
        <f>+domexp!AL202+reexp!AL202</f>
        <v>1919541</v>
      </c>
      <c r="AM202">
        <f>+domexp!AM202+reexp!AM202</f>
        <v>1675932</v>
      </c>
      <c r="AN202">
        <f>+domexp!AN202+reexp!AN202</f>
        <v>1986877</v>
      </c>
      <c r="AO202">
        <f>+domexp!AO202+reexp!AO202</f>
        <v>1963749</v>
      </c>
      <c r="AP202">
        <f>+domexp!AP202+reexp!AP202</f>
        <v>2585564</v>
      </c>
      <c r="AQ202">
        <f>+domexp!AQ202+reexp!AQ202</f>
        <v>2461482</v>
      </c>
      <c r="AR202">
        <f>+domexp!AR202+reexp!AR202</f>
        <v>1497948</v>
      </c>
      <c r="AS202">
        <f>+domexp!AS202+reexp!AS202</f>
        <v>1847947</v>
      </c>
      <c r="AT202">
        <f>+domexp!AT202+reexp!AT202</f>
        <v>1569388</v>
      </c>
      <c r="AU202">
        <f>+domexp!AU202+reexp!AU202</f>
        <v>1000686</v>
      </c>
      <c r="AV202">
        <f>+domexp!AV202+reexp!AV202</f>
        <v>1223544</v>
      </c>
      <c r="AW202">
        <f>+domexp!AW202+reexp!AW202</f>
        <v>9636</v>
      </c>
      <c r="AX202">
        <f>+domexp!AX202+reexp!AX202</f>
        <v>38247</v>
      </c>
      <c r="AY202">
        <f>+domexp!AY202+reexp!AY202</f>
        <v>140104</v>
      </c>
      <c r="AZ202">
        <f>+domexp!AZ202+reexp!AZ202</f>
        <v>83669</v>
      </c>
      <c r="BA202">
        <f>+domexp!BA202+reexp!BA202</f>
        <v>58687</v>
      </c>
      <c r="BB202">
        <f>+domexp!BB202+reexp!BB202</f>
        <v>76698</v>
      </c>
      <c r="BC202">
        <f>+domexp!BC202+reexp!BC202</f>
        <v>38360</v>
      </c>
    </row>
    <row r="203" spans="1:55" x14ac:dyDescent="0.25">
      <c r="A203" t="s">
        <v>0</v>
      </c>
      <c r="B203" t="s">
        <v>154</v>
      </c>
      <c r="C203" t="s">
        <v>159</v>
      </c>
      <c r="D203" t="s">
        <v>232</v>
      </c>
      <c r="E203">
        <f>+domexp!E203+reexp!E203</f>
        <v>0</v>
      </c>
      <c r="F203">
        <f>+domexp!F203+reexp!F203</f>
        <v>0</v>
      </c>
      <c r="G203">
        <f>+domexp!G203+reexp!G203</f>
        <v>0</v>
      </c>
      <c r="H203">
        <f>+domexp!H203+reexp!H203</f>
        <v>0</v>
      </c>
      <c r="I203">
        <f>+domexp!I203+reexp!I203</f>
        <v>0</v>
      </c>
      <c r="J203">
        <f>+domexp!J203+reexp!J203</f>
        <v>0</v>
      </c>
      <c r="K203">
        <f>+domexp!K203+reexp!K203</f>
        <v>0</v>
      </c>
      <c r="L203">
        <f>+domexp!L203+reexp!L203</f>
        <v>0</v>
      </c>
      <c r="M203">
        <f>+domexp!M203+reexp!M203</f>
        <v>0</v>
      </c>
      <c r="N203">
        <f>+domexp!N203+reexp!N203</f>
        <v>0</v>
      </c>
      <c r="O203">
        <f>+domexp!O203+reexp!O203</f>
        <v>0</v>
      </c>
      <c r="P203">
        <f>+domexp!P203+reexp!P203</f>
        <v>0</v>
      </c>
      <c r="Q203">
        <f>+domexp!Q203+reexp!Q203</f>
        <v>0</v>
      </c>
      <c r="R203">
        <f>+domexp!R203+reexp!R203</f>
        <v>0</v>
      </c>
      <c r="S203">
        <f>+domexp!S203+reexp!S203</f>
        <v>0</v>
      </c>
      <c r="T203">
        <f>+domexp!T203+reexp!T203</f>
        <v>0</v>
      </c>
      <c r="U203">
        <f>+domexp!U203+reexp!U203</f>
        <v>0</v>
      </c>
      <c r="V203">
        <f>+domexp!V203+reexp!V203</f>
        <v>0</v>
      </c>
      <c r="W203">
        <f>+domexp!W203+reexp!W203</f>
        <v>0</v>
      </c>
      <c r="X203">
        <f>+domexp!X203+reexp!X203</f>
        <v>0</v>
      </c>
      <c r="Y203">
        <f>+domexp!Y203+reexp!Y203</f>
        <v>0</v>
      </c>
      <c r="Z203">
        <f>+domexp!Z203+reexp!Z203</f>
        <v>0</v>
      </c>
      <c r="AA203">
        <f>+domexp!AA203+reexp!AA203</f>
        <v>0</v>
      </c>
      <c r="AB203">
        <f>+domexp!AB203+reexp!AB203</f>
        <v>0</v>
      </c>
      <c r="AC203">
        <f>+domexp!AC203+reexp!AC203</f>
        <v>0</v>
      </c>
      <c r="AD203">
        <f>+domexp!AD203+reexp!AD203</f>
        <v>0</v>
      </c>
      <c r="AE203">
        <f>+domexp!AE203+reexp!AE203</f>
        <v>0</v>
      </c>
      <c r="AF203">
        <f>+domexp!AF203+reexp!AF203</f>
        <v>0</v>
      </c>
      <c r="AG203">
        <f>+domexp!AG203+reexp!AG203</f>
        <v>0</v>
      </c>
      <c r="AH203">
        <f>+domexp!AH203+reexp!AH203</f>
        <v>0</v>
      </c>
      <c r="AI203">
        <f>+domexp!AI203+reexp!AI203</f>
        <v>0</v>
      </c>
      <c r="AJ203">
        <f>+domexp!AJ203+reexp!AJ203</f>
        <v>0</v>
      </c>
      <c r="AK203">
        <f>+domexp!AK203+reexp!AK203</f>
        <v>0</v>
      </c>
      <c r="AL203">
        <f>+domexp!AL203+reexp!AL203</f>
        <v>0</v>
      </c>
      <c r="AM203">
        <f>+domexp!AM203+reexp!AM203</f>
        <v>0</v>
      </c>
      <c r="AN203">
        <f>+domexp!AN203+reexp!AN203</f>
        <v>0</v>
      </c>
      <c r="AO203">
        <f>+domexp!AO203+reexp!AO203</f>
        <v>0</v>
      </c>
      <c r="AP203">
        <f>+domexp!AP203+reexp!AP203</f>
        <v>0</v>
      </c>
      <c r="AQ203">
        <f>+domexp!AQ203+reexp!AQ203</f>
        <v>0</v>
      </c>
      <c r="AR203">
        <f>+domexp!AR203+reexp!AR203</f>
        <v>0</v>
      </c>
      <c r="AS203">
        <f>+domexp!AS203+reexp!AS203</f>
        <v>0</v>
      </c>
      <c r="AT203">
        <f>+domexp!AT203+reexp!AT203</f>
        <v>0</v>
      </c>
      <c r="AU203">
        <f>+domexp!AU203+reexp!AU203</f>
        <v>0</v>
      </c>
      <c r="AV203">
        <f>+domexp!AV203+reexp!AV203</f>
        <v>0</v>
      </c>
      <c r="AW203">
        <f>+domexp!AW203+reexp!AW203</f>
        <v>0</v>
      </c>
      <c r="AX203">
        <f>+domexp!AX203+reexp!AX203</f>
        <v>0</v>
      </c>
      <c r="AY203">
        <f>+domexp!AY203+reexp!AY203</f>
        <v>0</v>
      </c>
      <c r="AZ203">
        <f>+domexp!AZ203+reexp!AZ203</f>
        <v>0</v>
      </c>
      <c r="BA203">
        <f>+domexp!BA203+reexp!BA203</f>
        <v>0</v>
      </c>
      <c r="BB203">
        <f>+domexp!BB203+reexp!BB203</f>
        <v>0</v>
      </c>
      <c r="BC203">
        <f>+domexp!BC203+reexp!BC203</f>
        <v>0</v>
      </c>
    </row>
    <row r="204" spans="1:55" x14ac:dyDescent="0.25">
      <c r="A204" t="s">
        <v>0</v>
      </c>
      <c r="B204" t="s">
        <v>155</v>
      </c>
      <c r="C204" t="s">
        <v>159</v>
      </c>
      <c r="D204" t="s">
        <v>232</v>
      </c>
      <c r="E204">
        <f>+domexp!E204+reexp!E204</f>
        <v>0</v>
      </c>
      <c r="F204">
        <f>+domexp!F204+reexp!F204</f>
        <v>0</v>
      </c>
      <c r="G204">
        <f>+domexp!G204+reexp!G204</f>
        <v>0</v>
      </c>
      <c r="H204">
        <f>+domexp!H204+reexp!H204</f>
        <v>0</v>
      </c>
      <c r="I204">
        <f>+domexp!I204+reexp!I204</f>
        <v>0</v>
      </c>
      <c r="J204">
        <f>+domexp!J204+reexp!J204</f>
        <v>0</v>
      </c>
      <c r="K204">
        <f>+domexp!K204+reexp!K204</f>
        <v>0</v>
      </c>
      <c r="L204">
        <f>+domexp!L204+reexp!L204</f>
        <v>0</v>
      </c>
      <c r="M204">
        <f>+domexp!M204+reexp!M204</f>
        <v>0</v>
      </c>
      <c r="N204">
        <f>+domexp!N204+reexp!N204</f>
        <v>0</v>
      </c>
      <c r="O204">
        <f>+domexp!O204+reexp!O204</f>
        <v>0</v>
      </c>
      <c r="P204">
        <f>+domexp!P204+reexp!P204</f>
        <v>0</v>
      </c>
      <c r="Q204">
        <f>+domexp!Q204+reexp!Q204</f>
        <v>0</v>
      </c>
      <c r="R204">
        <f>+domexp!R204+reexp!R204</f>
        <v>0</v>
      </c>
      <c r="S204">
        <f>+domexp!S204+reexp!S204</f>
        <v>0</v>
      </c>
      <c r="T204">
        <f>+domexp!T204+reexp!T204</f>
        <v>0</v>
      </c>
      <c r="U204">
        <f>+domexp!U204+reexp!U204</f>
        <v>0</v>
      </c>
      <c r="V204">
        <f>+domexp!V204+reexp!V204</f>
        <v>0</v>
      </c>
      <c r="W204">
        <f>+domexp!W204+reexp!W204</f>
        <v>0</v>
      </c>
      <c r="X204">
        <f>+domexp!X204+reexp!X204</f>
        <v>0</v>
      </c>
      <c r="Y204">
        <f>+domexp!Y204+reexp!Y204</f>
        <v>0</v>
      </c>
      <c r="Z204">
        <f>+domexp!Z204+reexp!Z204</f>
        <v>0</v>
      </c>
      <c r="AA204">
        <f>+domexp!AA204+reexp!AA204</f>
        <v>0</v>
      </c>
      <c r="AB204">
        <f>+domexp!AB204+reexp!AB204</f>
        <v>0</v>
      </c>
      <c r="AC204">
        <f>+domexp!AC204+reexp!AC204</f>
        <v>0</v>
      </c>
      <c r="AD204">
        <f>+domexp!AD204+reexp!AD204</f>
        <v>0</v>
      </c>
      <c r="AE204">
        <f>+domexp!AE204+reexp!AE204</f>
        <v>0</v>
      </c>
      <c r="AF204">
        <f>+domexp!AF204+reexp!AF204</f>
        <v>0</v>
      </c>
      <c r="AG204">
        <f>+domexp!AG204+reexp!AG204</f>
        <v>0</v>
      </c>
      <c r="AH204">
        <f>+domexp!AH204+reexp!AH204</f>
        <v>0</v>
      </c>
      <c r="AI204">
        <f>+domexp!AI204+reexp!AI204</f>
        <v>0</v>
      </c>
      <c r="AJ204">
        <f>+domexp!AJ204+reexp!AJ204</f>
        <v>0</v>
      </c>
      <c r="AK204">
        <f>+domexp!AK204+reexp!AK204</f>
        <v>0</v>
      </c>
      <c r="AL204">
        <f>+domexp!AL204+reexp!AL204</f>
        <v>0</v>
      </c>
      <c r="AM204">
        <f>+domexp!AM204+reexp!AM204</f>
        <v>0</v>
      </c>
      <c r="AN204">
        <f>+domexp!AN204+reexp!AN204</f>
        <v>0</v>
      </c>
      <c r="AO204">
        <f>+domexp!AO204+reexp!AO204</f>
        <v>0</v>
      </c>
      <c r="AP204">
        <f>+domexp!AP204+reexp!AP204</f>
        <v>0</v>
      </c>
      <c r="AQ204">
        <f>+domexp!AQ204+reexp!AQ204</f>
        <v>0</v>
      </c>
      <c r="AR204">
        <f>+domexp!AR204+reexp!AR204</f>
        <v>0</v>
      </c>
      <c r="AS204">
        <f>+domexp!AS204+reexp!AS204</f>
        <v>0</v>
      </c>
      <c r="AT204">
        <f>+domexp!AT204+reexp!AT204</f>
        <v>0</v>
      </c>
      <c r="AU204">
        <f>+domexp!AU204+reexp!AU204</f>
        <v>0</v>
      </c>
      <c r="AV204">
        <f>+domexp!AV204+reexp!AV204</f>
        <v>0</v>
      </c>
      <c r="AW204">
        <f>+domexp!AW204+reexp!AW204</f>
        <v>0</v>
      </c>
      <c r="AX204">
        <f>+domexp!AX204+reexp!AX204</f>
        <v>0</v>
      </c>
      <c r="AY204">
        <f>+domexp!AY204+reexp!AY204</f>
        <v>0</v>
      </c>
      <c r="AZ204">
        <f>+domexp!AZ204+reexp!AZ204</f>
        <v>0</v>
      </c>
      <c r="BA204">
        <f>+domexp!BA204+reexp!BA204</f>
        <v>0</v>
      </c>
      <c r="BB204">
        <f>+domexp!BB204+reexp!BB204</f>
        <v>0</v>
      </c>
      <c r="BC204">
        <f>+domexp!BC204+reexp!BC204</f>
        <v>0</v>
      </c>
    </row>
    <row r="205" spans="1:55" x14ac:dyDescent="0.25">
      <c r="A205" t="s">
        <v>0</v>
      </c>
      <c r="B205" t="s">
        <v>156</v>
      </c>
      <c r="C205" t="s">
        <v>159</v>
      </c>
      <c r="D205" t="s">
        <v>232</v>
      </c>
      <c r="E205">
        <f>+domexp!E205+reexp!E205</f>
        <v>0</v>
      </c>
      <c r="F205">
        <f>+domexp!F205+reexp!F205</f>
        <v>0</v>
      </c>
      <c r="G205">
        <f>+domexp!G205+reexp!G205</f>
        <v>0</v>
      </c>
      <c r="H205">
        <f>+domexp!H205+reexp!H205</f>
        <v>0</v>
      </c>
      <c r="I205">
        <f>+domexp!I205+reexp!I205</f>
        <v>0</v>
      </c>
      <c r="J205">
        <f>+domexp!J205+reexp!J205</f>
        <v>0</v>
      </c>
      <c r="K205">
        <f>+domexp!K205+reexp!K205</f>
        <v>0</v>
      </c>
      <c r="L205">
        <f>+domexp!L205+reexp!L205</f>
        <v>0</v>
      </c>
      <c r="M205">
        <f>+domexp!M205+reexp!M205</f>
        <v>0</v>
      </c>
      <c r="N205">
        <f>+domexp!N205+reexp!N205</f>
        <v>0</v>
      </c>
      <c r="O205">
        <f>+domexp!O205+reexp!O205</f>
        <v>0</v>
      </c>
      <c r="P205">
        <f>+domexp!P205+reexp!P205</f>
        <v>0</v>
      </c>
      <c r="Q205">
        <f>+domexp!Q205+reexp!Q205</f>
        <v>0</v>
      </c>
      <c r="R205">
        <f>+domexp!R205+reexp!R205</f>
        <v>0</v>
      </c>
      <c r="S205">
        <f>+domexp!S205+reexp!S205</f>
        <v>0</v>
      </c>
      <c r="T205">
        <f>+domexp!T205+reexp!T205</f>
        <v>0</v>
      </c>
      <c r="U205">
        <f>+domexp!U205+reexp!U205</f>
        <v>0</v>
      </c>
      <c r="V205">
        <f>+domexp!V205+reexp!V205</f>
        <v>0</v>
      </c>
      <c r="W205">
        <f>+domexp!W205+reexp!W205</f>
        <v>0</v>
      </c>
      <c r="X205">
        <f>+domexp!X205+reexp!X205</f>
        <v>0</v>
      </c>
      <c r="Y205">
        <f>+domexp!Y205+reexp!Y205</f>
        <v>0</v>
      </c>
      <c r="Z205">
        <f>+domexp!Z205+reexp!Z205</f>
        <v>0</v>
      </c>
      <c r="AA205">
        <f>+domexp!AA205+reexp!AA205</f>
        <v>0</v>
      </c>
      <c r="AB205">
        <f>+domexp!AB205+reexp!AB205</f>
        <v>0</v>
      </c>
      <c r="AC205">
        <f>+domexp!AC205+reexp!AC205</f>
        <v>0</v>
      </c>
      <c r="AD205">
        <f>+domexp!AD205+reexp!AD205</f>
        <v>0</v>
      </c>
      <c r="AE205">
        <f>+domexp!AE205+reexp!AE205</f>
        <v>0</v>
      </c>
      <c r="AF205">
        <f>+domexp!AF205+reexp!AF205</f>
        <v>0</v>
      </c>
      <c r="AG205">
        <f>+domexp!AG205+reexp!AG205</f>
        <v>0</v>
      </c>
      <c r="AH205">
        <f>+domexp!AH205+reexp!AH205</f>
        <v>0</v>
      </c>
      <c r="AI205">
        <f>+domexp!AI205+reexp!AI205</f>
        <v>0</v>
      </c>
      <c r="AJ205">
        <f>+domexp!AJ205+reexp!AJ205</f>
        <v>0</v>
      </c>
      <c r="AK205">
        <f>+domexp!AK205+reexp!AK205</f>
        <v>0</v>
      </c>
      <c r="AL205">
        <f>+domexp!AL205+reexp!AL205</f>
        <v>0</v>
      </c>
      <c r="AM205">
        <f>+domexp!AM205+reexp!AM205</f>
        <v>0</v>
      </c>
      <c r="AN205">
        <f>+domexp!AN205+reexp!AN205</f>
        <v>0</v>
      </c>
      <c r="AO205">
        <f>+domexp!AO205+reexp!AO205</f>
        <v>0</v>
      </c>
      <c r="AP205">
        <f>+domexp!AP205+reexp!AP205</f>
        <v>0</v>
      </c>
      <c r="AQ205">
        <f>+domexp!AQ205+reexp!AQ205</f>
        <v>0</v>
      </c>
      <c r="AR205">
        <f>+domexp!AR205+reexp!AR205</f>
        <v>0</v>
      </c>
      <c r="AS205">
        <f>+domexp!AS205+reexp!AS205</f>
        <v>0</v>
      </c>
      <c r="AT205">
        <f>+domexp!AT205+reexp!AT205</f>
        <v>0</v>
      </c>
      <c r="AU205">
        <f>+domexp!AU205+reexp!AU205</f>
        <v>0</v>
      </c>
      <c r="AV205">
        <f>+domexp!AV205+reexp!AV205</f>
        <v>0</v>
      </c>
      <c r="AW205">
        <f>+domexp!AW205+reexp!AW205</f>
        <v>0</v>
      </c>
      <c r="AX205">
        <f>+domexp!AX205+reexp!AX205</f>
        <v>0</v>
      </c>
      <c r="AY205">
        <f>+domexp!AY205+reexp!AY205</f>
        <v>0</v>
      </c>
      <c r="AZ205">
        <f>+domexp!AZ205+reexp!AZ205</f>
        <v>0</v>
      </c>
      <c r="BA205">
        <f>+domexp!BA205+reexp!BA205</f>
        <v>0</v>
      </c>
      <c r="BB205">
        <f>+domexp!BB205+reexp!BB205</f>
        <v>0</v>
      </c>
      <c r="BC205">
        <f>+domexp!BC205+reexp!BC205</f>
        <v>0</v>
      </c>
    </row>
    <row r="206" spans="1:55" x14ac:dyDescent="0.25">
      <c r="A206" t="s">
        <v>0</v>
      </c>
      <c r="B206" t="s">
        <v>157</v>
      </c>
      <c r="C206" t="s">
        <v>159</v>
      </c>
      <c r="D206" t="s">
        <v>232</v>
      </c>
      <c r="E206">
        <f>+domexp!E206+reexp!E206</f>
        <v>0</v>
      </c>
      <c r="F206">
        <f>+domexp!F206+reexp!F206</f>
        <v>0</v>
      </c>
      <c r="G206">
        <f>+domexp!G206+reexp!G206</f>
        <v>0</v>
      </c>
      <c r="H206">
        <f>+domexp!H206+reexp!H206</f>
        <v>0</v>
      </c>
      <c r="I206">
        <f>+domexp!I206+reexp!I206</f>
        <v>0</v>
      </c>
      <c r="J206">
        <f>+domexp!J206+reexp!J206</f>
        <v>0</v>
      </c>
      <c r="K206">
        <f>+domexp!K206+reexp!K206</f>
        <v>0</v>
      </c>
      <c r="L206">
        <f>+domexp!L206+reexp!L206</f>
        <v>0</v>
      </c>
      <c r="M206">
        <f>+domexp!M206+reexp!M206</f>
        <v>0</v>
      </c>
      <c r="N206">
        <f>+domexp!N206+reexp!N206</f>
        <v>0</v>
      </c>
      <c r="O206">
        <f>+domexp!O206+reexp!O206</f>
        <v>0</v>
      </c>
      <c r="P206">
        <f>+domexp!P206+reexp!P206</f>
        <v>0</v>
      </c>
      <c r="Q206">
        <f>+domexp!Q206+reexp!Q206</f>
        <v>0</v>
      </c>
      <c r="R206">
        <f>+domexp!R206+reexp!R206</f>
        <v>0</v>
      </c>
      <c r="S206">
        <f>+domexp!S206+reexp!S206</f>
        <v>0</v>
      </c>
      <c r="T206">
        <f>+domexp!T206+reexp!T206</f>
        <v>0</v>
      </c>
      <c r="U206">
        <f>+domexp!U206+reexp!U206</f>
        <v>0</v>
      </c>
      <c r="V206">
        <f>+domexp!V206+reexp!V206</f>
        <v>0</v>
      </c>
      <c r="W206">
        <f>+domexp!W206+reexp!W206</f>
        <v>0</v>
      </c>
      <c r="X206">
        <f>+domexp!X206+reexp!X206</f>
        <v>0</v>
      </c>
      <c r="Y206">
        <f>+domexp!Y206+reexp!Y206</f>
        <v>0</v>
      </c>
      <c r="Z206">
        <f>+domexp!Z206+reexp!Z206</f>
        <v>0</v>
      </c>
      <c r="AA206">
        <f>+domexp!AA206+reexp!AA206</f>
        <v>0</v>
      </c>
      <c r="AB206">
        <f>+domexp!AB206+reexp!AB206</f>
        <v>0</v>
      </c>
      <c r="AC206">
        <f>+domexp!AC206+reexp!AC206</f>
        <v>0</v>
      </c>
      <c r="AD206">
        <f>+domexp!AD206+reexp!AD206</f>
        <v>0</v>
      </c>
      <c r="AE206">
        <f>+domexp!AE206+reexp!AE206</f>
        <v>0</v>
      </c>
      <c r="AF206">
        <f>+domexp!AF206+reexp!AF206</f>
        <v>0</v>
      </c>
      <c r="AG206">
        <f>+domexp!AG206+reexp!AG206</f>
        <v>0</v>
      </c>
      <c r="AH206">
        <f>+domexp!AH206+reexp!AH206</f>
        <v>0</v>
      </c>
      <c r="AI206">
        <f>+domexp!AI206+reexp!AI206</f>
        <v>0</v>
      </c>
      <c r="AJ206">
        <f>+domexp!AJ206+reexp!AJ206</f>
        <v>0</v>
      </c>
      <c r="AK206">
        <f>+domexp!AK206+reexp!AK206</f>
        <v>0</v>
      </c>
      <c r="AL206">
        <f>+domexp!AL206+reexp!AL206</f>
        <v>0</v>
      </c>
      <c r="AM206">
        <f>+domexp!AM206+reexp!AM206</f>
        <v>0</v>
      </c>
      <c r="AN206">
        <f>+domexp!AN206+reexp!AN206</f>
        <v>0</v>
      </c>
      <c r="AO206">
        <f>+domexp!AO206+reexp!AO206</f>
        <v>0</v>
      </c>
      <c r="AP206">
        <f>+domexp!AP206+reexp!AP206</f>
        <v>0</v>
      </c>
      <c r="AQ206">
        <f>+domexp!AQ206+reexp!AQ206</f>
        <v>0</v>
      </c>
      <c r="AR206">
        <f>+domexp!AR206+reexp!AR206</f>
        <v>0</v>
      </c>
      <c r="AS206">
        <f>+domexp!AS206+reexp!AS206</f>
        <v>0</v>
      </c>
      <c r="AT206">
        <f>+domexp!AT206+reexp!AT206</f>
        <v>0</v>
      </c>
      <c r="AU206">
        <f>+domexp!AU206+reexp!AU206</f>
        <v>0</v>
      </c>
      <c r="AV206">
        <f>+domexp!AV206+reexp!AV206</f>
        <v>0</v>
      </c>
      <c r="AW206">
        <f>+domexp!AW206+reexp!AW206</f>
        <v>0</v>
      </c>
      <c r="AX206">
        <f>+domexp!AX206+reexp!AX206</f>
        <v>0</v>
      </c>
      <c r="AY206">
        <f>+domexp!AY206+reexp!AY206</f>
        <v>0</v>
      </c>
      <c r="AZ206">
        <f>+domexp!AZ206+reexp!AZ206</f>
        <v>0</v>
      </c>
      <c r="BA206">
        <f>+domexp!BA206+reexp!BA206</f>
        <v>0</v>
      </c>
      <c r="BB206">
        <f>+domexp!BB206+reexp!BB206</f>
        <v>0</v>
      </c>
      <c r="BC206">
        <f>+domexp!BC206+reexp!BC206</f>
        <v>0</v>
      </c>
    </row>
    <row r="207" spans="1:55" x14ac:dyDescent="0.25">
      <c r="B207" t="s">
        <v>159</v>
      </c>
      <c r="E207">
        <f>+domexp!E207+reexp!E207</f>
        <v>0</v>
      </c>
      <c r="F207">
        <f>+domexp!F207+reexp!F207</f>
        <v>0</v>
      </c>
      <c r="G207">
        <f>+domexp!G207+reexp!G207</f>
        <v>0</v>
      </c>
      <c r="H207">
        <f>+domexp!H207+reexp!H207</f>
        <v>0</v>
      </c>
      <c r="I207">
        <f>+domexp!I207+reexp!I207</f>
        <v>0</v>
      </c>
      <c r="J207">
        <f>+domexp!J207+reexp!J207</f>
        <v>41082446</v>
      </c>
      <c r="K207">
        <f>+domexp!K207+reexp!K207</f>
        <v>42795949</v>
      </c>
      <c r="L207">
        <f>+domexp!L207+reexp!L207</f>
        <v>49552497</v>
      </c>
      <c r="M207">
        <f>+domexp!M207+reexp!M207</f>
        <v>46105238</v>
      </c>
      <c r="N207">
        <f>+domexp!N207+reexp!N207</f>
        <v>40704777</v>
      </c>
      <c r="O207">
        <f>+domexp!O207+reexp!O207</f>
        <v>43440184</v>
      </c>
      <c r="P207">
        <f>+domexp!P207+reexp!P207</f>
        <v>49771142</v>
      </c>
      <c r="Q207">
        <f>+domexp!Q207+reexp!Q207</f>
        <v>55146867</v>
      </c>
      <c r="R207">
        <f>+domexp!R207+reexp!R207</f>
        <v>65931870</v>
      </c>
      <c r="S207">
        <f>+domexp!S207+reexp!S207</f>
        <v>0</v>
      </c>
      <c r="T207">
        <f>+domexp!T207+reexp!T207</f>
        <v>0</v>
      </c>
      <c r="U207">
        <f>+domexp!U207+reexp!U207</f>
        <v>0</v>
      </c>
      <c r="V207">
        <f>+domexp!V207+reexp!V207</f>
        <v>0</v>
      </c>
      <c r="W207">
        <f>+domexp!W207+reexp!W207</f>
        <v>0</v>
      </c>
      <c r="X207">
        <f>+domexp!X207+reexp!X207</f>
        <v>67129618</v>
      </c>
      <c r="Y207">
        <f>+domexp!Y207+reexp!Y207</f>
        <v>169069761</v>
      </c>
      <c r="Z207">
        <f>+domexp!Z207+reexp!Z207</f>
        <v>104632823</v>
      </c>
      <c r="AA207">
        <f>+domexp!AA207+reexp!AA207</f>
        <v>86575154</v>
      </c>
      <c r="AB207">
        <f>+domexp!AB207+reexp!AB207</f>
        <v>81353119</v>
      </c>
      <c r="AC207">
        <f>+domexp!AC207+reexp!AC207</f>
        <v>84871322</v>
      </c>
      <c r="AD207">
        <f>+domexp!AD207+reexp!AD207</f>
        <v>80313302</v>
      </c>
      <c r="AE207">
        <f>+domexp!AE207+reexp!AE207</f>
        <v>75768458</v>
      </c>
      <c r="AF207">
        <f>+domexp!AF207+reexp!AF207</f>
        <v>78192897</v>
      </c>
      <c r="AG207">
        <f>+domexp!AG207+reexp!AG207</f>
        <v>78594072</v>
      </c>
      <c r="AH207">
        <f>+domexp!AH207+reexp!AH207</f>
        <v>73123719</v>
      </c>
      <c r="AI207">
        <f>+domexp!AI207+reexp!AI207</f>
        <v>49276458</v>
      </c>
      <c r="AJ207">
        <f>+domexp!AJ207+reexp!AJ207</f>
        <v>30091443</v>
      </c>
      <c r="AK207">
        <f>+domexp!AK207+reexp!AK207</f>
        <v>31528588</v>
      </c>
      <c r="AL207">
        <f>+domexp!AL207+reexp!AL207</f>
        <v>31535074</v>
      </c>
      <c r="AM207">
        <f>+domexp!AM207+reexp!AM207</f>
        <v>34325935</v>
      </c>
      <c r="AN207">
        <f>+domexp!AN207+reexp!AN207</f>
        <v>35315644</v>
      </c>
      <c r="AO207">
        <f>+domexp!AO207+reexp!AO207</f>
        <v>31855218</v>
      </c>
      <c r="AP207">
        <f>+domexp!AP207+reexp!AP207</f>
        <v>36343191</v>
      </c>
      <c r="AQ207">
        <f>+domexp!AQ207+reexp!AQ207</f>
        <v>34298979</v>
      </c>
      <c r="AR207">
        <f>+domexp!AR207+reexp!AR207</f>
        <v>30180642</v>
      </c>
      <c r="AS207">
        <f>+domexp!AS207+reexp!AS207</f>
        <v>33705607</v>
      </c>
      <c r="AT207">
        <f>+domexp!AT207+reexp!AT207</f>
        <v>32009822</v>
      </c>
      <c r="AU207">
        <f>+domexp!AU207+reexp!AU207</f>
        <v>22327658</v>
      </c>
      <c r="AV207">
        <f>+domexp!AV207+reexp!AV207</f>
        <v>17611250</v>
      </c>
      <c r="AW207">
        <f>+domexp!AW207+reexp!AW207</f>
        <v>23591348</v>
      </c>
      <c r="AX207">
        <f>+domexp!AX207+reexp!AX207</f>
        <v>33472947</v>
      </c>
      <c r="AY207">
        <f>+domexp!AY207+reexp!AY207</f>
        <v>80333777</v>
      </c>
      <c r="AZ207">
        <f>+domexp!AZ207+reexp!AZ207</f>
        <v>92098998</v>
      </c>
      <c r="BA207">
        <f>+domexp!BA207+reexp!BA207</f>
        <v>96413222</v>
      </c>
      <c r="BB207">
        <f>+domexp!BB207+reexp!BB207</f>
        <v>117432023</v>
      </c>
      <c r="BC207">
        <f>+domexp!BC207+reexp!BC207</f>
        <v>97225600</v>
      </c>
    </row>
    <row r="208" spans="1:55" x14ac:dyDescent="0.25">
      <c r="B208" t="s">
        <v>272</v>
      </c>
      <c r="E208">
        <f>+domexp!E208+reexp!E208</f>
        <v>0</v>
      </c>
      <c r="F208">
        <f>+domexp!F208+reexp!F208</f>
        <v>0</v>
      </c>
      <c r="G208">
        <f>+domexp!G208+reexp!G208</f>
        <v>0</v>
      </c>
      <c r="H208">
        <f>+domexp!H208+reexp!H208</f>
        <v>0</v>
      </c>
      <c r="I208">
        <f>+domexp!I208+reexp!I208</f>
        <v>0</v>
      </c>
      <c r="J208">
        <f>+domexp!J208+reexp!J208</f>
        <v>0</v>
      </c>
      <c r="K208">
        <f>+domexp!K208+reexp!K208</f>
        <v>0</v>
      </c>
      <c r="L208">
        <f>+domexp!L208+reexp!L208</f>
        <v>0</v>
      </c>
      <c r="M208">
        <f>+domexp!M208+reexp!M208</f>
        <v>0</v>
      </c>
      <c r="N208">
        <f>+domexp!N208+reexp!N208</f>
        <v>0</v>
      </c>
      <c r="O208">
        <f>+domexp!O208+reexp!O208</f>
        <v>0</v>
      </c>
      <c r="P208">
        <f>+domexp!P208+reexp!P208</f>
        <v>0</v>
      </c>
      <c r="Q208">
        <f>+domexp!Q208+reexp!Q208</f>
        <v>0</v>
      </c>
      <c r="R208">
        <f>+domexp!R208+reexp!R208</f>
        <v>0</v>
      </c>
      <c r="S208">
        <f>+domexp!S208+reexp!S208</f>
        <v>0</v>
      </c>
      <c r="T208">
        <f>+domexp!T208+reexp!T208</f>
        <v>0</v>
      </c>
      <c r="U208">
        <f>+domexp!U208+reexp!U208</f>
        <v>0</v>
      </c>
      <c r="V208">
        <f>+domexp!V208+reexp!V208</f>
        <v>0</v>
      </c>
      <c r="W208">
        <f>+domexp!W208+reexp!W208</f>
        <v>0</v>
      </c>
      <c r="X208">
        <f>+domexp!X208+reexp!X208</f>
        <v>0</v>
      </c>
      <c r="Y208">
        <f>+domexp!Y208+reexp!Y208</f>
        <v>0</v>
      </c>
      <c r="Z208">
        <f>+domexp!Z208+reexp!Z208</f>
        <v>0</v>
      </c>
      <c r="AA208">
        <f>+domexp!AA208+reexp!AA208</f>
        <v>0</v>
      </c>
      <c r="AB208">
        <f>+domexp!AB208+reexp!AB208</f>
        <v>0</v>
      </c>
      <c r="AC208">
        <f>+domexp!AC208+reexp!AC208</f>
        <v>0</v>
      </c>
      <c r="AD208">
        <f>+domexp!AD208+reexp!AD208</f>
        <v>0</v>
      </c>
      <c r="AE208">
        <f>+domexp!AE208+reexp!AE208</f>
        <v>0</v>
      </c>
      <c r="AF208">
        <f>+domexp!AF208+reexp!AF208</f>
        <v>0</v>
      </c>
      <c r="AG208">
        <f>+domexp!AG208+reexp!AG208</f>
        <v>0</v>
      </c>
      <c r="AH208">
        <f>+domexp!AH208+reexp!AH208</f>
        <v>0</v>
      </c>
      <c r="AI208">
        <f>+domexp!AI208+reexp!AI208</f>
        <v>0</v>
      </c>
      <c r="AJ208">
        <f>+domexp!AJ208+reexp!AJ208</f>
        <v>0</v>
      </c>
      <c r="AK208">
        <f>+domexp!AK208+reexp!AK208</f>
        <v>0</v>
      </c>
      <c r="AL208">
        <f>+domexp!AL208+reexp!AL208</f>
        <v>0</v>
      </c>
      <c r="AM208">
        <f>+domexp!AM208+reexp!AM208</f>
        <v>0</v>
      </c>
      <c r="AN208">
        <f>+domexp!AN208+reexp!AN208</f>
        <v>0</v>
      </c>
      <c r="AO208">
        <f>+domexp!AO208+reexp!AO208</f>
        <v>0</v>
      </c>
      <c r="AP208">
        <f>+domexp!AP208+reexp!AP208</f>
        <v>0</v>
      </c>
      <c r="AQ208">
        <f>+domexp!AQ208+reexp!AQ208</f>
        <v>0</v>
      </c>
      <c r="AR208">
        <f>+domexp!AR208+reexp!AR208</f>
        <v>0</v>
      </c>
      <c r="AS208">
        <f>+domexp!AS208+reexp!AS208</f>
        <v>0</v>
      </c>
      <c r="AT208">
        <f>+domexp!AT208+reexp!AT208</f>
        <v>0</v>
      </c>
      <c r="AU208">
        <f>+domexp!AU208+reexp!AU208</f>
        <v>0</v>
      </c>
      <c r="AV208">
        <f>+domexp!AV208+reexp!AV208</f>
        <v>0</v>
      </c>
      <c r="AW208">
        <f>+domexp!AW208+reexp!AW208</f>
        <v>0</v>
      </c>
      <c r="AX208">
        <f>+domexp!AX208+reexp!AX208</f>
        <v>0</v>
      </c>
      <c r="AY208">
        <f>+domexp!AY208+reexp!AY208</f>
        <v>0</v>
      </c>
      <c r="AZ208">
        <f>+domexp!AZ208+reexp!AZ208</f>
        <v>0</v>
      </c>
      <c r="BA208">
        <f>+domexp!BA208+reexp!BA208</f>
        <v>17983652</v>
      </c>
      <c r="BB208">
        <f>+domexp!BB208+reexp!BB208</f>
        <v>33104261</v>
      </c>
      <c r="BC208">
        <f>+domexp!BC208+reexp!BC208</f>
        <v>41099100</v>
      </c>
    </row>
    <row r="209" spans="1:55" x14ac:dyDescent="0.25">
      <c r="B209" t="s">
        <v>273</v>
      </c>
      <c r="E209">
        <f>+domexp!E209+reexp!E209</f>
        <v>0</v>
      </c>
      <c r="F209">
        <f>+domexp!F209+reexp!F209</f>
        <v>0</v>
      </c>
      <c r="G209">
        <f>+domexp!G209+reexp!G209</f>
        <v>0</v>
      </c>
      <c r="H209">
        <f>+domexp!H209+reexp!H209</f>
        <v>0</v>
      </c>
      <c r="I209">
        <f>+domexp!I209+reexp!I209</f>
        <v>0</v>
      </c>
      <c r="J209">
        <f>+domexp!J209+reexp!J209</f>
        <v>0</v>
      </c>
      <c r="K209">
        <f>+domexp!K209+reexp!K209</f>
        <v>0</v>
      </c>
      <c r="L209">
        <f>+domexp!L209+reexp!L209</f>
        <v>0</v>
      </c>
      <c r="M209">
        <f>+domexp!M209+reexp!M209</f>
        <v>0</v>
      </c>
      <c r="N209">
        <f>+domexp!N209+reexp!N209</f>
        <v>0</v>
      </c>
      <c r="O209">
        <f>+domexp!O209+reexp!O209</f>
        <v>0</v>
      </c>
      <c r="P209">
        <f>+domexp!P209+reexp!P209</f>
        <v>0</v>
      </c>
      <c r="Q209">
        <f>+domexp!Q209+reexp!Q209</f>
        <v>0</v>
      </c>
      <c r="R209">
        <f>+domexp!R209+reexp!R209</f>
        <v>0</v>
      </c>
      <c r="S209">
        <f>+domexp!S209+reexp!S209</f>
        <v>0</v>
      </c>
      <c r="T209">
        <f>+domexp!T209+reexp!T209</f>
        <v>0</v>
      </c>
      <c r="U209">
        <f>+domexp!U209+reexp!U209</f>
        <v>0</v>
      </c>
      <c r="V209">
        <f>+domexp!V209+reexp!V209</f>
        <v>0</v>
      </c>
      <c r="W209">
        <f>+domexp!W209+reexp!W209</f>
        <v>0</v>
      </c>
      <c r="X209">
        <f>+domexp!X209+reexp!X209</f>
        <v>0</v>
      </c>
      <c r="Y209">
        <f>+domexp!Y209+reexp!Y209</f>
        <v>0</v>
      </c>
      <c r="Z209">
        <f>+domexp!Z209+reexp!Z209</f>
        <v>0</v>
      </c>
      <c r="AA209">
        <f>+domexp!AA209+reexp!AA209</f>
        <v>0</v>
      </c>
      <c r="AB209">
        <f>+domexp!AB209+reexp!AB209</f>
        <v>0</v>
      </c>
      <c r="AC209">
        <f>+domexp!AC209+reexp!AC209</f>
        <v>0</v>
      </c>
      <c r="AD209">
        <f>+domexp!AD209+reexp!AD209</f>
        <v>0</v>
      </c>
      <c r="AE209">
        <f>+domexp!AE209+reexp!AE209</f>
        <v>0</v>
      </c>
      <c r="AF209">
        <f>+domexp!AF209+reexp!AF209</f>
        <v>0</v>
      </c>
      <c r="AG209">
        <f>+domexp!AG209+reexp!AG209</f>
        <v>0</v>
      </c>
      <c r="AH209">
        <f>+domexp!AH209+reexp!AH209</f>
        <v>0</v>
      </c>
      <c r="AI209">
        <f>+domexp!AI209+reexp!AI209</f>
        <v>0</v>
      </c>
      <c r="AJ209">
        <f>+domexp!AJ209+reexp!AJ209</f>
        <v>0</v>
      </c>
      <c r="AK209">
        <f>+domexp!AK209+reexp!AK209</f>
        <v>0</v>
      </c>
      <c r="AL209">
        <f>+domexp!AL209+reexp!AL209</f>
        <v>0</v>
      </c>
      <c r="AM209">
        <f>+domexp!AM209+reexp!AM209</f>
        <v>0</v>
      </c>
      <c r="AN209">
        <f>+domexp!AN209+reexp!AN209</f>
        <v>0</v>
      </c>
      <c r="AO209">
        <f>+domexp!AO209+reexp!AO209</f>
        <v>0</v>
      </c>
      <c r="AP209">
        <f>+domexp!AP209+reexp!AP209</f>
        <v>0</v>
      </c>
      <c r="AQ209">
        <f>+domexp!AQ209+reexp!AQ209</f>
        <v>0</v>
      </c>
      <c r="AR209">
        <f>+domexp!AR209+reexp!AR209</f>
        <v>0</v>
      </c>
      <c r="AS209">
        <f>+domexp!AS209+reexp!AS209</f>
        <v>0</v>
      </c>
      <c r="AT209">
        <f>+domexp!AT209+reexp!AT209</f>
        <v>0</v>
      </c>
      <c r="AU209">
        <f>+domexp!AU209+reexp!AU209</f>
        <v>0</v>
      </c>
      <c r="AV209">
        <f>+domexp!AV209+reexp!AV209</f>
        <v>0</v>
      </c>
      <c r="AW209">
        <f>+domexp!AW209+reexp!AW209</f>
        <v>0</v>
      </c>
      <c r="AX209">
        <f>+domexp!AX209+reexp!AX209</f>
        <v>0</v>
      </c>
      <c r="AY209">
        <f>+domexp!AY209+reexp!AY209</f>
        <v>0</v>
      </c>
      <c r="AZ209">
        <f>+domexp!AZ209+reexp!AZ209</f>
        <v>0</v>
      </c>
      <c r="BA209">
        <f>+domexp!BA209+reexp!BA209</f>
        <v>90072</v>
      </c>
      <c r="BB209">
        <f>+domexp!BB209+reexp!BB209</f>
        <v>12878</v>
      </c>
      <c r="BC209">
        <f>+domexp!BC209+reexp!BC209</f>
        <v>609</v>
      </c>
    </row>
    <row r="210" spans="1:55" x14ac:dyDescent="0.25">
      <c r="A210" t="s">
        <v>0</v>
      </c>
      <c r="B210" t="s">
        <v>158</v>
      </c>
      <c r="C210" t="s">
        <v>159</v>
      </c>
      <c r="D210" t="s">
        <v>232</v>
      </c>
      <c r="E210">
        <f>+domexp!E210+reexp!E210</f>
        <v>0</v>
      </c>
      <c r="F210">
        <f>+domexp!F210+reexp!F210</f>
        <v>0</v>
      </c>
      <c r="G210">
        <f>+domexp!G210+reexp!G210</f>
        <v>0</v>
      </c>
      <c r="H210">
        <f>+domexp!H210+reexp!H210</f>
        <v>0</v>
      </c>
      <c r="I210">
        <f>+domexp!I210+reexp!I210</f>
        <v>0</v>
      </c>
      <c r="J210">
        <f>+domexp!J210+reexp!J210</f>
        <v>3278707</v>
      </c>
      <c r="K210">
        <f>+domexp!K210+reexp!K210</f>
        <v>3614549</v>
      </c>
      <c r="L210">
        <f>+domexp!L210+reexp!L210</f>
        <v>3682055</v>
      </c>
      <c r="M210">
        <f>+domexp!M210+reexp!M210</f>
        <v>4727989</v>
      </c>
      <c r="N210">
        <f>+domexp!N210+reexp!N210</f>
        <v>3990847</v>
      </c>
      <c r="O210">
        <f>+domexp!O210+reexp!O210</f>
        <v>3591843</v>
      </c>
      <c r="P210">
        <f>+domexp!P210+reexp!P210</f>
        <v>4092549</v>
      </c>
      <c r="Q210">
        <f>+domexp!Q210+reexp!Q210</f>
        <v>4628415</v>
      </c>
      <c r="R210">
        <f>+domexp!R210+reexp!R210</f>
        <v>5738361</v>
      </c>
      <c r="S210">
        <f>+domexp!S210+reexp!S210</f>
        <v>0</v>
      </c>
      <c r="T210">
        <f>+domexp!T210+reexp!T210</f>
        <v>0</v>
      </c>
      <c r="U210">
        <f>+domexp!U210+reexp!U210</f>
        <v>0</v>
      </c>
      <c r="V210">
        <f>+domexp!V210+reexp!V210</f>
        <v>0</v>
      </c>
      <c r="W210">
        <f>+domexp!W210+reexp!W210</f>
        <v>0</v>
      </c>
      <c r="X210">
        <f>+domexp!X210+reexp!X210</f>
        <v>4791338</v>
      </c>
      <c r="Y210">
        <f>+domexp!Y210+reexp!Y210</f>
        <v>14881954</v>
      </c>
      <c r="Z210">
        <f>+domexp!Z210+reexp!Z210</f>
        <v>6771023</v>
      </c>
      <c r="AA210">
        <f>+domexp!AA210+reexp!AA210</f>
        <v>6846858</v>
      </c>
      <c r="AB210">
        <f>+domexp!AB210+reexp!AB210</f>
        <v>5988893</v>
      </c>
      <c r="AC210">
        <f>+domexp!AC210+reexp!AC210</f>
        <v>6820067</v>
      </c>
      <c r="AD210">
        <f>+domexp!AD210+reexp!AD210</f>
        <v>6921730</v>
      </c>
      <c r="AE210">
        <f>+domexp!AE210+reexp!AE210</f>
        <v>7388901</v>
      </c>
      <c r="AF210">
        <f>+domexp!AF210+reexp!AF210</f>
        <v>8143776</v>
      </c>
      <c r="AG210">
        <f>+domexp!AG210+reexp!AG210</f>
        <v>6473993</v>
      </c>
      <c r="AH210">
        <f>+domexp!AH210+reexp!AH210</f>
        <v>6248920</v>
      </c>
      <c r="AI210">
        <f>+domexp!AI210+reexp!AI210</f>
        <v>4950659</v>
      </c>
      <c r="AJ210">
        <f>+domexp!AJ210+reexp!AJ210</f>
        <v>2998578</v>
      </c>
      <c r="AK210">
        <f>+domexp!AK210+reexp!AK210</f>
        <v>3143563</v>
      </c>
      <c r="AL210">
        <f>+domexp!AL210+reexp!AL210</f>
        <v>2558259</v>
      </c>
      <c r="AM210">
        <f>+domexp!AM210+reexp!AM210</f>
        <v>2888533</v>
      </c>
      <c r="AN210">
        <f>+domexp!AN210+reexp!AN210</f>
        <v>3156591</v>
      </c>
      <c r="AO210">
        <f>+domexp!AO210+reexp!AO210</f>
        <v>2752985</v>
      </c>
      <c r="AP210">
        <f>+domexp!AP210+reexp!AP210</f>
        <v>3278962</v>
      </c>
      <c r="AQ210">
        <f>+domexp!AQ210+reexp!AQ210</f>
        <v>2676510</v>
      </c>
      <c r="AR210">
        <f>+domexp!AR210+reexp!AR210</f>
        <v>2955629</v>
      </c>
      <c r="AS210">
        <f>+domexp!AS210+reexp!AS210</f>
        <v>3194628</v>
      </c>
      <c r="AT210">
        <f>+domexp!AT210+reexp!AT210</f>
        <v>3493327</v>
      </c>
      <c r="AU210">
        <f>+domexp!AU210+reexp!AU210</f>
        <v>639101</v>
      </c>
      <c r="AV210">
        <f>+domexp!AV210+reexp!AV210</f>
        <v>0</v>
      </c>
      <c r="AW210">
        <f>+domexp!AW210+reexp!AW210</f>
        <v>2897</v>
      </c>
      <c r="AX210">
        <f>+domexp!AX210+reexp!AX210</f>
        <v>1305942</v>
      </c>
      <c r="AY210">
        <f>+domexp!AY210+reexp!AY210</f>
        <v>8623693</v>
      </c>
      <c r="AZ210">
        <f>+domexp!AZ210+reexp!AZ210</f>
        <v>20483775</v>
      </c>
      <c r="BA210">
        <f>+domexp!BA210+reexp!BA210</f>
        <v>14057141</v>
      </c>
      <c r="BB210">
        <f>+domexp!BB210+reexp!BB210</f>
        <v>7109823</v>
      </c>
      <c r="BC210">
        <f>+domexp!BC210+reexp!BC210</f>
        <v>9013199</v>
      </c>
    </row>
    <row r="211" spans="1:55" x14ac:dyDescent="0.25">
      <c r="A211" t="s">
        <v>0</v>
      </c>
      <c r="B211" t="s">
        <v>160</v>
      </c>
      <c r="C211" t="s">
        <v>161</v>
      </c>
      <c r="D211" t="s">
        <v>232</v>
      </c>
      <c r="E211">
        <f>+domexp!E211+reexp!E211</f>
        <v>0</v>
      </c>
      <c r="F211">
        <f>+domexp!F211+reexp!F211</f>
        <v>0</v>
      </c>
      <c r="G211">
        <f>+domexp!G211+reexp!G211</f>
        <v>0</v>
      </c>
      <c r="H211">
        <f>+domexp!H211+reexp!H211</f>
        <v>0</v>
      </c>
      <c r="I211">
        <f>+domexp!I211+reexp!I211</f>
        <v>0</v>
      </c>
      <c r="J211">
        <f>+domexp!J211+reexp!J211</f>
        <v>3288603</v>
      </c>
      <c r="K211">
        <f>+domexp!K211+reexp!K211</f>
        <v>3865068</v>
      </c>
      <c r="L211">
        <f>+domexp!L211+reexp!L211</f>
        <v>3967997</v>
      </c>
      <c r="M211">
        <f>+domexp!M211+reexp!M211</f>
        <v>3445607</v>
      </c>
      <c r="N211">
        <f>+domexp!N211+reexp!N211</f>
        <v>3435742</v>
      </c>
      <c r="O211">
        <f>+domexp!O211+reexp!O211</f>
        <v>4245751</v>
      </c>
      <c r="P211">
        <f>+domexp!P211+reexp!P211</f>
        <v>4503743</v>
      </c>
      <c r="Q211">
        <f>+domexp!Q211+reexp!Q211</f>
        <v>5155719</v>
      </c>
      <c r="R211">
        <f>+domexp!R211+reexp!R211</f>
        <v>6005647</v>
      </c>
      <c r="S211">
        <f>+domexp!S211+reexp!S211</f>
        <v>0</v>
      </c>
      <c r="T211">
        <f>+domexp!T211+reexp!T211</f>
        <v>0</v>
      </c>
      <c r="U211">
        <f>+domexp!U211+reexp!U211</f>
        <v>0</v>
      </c>
      <c r="V211">
        <f>+domexp!V211+reexp!V211</f>
        <v>0</v>
      </c>
      <c r="W211">
        <f>+domexp!W211+reexp!W211</f>
        <v>0</v>
      </c>
      <c r="X211">
        <f>+domexp!X211+reexp!X211</f>
        <v>6406300</v>
      </c>
      <c r="Y211">
        <f>+domexp!Y211+reexp!Y211</f>
        <v>16938573</v>
      </c>
      <c r="Z211">
        <f>+domexp!Z211+reexp!Z211</f>
        <v>8580893</v>
      </c>
      <c r="AA211">
        <f>+domexp!AA211+reexp!AA211</f>
        <v>6679802</v>
      </c>
      <c r="AB211">
        <f>+domexp!AB211+reexp!AB211</f>
        <v>7895030</v>
      </c>
      <c r="AC211">
        <f>+domexp!AC211+reexp!AC211</f>
        <v>8449426</v>
      </c>
      <c r="AD211">
        <f>+domexp!AD211+reexp!AD211</f>
        <v>11815333</v>
      </c>
      <c r="AE211">
        <f>+domexp!AE211+reexp!AE211</f>
        <v>11844603</v>
      </c>
      <c r="AF211">
        <f>+domexp!AF211+reexp!AF211</f>
        <v>11738699</v>
      </c>
      <c r="AG211">
        <f>+domexp!AG211+reexp!AG211</f>
        <v>11728429</v>
      </c>
      <c r="AH211">
        <f>+domexp!AH211+reexp!AH211</f>
        <v>12599174</v>
      </c>
      <c r="AI211">
        <f>+domexp!AI211+reexp!AI211</f>
        <v>7703425</v>
      </c>
      <c r="AJ211">
        <f>+domexp!AJ211+reexp!AJ211</f>
        <v>4964819</v>
      </c>
      <c r="AK211">
        <f>+domexp!AK211+reexp!AK211</f>
        <v>4833382</v>
      </c>
      <c r="AL211">
        <f>+domexp!AL211+reexp!AL211</f>
        <v>4565786</v>
      </c>
      <c r="AM211">
        <f>+domexp!AM211+reexp!AM211</f>
        <v>5842591</v>
      </c>
      <c r="AN211">
        <f>+domexp!AN211+reexp!AN211</f>
        <v>6000933</v>
      </c>
      <c r="AO211">
        <f>+domexp!AO211+reexp!AO211</f>
        <v>6481121</v>
      </c>
      <c r="AP211">
        <f>+domexp!AP211+reexp!AP211</f>
        <v>8687086</v>
      </c>
      <c r="AQ211">
        <f>+domexp!AQ211+reexp!AQ211</f>
        <v>7827409</v>
      </c>
      <c r="AR211">
        <f>+domexp!AR211+reexp!AR211</f>
        <v>7340233</v>
      </c>
      <c r="AS211">
        <f>+domexp!AS211+reexp!AS211</f>
        <v>8614468</v>
      </c>
      <c r="AT211">
        <f>+domexp!AT211+reexp!AT211</f>
        <v>7896736</v>
      </c>
      <c r="AU211">
        <f>+domexp!AU211+reexp!AU211</f>
        <v>794110</v>
      </c>
      <c r="AV211">
        <f>+domexp!AV211+reexp!AV211</f>
        <v>0</v>
      </c>
      <c r="AW211">
        <f>+domexp!AW211+reexp!AW211</f>
        <v>0</v>
      </c>
      <c r="AX211">
        <f>+domexp!AX211+reexp!AX211</f>
        <v>734033</v>
      </c>
      <c r="AY211">
        <f>+domexp!AY211+reexp!AY211</f>
        <v>14948901</v>
      </c>
      <c r="AZ211">
        <f>+domexp!AZ211+reexp!AZ211</f>
        <v>0</v>
      </c>
      <c r="BA211">
        <f>+domexp!BA211+reexp!BA211</f>
        <v>0</v>
      </c>
      <c r="BB211">
        <f>+domexp!BB211+reexp!BB211</f>
        <v>0</v>
      </c>
      <c r="BC211">
        <f>+domexp!BC211+reexp!BC211</f>
        <v>0</v>
      </c>
    </row>
    <row r="212" spans="1:55" x14ac:dyDescent="0.25">
      <c r="B212" t="s">
        <v>237</v>
      </c>
      <c r="E212">
        <f>+domexp!E212+reexp!E212</f>
        <v>0</v>
      </c>
      <c r="F212">
        <f>+domexp!F212+reexp!F212</f>
        <v>0</v>
      </c>
      <c r="G212">
        <f>+domexp!G212+reexp!G212</f>
        <v>0</v>
      </c>
      <c r="H212">
        <f>+domexp!H212+reexp!H212</f>
        <v>0</v>
      </c>
      <c r="I212">
        <f>+domexp!I212+reexp!I212</f>
        <v>0</v>
      </c>
      <c r="J212">
        <f>+domexp!J212+reexp!J212</f>
        <v>37227</v>
      </c>
      <c r="K212">
        <f>+domexp!K212+reexp!K212</f>
        <v>172093</v>
      </c>
      <c r="L212">
        <f>+domexp!L212+reexp!L212</f>
        <v>320180</v>
      </c>
      <c r="M212">
        <f>+domexp!M212+reexp!M212</f>
        <v>488676</v>
      </c>
      <c r="N212">
        <f>+domexp!N212+reexp!N212</f>
        <v>306132</v>
      </c>
      <c r="O212">
        <f>+domexp!O212+reexp!O212</f>
        <v>444890</v>
      </c>
      <c r="P212">
        <f>+domexp!P212+reexp!P212</f>
        <v>635677</v>
      </c>
      <c r="Q212">
        <f>+domexp!Q212+reexp!Q212</f>
        <v>904493</v>
      </c>
      <c r="R212">
        <f>+domexp!R212+reexp!R212</f>
        <v>1382554</v>
      </c>
      <c r="S212">
        <f>+domexp!S212+reexp!S212</f>
        <v>0</v>
      </c>
      <c r="T212">
        <f>+domexp!T212+reexp!T212</f>
        <v>0</v>
      </c>
      <c r="U212">
        <f>+domexp!U212+reexp!U212</f>
        <v>0</v>
      </c>
      <c r="V212">
        <f>+domexp!V212+reexp!V212</f>
        <v>0</v>
      </c>
      <c r="W212">
        <f>+domexp!W212+reexp!W212</f>
        <v>0</v>
      </c>
      <c r="X212">
        <f>+domexp!X212+reexp!X212</f>
        <v>1205842</v>
      </c>
      <c r="Y212">
        <f>+domexp!Y212+reexp!Y212</f>
        <v>2966479</v>
      </c>
      <c r="Z212">
        <f>+domexp!Z212+reexp!Z212</f>
        <v>2284264</v>
      </c>
      <c r="AA212">
        <f>+domexp!AA212+reexp!AA212</f>
        <v>15647</v>
      </c>
      <c r="AB212">
        <f>+domexp!AB212+reexp!AB212</f>
        <v>35901</v>
      </c>
      <c r="AC212">
        <f>+domexp!AC212+reexp!AC212</f>
        <v>43370</v>
      </c>
      <c r="AD212">
        <f>+domexp!AD212+reexp!AD212</f>
        <v>2044541</v>
      </c>
      <c r="AE212">
        <f>+domexp!AE212+reexp!AE212</f>
        <v>2650042</v>
      </c>
      <c r="AF212">
        <f>+domexp!AF212+reexp!AF212</f>
        <v>3362019</v>
      </c>
      <c r="AG212">
        <f>+domexp!AG212+reexp!AG212</f>
        <v>3642632</v>
      </c>
      <c r="AH212">
        <f>+domexp!AH212+reexp!AH212</f>
        <v>3314818</v>
      </c>
      <c r="AI212">
        <f>+domexp!AI212+reexp!AI212</f>
        <v>3001082</v>
      </c>
      <c r="AJ212">
        <f>+domexp!AJ212+reexp!AJ212</f>
        <v>1515884</v>
      </c>
      <c r="AK212">
        <f>+domexp!AK212+reexp!AK212</f>
        <v>954725</v>
      </c>
      <c r="AL212">
        <f>+domexp!AL212+reexp!AL212</f>
        <v>898216</v>
      </c>
      <c r="AM212">
        <f>+domexp!AM212+reexp!AM212</f>
        <v>1232124</v>
      </c>
      <c r="AN212">
        <f>+domexp!AN212+reexp!AN212</f>
        <v>29049</v>
      </c>
      <c r="AO212">
        <f>+domexp!AO212+reexp!AO212</f>
        <v>21470</v>
      </c>
      <c r="AP212">
        <f>+domexp!AP212+reexp!AP212</f>
        <v>36656</v>
      </c>
      <c r="AQ212">
        <f>+domexp!AQ212+reexp!AQ212</f>
        <v>31394</v>
      </c>
      <c r="AR212">
        <f>+domexp!AR212+reexp!AR212</f>
        <v>30582</v>
      </c>
      <c r="AS212">
        <f>+domexp!AS212+reexp!AS212</f>
        <v>3168612</v>
      </c>
      <c r="AT212">
        <f>+domexp!AT212+reexp!AT212</f>
        <v>2350979</v>
      </c>
      <c r="AU212">
        <f>+domexp!AU212+reexp!AU212</f>
        <v>228784</v>
      </c>
      <c r="AV212">
        <f>+domexp!AV212+reexp!AV212</f>
        <v>0</v>
      </c>
      <c r="AW212">
        <f>+domexp!AW212+reexp!AW212</f>
        <v>0</v>
      </c>
      <c r="AX212">
        <f>+domexp!AX212+reexp!AX212</f>
        <v>191616</v>
      </c>
      <c r="AY212">
        <f>+domexp!AY212+reexp!AY212</f>
        <v>5429355</v>
      </c>
      <c r="AZ212">
        <f>+domexp!AZ212+reexp!AZ212</f>
        <v>0</v>
      </c>
      <c r="BA212">
        <f>+domexp!BA212+reexp!BA212</f>
        <v>0</v>
      </c>
      <c r="BB212">
        <f>+domexp!BB212+reexp!BB212</f>
        <v>0</v>
      </c>
      <c r="BC212">
        <f>+domexp!BC212+reexp!BC212</f>
        <v>0</v>
      </c>
    </row>
    <row r="213" spans="1:55" x14ac:dyDescent="0.25">
      <c r="B213" t="s">
        <v>238</v>
      </c>
      <c r="E213">
        <f>+domexp!E213+reexp!E213</f>
        <v>0</v>
      </c>
      <c r="F213">
        <f>+domexp!F213+reexp!F213</f>
        <v>0</v>
      </c>
      <c r="G213">
        <f>+domexp!G213+reexp!G213</f>
        <v>0</v>
      </c>
      <c r="H213">
        <f>+domexp!H213+reexp!H213</f>
        <v>0</v>
      </c>
      <c r="I213">
        <f>+domexp!I213+reexp!I213</f>
        <v>0</v>
      </c>
      <c r="J213">
        <f>+domexp!J213+reexp!J213</f>
        <v>0</v>
      </c>
      <c r="K213">
        <f>+domexp!K213+reexp!K213</f>
        <v>0</v>
      </c>
      <c r="L213">
        <f>+domexp!L213+reexp!L213</f>
        <v>0</v>
      </c>
      <c r="M213">
        <f>+domexp!M213+reexp!M213</f>
        <v>0</v>
      </c>
      <c r="N213">
        <f>+domexp!N213+reexp!N213</f>
        <v>0</v>
      </c>
      <c r="O213">
        <f>+domexp!O213+reexp!O213</f>
        <v>0</v>
      </c>
      <c r="P213">
        <f>+domexp!P213+reexp!P213</f>
        <v>0</v>
      </c>
      <c r="Q213">
        <f>+domexp!Q213+reexp!Q213</f>
        <v>0</v>
      </c>
      <c r="R213">
        <f>+domexp!R213+reexp!R213</f>
        <v>0</v>
      </c>
      <c r="S213">
        <f>+domexp!S213+reexp!S213</f>
        <v>0</v>
      </c>
      <c r="T213">
        <f>+domexp!T213+reexp!T213</f>
        <v>0</v>
      </c>
      <c r="U213">
        <f>+domexp!U213+reexp!U213</f>
        <v>0</v>
      </c>
      <c r="V213">
        <f>+domexp!V213+reexp!V213</f>
        <v>0</v>
      </c>
      <c r="W213">
        <f>+domexp!W213+reexp!W213</f>
        <v>0</v>
      </c>
      <c r="X213">
        <f>+domexp!X213+reexp!X213</f>
        <v>0</v>
      </c>
      <c r="Y213">
        <f>+domexp!Y213+reexp!Y213</f>
        <v>0</v>
      </c>
      <c r="Z213">
        <f>+domexp!Z213+reexp!Z213</f>
        <v>0</v>
      </c>
      <c r="AA213">
        <f>+domexp!AA213+reexp!AA213</f>
        <v>0</v>
      </c>
      <c r="AB213">
        <f>+domexp!AB213+reexp!AB213</f>
        <v>0</v>
      </c>
      <c r="AC213">
        <f>+domexp!AC213+reexp!AC213</f>
        <v>0</v>
      </c>
      <c r="AD213">
        <f>+domexp!AD213+reexp!AD213</f>
        <v>32241</v>
      </c>
      <c r="AE213">
        <f>+domexp!AE213+reexp!AE213</f>
        <v>75037</v>
      </c>
      <c r="AF213">
        <f>+domexp!AF213+reexp!AF213</f>
        <v>87575</v>
      </c>
      <c r="AG213">
        <f>+domexp!AG213+reexp!AG213</f>
        <v>98406</v>
      </c>
      <c r="AH213">
        <f>+domexp!AH213+reexp!AH213</f>
        <v>71171</v>
      </c>
      <c r="AI213">
        <f>+domexp!AI213+reexp!AI213</f>
        <v>74605</v>
      </c>
      <c r="AJ213">
        <f>+domexp!AJ213+reexp!AJ213</f>
        <v>59630</v>
      </c>
      <c r="AK213">
        <f>+domexp!AK213+reexp!AK213</f>
        <v>62333</v>
      </c>
      <c r="AL213">
        <f>+domexp!AL213+reexp!AL213</f>
        <v>36527</v>
      </c>
      <c r="AM213">
        <f>+domexp!AM213+reexp!AM213</f>
        <v>58797</v>
      </c>
      <c r="AN213">
        <f>+domexp!AN213+reexp!AN213</f>
        <v>336</v>
      </c>
      <c r="AO213">
        <f>+domexp!AO213+reexp!AO213</f>
        <v>840</v>
      </c>
      <c r="AP213">
        <f>+domexp!AP213+reexp!AP213</f>
        <v>502</v>
      </c>
      <c r="AQ213">
        <f>+domexp!AQ213+reexp!AQ213</f>
        <v>786</v>
      </c>
      <c r="AR213">
        <f>+domexp!AR213+reexp!AR213</f>
        <v>324</v>
      </c>
      <c r="AS213">
        <f>+domexp!AS213+reexp!AS213</f>
        <v>50112</v>
      </c>
      <c r="AT213">
        <f>+domexp!AT213+reexp!AT213</f>
        <v>47566</v>
      </c>
      <c r="AU213">
        <f>+domexp!AU213+reexp!AU213</f>
        <v>7295</v>
      </c>
      <c r="AV213">
        <f>+domexp!AV213+reexp!AV213</f>
        <v>0</v>
      </c>
      <c r="AW213">
        <f>+domexp!AW213+reexp!AW213</f>
        <v>0</v>
      </c>
      <c r="AX213">
        <f>+domexp!AX213+reexp!AX213</f>
        <v>9</v>
      </c>
      <c r="AY213">
        <f>+domexp!AY213+reexp!AY213</f>
        <v>10461</v>
      </c>
      <c r="AZ213">
        <f>+domexp!AZ213+reexp!AZ213</f>
        <v>0</v>
      </c>
      <c r="BA213">
        <f>+domexp!BA213+reexp!BA213</f>
        <v>0</v>
      </c>
      <c r="BB213">
        <f>+domexp!BB213+reexp!BB213</f>
        <v>0</v>
      </c>
      <c r="BC213">
        <f>+domexp!BC213+reexp!BC213</f>
        <v>0</v>
      </c>
    </row>
    <row r="214" spans="1:55" x14ac:dyDescent="0.25">
      <c r="A214" t="s">
        <v>0</v>
      </c>
      <c r="B214" t="s">
        <v>162</v>
      </c>
      <c r="D214" t="s">
        <v>232</v>
      </c>
      <c r="E214">
        <f>+domexp!E214+reexp!E214</f>
        <v>0</v>
      </c>
      <c r="F214">
        <f>+domexp!F214+reexp!F214</f>
        <v>0</v>
      </c>
      <c r="G214">
        <f>+domexp!G214+reexp!G214</f>
        <v>0</v>
      </c>
      <c r="H214">
        <f>+domexp!H214+reexp!H214</f>
        <v>0</v>
      </c>
      <c r="I214">
        <f>+domexp!I214+reexp!I214</f>
        <v>0</v>
      </c>
      <c r="J214">
        <f>+domexp!J214+reexp!J214</f>
        <v>0</v>
      </c>
      <c r="K214">
        <f>+domexp!K214+reexp!K214</f>
        <v>0</v>
      </c>
      <c r="L214">
        <f>+domexp!L214+reexp!L214</f>
        <v>0</v>
      </c>
      <c r="M214">
        <f>+domexp!M214+reexp!M214</f>
        <v>0</v>
      </c>
      <c r="N214">
        <f>+domexp!N214+reexp!N214</f>
        <v>0</v>
      </c>
      <c r="O214">
        <f>+domexp!O214+reexp!O214</f>
        <v>0</v>
      </c>
      <c r="P214">
        <f>+domexp!P214+reexp!P214</f>
        <v>0</v>
      </c>
      <c r="Q214">
        <f>+domexp!Q214+reexp!Q214</f>
        <v>0</v>
      </c>
      <c r="R214">
        <f>+domexp!R214+reexp!R214</f>
        <v>0</v>
      </c>
      <c r="S214">
        <f>+domexp!S214+reexp!S214</f>
        <v>0</v>
      </c>
      <c r="T214">
        <f>+domexp!T214+reexp!T214</f>
        <v>0</v>
      </c>
      <c r="U214">
        <f>+domexp!U214+reexp!U214</f>
        <v>0</v>
      </c>
      <c r="V214">
        <f>+domexp!V214+reexp!V214</f>
        <v>0</v>
      </c>
      <c r="W214">
        <f>+domexp!W214+reexp!W214</f>
        <v>0</v>
      </c>
      <c r="X214">
        <f>+domexp!X214+reexp!X214</f>
        <v>0</v>
      </c>
      <c r="Y214">
        <f>+domexp!Y214+reexp!Y214</f>
        <v>0</v>
      </c>
      <c r="Z214">
        <f>+domexp!Z214+reexp!Z214</f>
        <v>0</v>
      </c>
      <c r="AA214">
        <f>+domexp!AA214+reexp!AA214</f>
        <v>877313</v>
      </c>
      <c r="AB214">
        <f>+domexp!AB214+reexp!AB214</f>
        <v>866073</v>
      </c>
      <c r="AC214">
        <f>+domexp!AC214+reexp!AC214</f>
        <v>1173159</v>
      </c>
      <c r="AD214">
        <f>+domexp!AD214+reexp!AD214</f>
        <v>0</v>
      </c>
      <c r="AE214">
        <f>+domexp!AE214+reexp!AE214</f>
        <v>0</v>
      </c>
      <c r="AF214">
        <f>+domexp!AF214+reexp!AF214</f>
        <v>0</v>
      </c>
      <c r="AG214">
        <f>+domexp!AG214+reexp!AG214</f>
        <v>0</v>
      </c>
      <c r="AH214">
        <f>+domexp!AH214+reexp!AH214</f>
        <v>0</v>
      </c>
      <c r="AI214">
        <f>+domexp!AI214+reexp!AI214</f>
        <v>0</v>
      </c>
      <c r="AJ214">
        <f>+domexp!AJ214+reexp!AJ214</f>
        <v>0</v>
      </c>
      <c r="AK214">
        <f>+domexp!AK214+reexp!AK214</f>
        <v>0</v>
      </c>
      <c r="AL214">
        <f>+domexp!AL214+reexp!AL214</f>
        <v>0</v>
      </c>
      <c r="AM214">
        <f>+domexp!AM214+reexp!AM214</f>
        <v>0</v>
      </c>
      <c r="AN214">
        <f>+domexp!AN214+reexp!AN214</f>
        <v>1534453</v>
      </c>
      <c r="AO214">
        <f>+domexp!AO214+reexp!AO214</f>
        <v>1979273</v>
      </c>
      <c r="AP214">
        <f>+domexp!AP214+reexp!AP214</f>
        <v>3020035</v>
      </c>
      <c r="AQ214">
        <f>+domexp!AQ214+reexp!AQ214</f>
        <v>3402029</v>
      </c>
      <c r="AR214">
        <f>+domexp!AR214+reexp!AR214</f>
        <v>3097039</v>
      </c>
      <c r="AS214">
        <f>+domexp!AS214+reexp!AS214</f>
        <v>0</v>
      </c>
      <c r="AT214">
        <f>+domexp!AT214+reexp!AT214</f>
        <v>0</v>
      </c>
      <c r="AU214">
        <f>+domexp!AU214+reexp!AU214</f>
        <v>0</v>
      </c>
      <c r="AV214">
        <f>+domexp!AV214+reexp!AV214</f>
        <v>0</v>
      </c>
      <c r="AW214">
        <f>+domexp!AW214+reexp!AW214</f>
        <v>0</v>
      </c>
      <c r="AX214">
        <f>+domexp!AX214+reexp!AX214</f>
        <v>0</v>
      </c>
      <c r="AY214">
        <f>+domexp!AY214+reexp!AY214</f>
        <v>0</v>
      </c>
      <c r="AZ214">
        <f>+domexp!AZ214+reexp!AZ214</f>
        <v>0</v>
      </c>
      <c r="BA214">
        <f>+domexp!BA214+reexp!BA214</f>
        <v>0</v>
      </c>
      <c r="BB214">
        <f>+domexp!BB214+reexp!BB214</f>
        <v>0</v>
      </c>
      <c r="BC214">
        <f>+domexp!BC214+reexp!BC214</f>
        <v>0</v>
      </c>
    </row>
    <row r="215" spans="1:55" x14ac:dyDescent="0.25">
      <c r="B215" t="s">
        <v>274</v>
      </c>
      <c r="E215">
        <f>+domexp!E215+reexp!E215</f>
        <v>0</v>
      </c>
      <c r="F215">
        <f>+domexp!F215+reexp!F215</f>
        <v>0</v>
      </c>
      <c r="G215">
        <f>+domexp!G215+reexp!G215</f>
        <v>0</v>
      </c>
      <c r="H215">
        <f>+domexp!H215+reexp!H215</f>
        <v>0</v>
      </c>
      <c r="I215">
        <f>+domexp!I215+reexp!I215</f>
        <v>0</v>
      </c>
      <c r="J215">
        <f>+domexp!J215+reexp!J215</f>
        <v>0</v>
      </c>
      <c r="K215">
        <f>+domexp!K215+reexp!K215</f>
        <v>0</v>
      </c>
      <c r="L215">
        <f>+domexp!L215+reexp!L215</f>
        <v>0</v>
      </c>
      <c r="M215">
        <f>+domexp!M215+reexp!M215</f>
        <v>0</v>
      </c>
      <c r="N215">
        <f>+domexp!N215+reexp!N215</f>
        <v>0</v>
      </c>
      <c r="O215">
        <f>+domexp!O215+reexp!O215</f>
        <v>0</v>
      </c>
      <c r="P215">
        <f>+domexp!P215+reexp!P215</f>
        <v>0</v>
      </c>
      <c r="Q215">
        <f>+domexp!Q215+reexp!Q215</f>
        <v>0</v>
      </c>
      <c r="R215">
        <f>+domexp!R215+reexp!R215</f>
        <v>0</v>
      </c>
      <c r="S215">
        <f>+domexp!S215+reexp!S215</f>
        <v>0</v>
      </c>
      <c r="T215">
        <f>+domexp!T215+reexp!T215</f>
        <v>0</v>
      </c>
      <c r="U215">
        <f>+domexp!U215+reexp!U215</f>
        <v>0</v>
      </c>
      <c r="V215">
        <f>+domexp!V215+reexp!V215</f>
        <v>0</v>
      </c>
      <c r="W215">
        <f>+domexp!W215+reexp!W215</f>
        <v>0</v>
      </c>
      <c r="X215">
        <f>+domexp!X215+reexp!X215</f>
        <v>0</v>
      </c>
      <c r="Y215">
        <f>+domexp!Y215+reexp!Y215</f>
        <v>0</v>
      </c>
      <c r="Z215">
        <f>+domexp!Z215+reexp!Z215</f>
        <v>0</v>
      </c>
      <c r="AA215">
        <f>+domexp!AA215+reexp!AA215</f>
        <v>0</v>
      </c>
      <c r="AB215">
        <f>+domexp!AB215+reexp!AB215</f>
        <v>0</v>
      </c>
      <c r="AC215">
        <f>+domexp!AC215+reexp!AC215</f>
        <v>0</v>
      </c>
      <c r="AD215">
        <f>+domexp!AD215+reexp!AD215</f>
        <v>0</v>
      </c>
      <c r="AE215">
        <f>+domexp!AE215+reexp!AE215</f>
        <v>0</v>
      </c>
      <c r="AF215">
        <f>+domexp!AF215+reexp!AF215</f>
        <v>0</v>
      </c>
      <c r="AG215">
        <f>+domexp!AG215+reexp!AG215</f>
        <v>0</v>
      </c>
      <c r="AH215">
        <f>+domexp!AH215+reexp!AH215</f>
        <v>0</v>
      </c>
      <c r="AI215">
        <f>+domexp!AI215+reexp!AI215</f>
        <v>0</v>
      </c>
      <c r="AJ215">
        <f>+domexp!AJ215+reexp!AJ215</f>
        <v>0</v>
      </c>
      <c r="AK215">
        <f>+domexp!AK215+reexp!AK215</f>
        <v>0</v>
      </c>
      <c r="AL215">
        <f>+domexp!AL215+reexp!AL215</f>
        <v>0</v>
      </c>
      <c r="AM215">
        <f>+domexp!AM215+reexp!AM215</f>
        <v>0</v>
      </c>
      <c r="AN215">
        <f>+domexp!AN215+reexp!AN215</f>
        <v>0</v>
      </c>
      <c r="AO215">
        <f>+domexp!AO215+reexp!AO215</f>
        <v>0</v>
      </c>
      <c r="AP215">
        <f>+domexp!AP215+reexp!AP215</f>
        <v>0</v>
      </c>
      <c r="AQ215">
        <f>+domexp!AQ215+reexp!AQ215</f>
        <v>0</v>
      </c>
      <c r="AR215">
        <f>+domexp!AR215+reexp!AR215</f>
        <v>0</v>
      </c>
      <c r="AS215">
        <f>+domexp!AS215+reexp!AS215</f>
        <v>0</v>
      </c>
      <c r="AT215">
        <f>+domexp!AT215+reexp!AT215</f>
        <v>0</v>
      </c>
      <c r="AU215">
        <f>+domexp!AU215+reexp!AU215</f>
        <v>0</v>
      </c>
      <c r="AV215">
        <f>+domexp!AV215+reexp!AV215</f>
        <v>0</v>
      </c>
      <c r="AW215">
        <f>+domexp!AW215+reexp!AW215</f>
        <v>0</v>
      </c>
      <c r="AX215">
        <f>+domexp!AX215+reexp!AX215</f>
        <v>0</v>
      </c>
      <c r="AY215">
        <f>+domexp!AY215+reexp!AY215</f>
        <v>0</v>
      </c>
      <c r="AZ215">
        <f>+domexp!AZ215+reexp!AZ215</f>
        <v>12295765</v>
      </c>
      <c r="BA215">
        <f>+domexp!BA215+reexp!BA215</f>
        <v>16480105</v>
      </c>
      <c r="BB215">
        <f>+domexp!BB215+reexp!BB215</f>
        <v>19012574</v>
      </c>
      <c r="BC215">
        <f>+domexp!BC215+reexp!BC215</f>
        <v>24043148</v>
      </c>
    </row>
    <row r="216" spans="1:55" x14ac:dyDescent="0.25">
      <c r="B216" t="s">
        <v>275</v>
      </c>
      <c r="E216">
        <f>+domexp!E216+reexp!E216</f>
        <v>0</v>
      </c>
      <c r="F216">
        <f>+domexp!F216+reexp!F216</f>
        <v>0</v>
      </c>
      <c r="G216">
        <f>+domexp!G216+reexp!G216</f>
        <v>0</v>
      </c>
      <c r="H216">
        <f>+domexp!H216+reexp!H216</f>
        <v>0</v>
      </c>
      <c r="I216">
        <f>+domexp!I216+reexp!I216</f>
        <v>0</v>
      </c>
      <c r="J216">
        <f>+domexp!J216+reexp!J216</f>
        <v>0</v>
      </c>
      <c r="K216">
        <f>+domexp!K216+reexp!K216</f>
        <v>0</v>
      </c>
      <c r="L216">
        <f>+domexp!L216+reexp!L216</f>
        <v>0</v>
      </c>
      <c r="M216">
        <f>+domexp!M216+reexp!M216</f>
        <v>0</v>
      </c>
      <c r="N216">
        <f>+domexp!N216+reexp!N216</f>
        <v>0</v>
      </c>
      <c r="O216">
        <f>+domexp!O216+reexp!O216</f>
        <v>0</v>
      </c>
      <c r="P216">
        <f>+domexp!P216+reexp!P216</f>
        <v>0</v>
      </c>
      <c r="Q216">
        <f>+domexp!Q216+reexp!Q216</f>
        <v>0</v>
      </c>
      <c r="R216">
        <f>+domexp!R216+reexp!R216</f>
        <v>0</v>
      </c>
      <c r="S216">
        <f>+domexp!S216+reexp!S216</f>
        <v>0</v>
      </c>
      <c r="T216">
        <f>+domexp!T216+reexp!T216</f>
        <v>0</v>
      </c>
      <c r="U216">
        <f>+domexp!U216+reexp!U216</f>
        <v>0</v>
      </c>
      <c r="V216">
        <f>+domexp!V216+reexp!V216</f>
        <v>0</v>
      </c>
      <c r="W216">
        <f>+domexp!W216+reexp!W216</f>
        <v>0</v>
      </c>
      <c r="X216">
        <f>+domexp!X216+reexp!X216</f>
        <v>0</v>
      </c>
      <c r="Y216">
        <f>+domexp!Y216+reexp!Y216</f>
        <v>0</v>
      </c>
      <c r="Z216">
        <f>+domexp!Z216+reexp!Z216</f>
        <v>0</v>
      </c>
      <c r="AA216">
        <f>+domexp!AA216+reexp!AA216</f>
        <v>0</v>
      </c>
      <c r="AB216">
        <f>+domexp!AB216+reexp!AB216</f>
        <v>0</v>
      </c>
      <c r="AC216">
        <f>+domexp!AC216+reexp!AC216</f>
        <v>0</v>
      </c>
      <c r="AD216">
        <f>+domexp!AD216+reexp!AD216</f>
        <v>0</v>
      </c>
      <c r="AE216">
        <f>+domexp!AE216+reexp!AE216</f>
        <v>0</v>
      </c>
      <c r="AF216">
        <f>+domexp!AF216+reexp!AF216</f>
        <v>0</v>
      </c>
      <c r="AG216">
        <f>+domexp!AG216+reexp!AG216</f>
        <v>0</v>
      </c>
      <c r="AH216">
        <f>+domexp!AH216+reexp!AH216</f>
        <v>0</v>
      </c>
      <c r="AI216">
        <f>+domexp!AI216+reexp!AI216</f>
        <v>0</v>
      </c>
      <c r="AJ216">
        <f>+domexp!AJ216+reexp!AJ216</f>
        <v>0</v>
      </c>
      <c r="AK216">
        <f>+domexp!AK216+reexp!AK216</f>
        <v>0</v>
      </c>
      <c r="AL216">
        <f>+domexp!AL216+reexp!AL216</f>
        <v>0</v>
      </c>
      <c r="AM216">
        <f>+domexp!AM216+reexp!AM216</f>
        <v>0</v>
      </c>
      <c r="AN216">
        <f>+domexp!AN216+reexp!AN216</f>
        <v>0</v>
      </c>
      <c r="AO216">
        <f>+domexp!AO216+reexp!AO216</f>
        <v>0</v>
      </c>
      <c r="AP216">
        <f>+domexp!AP216+reexp!AP216</f>
        <v>0</v>
      </c>
      <c r="AQ216">
        <f>+domexp!AQ216+reexp!AQ216</f>
        <v>0</v>
      </c>
      <c r="AR216">
        <f>+domexp!AR216+reexp!AR216</f>
        <v>0</v>
      </c>
      <c r="AS216">
        <f>+domexp!AS216+reexp!AS216</f>
        <v>0</v>
      </c>
      <c r="AT216">
        <f>+domexp!AT216+reexp!AT216</f>
        <v>0</v>
      </c>
      <c r="AU216">
        <f>+domexp!AU216+reexp!AU216</f>
        <v>0</v>
      </c>
      <c r="AV216">
        <f>+domexp!AV216+reexp!AV216</f>
        <v>0</v>
      </c>
      <c r="AW216">
        <f>+domexp!AW216+reexp!AW216</f>
        <v>0</v>
      </c>
      <c r="AX216">
        <f>+domexp!AX216+reexp!AX216</f>
        <v>0</v>
      </c>
      <c r="AY216">
        <f>+domexp!AY216+reexp!AY216</f>
        <v>0</v>
      </c>
      <c r="AZ216">
        <f>+domexp!AZ216+reexp!AZ216</f>
        <v>18012602</v>
      </c>
      <c r="BA216">
        <f>+domexp!BA216+reexp!BA216</f>
        <v>20537372</v>
      </c>
      <c r="BB216">
        <f>+domexp!BB216+reexp!BB216</f>
        <v>23312634</v>
      </c>
      <c r="BC216">
        <f>+domexp!BC216+reexp!BC216</f>
        <v>30123228</v>
      </c>
    </row>
    <row r="217" spans="1:55" x14ac:dyDescent="0.25">
      <c r="A217" t="s">
        <v>0</v>
      </c>
      <c r="B217" t="s">
        <v>163</v>
      </c>
      <c r="D217" t="s">
        <v>232</v>
      </c>
      <c r="E217">
        <f>+domexp!E217+reexp!E217</f>
        <v>0</v>
      </c>
      <c r="F217">
        <f>+domexp!F217+reexp!F217</f>
        <v>0</v>
      </c>
      <c r="G217">
        <f>+domexp!G217+reexp!G217</f>
        <v>0</v>
      </c>
      <c r="H217">
        <f>+domexp!H217+reexp!H217</f>
        <v>0</v>
      </c>
      <c r="I217">
        <f>+domexp!I217+reexp!I217</f>
        <v>0</v>
      </c>
      <c r="J217">
        <f>+domexp!J217+reexp!J217</f>
        <v>1435279</v>
      </c>
      <c r="K217">
        <f>+domexp!K217+reexp!K217</f>
        <v>1664406</v>
      </c>
      <c r="L217">
        <f>+domexp!L217+reexp!L217</f>
        <v>1886371</v>
      </c>
      <c r="M217">
        <f>+domexp!M217+reexp!M217</f>
        <v>1852685</v>
      </c>
      <c r="N217">
        <f>+domexp!N217+reexp!N217</f>
        <v>1919665</v>
      </c>
      <c r="O217">
        <f>+domexp!O217+reexp!O217</f>
        <v>2455239</v>
      </c>
      <c r="P217">
        <f>+domexp!P217+reexp!P217</f>
        <v>2629723</v>
      </c>
      <c r="Q217">
        <f>+domexp!Q217+reexp!Q217</f>
        <v>2983404</v>
      </c>
      <c r="R217">
        <f>+domexp!R217+reexp!R217</f>
        <v>4316156</v>
      </c>
      <c r="S217">
        <f>+domexp!S217+reexp!S217</f>
        <v>0</v>
      </c>
      <c r="T217">
        <f>+domexp!T217+reexp!T217</f>
        <v>0</v>
      </c>
      <c r="U217">
        <f>+domexp!U217+reexp!U217</f>
        <v>0</v>
      </c>
      <c r="V217">
        <f>+domexp!V217+reexp!V217</f>
        <v>0</v>
      </c>
      <c r="W217">
        <f>+domexp!W217+reexp!W217</f>
        <v>0</v>
      </c>
      <c r="X217">
        <f>+domexp!X217+reexp!X217</f>
        <v>2518660</v>
      </c>
      <c r="Y217">
        <f>+domexp!Y217+reexp!Y217</f>
        <v>6595933</v>
      </c>
      <c r="Z217">
        <f>+domexp!Z217+reexp!Z217</f>
        <v>4033175</v>
      </c>
      <c r="AA217">
        <f>+domexp!AA217+reexp!AA217</f>
        <v>3663892</v>
      </c>
      <c r="AB217">
        <f>+domexp!AB217+reexp!AB217</f>
        <v>3869068</v>
      </c>
      <c r="AC217">
        <f>+domexp!AC217+reexp!AC217</f>
        <v>4434949</v>
      </c>
      <c r="AD217">
        <f>+domexp!AD217+reexp!AD217</f>
        <v>5193485</v>
      </c>
      <c r="AE217">
        <f>+domexp!AE217+reexp!AE217</f>
        <v>5903762</v>
      </c>
      <c r="AF217">
        <f>+domexp!AF217+reexp!AF217</f>
        <v>6109613</v>
      </c>
      <c r="AG217">
        <f>+domexp!AG217+reexp!AG217</f>
        <v>6199324</v>
      </c>
      <c r="AH217">
        <f>+domexp!AH217+reexp!AH217</f>
        <v>6137065</v>
      </c>
      <c r="AI217">
        <f>+domexp!AI217+reexp!AI217</f>
        <v>4160238</v>
      </c>
      <c r="AJ217">
        <f>+domexp!AJ217+reexp!AJ217</f>
        <v>2820023</v>
      </c>
      <c r="AK217">
        <f>+domexp!AK217+reexp!AK217</f>
        <v>2555268</v>
      </c>
      <c r="AL217">
        <f>+domexp!AL217+reexp!AL217</f>
        <v>2202253</v>
      </c>
      <c r="AM217">
        <f>+domexp!AM217+reexp!AM217</f>
        <v>2908155</v>
      </c>
      <c r="AN217">
        <f>+domexp!AN217+reexp!AN217</f>
        <v>3279222</v>
      </c>
      <c r="AO217">
        <f>+domexp!AO217+reexp!AO217</f>
        <v>3274319</v>
      </c>
      <c r="AP217">
        <f>+domexp!AP217+reexp!AP217</f>
        <v>4012306</v>
      </c>
      <c r="AQ217">
        <f>+domexp!AQ217+reexp!AQ217</f>
        <v>3562263</v>
      </c>
      <c r="AR217">
        <f>+domexp!AR217+reexp!AR217</f>
        <v>3248687</v>
      </c>
      <c r="AS217">
        <f>+domexp!AS217+reexp!AS217</f>
        <v>3357932</v>
      </c>
      <c r="AT217">
        <f>+domexp!AT217+reexp!AT217</f>
        <v>2550489</v>
      </c>
      <c r="AU217">
        <f>+domexp!AU217+reexp!AU217</f>
        <v>2026679</v>
      </c>
      <c r="AV217">
        <f>+domexp!AV217+reexp!AV217</f>
        <v>1990319</v>
      </c>
      <c r="AW217">
        <f>+domexp!AW217+reexp!AW217</f>
        <v>3355778</v>
      </c>
      <c r="AX217">
        <f>+domexp!AX217+reexp!AX217</f>
        <v>5772229</v>
      </c>
      <c r="AY217">
        <f>+domexp!AY217+reexp!AY217</f>
        <v>7501357</v>
      </c>
      <c r="AZ217">
        <f>+domexp!AZ217+reexp!AZ217</f>
        <v>11587623</v>
      </c>
      <c r="BA217">
        <f>+domexp!BA217+reexp!BA217</f>
        <v>12692163</v>
      </c>
      <c r="BB217">
        <f>+domexp!BB217+reexp!BB217</f>
        <v>14799268</v>
      </c>
      <c r="BC217">
        <f>+domexp!BC217+reexp!BC217</f>
        <v>17274104</v>
      </c>
    </row>
    <row r="218" spans="1:55" x14ac:dyDescent="0.25">
      <c r="A218" t="s">
        <v>0</v>
      </c>
      <c r="B218" t="s">
        <v>164</v>
      </c>
      <c r="C218" t="s">
        <v>235</v>
      </c>
      <c r="D218" t="s">
        <v>232</v>
      </c>
      <c r="E218">
        <f>+domexp!E218+reexp!E218</f>
        <v>0</v>
      </c>
      <c r="F218">
        <f>+domexp!F218+reexp!F218</f>
        <v>0</v>
      </c>
      <c r="G218">
        <f>+domexp!G218+reexp!G218</f>
        <v>0</v>
      </c>
      <c r="H218">
        <f>+domexp!H218+reexp!H218</f>
        <v>0</v>
      </c>
      <c r="I218">
        <f>+domexp!I218+reexp!I218</f>
        <v>0</v>
      </c>
      <c r="J218">
        <f>+domexp!J218+reexp!J218</f>
        <v>10216</v>
      </c>
      <c r="K218">
        <f>+domexp!K218+reexp!K218</f>
        <v>14873</v>
      </c>
      <c r="L218">
        <f>+domexp!L218+reexp!L218</f>
        <v>16266</v>
      </c>
      <c r="M218">
        <f>+domexp!M218+reexp!M218</f>
        <v>14494</v>
      </c>
      <c r="N218">
        <f>+domexp!N218+reexp!N218</f>
        <v>19846</v>
      </c>
      <c r="O218">
        <f>+domexp!O218+reexp!O218</f>
        <v>28581</v>
      </c>
      <c r="P218">
        <f>+domexp!P218+reexp!P218</f>
        <v>34017</v>
      </c>
      <c r="Q218">
        <f>+domexp!Q218+reexp!Q218</f>
        <v>28425</v>
      </c>
      <c r="R218">
        <f>+domexp!R218+reexp!R218</f>
        <v>74052</v>
      </c>
      <c r="S218">
        <f>+domexp!S218+reexp!S218</f>
        <v>0</v>
      </c>
      <c r="T218">
        <f>+domexp!T218+reexp!T218</f>
        <v>0</v>
      </c>
      <c r="U218">
        <f>+domexp!U218+reexp!U218</f>
        <v>0</v>
      </c>
      <c r="V218">
        <f>+domexp!V218+reexp!V218</f>
        <v>0</v>
      </c>
      <c r="W218">
        <f>+domexp!W218+reexp!W218</f>
        <v>0</v>
      </c>
      <c r="X218">
        <f>+domexp!X218+reexp!X218</f>
        <v>44027</v>
      </c>
      <c r="Y218">
        <f>+domexp!Y218+reexp!Y218</f>
        <v>127995</v>
      </c>
      <c r="Z218">
        <f>+domexp!Z218+reexp!Z218</f>
        <v>91333</v>
      </c>
      <c r="AA218">
        <f>+domexp!AA218+reexp!AA218</f>
        <v>62486</v>
      </c>
      <c r="AB218">
        <f>+domexp!AB218+reexp!AB218</f>
        <v>50184</v>
      </c>
      <c r="AC218">
        <f>+domexp!AC218+reexp!AC218</f>
        <v>62119</v>
      </c>
      <c r="AD218">
        <f>+domexp!AD218+reexp!AD218</f>
        <v>56236</v>
      </c>
      <c r="AE218">
        <f>+domexp!AE218+reexp!AE218</f>
        <v>55800</v>
      </c>
      <c r="AF218">
        <f>+domexp!AF218+reexp!AF218</f>
        <v>76957</v>
      </c>
      <c r="AG218">
        <f>+domexp!AG218+reexp!AG218</f>
        <v>80182</v>
      </c>
      <c r="AH218">
        <f>+domexp!AH218+reexp!AH218</f>
        <v>74130</v>
      </c>
      <c r="AI218">
        <f>+domexp!AI218+reexp!AI218</f>
        <v>56962</v>
      </c>
      <c r="AJ218">
        <f>+domexp!AJ218+reexp!AJ218</f>
        <v>25447</v>
      </c>
      <c r="AK218">
        <f>+domexp!AK218+reexp!AK218</f>
        <v>26628</v>
      </c>
      <c r="AL218">
        <f>+domexp!AL218+reexp!AL218</f>
        <v>25569</v>
      </c>
      <c r="AM218">
        <f>+domexp!AM218+reexp!AM218</f>
        <v>42947</v>
      </c>
      <c r="AN218">
        <f>+domexp!AN218+reexp!AN218</f>
        <v>40302</v>
      </c>
      <c r="AO218">
        <f>+domexp!AO218+reexp!AO218</f>
        <v>43784</v>
      </c>
      <c r="AP218">
        <f>+domexp!AP218+reexp!AP218</f>
        <v>52335</v>
      </c>
      <c r="AQ218">
        <f>+domexp!AQ218+reexp!AQ218</f>
        <v>51351</v>
      </c>
      <c r="AR218">
        <f>+domexp!AR218+reexp!AR218</f>
        <v>39835</v>
      </c>
      <c r="AS218">
        <f>+domexp!AS218+reexp!AS218</f>
        <v>57665</v>
      </c>
      <c r="AT218">
        <f>+domexp!AT218+reexp!AT218</f>
        <v>39943</v>
      </c>
      <c r="AU218">
        <f>+domexp!AU218+reexp!AU218</f>
        <v>2571</v>
      </c>
      <c r="AV218">
        <f>+domexp!AV218+reexp!AV218</f>
        <v>0</v>
      </c>
      <c r="AW218">
        <f>+domexp!AW218+reexp!AW218</f>
        <v>0</v>
      </c>
      <c r="AX218">
        <f>+domexp!AX218+reexp!AX218</f>
        <v>52817</v>
      </c>
      <c r="AY218">
        <f>+domexp!AY218+reexp!AY218</f>
        <v>378261</v>
      </c>
      <c r="AZ218">
        <f>+domexp!AZ218+reexp!AZ218</f>
        <v>1036282</v>
      </c>
      <c r="BA218">
        <f>+domexp!BA218+reexp!BA218</f>
        <v>1794819</v>
      </c>
      <c r="BB218">
        <f>+domexp!BB218+reexp!BB218</f>
        <v>2385516</v>
      </c>
      <c r="BC218">
        <f>+domexp!BC218+reexp!BC218</f>
        <v>2400427</v>
      </c>
    </row>
    <row r="219" spans="1:55" x14ac:dyDescent="0.25">
      <c r="A219" t="s">
        <v>0</v>
      </c>
      <c r="B219" t="s">
        <v>165</v>
      </c>
      <c r="D219" t="s">
        <v>232</v>
      </c>
      <c r="E219">
        <f>+domexp!E219+reexp!E219</f>
        <v>0</v>
      </c>
      <c r="F219">
        <f>+domexp!F219+reexp!F219</f>
        <v>0</v>
      </c>
      <c r="G219">
        <f>+domexp!G219+reexp!G219</f>
        <v>0</v>
      </c>
      <c r="H219">
        <f>+domexp!H219+reexp!H219</f>
        <v>0</v>
      </c>
      <c r="I219">
        <f>+domexp!I219+reexp!I219</f>
        <v>0</v>
      </c>
      <c r="J219">
        <f>+domexp!J219+reexp!J219</f>
        <v>569</v>
      </c>
      <c r="K219">
        <f>+domexp!K219+reexp!K219</f>
        <v>100</v>
      </c>
      <c r="L219">
        <f>+domexp!L219+reexp!L219</f>
        <v>0</v>
      </c>
      <c r="M219">
        <f>+domexp!M219+reexp!M219</f>
        <v>5</v>
      </c>
      <c r="N219">
        <f>+domexp!N219+reexp!N219</f>
        <v>8</v>
      </c>
      <c r="O219">
        <f>+domexp!O219+reexp!O219</f>
        <v>56</v>
      </c>
      <c r="P219">
        <f>+domexp!P219+reexp!P219</f>
        <v>30</v>
      </c>
      <c r="Q219">
        <f>+domexp!Q219+reexp!Q219</f>
        <v>758</v>
      </c>
      <c r="R219">
        <f>+domexp!R219+reexp!R219</f>
        <v>562</v>
      </c>
      <c r="S219">
        <f>+domexp!S219+reexp!S219</f>
        <v>0</v>
      </c>
      <c r="T219">
        <f>+domexp!T219+reexp!T219</f>
        <v>0</v>
      </c>
      <c r="U219">
        <f>+domexp!U219+reexp!U219</f>
        <v>0</v>
      </c>
      <c r="V219">
        <f>+domexp!V219+reexp!V219</f>
        <v>0</v>
      </c>
      <c r="W219">
        <f>+domexp!W219+reexp!W219</f>
        <v>0</v>
      </c>
      <c r="X219">
        <f>+domexp!X219+reexp!X219</f>
        <v>1662</v>
      </c>
      <c r="Y219">
        <f>+domexp!Y219+reexp!Y219</f>
        <v>471</v>
      </c>
      <c r="Z219">
        <f>+domexp!Z219+reexp!Z219</f>
        <v>132</v>
      </c>
      <c r="AA219">
        <f>+domexp!AA219+reexp!AA219</f>
        <v>344</v>
      </c>
      <c r="AB219">
        <f>+domexp!AB219+reexp!AB219</f>
        <v>1102</v>
      </c>
      <c r="AC219">
        <f>+domexp!AC219+reexp!AC219</f>
        <v>1338</v>
      </c>
      <c r="AD219">
        <f>+domexp!AD219+reexp!AD219</f>
        <v>1033</v>
      </c>
      <c r="AE219">
        <f>+domexp!AE219+reexp!AE219</f>
        <v>858</v>
      </c>
      <c r="AF219">
        <f>+domexp!AF219+reexp!AF219</f>
        <v>1882</v>
      </c>
      <c r="AG219">
        <f>+domexp!AG219+reexp!AG219</f>
        <v>2142</v>
      </c>
      <c r="AH219">
        <f>+domexp!AH219+reexp!AH219</f>
        <v>1550</v>
      </c>
      <c r="AI219">
        <f>+domexp!AI219+reexp!AI219</f>
        <v>2400</v>
      </c>
      <c r="AJ219">
        <f>+domexp!AJ219+reexp!AJ219</f>
        <v>825</v>
      </c>
      <c r="AK219">
        <f>+domexp!AK219+reexp!AK219</f>
        <v>996</v>
      </c>
      <c r="AL219">
        <f>+domexp!AL219+reexp!AL219</f>
        <v>1934</v>
      </c>
      <c r="AM219">
        <f>+domexp!AM219+reexp!AM219</f>
        <v>8335</v>
      </c>
      <c r="AN219">
        <f>+domexp!AN219+reexp!AN219</f>
        <v>4597</v>
      </c>
      <c r="AO219">
        <f>+domexp!AO219+reexp!AO219</f>
        <v>3235</v>
      </c>
      <c r="AP219">
        <f>+domexp!AP219+reexp!AP219</f>
        <v>5345</v>
      </c>
      <c r="AQ219">
        <f>+domexp!AQ219+reexp!AQ219</f>
        <v>3055</v>
      </c>
      <c r="AR219">
        <f>+domexp!AR219+reexp!AR219</f>
        <v>2651</v>
      </c>
      <c r="AS219">
        <f>+domexp!AS219+reexp!AS219</f>
        <v>1602</v>
      </c>
      <c r="AT219">
        <f>+domexp!AT219+reexp!AT219</f>
        <v>2702</v>
      </c>
      <c r="AU219">
        <f>+domexp!AU219+reexp!AU219</f>
        <v>50</v>
      </c>
      <c r="AV219">
        <f>+domexp!AV219+reexp!AV219</f>
        <v>0</v>
      </c>
      <c r="AW219">
        <f>+domexp!AW219+reexp!AW219</f>
        <v>0</v>
      </c>
      <c r="AX219">
        <f>+domexp!AX219+reexp!AX219</f>
        <v>0</v>
      </c>
      <c r="AY219">
        <f>+domexp!AY219+reexp!AY219</f>
        <v>11272</v>
      </c>
      <c r="AZ219">
        <f>+domexp!AZ219+reexp!AZ219</f>
        <v>5720</v>
      </c>
      <c r="BA219">
        <f>+domexp!BA219+reexp!BA219</f>
        <v>74374</v>
      </c>
      <c r="BB219">
        <f>+domexp!BB219+reexp!BB219</f>
        <v>60726</v>
      </c>
      <c r="BC219">
        <f>+domexp!BC219+reexp!BC219</f>
        <v>53419</v>
      </c>
    </row>
    <row r="220" spans="1:55" x14ac:dyDescent="0.25">
      <c r="A220" t="s">
        <v>0</v>
      </c>
      <c r="B220" t="s">
        <v>166</v>
      </c>
      <c r="D220" t="s">
        <v>232</v>
      </c>
      <c r="E220">
        <f>+domexp!E220+reexp!E220</f>
        <v>0</v>
      </c>
      <c r="F220">
        <f>+domexp!F220+reexp!F220</f>
        <v>0</v>
      </c>
      <c r="G220">
        <f>+domexp!G220+reexp!G220</f>
        <v>0</v>
      </c>
      <c r="H220">
        <f>+domexp!H220+reexp!H220</f>
        <v>0</v>
      </c>
      <c r="I220">
        <f>+domexp!I220+reexp!I220</f>
        <v>0</v>
      </c>
      <c r="J220">
        <f>+domexp!J220+reexp!J220</f>
        <v>22457</v>
      </c>
      <c r="K220">
        <f>+domexp!K220+reexp!K220</f>
        <v>15945</v>
      </c>
      <c r="L220">
        <f>+domexp!L220+reexp!L220</f>
        <v>15166</v>
      </c>
      <c r="M220">
        <f>+domexp!M220+reexp!M220</f>
        <v>13224</v>
      </c>
      <c r="N220">
        <f>+domexp!N220+reexp!N220</f>
        <v>14773</v>
      </c>
      <c r="O220">
        <f>+domexp!O220+reexp!O220</f>
        <v>19774</v>
      </c>
      <c r="P220">
        <f>+domexp!P220+reexp!P220</f>
        <v>32946</v>
      </c>
      <c r="Q220">
        <f>+domexp!Q220+reexp!Q220</f>
        <v>28321</v>
      </c>
      <c r="R220">
        <f>+domexp!R220+reexp!R220</f>
        <v>36866</v>
      </c>
      <c r="S220">
        <f>+domexp!S220+reexp!S220</f>
        <v>0</v>
      </c>
      <c r="T220">
        <f>+domexp!T220+reexp!T220</f>
        <v>0</v>
      </c>
      <c r="U220">
        <f>+domexp!U220+reexp!U220</f>
        <v>0</v>
      </c>
      <c r="V220">
        <f>+domexp!V220+reexp!V220</f>
        <v>0</v>
      </c>
      <c r="W220">
        <f>+domexp!W220+reexp!W220</f>
        <v>0</v>
      </c>
      <c r="X220">
        <f>+domexp!X220+reexp!X220</f>
        <v>30599</v>
      </c>
      <c r="Y220">
        <f>+domexp!Y220+reexp!Y220</f>
        <v>67892</v>
      </c>
      <c r="Z220">
        <f>+domexp!Z220+reexp!Z220</f>
        <v>88054</v>
      </c>
      <c r="AA220">
        <f>+domexp!AA220+reexp!AA220</f>
        <v>73029</v>
      </c>
      <c r="AB220">
        <f>+domexp!AB220+reexp!AB220</f>
        <v>84044</v>
      </c>
      <c r="AC220">
        <f>+domexp!AC220+reexp!AC220</f>
        <v>82156</v>
      </c>
      <c r="AD220">
        <f>+domexp!AD220+reexp!AD220</f>
        <v>88824</v>
      </c>
      <c r="AE220">
        <f>+domexp!AE220+reexp!AE220</f>
        <v>117815</v>
      </c>
      <c r="AF220">
        <f>+domexp!AF220+reexp!AF220</f>
        <v>135974</v>
      </c>
      <c r="AG220">
        <f>+domexp!AG220+reexp!AG220</f>
        <v>202934</v>
      </c>
      <c r="AH220">
        <f>+domexp!AH220+reexp!AH220</f>
        <v>145546</v>
      </c>
      <c r="AI220">
        <f>+domexp!AI220+reexp!AI220</f>
        <v>109652</v>
      </c>
      <c r="AJ220">
        <f>+domexp!AJ220+reexp!AJ220</f>
        <v>67186</v>
      </c>
      <c r="AK220">
        <f>+domexp!AK220+reexp!AK220</f>
        <v>40830</v>
      </c>
      <c r="AL220">
        <f>+domexp!AL220+reexp!AL220</f>
        <v>65633</v>
      </c>
      <c r="AM220">
        <f>+domexp!AM220+reexp!AM220</f>
        <v>90248</v>
      </c>
      <c r="AN220">
        <f>+domexp!AN220+reexp!AN220</f>
        <v>84025</v>
      </c>
      <c r="AO220">
        <f>+domexp!AO220+reexp!AO220</f>
        <v>69208</v>
      </c>
      <c r="AP220">
        <f>+domexp!AP220+reexp!AP220</f>
        <v>96188</v>
      </c>
      <c r="AQ220">
        <f>+domexp!AQ220+reexp!AQ220</f>
        <v>95810</v>
      </c>
      <c r="AR220">
        <f>+domexp!AR220+reexp!AR220</f>
        <v>95924</v>
      </c>
      <c r="AS220">
        <f>+domexp!AS220+reexp!AS220</f>
        <v>88892</v>
      </c>
      <c r="AT220">
        <f>+domexp!AT220+reexp!AT220</f>
        <v>74946</v>
      </c>
      <c r="AU220">
        <f>+domexp!AU220+reexp!AU220</f>
        <v>2128</v>
      </c>
      <c r="AV220">
        <f>+domexp!AV220+reexp!AV220</f>
        <v>0</v>
      </c>
      <c r="AW220">
        <f>+domexp!AW220+reexp!AW220</f>
        <v>0</v>
      </c>
      <c r="AX220">
        <f>+domexp!AX220+reexp!AX220</f>
        <v>14</v>
      </c>
      <c r="AY220">
        <f>+domexp!AY220+reexp!AY220</f>
        <v>102141</v>
      </c>
      <c r="AZ220">
        <f>+domexp!AZ220+reexp!AZ220</f>
        <v>242020</v>
      </c>
      <c r="BA220">
        <f>+domexp!BA220+reexp!BA220</f>
        <v>460504</v>
      </c>
      <c r="BB220">
        <f>+domexp!BB220+reexp!BB220</f>
        <v>547523</v>
      </c>
      <c r="BC220">
        <f>+domexp!BC220+reexp!BC220</f>
        <v>692527</v>
      </c>
    </row>
    <row r="221" spans="1:55" x14ac:dyDescent="0.25">
      <c r="A221" t="s">
        <v>0</v>
      </c>
      <c r="B221" t="s">
        <v>167</v>
      </c>
      <c r="C221" t="s">
        <v>168</v>
      </c>
      <c r="D221" t="s">
        <v>232</v>
      </c>
      <c r="E221">
        <f>+domexp!E221+reexp!E221</f>
        <v>0</v>
      </c>
      <c r="F221">
        <f>+domexp!F221+reexp!F221</f>
        <v>0</v>
      </c>
      <c r="G221">
        <f>+domexp!G221+reexp!G221</f>
        <v>0</v>
      </c>
      <c r="H221">
        <f>+domexp!H221+reexp!H221</f>
        <v>0</v>
      </c>
      <c r="I221">
        <f>+domexp!I221+reexp!I221</f>
        <v>0</v>
      </c>
      <c r="J221">
        <f>+domexp!J221+reexp!J221</f>
        <v>4599</v>
      </c>
      <c r="K221">
        <f>+domexp!K221+reexp!K221</f>
        <v>7205</v>
      </c>
      <c r="L221">
        <f>+domexp!L221+reexp!L221</f>
        <v>1564</v>
      </c>
      <c r="M221">
        <f>+domexp!M221+reexp!M221</f>
        <v>10099</v>
      </c>
      <c r="N221">
        <f>+domexp!N221+reexp!N221</f>
        <v>19465</v>
      </c>
      <c r="O221">
        <f>+domexp!O221+reexp!O221</f>
        <v>6563</v>
      </c>
      <c r="P221">
        <f>+domexp!P221+reexp!P221</f>
        <v>8072</v>
      </c>
      <c r="Q221">
        <f>+domexp!Q221+reexp!Q221</f>
        <v>14946</v>
      </c>
      <c r="R221">
        <f>+domexp!R221+reexp!R221</f>
        <v>19016</v>
      </c>
      <c r="S221">
        <f>+domexp!S221+reexp!S221</f>
        <v>0</v>
      </c>
      <c r="T221">
        <f>+domexp!T221+reexp!T221</f>
        <v>0</v>
      </c>
      <c r="U221">
        <f>+domexp!U221+reexp!U221</f>
        <v>0</v>
      </c>
      <c r="V221">
        <f>+domexp!V221+reexp!V221</f>
        <v>0</v>
      </c>
      <c r="W221">
        <f>+domexp!W221+reexp!W221</f>
        <v>0</v>
      </c>
      <c r="X221">
        <f>+domexp!X221+reexp!X221</f>
        <v>5836</v>
      </c>
      <c r="Y221">
        <f>+domexp!Y221+reexp!Y221</f>
        <v>5616</v>
      </c>
      <c r="Z221">
        <f>+domexp!Z221+reexp!Z221</f>
        <v>14491</v>
      </c>
      <c r="AA221">
        <f>+domexp!AA221+reexp!AA221</f>
        <v>4352</v>
      </c>
      <c r="AB221">
        <f>+domexp!AB221+reexp!AB221</f>
        <v>12110</v>
      </c>
      <c r="AC221">
        <f>+domexp!AC221+reexp!AC221</f>
        <v>14140</v>
      </c>
      <c r="AD221">
        <f>+domexp!AD221+reexp!AD221</f>
        <v>22550</v>
      </c>
      <c r="AE221">
        <f>+domexp!AE221+reexp!AE221</f>
        <v>7753</v>
      </c>
      <c r="AF221">
        <f>+domexp!AF221+reexp!AF221</f>
        <v>14362</v>
      </c>
      <c r="AG221">
        <f>+domexp!AG221+reexp!AG221</f>
        <v>35077</v>
      </c>
      <c r="AH221">
        <f>+domexp!AH221+reexp!AH221</f>
        <v>27148</v>
      </c>
      <c r="AI221">
        <f>+domexp!AI221+reexp!AI221</f>
        <v>18893</v>
      </c>
      <c r="AJ221">
        <f>+domexp!AJ221+reexp!AJ221</f>
        <v>0</v>
      </c>
      <c r="AK221">
        <f>+domexp!AK221+reexp!AK221</f>
        <v>0</v>
      </c>
      <c r="AL221">
        <f>+domexp!AL221+reexp!AL221</f>
        <v>0</v>
      </c>
      <c r="AM221">
        <f>+domexp!AM221+reexp!AM221</f>
        <v>0</v>
      </c>
      <c r="AN221">
        <f>+domexp!AN221+reexp!AN221</f>
        <v>0</v>
      </c>
      <c r="AO221">
        <f>+domexp!AO221+reexp!AO221</f>
        <v>0</v>
      </c>
      <c r="AP221">
        <f>+domexp!AP221+reexp!AP221</f>
        <v>0</v>
      </c>
      <c r="AQ221">
        <f>+domexp!AQ221+reexp!AQ221</f>
        <v>0</v>
      </c>
      <c r="AR221">
        <f>+domexp!AR221+reexp!AR221</f>
        <v>0</v>
      </c>
      <c r="AS221">
        <f>+domexp!AS221+reexp!AS221</f>
        <v>0</v>
      </c>
      <c r="AT221">
        <f>+domexp!AT221+reexp!AT221</f>
        <v>0</v>
      </c>
      <c r="AU221">
        <f>+domexp!AU221+reexp!AU221</f>
        <v>0</v>
      </c>
      <c r="AV221">
        <f>+domexp!AV221+reexp!AV221</f>
        <v>0</v>
      </c>
      <c r="AW221">
        <f>+domexp!AW221+reexp!AW221</f>
        <v>0</v>
      </c>
      <c r="AX221">
        <f>+domexp!AX221+reexp!AX221</f>
        <v>0</v>
      </c>
      <c r="AY221">
        <f>+domexp!AY221+reexp!AY221</f>
        <v>0</v>
      </c>
      <c r="AZ221">
        <f>+domexp!AZ221+reexp!AZ221</f>
        <v>0</v>
      </c>
      <c r="BA221">
        <f>+domexp!BA221+reexp!BA221</f>
        <v>0</v>
      </c>
      <c r="BB221">
        <f>+domexp!BB221+reexp!BB221</f>
        <v>0</v>
      </c>
      <c r="BC221">
        <f>+domexp!BC221+reexp!BC221</f>
        <v>0</v>
      </c>
    </row>
    <row r="222" spans="1:55" x14ac:dyDescent="0.25">
      <c r="A222" t="s">
        <v>0</v>
      </c>
      <c r="B222" t="s">
        <v>169</v>
      </c>
      <c r="D222" t="s">
        <v>232</v>
      </c>
      <c r="E222">
        <f>+domexp!E222+reexp!E222</f>
        <v>0</v>
      </c>
      <c r="F222">
        <f>+domexp!F222+reexp!F222</f>
        <v>0</v>
      </c>
      <c r="G222">
        <f>+domexp!G222+reexp!G222</f>
        <v>0</v>
      </c>
      <c r="H222">
        <f>+domexp!H222+reexp!H222</f>
        <v>0</v>
      </c>
      <c r="I222">
        <f>+domexp!I222+reexp!I222</f>
        <v>0</v>
      </c>
      <c r="J222">
        <f>+domexp!J222+reexp!J222</f>
        <v>3841735</v>
      </c>
      <c r="K222">
        <f>+domexp!K222+reexp!K222</f>
        <v>3220498</v>
      </c>
      <c r="L222">
        <f>+domexp!L222+reexp!L222</f>
        <v>3355403</v>
      </c>
      <c r="M222">
        <f>+domexp!M222+reexp!M222</f>
        <v>3088340</v>
      </c>
      <c r="N222">
        <f>+domexp!N222+reexp!N222</f>
        <v>3713852</v>
      </c>
      <c r="O222">
        <f>+domexp!O222+reexp!O222</f>
        <v>3834005</v>
      </c>
      <c r="P222">
        <f>+domexp!P222+reexp!P222</f>
        <v>2985812</v>
      </c>
      <c r="Q222">
        <f>+domexp!Q222+reexp!Q222</f>
        <v>3761337</v>
      </c>
      <c r="R222">
        <f>+domexp!R222+reexp!R222</f>
        <v>4554590</v>
      </c>
      <c r="S222">
        <f>+domexp!S222+reexp!S222</f>
        <v>0</v>
      </c>
      <c r="T222">
        <f>+domexp!T222+reexp!T222</f>
        <v>0</v>
      </c>
      <c r="U222">
        <f>+domexp!U222+reexp!U222</f>
        <v>0</v>
      </c>
      <c r="V222">
        <f>+domexp!V222+reexp!V222</f>
        <v>0</v>
      </c>
      <c r="W222">
        <f>+domexp!W222+reexp!W222</f>
        <v>0</v>
      </c>
      <c r="X222">
        <f>+domexp!X222+reexp!X222</f>
        <v>4825376</v>
      </c>
      <c r="Y222">
        <f>+domexp!Y222+reexp!Y222</f>
        <v>13402040</v>
      </c>
      <c r="Z222">
        <f>+domexp!Z222+reexp!Z222</f>
        <v>6924830</v>
      </c>
      <c r="AA222">
        <f>+domexp!AA222+reexp!AA222</f>
        <v>6262796</v>
      </c>
      <c r="AB222">
        <f>+domexp!AB222+reexp!AB222</f>
        <v>6772029</v>
      </c>
      <c r="AC222">
        <f>+domexp!AC222+reexp!AC222</f>
        <v>8668871</v>
      </c>
      <c r="AD222">
        <f>+domexp!AD222+reexp!AD222</f>
        <v>5202661</v>
      </c>
      <c r="AE222">
        <f>+domexp!AE222+reexp!AE222</f>
        <v>3249537</v>
      </c>
      <c r="AF222">
        <f>+domexp!AF222+reexp!AF222</f>
        <v>5000551</v>
      </c>
      <c r="AG222">
        <f>+domexp!AG222+reexp!AG222</f>
        <v>5569755</v>
      </c>
      <c r="AH222">
        <f>+domexp!AH222+reexp!AH222</f>
        <v>6276023</v>
      </c>
      <c r="AI222">
        <f>+domexp!AI222+reexp!AI222</f>
        <v>4449402</v>
      </c>
      <c r="AJ222">
        <f>+domexp!AJ222+reexp!AJ222</f>
        <v>4494629</v>
      </c>
      <c r="AK222">
        <f>+domexp!AK222+reexp!AK222</f>
        <v>4872644</v>
      </c>
      <c r="AL222">
        <f>+domexp!AL222+reexp!AL222</f>
        <v>3277005</v>
      </c>
      <c r="AM222">
        <f>+domexp!AM222+reexp!AM222</f>
        <v>2560767</v>
      </c>
      <c r="AN222">
        <f>+domexp!AN222+reexp!AN222</f>
        <v>2454535</v>
      </c>
      <c r="AO222">
        <f>+domexp!AO222+reexp!AO222</f>
        <v>2151352</v>
      </c>
      <c r="AP222">
        <f>+domexp!AP222+reexp!AP222</f>
        <v>3444395</v>
      </c>
      <c r="AQ222">
        <f>+domexp!AQ222+reexp!AQ222</f>
        <v>3980525</v>
      </c>
      <c r="AR222">
        <f>+domexp!AR222+reexp!AR222</f>
        <v>2826086</v>
      </c>
      <c r="AS222">
        <f>+domexp!AS222+reexp!AS222</f>
        <v>3284212</v>
      </c>
      <c r="AT222">
        <f>+domexp!AT222+reexp!AT222</f>
        <v>2439550</v>
      </c>
      <c r="AU222">
        <f>+domexp!AU222+reexp!AU222</f>
        <v>112007</v>
      </c>
      <c r="AV222">
        <f>+domexp!AV222+reexp!AV222</f>
        <v>0</v>
      </c>
      <c r="AW222">
        <f>+domexp!AW222+reexp!AW222</f>
        <v>0</v>
      </c>
      <c r="AX222">
        <f>+domexp!AX222+reexp!AX222</f>
        <v>43541</v>
      </c>
      <c r="AY222">
        <f>+domexp!AY222+reexp!AY222</f>
        <v>6052984</v>
      </c>
      <c r="AZ222">
        <f>+domexp!AZ222+reexp!AZ222</f>
        <v>12828745</v>
      </c>
      <c r="BA222">
        <f>+domexp!BA222+reexp!BA222</f>
        <v>20705250</v>
      </c>
      <c r="BB222">
        <f>+domexp!BB222+reexp!BB222</f>
        <v>28033758</v>
      </c>
      <c r="BC222">
        <f>+domexp!BC222+reexp!BC222</f>
        <v>28049037</v>
      </c>
    </row>
    <row r="223" spans="1:55" x14ac:dyDescent="0.25">
      <c r="A223" t="s">
        <v>0</v>
      </c>
      <c r="B223" t="s">
        <v>170</v>
      </c>
      <c r="C223" t="s">
        <v>231</v>
      </c>
      <c r="D223" t="s">
        <v>232</v>
      </c>
      <c r="E223">
        <f>+domexp!E223+reexp!E223</f>
        <v>0</v>
      </c>
      <c r="F223">
        <f>+domexp!F223+reexp!F223</f>
        <v>0</v>
      </c>
      <c r="G223">
        <f>+domexp!G223+reexp!G223</f>
        <v>0</v>
      </c>
      <c r="H223">
        <f>+domexp!H223+reexp!H223</f>
        <v>0</v>
      </c>
      <c r="I223">
        <f>+domexp!I223+reexp!I223</f>
        <v>0</v>
      </c>
      <c r="J223">
        <f>+domexp!J223+reexp!J223</f>
        <v>19476463</v>
      </c>
      <c r="K223">
        <f>+domexp!K223+reexp!K223</f>
        <v>22781283</v>
      </c>
      <c r="L223">
        <f>+domexp!L223+reexp!L223</f>
        <v>27146803</v>
      </c>
      <c r="M223">
        <f>+domexp!M223+reexp!M223</f>
        <v>25661023</v>
      </c>
      <c r="N223">
        <f>+domexp!N223+reexp!N223</f>
        <v>27207430</v>
      </c>
      <c r="O223">
        <f>+domexp!O223+reexp!O223</f>
        <v>31072623</v>
      </c>
      <c r="P223">
        <f>+domexp!P223+reexp!P223</f>
        <v>34540276</v>
      </c>
      <c r="Q223">
        <f>+domexp!Q223+reexp!Q223</f>
        <v>38280462</v>
      </c>
      <c r="R223">
        <f>+domexp!R223+reexp!R223</f>
        <v>37829482</v>
      </c>
      <c r="S223">
        <f>+domexp!S223+reexp!S223</f>
        <v>0</v>
      </c>
      <c r="T223">
        <f>+domexp!T223+reexp!T223</f>
        <v>0</v>
      </c>
      <c r="U223">
        <f>+domexp!U223+reexp!U223</f>
        <v>0</v>
      </c>
      <c r="V223">
        <f>+domexp!V223+reexp!V223</f>
        <v>0</v>
      </c>
      <c r="W223">
        <f>+domexp!W223+reexp!W223</f>
        <v>0</v>
      </c>
      <c r="X223">
        <f>+domexp!X223+reexp!X223</f>
        <v>27798306</v>
      </c>
      <c r="Y223">
        <f>+domexp!Y223+reexp!Y223</f>
        <v>68346433</v>
      </c>
      <c r="Z223">
        <f>+domexp!Z223+reexp!Z223</f>
        <v>48420990</v>
      </c>
      <c r="AA223">
        <f>+domexp!AA223+reexp!AA223</f>
        <v>65529195</v>
      </c>
      <c r="AB223">
        <f>+domexp!AB223+reexp!AB223</f>
        <v>61874835</v>
      </c>
      <c r="AC223">
        <f>+domexp!AC223+reexp!AC223</f>
        <v>65918513</v>
      </c>
      <c r="AD223">
        <f>+domexp!AD223+reexp!AD223</f>
        <v>64023926</v>
      </c>
      <c r="AE223">
        <f>+domexp!AE223+reexp!AE223</f>
        <v>63761174</v>
      </c>
      <c r="AF223">
        <f>+domexp!AF223+reexp!AF223</f>
        <v>63742518</v>
      </c>
      <c r="AG223">
        <f>+domexp!AG223+reexp!AG223</f>
        <v>57937717</v>
      </c>
      <c r="AH223">
        <f>+domexp!AH223+reexp!AH223</f>
        <v>56340132</v>
      </c>
      <c r="AI223">
        <f>+domexp!AI223+reexp!AI223</f>
        <v>33068571</v>
      </c>
      <c r="AJ223">
        <f>+domexp!AJ223+reexp!AJ223</f>
        <v>15152823</v>
      </c>
      <c r="AK223">
        <f>+domexp!AK223+reexp!AK223</f>
        <v>20611879</v>
      </c>
      <c r="AL223">
        <f>+domexp!AL223+reexp!AL223</f>
        <v>22076565</v>
      </c>
      <c r="AM223">
        <f>+domexp!AM223+reexp!AM223</f>
        <v>26958018</v>
      </c>
      <c r="AN223">
        <f>+domexp!AN223+reexp!AN223</f>
        <v>30037683</v>
      </c>
      <c r="AO223">
        <f>+domexp!AO223+reexp!AO223</f>
        <v>32979335</v>
      </c>
      <c r="AP223">
        <f>+domexp!AP223+reexp!AP223</f>
        <v>38275070</v>
      </c>
      <c r="AQ223">
        <f>+domexp!AQ223+reexp!AQ223</f>
        <v>38944148</v>
      </c>
      <c r="AR223">
        <f>+domexp!AR223+reexp!AR223</f>
        <v>33106639</v>
      </c>
      <c r="AS223">
        <f>+domexp!AS223+reexp!AS223</f>
        <v>46750010</v>
      </c>
      <c r="AT223">
        <f>+domexp!AT223+reexp!AT223</f>
        <v>38210875</v>
      </c>
      <c r="AU223">
        <f>+domexp!AU223+reexp!AU223</f>
        <v>64208603</v>
      </c>
      <c r="AV223">
        <f>+domexp!AV223+reexp!AV223</f>
        <v>44423991</v>
      </c>
      <c r="AW223">
        <f>+domexp!AW223+reexp!AW223</f>
        <v>50551809</v>
      </c>
      <c r="AX223">
        <f>+domexp!AX223+reexp!AX223</f>
        <v>49809816</v>
      </c>
      <c r="AY223">
        <f>+domexp!AY223+reexp!AY223</f>
        <v>55473487</v>
      </c>
      <c r="AZ223">
        <f>+domexp!AZ223+reexp!AZ223</f>
        <v>72360945</v>
      </c>
      <c r="BA223">
        <f>+domexp!BA223+reexp!BA223</f>
        <v>145256273</v>
      </c>
      <c r="BB223">
        <f>+domexp!BB223+reexp!BB223</f>
        <v>189148704</v>
      </c>
      <c r="BC223">
        <f>+domexp!BC223+reexp!BC223</f>
        <v>256793767</v>
      </c>
    </row>
    <row r="224" spans="1:55" x14ac:dyDescent="0.25">
      <c r="A224" t="s">
        <v>0</v>
      </c>
      <c r="B224" t="s">
        <v>171</v>
      </c>
      <c r="C224" t="s">
        <v>231</v>
      </c>
      <c r="D224" t="s">
        <v>232</v>
      </c>
      <c r="E224">
        <f>+domexp!E224+reexp!E224</f>
        <v>0</v>
      </c>
      <c r="F224">
        <f>+domexp!F224+reexp!F224</f>
        <v>0</v>
      </c>
      <c r="G224">
        <f>+domexp!G224+reexp!G224</f>
        <v>0</v>
      </c>
      <c r="H224">
        <f>+domexp!H224+reexp!H224</f>
        <v>0</v>
      </c>
      <c r="I224">
        <f>+domexp!I224+reexp!I224</f>
        <v>0</v>
      </c>
      <c r="J224">
        <f>+domexp!J224+reexp!J224</f>
        <v>5879</v>
      </c>
      <c r="K224">
        <f>+domexp!K224+reexp!K224</f>
        <v>4555</v>
      </c>
      <c r="L224">
        <f>+domexp!L224+reexp!L224</f>
        <v>6340</v>
      </c>
      <c r="M224">
        <f>+domexp!M224+reexp!M224</f>
        <v>7316</v>
      </c>
      <c r="N224">
        <f>+domexp!N224+reexp!N224</f>
        <v>10466</v>
      </c>
      <c r="O224">
        <f>+domexp!O224+reexp!O224</f>
        <v>23617</v>
      </c>
      <c r="P224">
        <f>+domexp!P224+reexp!P224</f>
        <v>18887</v>
      </c>
      <c r="Q224">
        <f>+domexp!Q224+reexp!Q224</f>
        <v>21539</v>
      </c>
      <c r="R224">
        <f>+domexp!R224+reexp!R224</f>
        <v>19399</v>
      </c>
      <c r="S224">
        <f>+domexp!S224+reexp!S224</f>
        <v>0</v>
      </c>
      <c r="T224">
        <f>+domexp!T224+reexp!T224</f>
        <v>0</v>
      </c>
      <c r="U224">
        <f>+domexp!U224+reexp!U224</f>
        <v>0</v>
      </c>
      <c r="V224">
        <f>+domexp!V224+reexp!V224</f>
        <v>0</v>
      </c>
      <c r="W224">
        <f>+domexp!W224+reexp!W224</f>
        <v>0</v>
      </c>
      <c r="X224">
        <f>+domexp!X224+reexp!X224</f>
        <v>23687</v>
      </c>
      <c r="Y224">
        <f>+domexp!Y224+reexp!Y224</f>
        <v>44819</v>
      </c>
      <c r="Z224">
        <f>+domexp!Z224+reexp!Z224</f>
        <v>47825</v>
      </c>
      <c r="AA224">
        <f>+domexp!AA224+reexp!AA224</f>
        <v>13405</v>
      </c>
      <c r="AB224">
        <f>+domexp!AB224+reexp!AB224</f>
        <v>24369</v>
      </c>
      <c r="AC224">
        <f>+domexp!AC224+reexp!AC224</f>
        <v>49291</v>
      </c>
      <c r="AD224">
        <f>+domexp!AD224+reexp!AD224</f>
        <v>64730</v>
      </c>
      <c r="AE224">
        <f>+domexp!AE224+reexp!AE224</f>
        <v>67690</v>
      </c>
      <c r="AF224">
        <f>+domexp!AF224+reexp!AF224</f>
        <v>55478</v>
      </c>
      <c r="AG224">
        <f>+domexp!AG224+reexp!AG224</f>
        <v>73789</v>
      </c>
      <c r="AH224">
        <f>+domexp!AH224+reexp!AH224</f>
        <v>145077</v>
      </c>
      <c r="AI224">
        <f>+domexp!AI224+reexp!AI224</f>
        <v>79214</v>
      </c>
      <c r="AJ224">
        <f>+domexp!AJ224+reexp!AJ224</f>
        <v>75381</v>
      </c>
      <c r="AK224">
        <f>+domexp!AK224+reexp!AK224</f>
        <v>74216</v>
      </c>
      <c r="AL224">
        <f>+domexp!AL224+reexp!AL224</f>
        <v>0</v>
      </c>
      <c r="AM224">
        <f>+domexp!AM224+reexp!AM224</f>
        <v>0</v>
      </c>
      <c r="AN224">
        <f>+domexp!AN224+reexp!AN224</f>
        <v>0</v>
      </c>
      <c r="AO224">
        <f>+domexp!AO224+reexp!AO224</f>
        <v>0</v>
      </c>
      <c r="AP224">
        <f>+domexp!AP224+reexp!AP224</f>
        <v>0</v>
      </c>
      <c r="AQ224">
        <f>+domexp!AQ224+reexp!AQ224</f>
        <v>0</v>
      </c>
      <c r="AR224">
        <f>+domexp!AR224+reexp!AR224</f>
        <v>0</v>
      </c>
      <c r="AS224">
        <f>+domexp!AS224+reexp!AS224</f>
        <v>0</v>
      </c>
      <c r="AT224">
        <f>+domexp!AT224+reexp!AT224</f>
        <v>0</v>
      </c>
      <c r="AU224">
        <f>+domexp!AU224+reexp!AU224</f>
        <v>0</v>
      </c>
      <c r="AV224">
        <f>+domexp!AV224+reexp!AV224</f>
        <v>0</v>
      </c>
      <c r="AW224">
        <f>+domexp!AW224+reexp!AW224</f>
        <v>0</v>
      </c>
      <c r="AX224">
        <f>+domexp!AX224+reexp!AX224</f>
        <v>0</v>
      </c>
      <c r="AY224">
        <f>+domexp!AY224+reexp!AY224</f>
        <v>0</v>
      </c>
      <c r="AZ224">
        <f>+domexp!AZ224+reexp!AZ224</f>
        <v>0</v>
      </c>
      <c r="BA224">
        <f>+domexp!BA224+reexp!BA224</f>
        <v>0</v>
      </c>
      <c r="BB224">
        <f>+domexp!BB224+reexp!BB224</f>
        <v>0</v>
      </c>
      <c r="BC224">
        <f>+domexp!BC224+reexp!BC224</f>
        <v>0</v>
      </c>
    </row>
    <row r="225" spans="1:55" x14ac:dyDescent="0.25">
      <c r="A225" t="s">
        <v>0</v>
      </c>
      <c r="B225" t="s">
        <v>230</v>
      </c>
      <c r="C225" t="s">
        <v>231</v>
      </c>
      <c r="D225" t="s">
        <v>232</v>
      </c>
      <c r="E225">
        <f>+domexp!E225+reexp!E225</f>
        <v>0</v>
      </c>
      <c r="F225">
        <f>+domexp!F225+reexp!F225</f>
        <v>0</v>
      </c>
      <c r="G225">
        <f>+domexp!G225+reexp!G225</f>
        <v>0</v>
      </c>
      <c r="H225">
        <f>+domexp!H225+reexp!H225</f>
        <v>0</v>
      </c>
      <c r="I225">
        <f>+domexp!I225+reexp!I225</f>
        <v>0</v>
      </c>
      <c r="J225">
        <f>+domexp!J225+reexp!J225</f>
        <v>0</v>
      </c>
      <c r="K225">
        <f>+domexp!K225+reexp!K225</f>
        <v>0</v>
      </c>
      <c r="L225">
        <f>+domexp!L225+reexp!L225</f>
        <v>0</v>
      </c>
      <c r="M225">
        <f>+domexp!M225+reexp!M225</f>
        <v>0</v>
      </c>
      <c r="N225">
        <f>+domexp!N225+reexp!N225</f>
        <v>0</v>
      </c>
      <c r="O225">
        <f>+domexp!O225+reexp!O225</f>
        <v>0</v>
      </c>
      <c r="P225">
        <f>+domexp!P225+reexp!P225</f>
        <v>0</v>
      </c>
      <c r="Q225">
        <f>+domexp!Q225+reexp!Q225</f>
        <v>0</v>
      </c>
      <c r="R225">
        <f>+domexp!R225+reexp!R225</f>
        <v>0</v>
      </c>
      <c r="S225">
        <f>+domexp!S225+reexp!S225</f>
        <v>0</v>
      </c>
      <c r="T225">
        <f>+domexp!T225+reexp!T225</f>
        <v>0</v>
      </c>
      <c r="U225">
        <f>+domexp!U225+reexp!U225</f>
        <v>0</v>
      </c>
      <c r="V225">
        <f>+domexp!V225+reexp!V225</f>
        <v>0</v>
      </c>
      <c r="W225">
        <f>+domexp!W225+reexp!W225</f>
        <v>0</v>
      </c>
      <c r="X225">
        <f>+domexp!X225+reexp!X225</f>
        <v>0</v>
      </c>
      <c r="Y225">
        <f>+domexp!Y225+reexp!Y225</f>
        <v>0</v>
      </c>
      <c r="Z225">
        <f>+domexp!Z225+reexp!Z225</f>
        <v>0</v>
      </c>
      <c r="AA225">
        <f>+domexp!AA225+reexp!AA225</f>
        <v>0</v>
      </c>
      <c r="AB225">
        <f>+domexp!AB225+reexp!AB225</f>
        <v>0</v>
      </c>
      <c r="AC225">
        <f>+domexp!AC225+reexp!AC225</f>
        <v>0</v>
      </c>
      <c r="AD225">
        <f>+domexp!AD225+reexp!AD225</f>
        <v>0</v>
      </c>
      <c r="AE225">
        <f>+domexp!AE225+reexp!AE225</f>
        <v>0</v>
      </c>
      <c r="AF225">
        <f>+domexp!AF225+reexp!AF225</f>
        <v>0</v>
      </c>
      <c r="AG225">
        <f>+domexp!AG225+reexp!AG225</f>
        <v>0</v>
      </c>
      <c r="AH225">
        <f>+domexp!AH225+reexp!AH225</f>
        <v>0</v>
      </c>
      <c r="AI225">
        <f>+domexp!AI225+reexp!AI225</f>
        <v>0</v>
      </c>
      <c r="AJ225">
        <f>+domexp!AJ225+reexp!AJ225</f>
        <v>0</v>
      </c>
      <c r="AK225">
        <f>+domexp!AK225+reexp!AK225</f>
        <v>0</v>
      </c>
      <c r="AL225">
        <f>+domexp!AL225+reexp!AL225</f>
        <v>75134</v>
      </c>
      <c r="AM225">
        <f>+domexp!AM225+reexp!AM225</f>
        <v>58755</v>
      </c>
      <c r="AN225">
        <f>+domexp!AN225+reexp!AN225</f>
        <v>119809</v>
      </c>
      <c r="AO225">
        <f>+domexp!AO225+reexp!AO225</f>
        <v>104621</v>
      </c>
      <c r="AP225">
        <f>+domexp!AP225+reexp!AP225</f>
        <v>117289</v>
      </c>
      <c r="AQ225">
        <f>+domexp!AQ225+reexp!AQ225</f>
        <v>92815</v>
      </c>
      <c r="AR225">
        <f>+domexp!AR225+reexp!AR225</f>
        <v>70192</v>
      </c>
      <c r="AS225">
        <f>+domexp!AS225+reexp!AS225</f>
        <v>63535</v>
      </c>
      <c r="AT225">
        <f>+domexp!AT225+reexp!AT225</f>
        <v>29776</v>
      </c>
      <c r="AU225">
        <f>+domexp!AU225+reexp!AU225</f>
        <v>3844</v>
      </c>
      <c r="AV225">
        <f>+domexp!AV225+reexp!AV225</f>
        <v>912</v>
      </c>
      <c r="AW225">
        <f>+domexp!AW225+reexp!AW225</f>
        <v>70614</v>
      </c>
      <c r="AX225">
        <f>+domexp!AX225+reexp!AX225</f>
        <v>337</v>
      </c>
      <c r="AY225">
        <f>+domexp!AY225+reexp!AY225</f>
        <v>16891</v>
      </c>
      <c r="AZ225">
        <f>+domexp!AZ225+reexp!AZ225</f>
        <v>59733</v>
      </c>
      <c r="BA225">
        <f>+domexp!BA225+reexp!BA225</f>
        <v>128613</v>
      </c>
      <c r="BB225">
        <f>+domexp!BB225+reexp!BB225</f>
        <v>197077</v>
      </c>
      <c r="BC225">
        <f>+domexp!BC225+reexp!BC225</f>
        <v>271389</v>
      </c>
    </row>
    <row r="226" spans="1:55" x14ac:dyDescent="0.25">
      <c r="A226" t="s">
        <v>0</v>
      </c>
      <c r="B226" t="s">
        <v>213</v>
      </c>
      <c r="C226" t="s">
        <v>231</v>
      </c>
      <c r="D226" t="s">
        <v>232</v>
      </c>
      <c r="E226">
        <f>+domexp!E226+reexp!E226</f>
        <v>0</v>
      </c>
      <c r="F226">
        <f>+domexp!F226+reexp!F226</f>
        <v>0</v>
      </c>
      <c r="G226">
        <f>+domexp!G226+reexp!G226</f>
        <v>0</v>
      </c>
      <c r="H226">
        <f>+domexp!H226+reexp!H226</f>
        <v>0</v>
      </c>
      <c r="I226">
        <f>+domexp!I226+reexp!I226</f>
        <v>0</v>
      </c>
      <c r="J226">
        <f>+domexp!J226+reexp!J226</f>
        <v>0</v>
      </c>
      <c r="K226">
        <f>+domexp!K226+reexp!K226</f>
        <v>0</v>
      </c>
      <c r="L226">
        <f>+domexp!L226+reexp!L226</f>
        <v>0</v>
      </c>
      <c r="M226">
        <f>+domexp!M226+reexp!M226</f>
        <v>0</v>
      </c>
      <c r="N226">
        <f>+domexp!N226+reexp!N226</f>
        <v>0</v>
      </c>
      <c r="O226">
        <f>+domexp!O226+reexp!O226</f>
        <v>0</v>
      </c>
      <c r="P226">
        <f>+domexp!P226+reexp!P226</f>
        <v>0</v>
      </c>
      <c r="Q226">
        <f>+domexp!Q226+reexp!Q226</f>
        <v>0</v>
      </c>
      <c r="R226">
        <f>+domexp!R226+reexp!R226</f>
        <v>0</v>
      </c>
      <c r="S226">
        <f>+domexp!S226+reexp!S226</f>
        <v>0</v>
      </c>
      <c r="T226">
        <f>+domexp!T226+reexp!T226</f>
        <v>0</v>
      </c>
      <c r="U226">
        <f>+domexp!U226+reexp!U226</f>
        <v>0</v>
      </c>
      <c r="V226">
        <f>+domexp!V226+reexp!V226</f>
        <v>0</v>
      </c>
      <c r="W226">
        <f>+domexp!W226+reexp!W226</f>
        <v>0</v>
      </c>
      <c r="X226">
        <f>+domexp!X226+reexp!X226</f>
        <v>0</v>
      </c>
      <c r="Y226">
        <f>+domexp!Y226+reexp!Y226</f>
        <v>0</v>
      </c>
      <c r="Z226">
        <f>+domexp!Z226+reexp!Z226</f>
        <v>0</v>
      </c>
      <c r="AA226">
        <f>+domexp!AA226+reexp!AA226</f>
        <v>0</v>
      </c>
      <c r="AB226">
        <f>+domexp!AB226+reexp!AB226</f>
        <v>0</v>
      </c>
      <c r="AC226">
        <f>+domexp!AC226+reexp!AC226</f>
        <v>0</v>
      </c>
      <c r="AD226">
        <f>+domexp!AD226+reexp!AD226</f>
        <v>0</v>
      </c>
      <c r="AE226">
        <f>+domexp!AE226+reexp!AE226</f>
        <v>0</v>
      </c>
      <c r="AF226">
        <f>+domexp!AF226+reexp!AF226</f>
        <v>0</v>
      </c>
      <c r="AG226">
        <f>+domexp!AG226+reexp!AG226</f>
        <v>0</v>
      </c>
      <c r="AH226">
        <f>+domexp!AH226+reexp!AH226</f>
        <v>0</v>
      </c>
      <c r="AI226">
        <f>+domexp!AI226+reexp!AI226</f>
        <v>0</v>
      </c>
      <c r="AJ226">
        <f>+domexp!AJ226+reexp!AJ226</f>
        <v>0</v>
      </c>
      <c r="AK226">
        <f>+domexp!AK226+reexp!AK226</f>
        <v>0</v>
      </c>
      <c r="AL226">
        <f>+domexp!AL226+reexp!AL226</f>
        <v>0</v>
      </c>
      <c r="AM226">
        <f>+domexp!AM226+reexp!AM226</f>
        <v>0</v>
      </c>
      <c r="AN226">
        <f>+domexp!AN226+reexp!AN226</f>
        <v>0</v>
      </c>
      <c r="AO226">
        <f>+domexp!AO226+reexp!AO226</f>
        <v>0</v>
      </c>
      <c r="AP226">
        <f>+domexp!AP226+reexp!AP226</f>
        <v>2</v>
      </c>
      <c r="AQ226">
        <f>+domexp!AQ226+reexp!AQ226</f>
        <v>11</v>
      </c>
      <c r="AR226">
        <f>+domexp!AR226+reexp!AR226</f>
        <v>0</v>
      </c>
      <c r="AS226">
        <f>+domexp!AS226+reexp!AS226</f>
        <v>0</v>
      </c>
      <c r="AT226">
        <f>+domexp!AT226+reexp!AT226</f>
        <v>0</v>
      </c>
      <c r="AU226">
        <f>+domexp!AU226+reexp!AU226</f>
        <v>0</v>
      </c>
      <c r="AV226">
        <f>+domexp!AV226+reexp!AV226</f>
        <v>0</v>
      </c>
      <c r="AW226">
        <f>+domexp!AW226+reexp!AW226</f>
        <v>0</v>
      </c>
      <c r="AX226">
        <f>+domexp!AX226+reexp!AX226</f>
        <v>0</v>
      </c>
      <c r="AY226">
        <f>+domexp!AY226+reexp!AY226</f>
        <v>0</v>
      </c>
      <c r="AZ226">
        <f>+domexp!AZ226+reexp!AZ226</f>
        <v>0</v>
      </c>
      <c r="BA226">
        <f>+domexp!BA226+reexp!BA226</f>
        <v>0</v>
      </c>
      <c r="BB226">
        <f>+domexp!BB226+reexp!BB226</f>
        <v>0</v>
      </c>
      <c r="BC226">
        <f>+domexp!BC226+reexp!BC226</f>
        <v>0</v>
      </c>
    </row>
    <row r="227" spans="1:55" x14ac:dyDescent="0.25">
      <c r="A227" t="s">
        <v>0</v>
      </c>
      <c r="B227" t="s">
        <v>172</v>
      </c>
      <c r="C227" t="s">
        <v>198</v>
      </c>
      <c r="D227" t="s">
        <v>232</v>
      </c>
      <c r="E227">
        <f>+domexp!E227+reexp!E227</f>
        <v>0</v>
      </c>
      <c r="F227">
        <f>+domexp!F227+reexp!F227</f>
        <v>0</v>
      </c>
      <c r="G227">
        <f>+domexp!G227+reexp!G227</f>
        <v>0</v>
      </c>
      <c r="H227">
        <f>+domexp!H227+reexp!H227</f>
        <v>0</v>
      </c>
      <c r="I227">
        <f>+domexp!I227+reexp!I227</f>
        <v>0</v>
      </c>
      <c r="J227">
        <f>+domexp!J227+reexp!J227</f>
        <v>6994806</v>
      </c>
      <c r="K227">
        <f>+domexp!K227+reexp!K227</f>
        <v>8052476</v>
      </c>
      <c r="L227">
        <f>+domexp!L227+reexp!L227</f>
        <v>9441908</v>
      </c>
      <c r="M227">
        <f>+domexp!M227+reexp!M227</f>
        <v>9513174</v>
      </c>
      <c r="N227">
        <f>+domexp!N227+reexp!N227</f>
        <v>8081422</v>
      </c>
      <c r="O227">
        <f>+domexp!O227+reexp!O227</f>
        <v>9402552</v>
      </c>
      <c r="P227">
        <f>+domexp!P227+reexp!P227</f>
        <v>10599700</v>
      </c>
      <c r="Q227">
        <f>+domexp!Q227+reexp!Q227</f>
        <v>11186552</v>
      </c>
      <c r="R227">
        <f>+domexp!R227+reexp!R227</f>
        <v>11789863</v>
      </c>
      <c r="S227">
        <f>+domexp!S227+reexp!S227</f>
        <v>0</v>
      </c>
      <c r="T227">
        <f>+domexp!T227+reexp!T227</f>
        <v>0</v>
      </c>
      <c r="U227">
        <f>+domexp!U227+reexp!U227</f>
        <v>0</v>
      </c>
      <c r="V227">
        <f>+domexp!V227+reexp!V227</f>
        <v>0</v>
      </c>
      <c r="W227">
        <f>+domexp!W227+reexp!W227</f>
        <v>0</v>
      </c>
      <c r="X227">
        <f>+domexp!X227+reexp!X227</f>
        <v>9913747</v>
      </c>
      <c r="Y227">
        <f>+domexp!Y227+reexp!Y227</f>
        <v>27979118</v>
      </c>
      <c r="Z227">
        <f>+domexp!Z227+reexp!Z227</f>
        <v>15469382</v>
      </c>
      <c r="AA227">
        <f>+domexp!AA227+reexp!AA227</f>
        <v>16829575</v>
      </c>
      <c r="AB227">
        <f>+domexp!AB227+reexp!AB227</f>
        <v>21700504</v>
      </c>
      <c r="AC227">
        <f>+domexp!AC227+reexp!AC227</f>
        <v>21358652</v>
      </c>
      <c r="AD227">
        <f>+domexp!AD227+reexp!AD227</f>
        <v>24183468</v>
      </c>
      <c r="AE227">
        <f>+domexp!AE227+reexp!AE227</f>
        <v>21367262</v>
      </c>
      <c r="AF227">
        <f>+domexp!AF227+reexp!AF227</f>
        <v>20400207</v>
      </c>
      <c r="AG227">
        <f>+domexp!AG227+reexp!AG227</f>
        <v>20050493</v>
      </c>
      <c r="AH227">
        <f>+domexp!AH227+reexp!AH227</f>
        <v>22186065</v>
      </c>
      <c r="AI227">
        <f>+domexp!AI227+reexp!AI227</f>
        <v>18628527</v>
      </c>
      <c r="AJ227">
        <f>+domexp!AJ227+reexp!AJ227</f>
        <v>11731109</v>
      </c>
      <c r="AK227">
        <f>+domexp!AK227+reexp!AK227</f>
        <v>10646067</v>
      </c>
      <c r="AL227">
        <f>+domexp!AL227+reexp!AL227</f>
        <v>9804976</v>
      </c>
      <c r="AM227">
        <f>+domexp!AM227+reexp!AM227</f>
        <v>11698277</v>
      </c>
      <c r="AN227">
        <f>+domexp!AN227+reexp!AN227</f>
        <v>13631900</v>
      </c>
      <c r="AO227">
        <f>+domexp!AO227+reexp!AO227</f>
        <v>17644504</v>
      </c>
      <c r="AP227">
        <f>+domexp!AP227+reexp!AP227</f>
        <v>20552906</v>
      </c>
      <c r="AQ227">
        <f>+domexp!AQ227+reexp!AQ227</f>
        <v>19496740</v>
      </c>
      <c r="AR227">
        <f>+domexp!AR227+reexp!AR227</f>
        <v>16220638</v>
      </c>
      <c r="AS227">
        <f>+domexp!AS227+reexp!AS227</f>
        <v>16674509</v>
      </c>
      <c r="AT227">
        <f>+domexp!AT227+reexp!AT227</f>
        <v>14821248</v>
      </c>
      <c r="AU227">
        <f>+domexp!AU227+reexp!AU227</f>
        <v>25043247</v>
      </c>
      <c r="AV227">
        <f>+domexp!AV227+reexp!AV227</f>
        <v>19618435</v>
      </c>
      <c r="AW227">
        <f>+domexp!AW227+reexp!AW227</f>
        <v>17170531</v>
      </c>
      <c r="AX227">
        <f>+domexp!AX227+reexp!AX227</f>
        <v>14902071</v>
      </c>
      <c r="AY227">
        <f>+domexp!AY227+reexp!AY227</f>
        <v>27922584</v>
      </c>
      <c r="AZ227">
        <f>+domexp!AZ227+reexp!AZ227</f>
        <v>43327213</v>
      </c>
      <c r="BA227">
        <f>+domexp!BA227+reexp!BA227</f>
        <v>52597691</v>
      </c>
      <c r="BB227">
        <f>+domexp!BB227+reexp!BB227</f>
        <v>64797008</v>
      </c>
      <c r="BC227">
        <f>+domexp!BC227+reexp!BC227</f>
        <v>86711216</v>
      </c>
    </row>
    <row r="228" spans="1:55" x14ac:dyDescent="0.25">
      <c r="A228" t="s">
        <v>0</v>
      </c>
      <c r="B228" t="s">
        <v>197</v>
      </c>
      <c r="C228" t="s">
        <v>198</v>
      </c>
      <c r="D228" t="s">
        <v>232</v>
      </c>
      <c r="E228">
        <f>+domexp!E228+reexp!E228</f>
        <v>0</v>
      </c>
      <c r="F228">
        <f>+domexp!F228+reexp!F228</f>
        <v>0</v>
      </c>
      <c r="G228">
        <f>+domexp!G228+reexp!G228</f>
        <v>0</v>
      </c>
      <c r="H228">
        <f>+domexp!H228+reexp!H228</f>
        <v>0</v>
      </c>
      <c r="I228">
        <f>+domexp!I228+reexp!I228</f>
        <v>0</v>
      </c>
      <c r="J228">
        <f>+domexp!J228+reexp!J228</f>
        <v>0</v>
      </c>
      <c r="K228">
        <f>+domexp!K228+reexp!K228</f>
        <v>0</v>
      </c>
      <c r="L228">
        <f>+domexp!L228+reexp!L228</f>
        <v>0</v>
      </c>
      <c r="M228">
        <f>+domexp!M228+reexp!M228</f>
        <v>0</v>
      </c>
      <c r="N228">
        <f>+domexp!N228+reexp!N228</f>
        <v>0</v>
      </c>
      <c r="O228">
        <f>+domexp!O228+reexp!O228</f>
        <v>0</v>
      </c>
      <c r="P228">
        <f>+domexp!P228+reexp!P228</f>
        <v>0</v>
      </c>
      <c r="Q228">
        <f>+domexp!Q228+reexp!Q228</f>
        <v>0</v>
      </c>
      <c r="R228">
        <f>+domexp!R228+reexp!R228</f>
        <v>0</v>
      </c>
      <c r="S228">
        <f>+domexp!S228+reexp!S228</f>
        <v>0</v>
      </c>
      <c r="T228">
        <f>+domexp!T228+reexp!T228</f>
        <v>0</v>
      </c>
      <c r="U228">
        <f>+domexp!U228+reexp!U228</f>
        <v>0</v>
      </c>
      <c r="V228">
        <f>+domexp!V228+reexp!V228</f>
        <v>0</v>
      </c>
      <c r="W228">
        <f>+domexp!W228+reexp!W228</f>
        <v>0</v>
      </c>
      <c r="X228">
        <f>+domexp!X228+reexp!X228</f>
        <v>0</v>
      </c>
      <c r="Y228">
        <f>+domexp!Y228+reexp!Y228</f>
        <v>0</v>
      </c>
      <c r="Z228">
        <f>+domexp!Z228+reexp!Z228</f>
        <v>0</v>
      </c>
      <c r="AA228">
        <f>+domexp!AA228+reexp!AA228</f>
        <v>0</v>
      </c>
      <c r="AB228">
        <f>+domexp!AB228+reexp!AB228</f>
        <v>0</v>
      </c>
      <c r="AC228">
        <f>+domexp!AC228+reexp!AC228</f>
        <v>0</v>
      </c>
      <c r="AD228">
        <f>+domexp!AD228+reexp!AD228</f>
        <v>0</v>
      </c>
      <c r="AE228">
        <f>+domexp!AE228+reexp!AE228</f>
        <v>0</v>
      </c>
      <c r="AF228">
        <f>+domexp!AF228+reexp!AF228</f>
        <v>0</v>
      </c>
      <c r="AG228">
        <f>+domexp!AG228+reexp!AG228</f>
        <v>0</v>
      </c>
      <c r="AH228">
        <f>+domexp!AH228+reexp!AH228</f>
        <v>0</v>
      </c>
      <c r="AI228">
        <f>+domexp!AI228+reexp!AI228</f>
        <v>0</v>
      </c>
      <c r="AJ228">
        <f>+domexp!AJ228+reexp!AJ228</f>
        <v>0</v>
      </c>
      <c r="AK228">
        <f>+domexp!AK228+reexp!AK228</f>
        <v>0</v>
      </c>
      <c r="AL228">
        <f>+domexp!AL228+reexp!AL228</f>
        <v>0</v>
      </c>
      <c r="AM228">
        <f>+domexp!AM228+reexp!AM228</f>
        <v>0</v>
      </c>
      <c r="AN228">
        <f>+domexp!AN228+reexp!AN228</f>
        <v>105</v>
      </c>
      <c r="AO228">
        <f>+domexp!AO228+reexp!AO228</f>
        <v>20</v>
      </c>
      <c r="AP228">
        <f>+domexp!AP228+reexp!AP228</f>
        <v>201</v>
      </c>
      <c r="AQ228">
        <f>+domexp!AQ228+reexp!AQ228</f>
        <v>49</v>
      </c>
      <c r="AR228">
        <f>+domexp!AR228+reexp!AR228</f>
        <v>14</v>
      </c>
      <c r="AS228">
        <f>+domexp!AS228+reexp!AS228</f>
        <v>0</v>
      </c>
      <c r="AT228">
        <f>+domexp!AT228+reexp!AT228</f>
        <v>0</v>
      </c>
      <c r="AU228">
        <f>+domexp!AU228+reexp!AU228</f>
        <v>0</v>
      </c>
      <c r="AV228">
        <f>+domexp!AV228+reexp!AV228</f>
        <v>17</v>
      </c>
      <c r="AW228">
        <f>+domexp!AW228+reexp!AW228</f>
        <v>0</v>
      </c>
      <c r="AX228">
        <f>+domexp!AX228+reexp!AX228</f>
        <v>0</v>
      </c>
      <c r="AY228">
        <f>+domexp!AY228+reexp!AY228</f>
        <v>0</v>
      </c>
      <c r="AZ228">
        <f>+domexp!AZ228+reexp!AZ228</f>
        <v>0</v>
      </c>
      <c r="BA228">
        <f>+domexp!BA228+reexp!BA228</f>
        <v>0</v>
      </c>
      <c r="BB228">
        <f>+domexp!BB228+reexp!BB228</f>
        <v>0</v>
      </c>
      <c r="BC228">
        <f>+domexp!BC228+reexp!BC228</f>
        <v>0</v>
      </c>
    </row>
    <row r="229" spans="1:55" x14ac:dyDescent="0.25">
      <c r="A229" t="s">
        <v>0</v>
      </c>
      <c r="B229" t="s">
        <v>173</v>
      </c>
      <c r="D229" t="s">
        <v>232</v>
      </c>
      <c r="E229">
        <f>+domexp!E229+reexp!E229</f>
        <v>0</v>
      </c>
      <c r="F229">
        <f>+domexp!F229+reexp!F229</f>
        <v>0</v>
      </c>
      <c r="G229">
        <f>+domexp!G229+reexp!G229</f>
        <v>0</v>
      </c>
      <c r="H229">
        <f>+domexp!H229+reexp!H229</f>
        <v>0</v>
      </c>
      <c r="I229">
        <f>+domexp!I229+reexp!I229</f>
        <v>0</v>
      </c>
      <c r="J229">
        <f>+domexp!J229+reexp!J229</f>
        <v>0</v>
      </c>
      <c r="K229">
        <f>+domexp!K229+reexp!K229</f>
        <v>0</v>
      </c>
      <c r="L229">
        <f>+domexp!L229+reexp!L229</f>
        <v>0</v>
      </c>
      <c r="M229">
        <f>+domexp!M229+reexp!M229</f>
        <v>0</v>
      </c>
      <c r="N229">
        <f>+domexp!N229+reexp!N229</f>
        <v>0</v>
      </c>
      <c r="O229">
        <f>+domexp!O229+reexp!O229</f>
        <v>0</v>
      </c>
      <c r="P229">
        <f>+domexp!P229+reexp!P229</f>
        <v>0</v>
      </c>
      <c r="Q229">
        <f>+domexp!Q229+reexp!Q229</f>
        <v>0</v>
      </c>
      <c r="R229">
        <f>+domexp!R229+reexp!R229</f>
        <v>0</v>
      </c>
      <c r="S229">
        <f>+domexp!S229+reexp!S229</f>
        <v>0</v>
      </c>
      <c r="T229">
        <f>+domexp!T229+reexp!T229</f>
        <v>0</v>
      </c>
      <c r="U229">
        <f>+domexp!U229+reexp!U229</f>
        <v>0</v>
      </c>
      <c r="V229">
        <f>+domexp!V229+reexp!V229</f>
        <v>0</v>
      </c>
      <c r="W229">
        <f>+domexp!W229+reexp!W229</f>
        <v>0</v>
      </c>
      <c r="X229">
        <f>+domexp!X229+reexp!X229</f>
        <v>0</v>
      </c>
      <c r="Y229">
        <f>+domexp!Y229+reexp!Y229</f>
        <v>0</v>
      </c>
      <c r="Z229">
        <f>+domexp!Z229+reexp!Z229</f>
        <v>12943</v>
      </c>
      <c r="AA229">
        <f>+domexp!AA229+reexp!AA229</f>
        <v>17325</v>
      </c>
      <c r="AB229">
        <f>+domexp!AB229+reexp!AB229</f>
        <v>13268</v>
      </c>
      <c r="AC229">
        <f>+domexp!AC229+reexp!AC229</f>
        <v>16661</v>
      </c>
      <c r="AD229">
        <f>+domexp!AD229+reexp!AD229</f>
        <v>35015</v>
      </c>
      <c r="AE229">
        <f>+domexp!AE229+reexp!AE229</f>
        <v>36751</v>
      </c>
      <c r="AF229">
        <f>+domexp!AF229+reexp!AF229</f>
        <v>49792</v>
      </c>
      <c r="AG229">
        <f>+domexp!AG229+reexp!AG229</f>
        <v>74543</v>
      </c>
      <c r="AH229">
        <f>+domexp!AH229+reexp!AH229</f>
        <v>35904</v>
      </c>
      <c r="AI229">
        <f>+domexp!AI229+reexp!AI229</f>
        <v>43040</v>
      </c>
      <c r="AJ229">
        <f>+domexp!AJ229+reexp!AJ229</f>
        <v>34816</v>
      </c>
      <c r="AK229">
        <f>+domexp!AK229+reexp!AK229</f>
        <v>27386</v>
      </c>
      <c r="AL229">
        <f>+domexp!AL229+reexp!AL229</f>
        <v>24169</v>
      </c>
      <c r="AM229">
        <f>+domexp!AM229+reexp!AM229</f>
        <v>12444</v>
      </c>
      <c r="AN229">
        <f>+domexp!AN229+reexp!AN229</f>
        <v>69336</v>
      </c>
      <c r="AO229">
        <f>+domexp!AO229+reexp!AO229</f>
        <v>35501</v>
      </c>
      <c r="AP229">
        <f>+domexp!AP229+reexp!AP229</f>
        <v>25451</v>
      </c>
      <c r="AQ229">
        <f>+domexp!AQ229+reexp!AQ229</f>
        <v>101275</v>
      </c>
      <c r="AR229">
        <f>+domexp!AR229+reexp!AR229</f>
        <v>15508</v>
      </c>
      <c r="AS229">
        <f>+domexp!AS229+reexp!AS229</f>
        <v>11387</v>
      </c>
      <c r="AT229">
        <f>+domexp!AT229+reexp!AT229</f>
        <v>6431</v>
      </c>
      <c r="AU229">
        <f>+domexp!AU229+reexp!AU229</f>
        <v>5375</v>
      </c>
      <c r="AV229">
        <f>+domexp!AV229+reexp!AV229</f>
        <v>12548</v>
      </c>
      <c r="AW229">
        <f>+domexp!AW229+reexp!AW229</f>
        <v>18766</v>
      </c>
      <c r="AX229">
        <f>+domexp!AX229+reexp!AX229</f>
        <v>22537</v>
      </c>
      <c r="AY229">
        <f>+domexp!AY229+reexp!AY229</f>
        <v>83485</v>
      </c>
      <c r="AZ229">
        <f>+domexp!AZ229+reexp!AZ229</f>
        <v>0</v>
      </c>
      <c r="BA229">
        <f>+domexp!BA229+reexp!BA229</f>
        <v>0</v>
      </c>
      <c r="BB229">
        <f>+domexp!BB229+reexp!BB229</f>
        <v>0</v>
      </c>
      <c r="BC229">
        <f>+domexp!BC229+reexp!BC229</f>
        <v>0</v>
      </c>
    </row>
    <row r="230" spans="1:55" x14ac:dyDescent="0.25">
      <c r="B230" t="s">
        <v>276</v>
      </c>
      <c r="E230">
        <f>+domexp!E230+reexp!E230</f>
        <v>0</v>
      </c>
      <c r="F230">
        <f>+domexp!F230+reexp!F230</f>
        <v>0</v>
      </c>
      <c r="G230">
        <f>+domexp!G230+reexp!G230</f>
        <v>0</v>
      </c>
      <c r="H230">
        <f>+domexp!H230+reexp!H230</f>
        <v>0</v>
      </c>
      <c r="I230">
        <f>+domexp!I230+reexp!I230</f>
        <v>0</v>
      </c>
      <c r="J230">
        <f>+domexp!J230+reexp!J230</f>
        <v>0</v>
      </c>
      <c r="K230">
        <f>+domexp!K230+reexp!K230</f>
        <v>0</v>
      </c>
      <c r="L230">
        <f>+domexp!L230+reexp!L230</f>
        <v>0</v>
      </c>
      <c r="M230">
        <f>+domexp!M230+reexp!M230</f>
        <v>0</v>
      </c>
      <c r="N230">
        <f>+domexp!N230+reexp!N230</f>
        <v>0</v>
      </c>
      <c r="O230">
        <f>+domexp!O230+reexp!O230</f>
        <v>0</v>
      </c>
      <c r="P230">
        <f>+domexp!P230+reexp!P230</f>
        <v>0</v>
      </c>
      <c r="Q230">
        <f>+domexp!Q230+reexp!Q230</f>
        <v>0</v>
      </c>
      <c r="R230">
        <f>+domexp!R230+reexp!R230</f>
        <v>0</v>
      </c>
      <c r="S230">
        <f>+domexp!S230+reexp!S230</f>
        <v>0</v>
      </c>
      <c r="T230">
        <f>+domexp!T230+reexp!T230</f>
        <v>0</v>
      </c>
      <c r="U230">
        <f>+domexp!U230+reexp!U230</f>
        <v>0</v>
      </c>
      <c r="V230">
        <f>+domexp!V230+reexp!V230</f>
        <v>0</v>
      </c>
      <c r="W230">
        <f>+domexp!W230+reexp!W230</f>
        <v>0</v>
      </c>
      <c r="X230">
        <f>+domexp!X230+reexp!X230</f>
        <v>0</v>
      </c>
      <c r="Y230">
        <f>+domexp!Y230+reexp!Y230</f>
        <v>0</v>
      </c>
      <c r="Z230">
        <f>+domexp!Z230+reexp!Z230</f>
        <v>0</v>
      </c>
      <c r="AA230">
        <f>+domexp!AA230+reexp!AA230</f>
        <v>0</v>
      </c>
      <c r="AB230">
        <f>+domexp!AB230+reexp!AB230</f>
        <v>0</v>
      </c>
      <c r="AC230">
        <f>+domexp!AC230+reexp!AC230</f>
        <v>0</v>
      </c>
      <c r="AD230">
        <f>+domexp!AD230+reexp!AD230</f>
        <v>0</v>
      </c>
      <c r="AE230">
        <f>+domexp!AE230+reexp!AE230</f>
        <v>0</v>
      </c>
      <c r="AF230">
        <f>+domexp!AF230+reexp!AF230</f>
        <v>0</v>
      </c>
      <c r="AG230">
        <f>+domexp!AG230+reexp!AG230</f>
        <v>0</v>
      </c>
      <c r="AH230">
        <f>+domexp!AH230+reexp!AH230</f>
        <v>0</v>
      </c>
      <c r="AI230">
        <f>+domexp!AI230+reexp!AI230</f>
        <v>0</v>
      </c>
      <c r="AJ230">
        <f>+domexp!AJ230+reexp!AJ230</f>
        <v>0</v>
      </c>
      <c r="AK230">
        <f>+domexp!AK230+reexp!AK230</f>
        <v>0</v>
      </c>
      <c r="AL230">
        <f>+domexp!AL230+reexp!AL230</f>
        <v>0</v>
      </c>
      <c r="AM230">
        <f>+domexp!AM230+reexp!AM230</f>
        <v>0</v>
      </c>
      <c r="AN230">
        <f>+domexp!AN230+reexp!AN230</f>
        <v>0</v>
      </c>
      <c r="AO230">
        <f>+domexp!AO230+reexp!AO230</f>
        <v>0</v>
      </c>
      <c r="AP230">
        <f>+domexp!AP230+reexp!AP230</f>
        <v>0</v>
      </c>
      <c r="AQ230">
        <f>+domexp!AQ230+reexp!AQ230</f>
        <v>0</v>
      </c>
      <c r="AR230">
        <f>+domexp!AR230+reexp!AR230</f>
        <v>0</v>
      </c>
      <c r="AS230">
        <f>+domexp!AS230+reexp!AS230</f>
        <v>0</v>
      </c>
      <c r="AT230">
        <f>+domexp!AT230+reexp!AT230</f>
        <v>0</v>
      </c>
      <c r="AU230">
        <f>+domexp!AU230+reexp!AU230</f>
        <v>0</v>
      </c>
      <c r="AV230">
        <f>+domexp!AV230+reexp!AV230</f>
        <v>0</v>
      </c>
      <c r="AW230">
        <f>+domexp!AW230+reexp!AW230</f>
        <v>0</v>
      </c>
      <c r="AX230">
        <f>+domexp!AX230+reexp!AX230</f>
        <v>0</v>
      </c>
      <c r="AY230">
        <f>+domexp!AY230+reexp!AY230</f>
        <v>0</v>
      </c>
      <c r="AZ230">
        <f>+domexp!AZ230+reexp!AZ230</f>
        <v>74819</v>
      </c>
      <c r="BA230">
        <f>+domexp!BA230+reexp!BA230</f>
        <v>122632</v>
      </c>
      <c r="BB230">
        <f>+domexp!BB230+reexp!BB230</f>
        <v>102239</v>
      </c>
      <c r="BC230">
        <f>+domexp!BC230+reexp!BC230</f>
        <v>205663</v>
      </c>
    </row>
    <row r="231" spans="1:55" x14ac:dyDescent="0.25">
      <c r="B231" t="s">
        <v>277</v>
      </c>
      <c r="E231">
        <f>+domexp!E231+reexp!E231</f>
        <v>0</v>
      </c>
      <c r="F231">
        <f>+domexp!F231+reexp!F231</f>
        <v>0</v>
      </c>
      <c r="G231">
        <f>+domexp!G231+reexp!G231</f>
        <v>0</v>
      </c>
      <c r="H231">
        <f>+domexp!H231+reexp!H231</f>
        <v>0</v>
      </c>
      <c r="I231">
        <f>+domexp!I231+reexp!I231</f>
        <v>0</v>
      </c>
      <c r="J231">
        <f>+domexp!J231+reexp!J231</f>
        <v>0</v>
      </c>
      <c r="K231">
        <f>+domexp!K231+reexp!K231</f>
        <v>0</v>
      </c>
      <c r="L231">
        <f>+domexp!L231+reexp!L231</f>
        <v>0</v>
      </c>
      <c r="M231">
        <f>+domexp!M231+reexp!M231</f>
        <v>0</v>
      </c>
      <c r="N231">
        <f>+domexp!N231+reexp!N231</f>
        <v>0</v>
      </c>
      <c r="O231">
        <f>+domexp!O231+reexp!O231</f>
        <v>0</v>
      </c>
      <c r="P231">
        <f>+domexp!P231+reexp!P231</f>
        <v>0</v>
      </c>
      <c r="Q231">
        <f>+domexp!Q231+reexp!Q231</f>
        <v>0</v>
      </c>
      <c r="R231">
        <f>+domexp!R231+reexp!R231</f>
        <v>0</v>
      </c>
      <c r="S231">
        <f>+domexp!S231+reexp!S231</f>
        <v>0</v>
      </c>
      <c r="T231">
        <f>+domexp!T231+reexp!T231</f>
        <v>0</v>
      </c>
      <c r="U231">
        <f>+domexp!U231+reexp!U231</f>
        <v>0</v>
      </c>
      <c r="V231">
        <f>+domexp!V231+reexp!V231</f>
        <v>0</v>
      </c>
      <c r="W231">
        <f>+domexp!W231+reexp!W231</f>
        <v>0</v>
      </c>
      <c r="X231">
        <f>+domexp!X231+reexp!X231</f>
        <v>0</v>
      </c>
      <c r="Y231">
        <f>+domexp!Y231+reexp!Y231</f>
        <v>0</v>
      </c>
      <c r="Z231">
        <f>+domexp!Z231+reexp!Z231</f>
        <v>0</v>
      </c>
      <c r="AA231">
        <f>+domexp!AA231+reexp!AA231</f>
        <v>0</v>
      </c>
      <c r="AB231">
        <f>+domexp!AB231+reexp!AB231</f>
        <v>0</v>
      </c>
      <c r="AC231">
        <f>+domexp!AC231+reexp!AC231</f>
        <v>0</v>
      </c>
      <c r="AD231">
        <f>+domexp!AD231+reexp!AD231</f>
        <v>0</v>
      </c>
      <c r="AE231">
        <f>+domexp!AE231+reexp!AE231</f>
        <v>0</v>
      </c>
      <c r="AF231">
        <f>+domexp!AF231+reexp!AF231</f>
        <v>0</v>
      </c>
      <c r="AG231">
        <f>+domexp!AG231+reexp!AG231</f>
        <v>0</v>
      </c>
      <c r="AH231">
        <f>+domexp!AH231+reexp!AH231</f>
        <v>0</v>
      </c>
      <c r="AI231">
        <f>+domexp!AI231+reexp!AI231</f>
        <v>0</v>
      </c>
      <c r="AJ231">
        <f>+domexp!AJ231+reexp!AJ231</f>
        <v>0</v>
      </c>
      <c r="AK231">
        <f>+domexp!AK231+reexp!AK231</f>
        <v>0</v>
      </c>
      <c r="AL231">
        <f>+domexp!AL231+reexp!AL231</f>
        <v>0</v>
      </c>
      <c r="AM231">
        <f>+domexp!AM231+reexp!AM231</f>
        <v>0</v>
      </c>
      <c r="AN231">
        <f>+domexp!AN231+reexp!AN231</f>
        <v>0</v>
      </c>
      <c r="AO231">
        <f>+domexp!AO231+reexp!AO231</f>
        <v>0</v>
      </c>
      <c r="AP231">
        <f>+domexp!AP231+reexp!AP231</f>
        <v>0</v>
      </c>
      <c r="AQ231">
        <f>+domexp!AQ231+reexp!AQ231</f>
        <v>0</v>
      </c>
      <c r="AR231">
        <f>+domexp!AR231+reexp!AR231</f>
        <v>0</v>
      </c>
      <c r="AS231">
        <f>+domexp!AS231+reexp!AS231</f>
        <v>0</v>
      </c>
      <c r="AT231">
        <f>+domexp!AT231+reexp!AT231</f>
        <v>0</v>
      </c>
      <c r="AU231">
        <f>+domexp!AU231+reexp!AU231</f>
        <v>0</v>
      </c>
      <c r="AV231">
        <f>+domexp!AV231+reexp!AV231</f>
        <v>0</v>
      </c>
      <c r="AW231">
        <f>+domexp!AW231+reexp!AW231</f>
        <v>0</v>
      </c>
      <c r="AX231">
        <f>+domexp!AX231+reexp!AX231</f>
        <v>0</v>
      </c>
      <c r="AY231">
        <f>+domexp!AY231+reexp!AY231</f>
        <v>0</v>
      </c>
      <c r="AZ231">
        <f>+domexp!AZ231+reexp!AZ231</f>
        <v>8814</v>
      </c>
      <c r="BA231">
        <f>+domexp!BA231+reexp!BA231</f>
        <v>12890</v>
      </c>
      <c r="BB231">
        <f>+domexp!BB231+reexp!BB231</f>
        <v>18303</v>
      </c>
      <c r="BC231">
        <f>+domexp!BC231+reexp!BC231</f>
        <v>34277</v>
      </c>
    </row>
    <row r="232" spans="1:55" x14ac:dyDescent="0.25">
      <c r="A232" t="s">
        <v>0</v>
      </c>
      <c r="B232" t="s">
        <v>174</v>
      </c>
      <c r="D232" t="s">
        <v>232</v>
      </c>
      <c r="E232">
        <f>+domexp!E232+reexp!E232</f>
        <v>0</v>
      </c>
      <c r="F232">
        <f>+domexp!F232+reexp!F232</f>
        <v>0</v>
      </c>
      <c r="G232">
        <f>+domexp!G232+reexp!G232</f>
        <v>0</v>
      </c>
      <c r="H232">
        <f>+domexp!H232+reexp!H232</f>
        <v>0</v>
      </c>
      <c r="I232">
        <f>+domexp!I232+reexp!I232</f>
        <v>0</v>
      </c>
      <c r="J232">
        <f>+domexp!J232+reexp!J232</f>
        <v>37078</v>
      </c>
      <c r="K232">
        <f>+domexp!K232+reexp!K232</f>
        <v>94148</v>
      </c>
      <c r="L232">
        <f>+domexp!L232+reexp!L232</f>
        <v>118035</v>
      </c>
      <c r="M232">
        <f>+domexp!M232+reexp!M232</f>
        <v>64172</v>
      </c>
      <c r="N232">
        <f>+domexp!N232+reexp!N232</f>
        <v>83677</v>
      </c>
      <c r="O232">
        <f>+domexp!O232+reexp!O232</f>
        <v>102941</v>
      </c>
      <c r="P232">
        <f>+domexp!P232+reexp!P232</f>
        <v>132381</v>
      </c>
      <c r="Q232">
        <f>+domexp!Q232+reexp!Q232</f>
        <v>129945</v>
      </c>
      <c r="R232">
        <f>+domexp!R232+reexp!R232</f>
        <v>128083</v>
      </c>
      <c r="S232">
        <f>+domexp!S232+reexp!S232</f>
        <v>0</v>
      </c>
      <c r="T232">
        <f>+domexp!T232+reexp!T232</f>
        <v>0</v>
      </c>
      <c r="U232">
        <f>+domexp!U232+reexp!U232</f>
        <v>0</v>
      </c>
      <c r="V232">
        <f>+domexp!V232+reexp!V232</f>
        <v>0</v>
      </c>
      <c r="W232">
        <f>+domexp!W232+reexp!W232</f>
        <v>0</v>
      </c>
      <c r="X232">
        <f>+domexp!X232+reexp!X232</f>
        <v>51030</v>
      </c>
      <c r="Y232">
        <f>+domexp!Y232+reexp!Y232</f>
        <v>229652</v>
      </c>
      <c r="Z232">
        <f>+domexp!Z232+reexp!Z232</f>
        <v>250651</v>
      </c>
      <c r="AA232">
        <f>+domexp!AA232+reexp!AA232</f>
        <v>212560</v>
      </c>
      <c r="AB232">
        <f>+domexp!AB232+reexp!AB232</f>
        <v>290092</v>
      </c>
      <c r="AC232">
        <f>+domexp!AC232+reexp!AC232</f>
        <v>333021</v>
      </c>
      <c r="AD232">
        <f>+domexp!AD232+reexp!AD232</f>
        <v>306655</v>
      </c>
      <c r="AE232">
        <f>+domexp!AE232+reexp!AE232</f>
        <v>430351</v>
      </c>
      <c r="AF232">
        <f>+domexp!AF232+reexp!AF232</f>
        <v>312512</v>
      </c>
      <c r="AG232">
        <f>+domexp!AG232+reexp!AG232</f>
        <v>481363</v>
      </c>
      <c r="AH232">
        <f>+domexp!AH232+reexp!AH232</f>
        <v>462755</v>
      </c>
      <c r="AI232">
        <f>+domexp!AI232+reexp!AI232</f>
        <v>344140</v>
      </c>
      <c r="AJ232">
        <f>+domexp!AJ232+reexp!AJ232</f>
        <v>254412</v>
      </c>
      <c r="AK232">
        <f>+domexp!AK232+reexp!AK232</f>
        <v>250092</v>
      </c>
      <c r="AL232">
        <f>+domexp!AL232+reexp!AL232</f>
        <v>299936</v>
      </c>
      <c r="AM232">
        <f>+domexp!AM232+reexp!AM232</f>
        <v>315531</v>
      </c>
      <c r="AN232">
        <f>+domexp!AN232+reexp!AN232</f>
        <v>408431</v>
      </c>
      <c r="AO232">
        <f>+domexp!AO232+reexp!AO232</f>
        <v>463452</v>
      </c>
      <c r="AP232">
        <f>+domexp!AP232+reexp!AP232</f>
        <v>517982</v>
      </c>
      <c r="AQ232">
        <f>+domexp!AQ232+reexp!AQ232</f>
        <v>459770</v>
      </c>
      <c r="AR232">
        <f>+domexp!AR232+reexp!AR232</f>
        <v>373859</v>
      </c>
      <c r="AS232">
        <f>+domexp!AS232+reexp!AS232</f>
        <v>306990</v>
      </c>
      <c r="AT232">
        <f>+domexp!AT232+reexp!AT232</f>
        <v>175507</v>
      </c>
      <c r="AU232">
        <f>+domexp!AU232+reexp!AU232</f>
        <v>291927</v>
      </c>
      <c r="AV232">
        <f>+domexp!AV232+reexp!AV232</f>
        <v>263244</v>
      </c>
      <c r="AW232">
        <f>+domexp!AW232+reexp!AW232</f>
        <v>284778</v>
      </c>
      <c r="AX232">
        <f>+domexp!AX232+reexp!AX232</f>
        <v>285018</v>
      </c>
      <c r="AY232">
        <f>+domexp!AY232+reexp!AY232</f>
        <v>536170</v>
      </c>
      <c r="AZ232">
        <f>+domexp!AZ232+reexp!AZ232</f>
        <v>775736</v>
      </c>
      <c r="BA232">
        <f>+domexp!BA232+reexp!BA232</f>
        <v>1680396</v>
      </c>
      <c r="BB232">
        <f>+domexp!BB232+reexp!BB232</f>
        <v>1671511</v>
      </c>
      <c r="BC232">
        <f>+domexp!BC232+reexp!BC232</f>
        <v>1812935</v>
      </c>
    </row>
    <row r="233" spans="1:55" x14ac:dyDescent="0.25">
      <c r="A233" t="s">
        <v>0</v>
      </c>
      <c r="B233" t="s">
        <v>175</v>
      </c>
      <c r="D233" t="s">
        <v>232</v>
      </c>
      <c r="E233">
        <f>+domexp!E233+reexp!E233</f>
        <v>0</v>
      </c>
      <c r="F233">
        <f>+domexp!F233+reexp!F233</f>
        <v>0</v>
      </c>
      <c r="G233">
        <f>+domexp!G233+reexp!G233</f>
        <v>0</v>
      </c>
      <c r="H233">
        <f>+domexp!H233+reexp!H233</f>
        <v>0</v>
      </c>
      <c r="I233">
        <f>+domexp!I233+reexp!I233</f>
        <v>0</v>
      </c>
      <c r="J233">
        <f>+domexp!J233+reexp!J233</f>
        <v>1120</v>
      </c>
      <c r="K233">
        <f>+domexp!K233+reexp!K233</f>
        <v>3276</v>
      </c>
      <c r="L233">
        <f>+domexp!L233+reexp!L233</f>
        <v>6512</v>
      </c>
      <c r="M233">
        <f>+domexp!M233+reexp!M233</f>
        <v>2001</v>
      </c>
      <c r="N233">
        <f>+domexp!N233+reexp!N233</f>
        <v>22048</v>
      </c>
      <c r="O233">
        <f>+domexp!O233+reexp!O233</f>
        <v>9244</v>
      </c>
      <c r="P233">
        <f>+domexp!P233+reexp!P233</f>
        <v>21012</v>
      </c>
      <c r="Q233">
        <f>+domexp!Q233+reexp!Q233</f>
        <v>21786</v>
      </c>
      <c r="R233">
        <f>+domexp!R233+reexp!R233</f>
        <v>14399</v>
      </c>
      <c r="S233">
        <f>+domexp!S233+reexp!S233</f>
        <v>0</v>
      </c>
      <c r="T233">
        <f>+domexp!T233+reexp!T233</f>
        <v>0</v>
      </c>
      <c r="U233">
        <f>+domexp!U233+reexp!U233</f>
        <v>0</v>
      </c>
      <c r="V233">
        <f>+domexp!V233+reexp!V233</f>
        <v>0</v>
      </c>
      <c r="W233">
        <f>+domexp!W233+reexp!W233</f>
        <v>0</v>
      </c>
      <c r="X233">
        <f>+domexp!X233+reexp!X233</f>
        <v>12838</v>
      </c>
      <c r="Y233">
        <f>+domexp!Y233+reexp!Y233</f>
        <v>39850</v>
      </c>
      <c r="Z233">
        <f>+domexp!Z233+reexp!Z233</f>
        <v>45877</v>
      </c>
      <c r="AA233">
        <f>+domexp!AA233+reexp!AA233</f>
        <v>16326</v>
      </c>
      <c r="AB233">
        <f>+domexp!AB233+reexp!AB233</f>
        <v>27629</v>
      </c>
      <c r="AC233">
        <f>+domexp!AC233+reexp!AC233</f>
        <v>54238</v>
      </c>
      <c r="AD233">
        <f>+domexp!AD233+reexp!AD233</f>
        <v>63837</v>
      </c>
      <c r="AE233">
        <f>+domexp!AE233+reexp!AE233</f>
        <v>71014</v>
      </c>
      <c r="AF233">
        <f>+domexp!AF233+reexp!AF233</f>
        <v>33529</v>
      </c>
      <c r="AG233">
        <f>+domexp!AG233+reexp!AG233</f>
        <v>61608</v>
      </c>
      <c r="AH233">
        <f>+domexp!AH233+reexp!AH233</f>
        <v>54172</v>
      </c>
      <c r="AI233">
        <f>+domexp!AI233+reexp!AI233</f>
        <v>53667</v>
      </c>
      <c r="AJ233">
        <f>+domexp!AJ233+reexp!AJ233</f>
        <v>31899</v>
      </c>
      <c r="AK233">
        <f>+domexp!AK233+reexp!AK233</f>
        <v>19069</v>
      </c>
      <c r="AL233">
        <f>+domexp!AL233+reexp!AL233</f>
        <v>38474</v>
      </c>
      <c r="AM233">
        <f>+domexp!AM233+reexp!AM233</f>
        <v>19522</v>
      </c>
      <c r="AN233">
        <f>+domexp!AN233+reexp!AN233</f>
        <v>38326</v>
      </c>
      <c r="AO233">
        <f>+domexp!AO233+reexp!AO233</f>
        <v>37955</v>
      </c>
      <c r="AP233">
        <f>+domexp!AP233+reexp!AP233</f>
        <v>41727</v>
      </c>
      <c r="AQ233">
        <f>+domexp!AQ233+reexp!AQ233</f>
        <v>74413</v>
      </c>
      <c r="AR233">
        <f>+domexp!AR233+reexp!AR233</f>
        <v>19499</v>
      </c>
      <c r="AS233">
        <f>+domexp!AS233+reexp!AS233</f>
        <v>25294</v>
      </c>
      <c r="AT233">
        <f>+domexp!AT233+reexp!AT233</f>
        <v>13023</v>
      </c>
      <c r="AU233">
        <f>+domexp!AU233+reexp!AU233</f>
        <v>3077</v>
      </c>
      <c r="AV233">
        <f>+domexp!AV233+reexp!AV233</f>
        <v>4935</v>
      </c>
      <c r="AW233">
        <f>+domexp!AW233+reexp!AW233</f>
        <v>27094</v>
      </c>
      <c r="AX233">
        <f>+domexp!AX233+reexp!AX233</f>
        <v>22853</v>
      </c>
      <c r="AY233">
        <f>+domexp!AY233+reexp!AY233</f>
        <v>65858</v>
      </c>
      <c r="AZ233">
        <f>+domexp!AZ233+reexp!AZ233</f>
        <v>101803</v>
      </c>
      <c r="BA233">
        <f>+domexp!BA233+reexp!BA233</f>
        <v>218673</v>
      </c>
      <c r="BB233">
        <f>+domexp!BB233+reexp!BB233</f>
        <v>255787</v>
      </c>
      <c r="BC233">
        <f>+domexp!BC233+reexp!BC233</f>
        <v>293984</v>
      </c>
    </row>
    <row r="234" spans="1:55" x14ac:dyDescent="0.25">
      <c r="A234" t="s">
        <v>0</v>
      </c>
      <c r="B234" t="s">
        <v>176</v>
      </c>
      <c r="D234" t="s">
        <v>232</v>
      </c>
      <c r="E234">
        <f>+domexp!E234+reexp!E234</f>
        <v>0</v>
      </c>
      <c r="F234">
        <f>+domexp!F234+reexp!F234</f>
        <v>0</v>
      </c>
      <c r="G234">
        <f>+domexp!G234+reexp!G234</f>
        <v>0</v>
      </c>
      <c r="H234">
        <f>+domexp!H234+reexp!H234</f>
        <v>0</v>
      </c>
      <c r="I234">
        <f>+domexp!I234+reexp!I234</f>
        <v>0</v>
      </c>
      <c r="J234">
        <f>+domexp!J234+reexp!J234</f>
        <v>13767079</v>
      </c>
      <c r="K234">
        <f>+domexp!K234+reexp!K234</f>
        <v>15477260</v>
      </c>
      <c r="L234">
        <f>+domexp!L234+reexp!L234</f>
        <v>19220973</v>
      </c>
      <c r="M234">
        <f>+domexp!M234+reexp!M234</f>
        <v>14212447</v>
      </c>
      <c r="N234">
        <f>+domexp!N234+reexp!N234</f>
        <v>18074767</v>
      </c>
      <c r="O234">
        <f>+domexp!O234+reexp!O234</f>
        <v>22614972</v>
      </c>
      <c r="P234">
        <f>+domexp!P234+reexp!P234</f>
        <v>22725581</v>
      </c>
      <c r="Q234">
        <f>+domexp!Q234+reexp!Q234</f>
        <v>27320000</v>
      </c>
      <c r="R234">
        <f>+domexp!R234+reexp!R234</f>
        <v>27307193</v>
      </c>
      <c r="S234">
        <f>+domexp!S234+reexp!S234</f>
        <v>0</v>
      </c>
      <c r="T234">
        <f>+domexp!T234+reexp!T234</f>
        <v>0</v>
      </c>
      <c r="U234">
        <f>+domexp!U234+reexp!U234</f>
        <v>0</v>
      </c>
      <c r="V234">
        <f>+domexp!V234+reexp!V234</f>
        <v>0</v>
      </c>
      <c r="W234">
        <f>+domexp!W234+reexp!W234</f>
        <v>0</v>
      </c>
      <c r="X234">
        <f>+domexp!X234+reexp!X234</f>
        <v>18045126</v>
      </c>
      <c r="Y234">
        <f>+domexp!Y234+reexp!Y234</f>
        <v>48759819</v>
      </c>
      <c r="Z234">
        <f>+domexp!Z234+reexp!Z234</f>
        <v>21527907</v>
      </c>
      <c r="AA234">
        <f>+domexp!AA234+reexp!AA234</f>
        <v>27784517</v>
      </c>
      <c r="AB234">
        <f>+domexp!AB234+reexp!AB234</f>
        <v>30306334</v>
      </c>
      <c r="AC234">
        <f>+domexp!AC234+reexp!AC234</f>
        <v>30443501</v>
      </c>
      <c r="AD234">
        <f>+domexp!AD234+reexp!AD234</f>
        <v>30684522</v>
      </c>
      <c r="AE234">
        <f>+domexp!AE234+reexp!AE234</f>
        <v>28740993</v>
      </c>
      <c r="AF234">
        <f>+domexp!AF234+reexp!AF234</f>
        <v>31360521</v>
      </c>
      <c r="AG234">
        <f>+domexp!AG234+reexp!AG234</f>
        <v>37029412</v>
      </c>
      <c r="AH234">
        <f>+domexp!AH234+reexp!AH234</f>
        <v>37510573</v>
      </c>
      <c r="AI234">
        <f>+domexp!AI234+reexp!AI234</f>
        <v>31246000</v>
      </c>
      <c r="AJ234">
        <f>+domexp!AJ234+reexp!AJ234</f>
        <v>22151044</v>
      </c>
      <c r="AK234">
        <f>+domexp!AK234+reexp!AK234</f>
        <v>17385671</v>
      </c>
      <c r="AL234">
        <f>+domexp!AL234+reexp!AL234</f>
        <v>18555335</v>
      </c>
      <c r="AM234">
        <f>+domexp!AM234+reexp!AM234</f>
        <v>21114510</v>
      </c>
      <c r="AN234">
        <f>+domexp!AN234+reexp!AN234</f>
        <v>22559334</v>
      </c>
      <c r="AO234">
        <f>+domexp!AO234+reexp!AO234</f>
        <v>24327460</v>
      </c>
      <c r="AP234">
        <f>+domexp!AP234+reexp!AP234</f>
        <v>28809683</v>
      </c>
      <c r="AQ234">
        <f>+domexp!AQ234+reexp!AQ234</f>
        <v>23568246</v>
      </c>
      <c r="AR234">
        <f>+domexp!AR234+reexp!AR234</f>
        <v>23287709</v>
      </c>
      <c r="AS234">
        <f>+domexp!AS234+reexp!AS234</f>
        <v>33122596</v>
      </c>
      <c r="AT234">
        <f>+domexp!AT234+reexp!AT234</f>
        <v>38655827</v>
      </c>
      <c r="AU234">
        <f>+domexp!AU234+reexp!AU234</f>
        <v>32066388</v>
      </c>
      <c r="AV234">
        <f>+domexp!AV234+reexp!AV234</f>
        <v>31102089</v>
      </c>
      <c r="AW234">
        <f>+domexp!AW234+reexp!AW234</f>
        <v>26171066</v>
      </c>
      <c r="AX234">
        <f>+domexp!AX234+reexp!AX234</f>
        <v>27270111</v>
      </c>
      <c r="AY234">
        <f>+domexp!AY234+reexp!AY234</f>
        <v>33409160</v>
      </c>
      <c r="AZ234">
        <f>+domexp!AZ234+reexp!AZ234</f>
        <v>44435556</v>
      </c>
      <c r="BA234">
        <f>+domexp!BA234+reexp!BA234</f>
        <v>72109022</v>
      </c>
      <c r="BB234">
        <f>+domexp!BB234+reexp!BB234</f>
        <v>80959755</v>
      </c>
      <c r="BC234">
        <f>+domexp!BC234+reexp!BC234</f>
        <v>128392396</v>
      </c>
    </row>
    <row r="235" spans="1:55" x14ac:dyDescent="0.25">
      <c r="A235" t="s">
        <v>0</v>
      </c>
      <c r="B235" t="s">
        <v>177</v>
      </c>
      <c r="D235" t="s">
        <v>232</v>
      </c>
      <c r="E235">
        <f>+domexp!E235+reexp!E235</f>
        <v>0</v>
      </c>
      <c r="F235">
        <f>+domexp!F235+reexp!F235</f>
        <v>0</v>
      </c>
      <c r="G235">
        <f>+domexp!G235+reexp!G235</f>
        <v>0</v>
      </c>
      <c r="H235">
        <f>+domexp!H235+reexp!H235</f>
        <v>0</v>
      </c>
      <c r="I235">
        <f>+domexp!I235+reexp!I235</f>
        <v>0</v>
      </c>
      <c r="J235">
        <f>+domexp!J235+reexp!J235</f>
        <v>500888</v>
      </c>
      <c r="K235">
        <f>+domexp!K235+reexp!K235</f>
        <v>586848</v>
      </c>
      <c r="L235">
        <f>+domexp!L235+reexp!L235</f>
        <v>524147</v>
      </c>
      <c r="M235">
        <f>+domexp!M235+reexp!M235</f>
        <v>510724</v>
      </c>
      <c r="N235">
        <f>+domexp!N235+reexp!N235</f>
        <v>676203</v>
      </c>
      <c r="O235">
        <f>+domexp!O235+reexp!O235</f>
        <v>1031179</v>
      </c>
      <c r="P235">
        <f>+domexp!P235+reexp!P235</f>
        <v>680838</v>
      </c>
      <c r="Q235">
        <f>+domexp!Q235+reexp!Q235</f>
        <v>837331</v>
      </c>
      <c r="R235">
        <f>+domexp!R235+reexp!R235</f>
        <v>995299</v>
      </c>
      <c r="S235">
        <f>+domexp!S235+reexp!S235</f>
        <v>0</v>
      </c>
      <c r="T235">
        <f>+domexp!T235+reexp!T235</f>
        <v>0</v>
      </c>
      <c r="U235">
        <f>+domexp!U235+reexp!U235</f>
        <v>0</v>
      </c>
      <c r="V235">
        <f>+domexp!V235+reexp!V235</f>
        <v>0</v>
      </c>
      <c r="W235">
        <f>+domexp!W235+reexp!W235</f>
        <v>0</v>
      </c>
      <c r="X235">
        <f>+domexp!X235+reexp!X235</f>
        <v>570443</v>
      </c>
      <c r="Y235">
        <f>+domexp!Y235+reexp!Y235</f>
        <v>1093649</v>
      </c>
      <c r="Z235">
        <f>+domexp!Z235+reexp!Z235</f>
        <v>376554</v>
      </c>
      <c r="AA235">
        <f>+domexp!AA235+reexp!AA235</f>
        <v>589587</v>
      </c>
      <c r="AB235">
        <f>+domexp!AB235+reexp!AB235</f>
        <v>770682</v>
      </c>
      <c r="AC235">
        <f>+domexp!AC235+reexp!AC235</f>
        <v>2107425</v>
      </c>
      <c r="AD235">
        <f>+domexp!AD235+reexp!AD235</f>
        <v>1515482</v>
      </c>
      <c r="AE235">
        <f>+domexp!AE235+reexp!AE235</f>
        <v>1163173</v>
      </c>
      <c r="AF235">
        <f>+domexp!AF235+reexp!AF235</f>
        <v>937673</v>
      </c>
      <c r="AG235">
        <f>+domexp!AG235+reexp!AG235</f>
        <v>1195836</v>
      </c>
      <c r="AH235">
        <f>+domexp!AH235+reexp!AH235</f>
        <v>1072625</v>
      </c>
      <c r="AI235">
        <f>+domexp!AI235+reexp!AI235</f>
        <v>894813</v>
      </c>
      <c r="AJ235">
        <f>+domexp!AJ235+reexp!AJ235</f>
        <v>634653</v>
      </c>
      <c r="AK235">
        <f>+domexp!AK235+reexp!AK235</f>
        <v>710691</v>
      </c>
      <c r="AL235">
        <f>+domexp!AL235+reexp!AL235</f>
        <v>727653</v>
      </c>
      <c r="AM235">
        <f>+domexp!AM235+reexp!AM235</f>
        <v>837101</v>
      </c>
      <c r="AN235">
        <f>+domexp!AN235+reexp!AN235</f>
        <v>994120</v>
      </c>
      <c r="AO235">
        <f>+domexp!AO235+reexp!AO235</f>
        <v>1178787</v>
      </c>
      <c r="AP235">
        <f>+domexp!AP235+reexp!AP235</f>
        <v>1245079</v>
      </c>
      <c r="AQ235">
        <f>+domexp!AQ235+reexp!AQ235</f>
        <v>982197</v>
      </c>
      <c r="AR235">
        <f>+domexp!AR235+reexp!AR235</f>
        <v>1088442</v>
      </c>
      <c r="AS235">
        <f>+domexp!AS235+reexp!AS235</f>
        <v>1148435</v>
      </c>
      <c r="AT235">
        <f>+domexp!AT235+reexp!AT235</f>
        <v>802437</v>
      </c>
      <c r="AU235">
        <f>+domexp!AU235+reexp!AU235</f>
        <v>659395</v>
      </c>
      <c r="AV235">
        <f>+domexp!AV235+reexp!AV235</f>
        <v>448273</v>
      </c>
      <c r="AW235">
        <f>+domexp!AW235+reexp!AW235</f>
        <v>443652</v>
      </c>
      <c r="AX235">
        <f>+domexp!AX235+reexp!AX235</f>
        <v>459492</v>
      </c>
      <c r="AY235">
        <f>+domexp!AY235+reexp!AY235</f>
        <v>890641</v>
      </c>
      <c r="AZ235">
        <f>+domexp!AZ235+reexp!AZ235</f>
        <v>1478694</v>
      </c>
      <c r="BA235">
        <f>+domexp!BA235+reexp!BA235</f>
        <v>2401018</v>
      </c>
      <c r="BB235">
        <f>+domexp!BB235+reexp!BB235</f>
        <v>582403</v>
      </c>
      <c r="BC235">
        <f>+domexp!BC235+reexp!BC235</f>
        <v>0</v>
      </c>
    </row>
    <row r="236" spans="1:55" x14ac:dyDescent="0.25">
      <c r="A236" t="s">
        <v>0</v>
      </c>
      <c r="B236" t="s">
        <v>178</v>
      </c>
      <c r="D236" t="s">
        <v>232</v>
      </c>
      <c r="E236">
        <f>+domexp!E236+reexp!E236</f>
        <v>0</v>
      </c>
      <c r="F236">
        <f>+domexp!F236+reexp!F236</f>
        <v>0</v>
      </c>
      <c r="G236">
        <f>+domexp!G236+reexp!G236</f>
        <v>0</v>
      </c>
      <c r="H236">
        <f>+domexp!H236+reexp!H236</f>
        <v>0</v>
      </c>
      <c r="I236">
        <f>+domexp!I236+reexp!I236</f>
        <v>0</v>
      </c>
      <c r="J236">
        <f>+domexp!J236+reexp!J236</f>
        <v>191136</v>
      </c>
      <c r="K236">
        <f>+domexp!K236+reexp!K236</f>
        <v>117066</v>
      </c>
      <c r="L236">
        <f>+domexp!L236+reexp!L236</f>
        <v>139840</v>
      </c>
      <c r="M236">
        <f>+domexp!M236+reexp!M236</f>
        <v>126270</v>
      </c>
      <c r="N236">
        <f>+domexp!N236+reexp!N236</f>
        <v>143199</v>
      </c>
      <c r="O236">
        <f>+domexp!O236+reexp!O236</f>
        <v>158151</v>
      </c>
      <c r="P236">
        <f>+domexp!P236+reexp!P236</f>
        <v>193495</v>
      </c>
      <c r="Q236">
        <f>+domexp!Q236+reexp!Q236</f>
        <v>184389</v>
      </c>
      <c r="R236">
        <f>+domexp!R236+reexp!R236</f>
        <v>187532</v>
      </c>
      <c r="S236">
        <f>+domexp!S236+reexp!S236</f>
        <v>0</v>
      </c>
      <c r="T236">
        <f>+domexp!T236+reexp!T236</f>
        <v>0</v>
      </c>
      <c r="U236">
        <f>+domexp!U236+reexp!U236</f>
        <v>0</v>
      </c>
      <c r="V236">
        <f>+domexp!V236+reexp!V236</f>
        <v>0</v>
      </c>
      <c r="W236">
        <f>+domexp!W236+reexp!W236</f>
        <v>0</v>
      </c>
      <c r="X236">
        <f>+domexp!X236+reexp!X236</f>
        <v>77777</v>
      </c>
      <c r="Y236">
        <f>+domexp!Y236+reexp!Y236</f>
        <v>329694</v>
      </c>
      <c r="Z236">
        <f>+domexp!Z236+reexp!Z236</f>
        <v>339370</v>
      </c>
      <c r="AA236">
        <f>+domexp!AA236+reexp!AA236</f>
        <v>396378</v>
      </c>
      <c r="AB236">
        <f>+domexp!AB236+reexp!AB236</f>
        <v>781812</v>
      </c>
      <c r="AC236">
        <f>+domexp!AC236+reexp!AC236</f>
        <v>548799</v>
      </c>
      <c r="AD236">
        <f>+domexp!AD236+reexp!AD236</f>
        <v>348933</v>
      </c>
      <c r="AE236">
        <f>+domexp!AE236+reexp!AE236</f>
        <v>435125</v>
      </c>
      <c r="AF236">
        <f>+domexp!AF236+reexp!AF236</f>
        <v>426316</v>
      </c>
      <c r="AG236">
        <f>+domexp!AG236+reexp!AG236</f>
        <v>472831</v>
      </c>
      <c r="AH236">
        <f>+domexp!AH236+reexp!AH236</f>
        <v>641663</v>
      </c>
      <c r="AI236">
        <f>+domexp!AI236+reexp!AI236</f>
        <v>736999</v>
      </c>
      <c r="AJ236">
        <f>+domexp!AJ236+reexp!AJ236</f>
        <v>793622</v>
      </c>
      <c r="AK236">
        <f>+domexp!AK236+reexp!AK236</f>
        <v>625203</v>
      </c>
      <c r="AL236">
        <f>+domexp!AL236+reexp!AL236</f>
        <v>1721050</v>
      </c>
      <c r="AM236">
        <f>+domexp!AM236+reexp!AM236</f>
        <v>451361</v>
      </c>
      <c r="AN236">
        <f>+domexp!AN236+reexp!AN236</f>
        <v>514706</v>
      </c>
      <c r="AO236">
        <f>+domexp!AO236+reexp!AO236</f>
        <v>703164</v>
      </c>
      <c r="AP236">
        <f>+domexp!AP236+reexp!AP236</f>
        <v>734379</v>
      </c>
      <c r="AQ236">
        <f>+domexp!AQ236+reexp!AQ236</f>
        <v>647078</v>
      </c>
      <c r="AR236">
        <f>+domexp!AR236+reexp!AR236</f>
        <v>460707</v>
      </c>
      <c r="AS236">
        <f>+domexp!AS236+reexp!AS236</f>
        <v>388781</v>
      </c>
      <c r="AT236">
        <f>+domexp!AT236+reexp!AT236</f>
        <v>483380</v>
      </c>
      <c r="AU236">
        <f>+domexp!AU236+reexp!AU236</f>
        <v>375725</v>
      </c>
      <c r="AV236">
        <f>+domexp!AV236+reexp!AV236</f>
        <v>265437</v>
      </c>
      <c r="AW236">
        <f>+domexp!AW236+reexp!AW236</f>
        <v>158023</v>
      </c>
      <c r="AX236">
        <f>+domexp!AX236+reexp!AX236</f>
        <v>200431</v>
      </c>
      <c r="AY236">
        <f>+domexp!AY236+reexp!AY236</f>
        <v>574865</v>
      </c>
      <c r="AZ236">
        <f>+domexp!AZ236+reexp!AZ236</f>
        <v>1041883</v>
      </c>
      <c r="BA236">
        <f>+domexp!BA236+reexp!BA236</f>
        <v>1580584</v>
      </c>
      <c r="BB236">
        <f>+domexp!BB236+reexp!BB236</f>
        <v>1892613</v>
      </c>
      <c r="BC236">
        <f>+domexp!BC236+reexp!BC236</f>
        <v>2292316</v>
      </c>
    </row>
    <row r="237" spans="1:55" x14ac:dyDescent="0.25">
      <c r="A237" t="s">
        <v>0</v>
      </c>
      <c r="B237" t="s">
        <v>179</v>
      </c>
      <c r="D237" t="s">
        <v>232</v>
      </c>
      <c r="E237">
        <f>+domexp!E237+reexp!E237</f>
        <v>0</v>
      </c>
      <c r="F237">
        <f>+domexp!F237+reexp!F237</f>
        <v>0</v>
      </c>
      <c r="G237">
        <f>+domexp!G237+reexp!G237</f>
        <v>0</v>
      </c>
      <c r="H237">
        <f>+domexp!H237+reexp!H237</f>
        <v>0</v>
      </c>
      <c r="I237">
        <f>+domexp!I237+reexp!I237</f>
        <v>0</v>
      </c>
      <c r="J237">
        <f>+domexp!J237+reexp!J237</f>
        <v>50707</v>
      </c>
      <c r="K237">
        <f>+domexp!K237+reexp!K237</f>
        <v>46513</v>
      </c>
      <c r="L237">
        <f>+domexp!L237+reexp!L237</f>
        <v>68006</v>
      </c>
      <c r="M237">
        <f>+domexp!M237+reexp!M237</f>
        <v>76178</v>
      </c>
      <c r="N237">
        <f>+domexp!N237+reexp!N237</f>
        <v>70717</v>
      </c>
      <c r="O237">
        <f>+domexp!O237+reexp!O237</f>
        <v>72332</v>
      </c>
      <c r="P237">
        <f>+domexp!P237+reexp!P237</f>
        <v>68792</v>
      </c>
      <c r="Q237">
        <f>+domexp!Q237+reexp!Q237</f>
        <v>67713</v>
      </c>
      <c r="R237">
        <f>+domexp!R237+reexp!R237</f>
        <v>76306</v>
      </c>
      <c r="S237">
        <f>+domexp!S237+reexp!S237</f>
        <v>0</v>
      </c>
      <c r="T237">
        <f>+domexp!T237+reexp!T237</f>
        <v>0</v>
      </c>
      <c r="U237">
        <f>+domexp!U237+reexp!U237</f>
        <v>0</v>
      </c>
      <c r="V237">
        <f>+domexp!V237+reexp!V237</f>
        <v>0</v>
      </c>
      <c r="W237">
        <f>+domexp!W237+reexp!W237</f>
        <v>0</v>
      </c>
      <c r="X237">
        <f>+domexp!X237+reexp!X237</f>
        <v>41628</v>
      </c>
      <c r="Y237">
        <f>+domexp!Y237+reexp!Y237</f>
        <v>236964</v>
      </c>
      <c r="Z237">
        <f>+domexp!Z237+reexp!Z237</f>
        <v>321917</v>
      </c>
      <c r="AA237">
        <f>+domexp!AA237+reexp!AA237</f>
        <v>937016</v>
      </c>
      <c r="AB237">
        <f>+domexp!AB237+reexp!AB237</f>
        <v>1253513</v>
      </c>
      <c r="AC237">
        <f>+domexp!AC237+reexp!AC237</f>
        <v>501889</v>
      </c>
      <c r="AD237">
        <f>+domexp!AD237+reexp!AD237</f>
        <v>537156</v>
      </c>
      <c r="AE237">
        <f>+domexp!AE237+reexp!AE237</f>
        <v>545358</v>
      </c>
      <c r="AF237">
        <f>+domexp!AF237+reexp!AF237</f>
        <v>462975</v>
      </c>
      <c r="AG237">
        <f>+domexp!AG237+reexp!AG237</f>
        <v>439832</v>
      </c>
      <c r="AH237">
        <f>+domexp!AH237+reexp!AH237</f>
        <v>464363</v>
      </c>
      <c r="AI237">
        <f>+domexp!AI237+reexp!AI237</f>
        <v>363181</v>
      </c>
      <c r="AJ237">
        <f>+domexp!AJ237+reexp!AJ237</f>
        <v>252386</v>
      </c>
      <c r="AK237">
        <f>+domexp!AK237+reexp!AK237</f>
        <v>224605</v>
      </c>
      <c r="AL237">
        <f>+domexp!AL237+reexp!AL237</f>
        <v>261885</v>
      </c>
      <c r="AM237">
        <f>+domexp!AM237+reexp!AM237</f>
        <v>195384</v>
      </c>
      <c r="AN237">
        <f>+domexp!AN237+reexp!AN237</f>
        <v>164624</v>
      </c>
      <c r="AO237">
        <f>+domexp!AO237+reexp!AO237</f>
        <v>231781</v>
      </c>
      <c r="AP237">
        <f>+domexp!AP237+reexp!AP237</f>
        <v>286462</v>
      </c>
      <c r="AQ237">
        <f>+domexp!AQ237+reexp!AQ237</f>
        <v>259503</v>
      </c>
      <c r="AR237">
        <f>+domexp!AR237+reexp!AR237</f>
        <v>198251</v>
      </c>
      <c r="AS237">
        <f>+domexp!AS237+reexp!AS237</f>
        <v>191635</v>
      </c>
      <c r="AT237">
        <f>+domexp!AT237+reexp!AT237</f>
        <v>191125</v>
      </c>
      <c r="AU237">
        <f>+domexp!AU237+reexp!AU237</f>
        <v>78834</v>
      </c>
      <c r="AV237">
        <f>+domexp!AV237+reexp!AV237</f>
        <v>65705</v>
      </c>
      <c r="AW237">
        <f>+domexp!AW237+reexp!AW237</f>
        <v>93305</v>
      </c>
      <c r="AX237">
        <f>+domexp!AX237+reexp!AX237</f>
        <v>99957</v>
      </c>
      <c r="AY237">
        <f>+domexp!AY237+reexp!AY237</f>
        <v>306949</v>
      </c>
      <c r="AZ237">
        <f>+domexp!AZ237+reexp!AZ237</f>
        <v>322369</v>
      </c>
      <c r="BA237">
        <f>+domexp!BA237+reexp!BA237</f>
        <v>1023228</v>
      </c>
      <c r="BB237">
        <f>+domexp!BB237+reexp!BB237</f>
        <v>1404036</v>
      </c>
      <c r="BC237">
        <f>+domexp!BC237+reexp!BC237</f>
        <v>1692804</v>
      </c>
    </row>
    <row r="238" spans="1:55" x14ac:dyDescent="0.25">
      <c r="A238" t="s">
        <v>0</v>
      </c>
      <c r="B238" t="s">
        <v>199</v>
      </c>
      <c r="D238" t="s">
        <v>232</v>
      </c>
      <c r="E238">
        <f>+domexp!E238+reexp!E238</f>
        <v>0</v>
      </c>
      <c r="F238">
        <f>+domexp!F238+reexp!F238</f>
        <v>0</v>
      </c>
      <c r="G238">
        <f>+domexp!G238+reexp!G238</f>
        <v>0</v>
      </c>
      <c r="H238">
        <f>+domexp!H238+reexp!H238</f>
        <v>0</v>
      </c>
      <c r="I238">
        <f>+domexp!I238+reexp!I238</f>
        <v>0</v>
      </c>
      <c r="J238">
        <f>+domexp!J238+reexp!J238</f>
        <v>0</v>
      </c>
      <c r="K238">
        <f>+domexp!K238+reexp!K238</f>
        <v>0</v>
      </c>
      <c r="L238">
        <f>+domexp!L238+reexp!L238</f>
        <v>0</v>
      </c>
      <c r="M238">
        <f>+domexp!M238+reexp!M238</f>
        <v>0</v>
      </c>
      <c r="N238">
        <f>+domexp!N238+reexp!N238</f>
        <v>0</v>
      </c>
      <c r="O238">
        <f>+domexp!O238+reexp!O238</f>
        <v>0</v>
      </c>
      <c r="P238">
        <f>+domexp!P238+reexp!P238</f>
        <v>0</v>
      </c>
      <c r="Q238">
        <f>+domexp!Q238+reexp!Q238</f>
        <v>0</v>
      </c>
      <c r="R238">
        <f>+domexp!R238+reexp!R238</f>
        <v>0</v>
      </c>
      <c r="S238">
        <f>+domexp!S238+reexp!S238</f>
        <v>0</v>
      </c>
      <c r="T238">
        <f>+domexp!T238+reexp!T238</f>
        <v>0</v>
      </c>
      <c r="U238">
        <f>+domexp!U238+reexp!U238</f>
        <v>0</v>
      </c>
      <c r="V238">
        <f>+domexp!V238+reexp!V238</f>
        <v>0</v>
      </c>
      <c r="W238">
        <f>+domexp!W238+reexp!W238</f>
        <v>0</v>
      </c>
      <c r="X238">
        <f>+domexp!X238+reexp!X238</f>
        <v>0</v>
      </c>
      <c r="Y238">
        <f>+domexp!Y238+reexp!Y238</f>
        <v>0</v>
      </c>
      <c r="Z238">
        <f>+domexp!Z238+reexp!Z238</f>
        <v>0</v>
      </c>
      <c r="AA238">
        <f>+domexp!AA238+reexp!AA238</f>
        <v>0</v>
      </c>
      <c r="AB238">
        <f>+domexp!AB238+reexp!AB238</f>
        <v>0</v>
      </c>
      <c r="AC238">
        <f>+domexp!AC238+reexp!AC238</f>
        <v>0</v>
      </c>
      <c r="AD238">
        <f>+domexp!AD238+reexp!AD238</f>
        <v>0</v>
      </c>
      <c r="AE238">
        <f>+domexp!AE238+reexp!AE238</f>
        <v>0</v>
      </c>
      <c r="AF238">
        <f>+domexp!AF238+reexp!AF238</f>
        <v>1632248</v>
      </c>
      <c r="AG238">
        <f>+domexp!AG238+reexp!AG238</f>
        <v>1864844</v>
      </c>
      <c r="AH238">
        <f>+domexp!AH238+reexp!AH238</f>
        <v>1854195</v>
      </c>
      <c r="AI238">
        <f>+domexp!AI238+reexp!AI238</f>
        <v>1743639</v>
      </c>
      <c r="AJ238">
        <f>+domexp!AJ238+reexp!AJ238</f>
        <v>1608593</v>
      </c>
      <c r="AK238">
        <f>+domexp!AK238+reexp!AK238</f>
        <v>1952544</v>
      </c>
      <c r="AL238">
        <f>+domexp!AL238+reexp!AL238</f>
        <v>1634345</v>
      </c>
      <c r="AM238">
        <f>+domexp!AM238+reexp!AM238</f>
        <v>1942981</v>
      </c>
      <c r="AN238">
        <f>+domexp!AN238+reexp!AN238</f>
        <v>1882878</v>
      </c>
      <c r="AO238">
        <f>+domexp!AO238+reexp!AO238</f>
        <v>1769019</v>
      </c>
      <c r="AP238">
        <f>+domexp!AP238+reexp!AP238</f>
        <v>2004516</v>
      </c>
      <c r="AQ238">
        <f>+domexp!AQ238+reexp!AQ238</f>
        <v>2048855</v>
      </c>
      <c r="AR238">
        <f>+domexp!AR238+reexp!AR238</f>
        <v>1828811</v>
      </c>
      <c r="AS238">
        <f>+domexp!AS238+reexp!AS238</f>
        <v>1738877</v>
      </c>
      <c r="AT238">
        <f>+domexp!AT238+reexp!AT238</f>
        <v>1709001</v>
      </c>
      <c r="AU238">
        <f>+domexp!AU238+reexp!AU238</f>
        <v>1750106</v>
      </c>
      <c r="AV238">
        <f>+domexp!AV238+reexp!AV238</f>
        <v>1783083</v>
      </c>
      <c r="AW238">
        <f>+domexp!AW238+reexp!AW238</f>
        <v>1150931</v>
      </c>
      <c r="AX238">
        <f>+domexp!AX238+reexp!AX238</f>
        <v>1340401</v>
      </c>
      <c r="AY238">
        <f>+domexp!AY238+reexp!AY238</f>
        <v>2461667</v>
      </c>
      <c r="AZ238">
        <f>+domexp!AZ238+reexp!AZ238</f>
        <v>3582837</v>
      </c>
      <c r="BA238">
        <f>+domexp!BA238+reexp!BA238</f>
        <v>6997983</v>
      </c>
      <c r="BB238">
        <f>+domexp!BB238+reexp!BB238</f>
        <v>7925204</v>
      </c>
      <c r="BC238">
        <f>+domexp!BC238+reexp!BC238</f>
        <v>8821061</v>
      </c>
    </row>
    <row r="239" spans="1:55" x14ac:dyDescent="0.25">
      <c r="A239" t="s">
        <v>0</v>
      </c>
      <c r="B239" t="s">
        <v>200</v>
      </c>
      <c r="D239" t="s">
        <v>232</v>
      </c>
      <c r="E239">
        <f>+domexp!E239+reexp!E239</f>
        <v>0</v>
      </c>
      <c r="F239">
        <f>+domexp!F239+reexp!F239</f>
        <v>0</v>
      </c>
      <c r="G239">
        <f>+domexp!G239+reexp!G239</f>
        <v>0</v>
      </c>
      <c r="H239">
        <f>+domexp!H239+reexp!H239</f>
        <v>0</v>
      </c>
      <c r="I239">
        <f>+domexp!I239+reexp!I239</f>
        <v>0</v>
      </c>
      <c r="J239">
        <f>+domexp!J239+reexp!J239</f>
        <v>0</v>
      </c>
      <c r="K239">
        <f>+domexp!K239+reexp!K239</f>
        <v>0</v>
      </c>
      <c r="L239">
        <f>+domexp!L239+reexp!L239</f>
        <v>0</v>
      </c>
      <c r="M239">
        <f>+domexp!M239+reexp!M239</f>
        <v>0</v>
      </c>
      <c r="N239">
        <f>+domexp!N239+reexp!N239</f>
        <v>0</v>
      </c>
      <c r="O239">
        <f>+domexp!O239+reexp!O239</f>
        <v>0</v>
      </c>
      <c r="P239">
        <f>+domexp!P239+reexp!P239</f>
        <v>0</v>
      </c>
      <c r="Q239">
        <f>+domexp!Q239+reexp!Q239</f>
        <v>0</v>
      </c>
      <c r="R239">
        <f>+domexp!R239+reexp!R239</f>
        <v>0</v>
      </c>
      <c r="S239">
        <f>+domexp!S239+reexp!S239</f>
        <v>0</v>
      </c>
      <c r="T239">
        <f>+domexp!T239+reexp!T239</f>
        <v>0</v>
      </c>
      <c r="U239">
        <f>+domexp!U239+reexp!U239</f>
        <v>0</v>
      </c>
      <c r="V239">
        <f>+domexp!V239+reexp!V239</f>
        <v>0</v>
      </c>
      <c r="W239">
        <f>+domexp!W239+reexp!W239</f>
        <v>0</v>
      </c>
      <c r="X239">
        <f>+domexp!X239+reexp!X239</f>
        <v>0</v>
      </c>
      <c r="Y239">
        <f>+domexp!Y239+reexp!Y239</f>
        <v>0</v>
      </c>
      <c r="Z239">
        <f>+domexp!Z239+reexp!Z239</f>
        <v>0</v>
      </c>
      <c r="AA239">
        <f>+domexp!AA239+reexp!AA239</f>
        <v>0</v>
      </c>
      <c r="AB239">
        <f>+domexp!AB239+reexp!AB239</f>
        <v>0</v>
      </c>
      <c r="AC239">
        <f>+domexp!AC239+reexp!AC239</f>
        <v>0</v>
      </c>
      <c r="AD239">
        <f>+domexp!AD239+reexp!AD239</f>
        <v>0</v>
      </c>
      <c r="AE239">
        <f>+domexp!AE239+reexp!AE239</f>
        <v>0</v>
      </c>
      <c r="AF239">
        <f>+domexp!AF239+reexp!AF239</f>
        <v>0</v>
      </c>
      <c r="AG239">
        <f>+domexp!AG239+reexp!AG239</f>
        <v>0</v>
      </c>
      <c r="AH239">
        <f>+domexp!AH239+reexp!AH239</f>
        <v>0</v>
      </c>
      <c r="AI239">
        <f>+domexp!AI239+reexp!AI239</f>
        <v>0</v>
      </c>
      <c r="AJ239">
        <f>+domexp!AJ239+reexp!AJ239</f>
        <v>0</v>
      </c>
      <c r="AK239">
        <f>+domexp!AK239+reexp!AK239</f>
        <v>0</v>
      </c>
      <c r="AL239">
        <f>+domexp!AL239+reexp!AL239</f>
        <v>0</v>
      </c>
      <c r="AM239">
        <f>+domexp!AM239+reexp!AM239</f>
        <v>0</v>
      </c>
      <c r="AN239">
        <f>+domexp!AN239+reexp!AN239</f>
        <v>0</v>
      </c>
      <c r="AO239">
        <f>+domexp!AO239+reexp!AO239</f>
        <v>259377</v>
      </c>
      <c r="AP239">
        <f>+domexp!AP239+reexp!AP239</f>
        <v>301225</v>
      </c>
      <c r="AQ239">
        <f>+domexp!AQ239+reexp!AQ239</f>
        <v>265287</v>
      </c>
      <c r="AR239">
        <f>+domexp!AR239+reexp!AR239</f>
        <v>261766</v>
      </c>
      <c r="AS239">
        <f>+domexp!AS239+reexp!AS239</f>
        <v>211220</v>
      </c>
      <c r="AT239">
        <f>+domexp!AT239+reexp!AT239</f>
        <v>160095</v>
      </c>
      <c r="AU239">
        <f>+domexp!AU239+reexp!AU239</f>
        <v>150233</v>
      </c>
      <c r="AV239">
        <f>+domexp!AV239+reexp!AV239</f>
        <v>102325</v>
      </c>
      <c r="AW239">
        <f>+domexp!AW239+reexp!AW239</f>
        <v>137579</v>
      </c>
      <c r="AX239">
        <f>+domexp!AX239+reexp!AX239</f>
        <v>188457</v>
      </c>
      <c r="AY239">
        <f>+domexp!AY239+reexp!AY239</f>
        <v>280508</v>
      </c>
      <c r="AZ239">
        <f>+domexp!AZ239+reexp!AZ239</f>
        <v>366704</v>
      </c>
      <c r="BA239">
        <f>+domexp!BA239+reexp!BA239</f>
        <v>417675</v>
      </c>
      <c r="BB239">
        <f>+domexp!BB239+reexp!BB239</f>
        <v>697696</v>
      </c>
      <c r="BC239">
        <f>+domexp!BC239+reexp!BC239</f>
        <v>1058618</v>
      </c>
    </row>
    <row r="240" spans="1:55" x14ac:dyDescent="0.25">
      <c r="A240" t="s">
        <v>0</v>
      </c>
      <c r="B240" t="s">
        <v>201</v>
      </c>
      <c r="D240" t="s">
        <v>232</v>
      </c>
      <c r="E240">
        <f>+domexp!E240+reexp!E240</f>
        <v>0</v>
      </c>
      <c r="F240">
        <f>+domexp!F240+reexp!F240</f>
        <v>0</v>
      </c>
      <c r="G240">
        <f>+domexp!G240+reexp!G240</f>
        <v>0</v>
      </c>
      <c r="H240">
        <f>+domexp!H240+reexp!H240</f>
        <v>0</v>
      </c>
      <c r="I240">
        <f>+domexp!I240+reexp!I240</f>
        <v>0</v>
      </c>
      <c r="J240">
        <f>+domexp!J240+reexp!J240</f>
        <v>0</v>
      </c>
      <c r="K240">
        <f>+domexp!K240+reexp!K240</f>
        <v>0</v>
      </c>
      <c r="L240">
        <f>+domexp!L240+reexp!L240</f>
        <v>0</v>
      </c>
      <c r="M240">
        <f>+domexp!M240+reexp!M240</f>
        <v>0</v>
      </c>
      <c r="N240">
        <f>+domexp!N240+reexp!N240</f>
        <v>0</v>
      </c>
      <c r="O240">
        <f>+domexp!O240+reexp!O240</f>
        <v>0</v>
      </c>
      <c r="P240">
        <f>+domexp!P240+reexp!P240</f>
        <v>0</v>
      </c>
      <c r="Q240">
        <f>+domexp!Q240+reexp!Q240</f>
        <v>0</v>
      </c>
      <c r="R240">
        <f>+domexp!R240+reexp!R240</f>
        <v>0</v>
      </c>
      <c r="S240">
        <f>+domexp!S240+reexp!S240</f>
        <v>0</v>
      </c>
      <c r="T240">
        <f>+domexp!T240+reexp!T240</f>
        <v>0</v>
      </c>
      <c r="U240">
        <f>+domexp!U240+reexp!U240</f>
        <v>0</v>
      </c>
      <c r="V240">
        <f>+domexp!V240+reexp!V240</f>
        <v>0</v>
      </c>
      <c r="W240">
        <f>+domexp!W240+reexp!W240</f>
        <v>0</v>
      </c>
      <c r="X240">
        <f>+domexp!X240+reexp!X240</f>
        <v>0</v>
      </c>
      <c r="Y240">
        <f>+domexp!Y240+reexp!Y240</f>
        <v>0</v>
      </c>
      <c r="Z240">
        <f>+domexp!Z240+reexp!Z240</f>
        <v>0</v>
      </c>
      <c r="AA240">
        <f>+domexp!AA240+reexp!AA240</f>
        <v>0</v>
      </c>
      <c r="AB240">
        <f>+domexp!AB240+reexp!AB240</f>
        <v>0</v>
      </c>
      <c r="AC240">
        <f>+domexp!AC240+reexp!AC240</f>
        <v>0</v>
      </c>
      <c r="AD240">
        <f>+domexp!AD240+reexp!AD240</f>
        <v>0</v>
      </c>
      <c r="AE240">
        <f>+domexp!AE240+reexp!AE240</f>
        <v>0</v>
      </c>
      <c r="AF240">
        <f>+domexp!AF240+reexp!AF240</f>
        <v>0</v>
      </c>
      <c r="AG240">
        <f>+domexp!AG240+reexp!AG240</f>
        <v>0</v>
      </c>
      <c r="AH240">
        <f>+domexp!AH240+reexp!AH240</f>
        <v>0</v>
      </c>
      <c r="AI240">
        <f>+domexp!AI240+reexp!AI240</f>
        <v>0</v>
      </c>
      <c r="AJ240">
        <f>+domexp!AJ240+reexp!AJ240</f>
        <v>0</v>
      </c>
      <c r="AK240">
        <f>+domexp!AK240+reexp!AK240</f>
        <v>0</v>
      </c>
      <c r="AL240">
        <f>+domexp!AL240+reexp!AL240</f>
        <v>0</v>
      </c>
      <c r="AM240">
        <f>+domexp!AM240+reexp!AM240</f>
        <v>0</v>
      </c>
      <c r="AN240">
        <f>+domexp!AN240+reexp!AN240</f>
        <v>0</v>
      </c>
      <c r="AO240">
        <f>+domexp!AO240+reexp!AO240</f>
        <v>259882</v>
      </c>
      <c r="AP240">
        <f>+domexp!AP240+reexp!AP240</f>
        <v>312699</v>
      </c>
      <c r="AQ240">
        <f>+domexp!AQ240+reexp!AQ240</f>
        <v>246604</v>
      </c>
      <c r="AR240">
        <f>+domexp!AR240+reexp!AR240</f>
        <v>245197</v>
      </c>
      <c r="AS240">
        <f>+domexp!AS240+reexp!AS240</f>
        <v>349338</v>
      </c>
      <c r="AT240">
        <f>+domexp!AT240+reexp!AT240</f>
        <v>281100</v>
      </c>
      <c r="AU240">
        <f>+domexp!AU240+reexp!AU240</f>
        <v>253522</v>
      </c>
      <c r="AV240">
        <f>+domexp!AV240+reexp!AV240</f>
        <v>218800</v>
      </c>
      <c r="AW240">
        <f>+domexp!AW240+reexp!AW240</f>
        <v>198216</v>
      </c>
      <c r="AX240">
        <f>+domexp!AX240+reexp!AX240</f>
        <v>239942</v>
      </c>
      <c r="AY240">
        <f>+domexp!AY240+reexp!AY240</f>
        <v>442434</v>
      </c>
      <c r="AZ240">
        <f>+domexp!AZ240+reexp!AZ240</f>
        <v>537430</v>
      </c>
      <c r="BA240">
        <f>+domexp!BA240+reexp!BA240</f>
        <v>794933</v>
      </c>
      <c r="BB240">
        <f>+domexp!BB240+reexp!BB240</f>
        <v>1145544</v>
      </c>
      <c r="BC240">
        <f>+domexp!BC240+reexp!BC240</f>
        <v>1574150</v>
      </c>
    </row>
    <row r="241" spans="1:55" x14ac:dyDescent="0.25">
      <c r="A241" t="s">
        <v>0</v>
      </c>
      <c r="B241" t="s">
        <v>202</v>
      </c>
      <c r="D241" t="s">
        <v>232</v>
      </c>
      <c r="E241">
        <f>+domexp!E241+reexp!E241</f>
        <v>0</v>
      </c>
      <c r="F241">
        <f>+domexp!F241+reexp!F241</f>
        <v>0</v>
      </c>
      <c r="G241">
        <f>+domexp!G241+reexp!G241</f>
        <v>0</v>
      </c>
      <c r="H241">
        <f>+domexp!H241+reexp!H241</f>
        <v>0</v>
      </c>
      <c r="I241">
        <f>+domexp!I241+reexp!I241</f>
        <v>0</v>
      </c>
      <c r="J241">
        <f>+domexp!J241+reexp!J241</f>
        <v>0</v>
      </c>
      <c r="K241">
        <f>+domexp!K241+reexp!K241</f>
        <v>0</v>
      </c>
      <c r="L241">
        <f>+domexp!L241+reexp!L241</f>
        <v>0</v>
      </c>
      <c r="M241">
        <f>+domexp!M241+reexp!M241</f>
        <v>0</v>
      </c>
      <c r="N241">
        <f>+domexp!N241+reexp!N241</f>
        <v>0</v>
      </c>
      <c r="O241">
        <f>+domexp!O241+reexp!O241</f>
        <v>0</v>
      </c>
      <c r="P241">
        <f>+domexp!P241+reexp!P241</f>
        <v>0</v>
      </c>
      <c r="Q241">
        <f>+domexp!Q241+reexp!Q241</f>
        <v>0</v>
      </c>
      <c r="R241">
        <f>+domexp!R241+reexp!R241</f>
        <v>0</v>
      </c>
      <c r="S241">
        <f>+domexp!S241+reexp!S241</f>
        <v>0</v>
      </c>
      <c r="T241">
        <f>+domexp!T241+reexp!T241</f>
        <v>0</v>
      </c>
      <c r="U241">
        <f>+domexp!U241+reexp!U241</f>
        <v>0</v>
      </c>
      <c r="V241">
        <f>+domexp!V241+reexp!V241</f>
        <v>0</v>
      </c>
      <c r="W241">
        <f>+domexp!W241+reexp!W241</f>
        <v>0</v>
      </c>
      <c r="X241">
        <f>+domexp!X241+reexp!X241</f>
        <v>0</v>
      </c>
      <c r="Y241">
        <f>+domexp!Y241+reexp!Y241</f>
        <v>0</v>
      </c>
      <c r="Z241">
        <f>+domexp!Z241+reexp!Z241</f>
        <v>0</v>
      </c>
      <c r="AA241">
        <f>+domexp!AA241+reexp!AA241</f>
        <v>0</v>
      </c>
      <c r="AB241">
        <f>+domexp!AB241+reexp!AB241</f>
        <v>0</v>
      </c>
      <c r="AC241">
        <f>+domexp!AC241+reexp!AC241</f>
        <v>0</v>
      </c>
      <c r="AD241">
        <f>+domexp!AD241+reexp!AD241</f>
        <v>0</v>
      </c>
      <c r="AE241">
        <f>+domexp!AE241+reexp!AE241</f>
        <v>0</v>
      </c>
      <c r="AF241">
        <f>+domexp!AF241+reexp!AF241</f>
        <v>0</v>
      </c>
      <c r="AG241">
        <f>+domexp!AG241+reexp!AG241</f>
        <v>0</v>
      </c>
      <c r="AH241">
        <f>+domexp!AH241+reexp!AH241</f>
        <v>0</v>
      </c>
      <c r="AI241">
        <f>+domexp!AI241+reexp!AI241</f>
        <v>0</v>
      </c>
      <c r="AJ241">
        <f>+domexp!AJ241+reexp!AJ241</f>
        <v>0</v>
      </c>
      <c r="AK241">
        <f>+domexp!AK241+reexp!AK241</f>
        <v>0</v>
      </c>
      <c r="AL241">
        <f>+domexp!AL241+reexp!AL241</f>
        <v>0</v>
      </c>
      <c r="AM241">
        <f>+domexp!AM241+reexp!AM241</f>
        <v>0</v>
      </c>
      <c r="AN241">
        <f>+domexp!AN241+reexp!AN241</f>
        <v>0</v>
      </c>
      <c r="AO241">
        <f>+domexp!AO241+reexp!AO241</f>
        <v>756198</v>
      </c>
      <c r="AP241">
        <f>+domexp!AP241+reexp!AP241</f>
        <v>835128</v>
      </c>
      <c r="AQ241">
        <f>+domexp!AQ241+reexp!AQ241</f>
        <v>763108</v>
      </c>
      <c r="AR241">
        <f>+domexp!AR241+reexp!AR241</f>
        <v>714744</v>
      </c>
      <c r="AS241">
        <f>+domexp!AS241+reexp!AS241</f>
        <v>646378</v>
      </c>
      <c r="AT241">
        <f>+domexp!AT241+reexp!AT241</f>
        <v>473673</v>
      </c>
      <c r="AU241">
        <f>+domexp!AU241+reexp!AU241</f>
        <v>414079</v>
      </c>
      <c r="AV241">
        <f>+domexp!AV241+reexp!AV241</f>
        <v>462276</v>
      </c>
      <c r="AW241">
        <f>+domexp!AW241+reexp!AW241</f>
        <v>614069</v>
      </c>
      <c r="AX241">
        <f>+domexp!AX241+reexp!AX241</f>
        <v>406336</v>
      </c>
      <c r="AY241">
        <f>+domexp!AY241+reexp!AY241</f>
        <v>1294667</v>
      </c>
      <c r="AZ241">
        <f>+domexp!AZ241+reexp!AZ241</f>
        <v>1551614</v>
      </c>
      <c r="BA241">
        <f>+domexp!BA241+reexp!BA241</f>
        <v>2016474</v>
      </c>
      <c r="BB241">
        <f>+domexp!BB241+reexp!BB241</f>
        <v>2512170</v>
      </c>
      <c r="BC241">
        <f>+domexp!BC241+reexp!BC241</f>
        <v>3330993</v>
      </c>
    </row>
    <row r="242" spans="1:55" x14ac:dyDescent="0.25">
      <c r="A242" t="s">
        <v>0</v>
      </c>
      <c r="B242" t="s">
        <v>203</v>
      </c>
      <c r="D242" t="s">
        <v>232</v>
      </c>
      <c r="E242">
        <f>+domexp!E242+reexp!E242</f>
        <v>0</v>
      </c>
      <c r="F242">
        <f>+domexp!F242+reexp!F242</f>
        <v>0</v>
      </c>
      <c r="G242">
        <f>+domexp!G242+reexp!G242</f>
        <v>0</v>
      </c>
      <c r="H242">
        <f>+domexp!H242+reexp!H242</f>
        <v>0</v>
      </c>
      <c r="I242">
        <f>+domexp!I242+reexp!I242</f>
        <v>0</v>
      </c>
      <c r="J242">
        <f>+domexp!J242+reexp!J242</f>
        <v>0</v>
      </c>
      <c r="K242">
        <f>+domexp!K242+reexp!K242</f>
        <v>0</v>
      </c>
      <c r="L242">
        <f>+domexp!L242+reexp!L242</f>
        <v>0</v>
      </c>
      <c r="M242">
        <f>+domexp!M242+reexp!M242</f>
        <v>0</v>
      </c>
      <c r="N242">
        <f>+domexp!N242+reexp!N242</f>
        <v>0</v>
      </c>
      <c r="O242">
        <f>+domexp!O242+reexp!O242</f>
        <v>0</v>
      </c>
      <c r="P242">
        <f>+domexp!P242+reexp!P242</f>
        <v>0</v>
      </c>
      <c r="Q242">
        <f>+domexp!Q242+reexp!Q242</f>
        <v>0</v>
      </c>
      <c r="R242">
        <f>+domexp!R242+reexp!R242</f>
        <v>0</v>
      </c>
      <c r="S242">
        <f>+domexp!S242+reexp!S242</f>
        <v>0</v>
      </c>
      <c r="T242">
        <f>+domexp!T242+reexp!T242</f>
        <v>0</v>
      </c>
      <c r="U242">
        <f>+domexp!U242+reexp!U242</f>
        <v>0</v>
      </c>
      <c r="V242">
        <f>+domexp!V242+reexp!V242</f>
        <v>0</v>
      </c>
      <c r="W242">
        <f>+domexp!W242+reexp!W242</f>
        <v>0</v>
      </c>
      <c r="X242">
        <f>+domexp!X242+reexp!X242</f>
        <v>0</v>
      </c>
      <c r="Y242">
        <f>+domexp!Y242+reexp!Y242</f>
        <v>0</v>
      </c>
      <c r="Z242">
        <f>+domexp!Z242+reexp!Z242</f>
        <v>0</v>
      </c>
      <c r="AA242">
        <f>+domexp!AA242+reexp!AA242</f>
        <v>0</v>
      </c>
      <c r="AB242">
        <f>+domexp!AB242+reexp!AB242</f>
        <v>0</v>
      </c>
      <c r="AC242">
        <f>+domexp!AC242+reexp!AC242</f>
        <v>0</v>
      </c>
      <c r="AD242">
        <f>+domexp!AD242+reexp!AD242</f>
        <v>0</v>
      </c>
      <c r="AE242">
        <f>+domexp!AE242+reexp!AE242</f>
        <v>0</v>
      </c>
      <c r="AF242">
        <f>+domexp!AF242+reexp!AF242</f>
        <v>1467541</v>
      </c>
      <c r="AG242">
        <f>+domexp!AG242+reexp!AG242</f>
        <v>1781537</v>
      </c>
      <c r="AH242">
        <f>+domexp!AH242+reexp!AH242</f>
        <v>1819380</v>
      </c>
      <c r="AI242">
        <f>+domexp!AI242+reexp!AI242</f>
        <v>1888719</v>
      </c>
      <c r="AJ242">
        <f>+domexp!AJ242+reexp!AJ242</f>
        <v>1368309</v>
      </c>
      <c r="AK242">
        <f>+domexp!AK242+reexp!AK242</f>
        <v>1459234</v>
      </c>
      <c r="AL242">
        <f>+domexp!AL242+reexp!AL242</f>
        <v>1641438</v>
      </c>
      <c r="AM242">
        <f>+domexp!AM242+reexp!AM242</f>
        <v>1674827</v>
      </c>
      <c r="AN242">
        <f>+domexp!AN242+reexp!AN242</f>
        <v>1901271</v>
      </c>
      <c r="AO242">
        <f>+domexp!AO242+reexp!AO242</f>
        <v>2084529</v>
      </c>
      <c r="AP242">
        <f>+domexp!AP242+reexp!AP242</f>
        <v>2610107</v>
      </c>
      <c r="AQ242">
        <f>+domexp!AQ242+reexp!AQ242</f>
        <v>2557124</v>
      </c>
      <c r="AR242">
        <f>+domexp!AR242+reexp!AR242</f>
        <v>2556020</v>
      </c>
      <c r="AS242">
        <f>+domexp!AS242+reexp!AS242</f>
        <v>2684965</v>
      </c>
      <c r="AT242">
        <f>+domexp!AT242+reexp!AT242</f>
        <v>2345983</v>
      </c>
      <c r="AU242">
        <f>+domexp!AU242+reexp!AU242</f>
        <v>1776766</v>
      </c>
      <c r="AV242">
        <f>+domexp!AV242+reexp!AV242</f>
        <v>1789455</v>
      </c>
      <c r="AW242">
        <f>+domexp!AW242+reexp!AW242</f>
        <v>1415323</v>
      </c>
      <c r="AX242">
        <f>+domexp!AX242+reexp!AX242</f>
        <v>1963859</v>
      </c>
      <c r="AY242">
        <f>+domexp!AY242+reexp!AY242</f>
        <v>3971201</v>
      </c>
      <c r="AZ242">
        <f>+domexp!AZ242+reexp!AZ242</f>
        <v>5222512</v>
      </c>
      <c r="BA242">
        <f>+domexp!BA242+reexp!BA242</f>
        <v>8551267</v>
      </c>
      <c r="BB242">
        <f>+domexp!BB242+reexp!BB242</f>
        <v>10532557</v>
      </c>
      <c r="BC242">
        <f>+domexp!BC242+reexp!BC242</f>
        <v>12783225</v>
      </c>
    </row>
    <row r="243" spans="1:55" x14ac:dyDescent="0.25">
      <c r="A243" t="s">
        <v>0</v>
      </c>
      <c r="B243" t="s">
        <v>204</v>
      </c>
      <c r="D243" t="s">
        <v>232</v>
      </c>
      <c r="E243">
        <f>+domexp!E243+reexp!E243</f>
        <v>0</v>
      </c>
      <c r="F243">
        <f>+domexp!F243+reexp!F243</f>
        <v>0</v>
      </c>
      <c r="G243">
        <f>+domexp!G243+reexp!G243</f>
        <v>0</v>
      </c>
      <c r="H243">
        <f>+domexp!H243+reexp!H243</f>
        <v>0</v>
      </c>
      <c r="I243">
        <f>+domexp!I243+reexp!I243</f>
        <v>0</v>
      </c>
      <c r="J243">
        <f>+domexp!J243+reexp!J243</f>
        <v>0</v>
      </c>
      <c r="K243">
        <f>+domexp!K243+reexp!K243</f>
        <v>0</v>
      </c>
      <c r="L243">
        <f>+domexp!L243+reexp!L243</f>
        <v>0</v>
      </c>
      <c r="M243">
        <f>+domexp!M243+reexp!M243</f>
        <v>0</v>
      </c>
      <c r="N243">
        <f>+domexp!N243+reexp!N243</f>
        <v>0</v>
      </c>
      <c r="O243">
        <f>+domexp!O243+reexp!O243</f>
        <v>0</v>
      </c>
      <c r="P243">
        <f>+domexp!P243+reexp!P243</f>
        <v>0</v>
      </c>
      <c r="Q243">
        <f>+domexp!Q243+reexp!Q243</f>
        <v>0</v>
      </c>
      <c r="R243">
        <f>+domexp!R243+reexp!R243</f>
        <v>0</v>
      </c>
      <c r="S243">
        <f>+domexp!S243+reexp!S243</f>
        <v>0</v>
      </c>
      <c r="T243">
        <f>+domexp!T243+reexp!T243</f>
        <v>0</v>
      </c>
      <c r="U243">
        <f>+domexp!U243+reexp!U243</f>
        <v>0</v>
      </c>
      <c r="V243">
        <f>+domexp!V243+reexp!V243</f>
        <v>0</v>
      </c>
      <c r="W243">
        <f>+domexp!W243+reexp!W243</f>
        <v>0</v>
      </c>
      <c r="X243">
        <f>+domexp!X243+reexp!X243</f>
        <v>0</v>
      </c>
      <c r="Y243">
        <f>+domexp!Y243+reexp!Y243</f>
        <v>0</v>
      </c>
      <c r="Z243">
        <f>+domexp!Z243+reexp!Z243</f>
        <v>0</v>
      </c>
      <c r="AA243">
        <f>+domexp!AA243+reexp!AA243</f>
        <v>0</v>
      </c>
      <c r="AB243">
        <f>+domexp!AB243+reexp!AB243</f>
        <v>0</v>
      </c>
      <c r="AC243">
        <f>+domexp!AC243+reexp!AC243</f>
        <v>0</v>
      </c>
      <c r="AD243">
        <f>+domexp!AD243+reexp!AD243</f>
        <v>0</v>
      </c>
      <c r="AE243">
        <f>+domexp!AE243+reexp!AE243</f>
        <v>0</v>
      </c>
      <c r="AF243">
        <f>+domexp!AF243+reexp!AF243</f>
        <v>1216534</v>
      </c>
      <c r="AG243">
        <f>+domexp!AG243+reexp!AG243</f>
        <v>1348799</v>
      </c>
      <c r="AH243">
        <f>+domexp!AH243+reexp!AH243</f>
        <v>1215782</v>
      </c>
      <c r="AI243">
        <f>+domexp!AI243+reexp!AI243</f>
        <v>1050554</v>
      </c>
      <c r="AJ243">
        <f>+domexp!AJ243+reexp!AJ243</f>
        <v>946803</v>
      </c>
      <c r="AK243">
        <f>+domexp!AK243+reexp!AK243</f>
        <v>1201784</v>
      </c>
      <c r="AL243">
        <f>+domexp!AL243+reexp!AL243</f>
        <v>1264618</v>
      </c>
      <c r="AM243">
        <f>+domexp!AM243+reexp!AM243</f>
        <v>1187049</v>
      </c>
      <c r="AN243">
        <f>+domexp!AN243+reexp!AN243</f>
        <v>1167514</v>
      </c>
      <c r="AO243">
        <f>+domexp!AO243+reexp!AO243</f>
        <v>0</v>
      </c>
      <c r="AP243">
        <f>+domexp!AP243+reexp!AP243</f>
        <v>0</v>
      </c>
      <c r="AQ243">
        <f>+domexp!AQ243+reexp!AQ243</f>
        <v>0</v>
      </c>
      <c r="AR243">
        <f>+domexp!AR243+reexp!AR243</f>
        <v>0</v>
      </c>
      <c r="AS243">
        <f>+domexp!AS243+reexp!AS243</f>
        <v>0</v>
      </c>
      <c r="AT243">
        <f>+domexp!AT243+reexp!AT243</f>
        <v>0</v>
      </c>
      <c r="AU243">
        <f>+domexp!AU243+reexp!AU243</f>
        <v>0</v>
      </c>
      <c r="AV243">
        <f>+domexp!AV243+reexp!AV243</f>
        <v>0</v>
      </c>
      <c r="AW243">
        <f>+domexp!AW243+reexp!AW243</f>
        <v>0</v>
      </c>
      <c r="AX243">
        <f>+domexp!AX243+reexp!AX243</f>
        <v>0</v>
      </c>
      <c r="AY243">
        <f>+domexp!AY243+reexp!AY243</f>
        <v>0</v>
      </c>
      <c r="AZ243">
        <f>+domexp!AZ243+reexp!AZ243</f>
        <v>0</v>
      </c>
      <c r="BA243">
        <f>+domexp!BA243+reexp!BA243</f>
        <v>0</v>
      </c>
      <c r="BB243">
        <f>+domexp!BB243+reexp!BB243</f>
        <v>0</v>
      </c>
      <c r="BC243">
        <f>+domexp!BC243+reexp!BC243</f>
        <v>0</v>
      </c>
    </row>
    <row r="244" spans="1:55" x14ac:dyDescent="0.25">
      <c r="A244" t="s">
        <v>0</v>
      </c>
      <c r="B244" t="s">
        <v>180</v>
      </c>
      <c r="D244" t="s">
        <v>232</v>
      </c>
      <c r="E244">
        <f>+domexp!E244+reexp!E244</f>
        <v>0</v>
      </c>
      <c r="F244">
        <f>+domexp!F244+reexp!F244</f>
        <v>0</v>
      </c>
      <c r="G244">
        <f>+domexp!G244+reexp!G244</f>
        <v>0</v>
      </c>
      <c r="H244">
        <f>+domexp!H244+reexp!H244</f>
        <v>0</v>
      </c>
      <c r="I244">
        <f>+domexp!I244+reexp!I244</f>
        <v>0</v>
      </c>
      <c r="J244">
        <f>+domexp!J244+reexp!J244</f>
        <v>2263802</v>
      </c>
      <c r="K244">
        <f>+domexp!K244+reexp!K244</f>
        <v>2468708</v>
      </c>
      <c r="L244">
        <f>+domexp!L244+reexp!L244</f>
        <v>2942224</v>
      </c>
      <c r="M244">
        <f>+domexp!M244+reexp!M244</f>
        <v>2606623</v>
      </c>
      <c r="N244">
        <f>+domexp!N244+reexp!N244</f>
        <v>2694626</v>
      </c>
      <c r="O244">
        <f>+domexp!O244+reexp!O244</f>
        <v>2833459</v>
      </c>
      <c r="P244">
        <f>+domexp!P244+reexp!P244</f>
        <v>3070406</v>
      </c>
      <c r="Q244">
        <f>+domexp!Q244+reexp!Q244</f>
        <v>2920531</v>
      </c>
      <c r="R244">
        <f>+domexp!R244+reexp!R244</f>
        <v>2722088</v>
      </c>
      <c r="S244">
        <f>+domexp!S244+reexp!S244</f>
        <v>0</v>
      </c>
      <c r="T244">
        <f>+domexp!T244+reexp!T244</f>
        <v>0</v>
      </c>
      <c r="U244">
        <f>+domexp!U244+reexp!U244</f>
        <v>0</v>
      </c>
      <c r="V244">
        <f>+domexp!V244+reexp!V244</f>
        <v>0</v>
      </c>
      <c r="W244">
        <f>+domexp!W244+reexp!W244</f>
        <v>0</v>
      </c>
      <c r="X244">
        <f>+domexp!X244+reexp!X244</f>
        <v>2363036</v>
      </c>
      <c r="Y244">
        <f>+domexp!Y244+reexp!Y244</f>
        <v>6478398</v>
      </c>
      <c r="Z244">
        <f>+domexp!Z244+reexp!Z244</f>
        <v>4217014</v>
      </c>
      <c r="AA244">
        <f>+domexp!AA244+reexp!AA244</f>
        <v>3951864</v>
      </c>
      <c r="AB244">
        <f>+domexp!AB244+reexp!AB244</f>
        <v>4018796</v>
      </c>
      <c r="AC244">
        <f>+domexp!AC244+reexp!AC244</f>
        <v>4084169</v>
      </c>
      <c r="AD244">
        <f>+domexp!AD244+reexp!AD244</f>
        <v>4274082</v>
      </c>
      <c r="AE244">
        <f>+domexp!AE244+reexp!AE244</f>
        <v>3779526</v>
      </c>
      <c r="AF244">
        <f>+domexp!AF244+reexp!AF244</f>
        <v>0</v>
      </c>
      <c r="AG244">
        <f>+domexp!AG244+reexp!AG244</f>
        <v>0</v>
      </c>
      <c r="AH244">
        <f>+domexp!AH244+reexp!AH244</f>
        <v>0</v>
      </c>
      <c r="AI244">
        <f>+domexp!AI244+reexp!AI244</f>
        <v>0</v>
      </c>
      <c r="AJ244">
        <f>+domexp!AJ244+reexp!AJ244</f>
        <v>0</v>
      </c>
      <c r="AK244">
        <f>+domexp!AK244+reexp!AK244</f>
        <v>0</v>
      </c>
      <c r="AL244">
        <f>+domexp!AL244+reexp!AL244</f>
        <v>0</v>
      </c>
      <c r="AM244">
        <f>+domexp!AM244+reexp!AM244</f>
        <v>0</v>
      </c>
      <c r="AN244">
        <f>+domexp!AN244+reexp!AN244</f>
        <v>0</v>
      </c>
      <c r="AO244">
        <f>+domexp!AO244+reexp!AO244</f>
        <v>0</v>
      </c>
      <c r="AP244">
        <f>+domexp!AP244+reexp!AP244</f>
        <v>0</v>
      </c>
      <c r="AQ244">
        <f>+domexp!AQ244+reexp!AQ244</f>
        <v>0</v>
      </c>
      <c r="AR244">
        <f>+domexp!AR244+reexp!AR244</f>
        <v>0</v>
      </c>
      <c r="AS244">
        <f>+domexp!AS244+reexp!AS244</f>
        <v>0</v>
      </c>
      <c r="AT244">
        <f>+domexp!AT244+reexp!AT244</f>
        <v>0</v>
      </c>
      <c r="AU244">
        <f>+domexp!AU244+reexp!AU244</f>
        <v>0</v>
      </c>
      <c r="AV244">
        <f>+domexp!AV244+reexp!AV244</f>
        <v>0</v>
      </c>
      <c r="AW244">
        <f>+domexp!AW244+reexp!AW244</f>
        <v>0</v>
      </c>
      <c r="AX244">
        <f>+domexp!AX244+reexp!AX244</f>
        <v>0</v>
      </c>
      <c r="AY244">
        <f>+domexp!AY244+reexp!AY244</f>
        <v>0</v>
      </c>
      <c r="AZ244">
        <f>+domexp!AZ244+reexp!AZ244</f>
        <v>0</v>
      </c>
      <c r="BA244">
        <f>+domexp!BA244+reexp!BA244</f>
        <v>0</v>
      </c>
      <c r="BB244">
        <f>+domexp!BB244+reexp!BB244</f>
        <v>0</v>
      </c>
      <c r="BC244">
        <f>+domexp!BC244+reexp!BC244</f>
        <v>0</v>
      </c>
    </row>
    <row r="245" spans="1:55" x14ac:dyDescent="0.25">
      <c r="A245" t="s">
        <v>0</v>
      </c>
      <c r="B245" t="s">
        <v>181</v>
      </c>
      <c r="D245" t="s">
        <v>232</v>
      </c>
      <c r="E245">
        <f>+domexp!E245+reexp!E245</f>
        <v>0</v>
      </c>
      <c r="F245">
        <f>+domexp!F245+reexp!F245</f>
        <v>0</v>
      </c>
      <c r="G245">
        <f>+domexp!G245+reexp!G245</f>
        <v>0</v>
      </c>
      <c r="H245">
        <f>+domexp!H245+reexp!H245</f>
        <v>0</v>
      </c>
      <c r="I245">
        <f>+domexp!I245+reexp!I245</f>
        <v>0</v>
      </c>
      <c r="J245">
        <f>+domexp!J245+reexp!J245</f>
        <v>94680</v>
      </c>
      <c r="K245">
        <f>+domexp!K245+reexp!K245</f>
        <v>111623</v>
      </c>
      <c r="L245">
        <f>+domexp!L245+reexp!L245</f>
        <v>138641</v>
      </c>
      <c r="M245">
        <f>+domexp!M245+reexp!M245</f>
        <v>129187</v>
      </c>
      <c r="N245">
        <f>+domexp!N245+reexp!N245</f>
        <v>125460</v>
      </c>
      <c r="O245">
        <f>+domexp!O245+reexp!O245</f>
        <v>117619</v>
      </c>
      <c r="P245">
        <f>+domexp!P245+reexp!P245</f>
        <v>127318</v>
      </c>
      <c r="Q245">
        <f>+domexp!Q245+reexp!Q245</f>
        <v>143392</v>
      </c>
      <c r="R245">
        <f>+domexp!R245+reexp!R245</f>
        <v>142739</v>
      </c>
      <c r="S245">
        <f>+domexp!S245+reexp!S245</f>
        <v>0</v>
      </c>
      <c r="T245">
        <f>+domexp!T245+reexp!T245</f>
        <v>0</v>
      </c>
      <c r="U245">
        <f>+domexp!U245+reexp!U245</f>
        <v>0</v>
      </c>
      <c r="V245">
        <f>+domexp!V245+reexp!V245</f>
        <v>0</v>
      </c>
      <c r="W245">
        <f>+domexp!W245+reexp!W245</f>
        <v>0</v>
      </c>
      <c r="X245">
        <f>+domexp!X245+reexp!X245</f>
        <v>102552</v>
      </c>
      <c r="Y245">
        <f>+domexp!Y245+reexp!Y245</f>
        <v>194760</v>
      </c>
      <c r="Z245">
        <f>+domexp!Z245+reexp!Z245</f>
        <v>135381</v>
      </c>
      <c r="AA245">
        <f>+domexp!AA245+reexp!AA245</f>
        <v>193455</v>
      </c>
      <c r="AB245">
        <f>+domexp!AB245+reexp!AB245</f>
        <v>226804</v>
      </c>
      <c r="AC245">
        <f>+domexp!AC245+reexp!AC245</f>
        <v>199495</v>
      </c>
      <c r="AD245">
        <f>+domexp!AD245+reexp!AD245</f>
        <v>201877</v>
      </c>
      <c r="AE245">
        <f>+domexp!AE245+reexp!AE245</f>
        <v>194421</v>
      </c>
      <c r="AF245">
        <f>+domexp!AF245+reexp!AF245</f>
        <v>195063</v>
      </c>
      <c r="AG245">
        <f>+domexp!AG245+reexp!AG245</f>
        <v>196180</v>
      </c>
      <c r="AH245">
        <f>+domexp!AH245+reexp!AH245</f>
        <v>216809</v>
      </c>
      <c r="AI245">
        <f>+domexp!AI245+reexp!AI245</f>
        <v>160873</v>
      </c>
      <c r="AJ245">
        <f>+domexp!AJ245+reexp!AJ245</f>
        <v>158966</v>
      </c>
      <c r="AK245">
        <f>+domexp!AK245+reexp!AK245</f>
        <v>134570</v>
      </c>
      <c r="AL245">
        <f>+domexp!AL245+reexp!AL245</f>
        <v>109798</v>
      </c>
      <c r="AM245">
        <f>+domexp!AM245+reexp!AM245</f>
        <v>96266</v>
      </c>
      <c r="AN245">
        <f>+domexp!AN245+reexp!AN245</f>
        <v>149889</v>
      </c>
      <c r="AO245">
        <f>+domexp!AO245+reexp!AO245</f>
        <v>152436</v>
      </c>
      <c r="AP245">
        <f>+domexp!AP245+reexp!AP245</f>
        <v>162172</v>
      </c>
      <c r="AQ245">
        <f>+domexp!AQ245+reexp!AQ245</f>
        <v>150908</v>
      </c>
      <c r="AR245">
        <f>+domexp!AR245+reexp!AR245</f>
        <v>119358</v>
      </c>
      <c r="AS245">
        <f>+domexp!AS245+reexp!AS245</f>
        <v>111155</v>
      </c>
      <c r="AT245">
        <f>+domexp!AT245+reexp!AT245</f>
        <v>75500</v>
      </c>
      <c r="AU245">
        <f>+domexp!AU245+reexp!AU245</f>
        <v>61884</v>
      </c>
      <c r="AV245">
        <f>+domexp!AV245+reexp!AV245</f>
        <v>52681</v>
      </c>
      <c r="AW245">
        <f>+domexp!AW245+reexp!AW245</f>
        <v>58341</v>
      </c>
      <c r="AX245">
        <f>+domexp!AX245+reexp!AX245</f>
        <v>62043</v>
      </c>
      <c r="AY245">
        <f>+domexp!AY245+reexp!AY245</f>
        <v>150424</v>
      </c>
      <c r="AZ245">
        <f>+domexp!AZ245+reexp!AZ245</f>
        <v>195202</v>
      </c>
      <c r="BA245">
        <f>+domexp!BA245+reexp!BA245</f>
        <v>275044</v>
      </c>
      <c r="BB245">
        <f>+domexp!BB245+reexp!BB245</f>
        <v>501807</v>
      </c>
      <c r="BC245">
        <f>+domexp!BC245+reexp!BC245</f>
        <v>727978</v>
      </c>
    </row>
    <row r="246" spans="1:55" x14ac:dyDescent="0.25">
      <c r="A246" t="s">
        <v>0</v>
      </c>
      <c r="B246" t="s">
        <v>182</v>
      </c>
      <c r="D246" t="s">
        <v>232</v>
      </c>
      <c r="E246">
        <f>+domexp!E246+reexp!E246</f>
        <v>0</v>
      </c>
      <c r="F246">
        <f>+domexp!F246+reexp!F246</f>
        <v>0</v>
      </c>
      <c r="G246">
        <f>+domexp!G246+reexp!G246</f>
        <v>0</v>
      </c>
      <c r="H246">
        <f>+domexp!H246+reexp!H246</f>
        <v>0</v>
      </c>
      <c r="I246">
        <f>+domexp!I246+reexp!I246</f>
        <v>0</v>
      </c>
      <c r="J246">
        <f>+domexp!J246+reexp!J246</f>
        <v>724340</v>
      </c>
      <c r="K246">
        <f>+domexp!K246+reexp!K246</f>
        <v>724429</v>
      </c>
      <c r="L246">
        <f>+domexp!L246+reexp!L246</f>
        <v>720684</v>
      </c>
      <c r="M246">
        <f>+domexp!M246+reexp!M246</f>
        <v>754277</v>
      </c>
      <c r="N246">
        <f>+domexp!N246+reexp!N246</f>
        <v>743242</v>
      </c>
      <c r="O246">
        <f>+domexp!O246+reexp!O246</f>
        <v>710114</v>
      </c>
      <c r="P246">
        <f>+domexp!P246+reexp!P246</f>
        <v>820228</v>
      </c>
      <c r="Q246">
        <f>+domexp!Q246+reexp!Q246</f>
        <v>755879</v>
      </c>
      <c r="R246">
        <f>+domexp!R246+reexp!R246</f>
        <v>838985</v>
      </c>
      <c r="S246">
        <f>+domexp!S246+reexp!S246</f>
        <v>0</v>
      </c>
      <c r="T246">
        <f>+domexp!T246+reexp!T246</f>
        <v>0</v>
      </c>
      <c r="U246">
        <f>+domexp!U246+reexp!U246</f>
        <v>0</v>
      </c>
      <c r="V246">
        <f>+domexp!V246+reexp!V246</f>
        <v>0</v>
      </c>
      <c r="W246">
        <f>+domexp!W246+reexp!W246</f>
        <v>0</v>
      </c>
      <c r="X246">
        <f>+domexp!X246+reexp!X246</f>
        <v>737916</v>
      </c>
      <c r="Y246">
        <f>+domexp!Y246+reexp!Y246</f>
        <v>1803588</v>
      </c>
      <c r="Z246">
        <f>+domexp!Z246+reexp!Z246</f>
        <v>1198006</v>
      </c>
      <c r="AA246">
        <f>+domexp!AA246+reexp!AA246</f>
        <v>997935</v>
      </c>
      <c r="AB246">
        <f>+domexp!AB246+reexp!AB246</f>
        <v>1325220</v>
      </c>
      <c r="AC246">
        <f>+domexp!AC246+reexp!AC246</f>
        <v>1378607</v>
      </c>
      <c r="AD246">
        <f>+domexp!AD246+reexp!AD246</f>
        <v>1461450</v>
      </c>
      <c r="AE246">
        <f>+domexp!AE246+reexp!AE246</f>
        <v>1243968</v>
      </c>
      <c r="AF246">
        <f>+domexp!AF246+reexp!AF246</f>
        <v>1203893</v>
      </c>
      <c r="AG246">
        <f>+domexp!AG246+reexp!AG246</f>
        <v>1392506</v>
      </c>
      <c r="AH246">
        <f>+domexp!AH246+reexp!AH246</f>
        <v>1156245</v>
      </c>
      <c r="AI246">
        <f>+domexp!AI246+reexp!AI246</f>
        <v>1096948</v>
      </c>
      <c r="AJ246">
        <f>+domexp!AJ246+reexp!AJ246</f>
        <v>908931</v>
      </c>
      <c r="AK246">
        <f>+domexp!AK246+reexp!AK246</f>
        <v>948853</v>
      </c>
      <c r="AL246">
        <f>+domexp!AL246+reexp!AL246</f>
        <v>1030982</v>
      </c>
      <c r="AM246">
        <f>+domexp!AM246+reexp!AM246</f>
        <v>929654</v>
      </c>
      <c r="AN246">
        <f>+domexp!AN246+reexp!AN246</f>
        <v>980224</v>
      </c>
      <c r="AO246">
        <f>+domexp!AO246+reexp!AO246</f>
        <v>1087255</v>
      </c>
      <c r="AP246">
        <f>+domexp!AP246+reexp!AP246</f>
        <v>1218629</v>
      </c>
      <c r="AQ246">
        <f>+domexp!AQ246+reexp!AQ246</f>
        <v>1040522</v>
      </c>
      <c r="AR246">
        <f>+domexp!AR246+reexp!AR246</f>
        <v>1036954</v>
      </c>
      <c r="AS246">
        <f>+domexp!AS246+reexp!AS246</f>
        <v>990169</v>
      </c>
      <c r="AT246">
        <f>+domexp!AT246+reexp!AT246</f>
        <v>714479</v>
      </c>
      <c r="AU246">
        <f>+domexp!AU246+reexp!AU246</f>
        <v>777841</v>
      </c>
      <c r="AV246">
        <f>+domexp!AV246+reexp!AV246</f>
        <v>682592</v>
      </c>
      <c r="AW246">
        <f>+domexp!AW246+reexp!AW246</f>
        <v>573782</v>
      </c>
      <c r="AX246">
        <f>+domexp!AX246+reexp!AX246</f>
        <v>774030</v>
      </c>
      <c r="AY246">
        <f>+domexp!AY246+reexp!AY246</f>
        <v>1620530</v>
      </c>
      <c r="AZ246">
        <f>+domexp!AZ246+reexp!AZ246</f>
        <v>2153816</v>
      </c>
      <c r="BA246">
        <f>+domexp!BA246+reexp!BA246</f>
        <v>3527116</v>
      </c>
      <c r="BB246">
        <f>+domexp!BB246+reexp!BB246</f>
        <v>4538749</v>
      </c>
      <c r="BC246">
        <f>+domexp!BC246+reexp!BC246</f>
        <v>5019582</v>
      </c>
    </row>
    <row r="247" spans="1:55" x14ac:dyDescent="0.25">
      <c r="A247" t="s">
        <v>0</v>
      </c>
      <c r="B247" t="s">
        <v>183</v>
      </c>
      <c r="D247" t="s">
        <v>232</v>
      </c>
      <c r="E247">
        <f>+domexp!E247+reexp!E247</f>
        <v>0</v>
      </c>
      <c r="F247">
        <f>+domexp!F247+reexp!F247</f>
        <v>0</v>
      </c>
      <c r="G247">
        <f>+domexp!G247+reexp!G247</f>
        <v>0</v>
      </c>
      <c r="H247">
        <f>+domexp!H247+reexp!H247</f>
        <v>0</v>
      </c>
      <c r="I247">
        <f>+domexp!I247+reexp!I247</f>
        <v>0</v>
      </c>
      <c r="J247">
        <f>+domexp!J247+reexp!J247</f>
        <v>40520</v>
      </c>
      <c r="K247">
        <f>+domexp!K247+reexp!K247</f>
        <v>44905</v>
      </c>
      <c r="L247">
        <f>+domexp!L247+reexp!L247</f>
        <v>53989</v>
      </c>
      <c r="M247">
        <f>+domexp!M247+reexp!M247</f>
        <v>52721</v>
      </c>
      <c r="N247">
        <f>+domexp!N247+reexp!N247</f>
        <v>72556</v>
      </c>
      <c r="O247">
        <f>+domexp!O247+reexp!O247</f>
        <v>110427</v>
      </c>
      <c r="P247">
        <f>+domexp!P247+reexp!P247</f>
        <v>115615</v>
      </c>
      <c r="Q247">
        <f>+domexp!Q247+reexp!Q247</f>
        <v>117400</v>
      </c>
      <c r="R247">
        <f>+domexp!R247+reexp!R247</f>
        <v>116987</v>
      </c>
      <c r="S247">
        <f>+domexp!S247+reexp!S247</f>
        <v>0</v>
      </c>
      <c r="T247">
        <f>+domexp!T247+reexp!T247</f>
        <v>0</v>
      </c>
      <c r="U247">
        <f>+domexp!U247+reexp!U247</f>
        <v>0</v>
      </c>
      <c r="V247">
        <f>+domexp!V247+reexp!V247</f>
        <v>0</v>
      </c>
      <c r="W247">
        <f>+domexp!W247+reexp!W247</f>
        <v>0</v>
      </c>
      <c r="X247">
        <f>+domexp!X247+reexp!X247</f>
        <v>238371</v>
      </c>
      <c r="Y247">
        <f>+domexp!Y247+reexp!Y247</f>
        <v>333270</v>
      </c>
      <c r="Z247">
        <f>+domexp!Z247+reexp!Z247</f>
        <v>187522</v>
      </c>
      <c r="AA247">
        <f>+domexp!AA247+reexp!AA247</f>
        <v>166014</v>
      </c>
      <c r="AB247">
        <f>+domexp!AB247+reexp!AB247</f>
        <v>299333</v>
      </c>
      <c r="AC247">
        <f>+domexp!AC247+reexp!AC247</f>
        <v>271444</v>
      </c>
      <c r="AD247">
        <f>+domexp!AD247+reexp!AD247</f>
        <v>267164</v>
      </c>
      <c r="AE247">
        <f>+domexp!AE247+reexp!AE247</f>
        <v>331905</v>
      </c>
      <c r="AF247">
        <f>+domexp!AF247+reexp!AF247</f>
        <v>366841</v>
      </c>
      <c r="AG247">
        <f>+domexp!AG247+reexp!AG247</f>
        <v>396395</v>
      </c>
      <c r="AH247">
        <f>+domexp!AH247+reexp!AH247</f>
        <v>461179</v>
      </c>
      <c r="AI247">
        <f>+domexp!AI247+reexp!AI247</f>
        <v>372893</v>
      </c>
      <c r="AJ247">
        <f>+domexp!AJ247+reexp!AJ247</f>
        <v>148664</v>
      </c>
      <c r="AK247">
        <f>+domexp!AK247+reexp!AK247</f>
        <v>79180</v>
      </c>
      <c r="AL247">
        <f>+domexp!AL247+reexp!AL247</f>
        <v>85784</v>
      </c>
      <c r="AM247">
        <f>+domexp!AM247+reexp!AM247</f>
        <v>90393</v>
      </c>
      <c r="AN247">
        <f>+domexp!AN247+reexp!AN247</f>
        <v>92095</v>
      </c>
      <c r="AO247">
        <f>+domexp!AO247+reexp!AO247</f>
        <v>111046</v>
      </c>
      <c r="AP247">
        <f>+domexp!AP247+reexp!AP247</f>
        <v>106210</v>
      </c>
      <c r="AQ247">
        <f>+domexp!AQ247+reexp!AQ247</f>
        <v>129007</v>
      </c>
      <c r="AR247">
        <f>+domexp!AR247+reexp!AR247</f>
        <v>100690</v>
      </c>
      <c r="AS247">
        <f>+domexp!AS247+reexp!AS247</f>
        <v>112851</v>
      </c>
      <c r="AT247">
        <f>+domexp!AT247+reexp!AT247</f>
        <v>69902</v>
      </c>
      <c r="AU247">
        <f>+domexp!AU247+reexp!AU247</f>
        <v>69075</v>
      </c>
      <c r="AV247">
        <f>+domexp!AV247+reexp!AV247</f>
        <v>52054</v>
      </c>
      <c r="AW247">
        <f>+domexp!AW247+reexp!AW247</f>
        <v>36844</v>
      </c>
      <c r="AX247">
        <f>+domexp!AX247+reexp!AX247</f>
        <v>113965</v>
      </c>
      <c r="AY247">
        <f>+domexp!AY247+reexp!AY247</f>
        <v>217112</v>
      </c>
      <c r="AZ247">
        <f>+domexp!AZ247+reexp!AZ247</f>
        <v>273063</v>
      </c>
      <c r="BA247">
        <f>+domexp!BA247+reexp!BA247</f>
        <v>517863</v>
      </c>
      <c r="BB247">
        <f>+domexp!BB247+reexp!BB247</f>
        <v>703746</v>
      </c>
      <c r="BC247">
        <f>+domexp!BC247+reexp!BC247</f>
        <v>554037</v>
      </c>
    </row>
    <row r="248" spans="1:55" x14ac:dyDescent="0.25">
      <c r="B248" t="s">
        <v>205</v>
      </c>
      <c r="D248" t="s">
        <v>232</v>
      </c>
      <c r="E248">
        <f>+domexp!E248+reexp!E248</f>
        <v>0</v>
      </c>
      <c r="F248">
        <f>+domexp!F248+reexp!F248</f>
        <v>0</v>
      </c>
      <c r="G248">
        <f>+domexp!G248+reexp!G248</f>
        <v>0</v>
      </c>
      <c r="H248">
        <f>+domexp!H248+reexp!H248</f>
        <v>0</v>
      </c>
      <c r="I248">
        <f>+domexp!I248+reexp!I248</f>
        <v>0</v>
      </c>
      <c r="J248">
        <f>+domexp!J248+reexp!J248</f>
        <v>0</v>
      </c>
      <c r="K248">
        <f>+domexp!K248+reexp!K248</f>
        <v>0</v>
      </c>
      <c r="L248">
        <f>+domexp!L248+reexp!L248</f>
        <v>0</v>
      </c>
      <c r="M248">
        <f>+domexp!M248+reexp!M248</f>
        <v>0</v>
      </c>
      <c r="N248">
        <f>+domexp!N248+reexp!N248</f>
        <v>0</v>
      </c>
      <c r="O248">
        <f>+domexp!O248+reexp!O248</f>
        <v>0</v>
      </c>
      <c r="P248">
        <f>+domexp!P248+reexp!P248</f>
        <v>0</v>
      </c>
      <c r="Q248">
        <f>+domexp!Q248+reexp!Q248</f>
        <v>0</v>
      </c>
      <c r="R248">
        <f>+domexp!R248+reexp!R248</f>
        <v>0</v>
      </c>
      <c r="S248">
        <f>+domexp!S248+reexp!S248</f>
        <v>0</v>
      </c>
      <c r="T248">
        <f>+domexp!T248+reexp!T248</f>
        <v>0</v>
      </c>
      <c r="U248">
        <f>+domexp!U248+reexp!U248</f>
        <v>0</v>
      </c>
      <c r="V248">
        <f>+domexp!V248+reexp!V248</f>
        <v>0</v>
      </c>
      <c r="W248">
        <f>+domexp!W248+reexp!W248</f>
        <v>0</v>
      </c>
      <c r="X248">
        <f>+domexp!X248+reexp!X248</f>
        <v>0</v>
      </c>
      <c r="Y248">
        <f>+domexp!Y248+reexp!Y248</f>
        <v>0</v>
      </c>
      <c r="Z248">
        <f>+domexp!Z248+reexp!Z248</f>
        <v>0</v>
      </c>
      <c r="AA248">
        <f>+domexp!AA248+reexp!AA248</f>
        <v>0</v>
      </c>
      <c r="AB248">
        <f>+domexp!AB248+reexp!AB248</f>
        <v>0</v>
      </c>
      <c r="AC248">
        <f>+domexp!AC248+reexp!AC248</f>
        <v>0</v>
      </c>
      <c r="AD248">
        <f>+domexp!AD248+reexp!AD248</f>
        <v>0</v>
      </c>
      <c r="AE248">
        <f>+domexp!AE248+reexp!AE248</f>
        <v>0</v>
      </c>
      <c r="AF248">
        <f>+domexp!AF248+reexp!AF248</f>
        <v>0</v>
      </c>
      <c r="AG248">
        <f>+domexp!AG248+reexp!AG248</f>
        <v>0</v>
      </c>
      <c r="AH248">
        <f>+domexp!AH248+reexp!AH248</f>
        <v>0</v>
      </c>
      <c r="AI248">
        <f>+domexp!AI248+reexp!AI248</f>
        <v>0</v>
      </c>
      <c r="AJ248">
        <f>+domexp!AJ248+reexp!AJ248</f>
        <v>0</v>
      </c>
      <c r="AK248">
        <f>+domexp!AK248+reexp!AK248</f>
        <v>0</v>
      </c>
      <c r="AL248">
        <f>+domexp!AL248+reexp!AL248</f>
        <v>0</v>
      </c>
      <c r="AM248">
        <f>+domexp!AM248+reexp!AM248</f>
        <v>0</v>
      </c>
      <c r="AN248">
        <f>+domexp!AN248+reexp!AN248</f>
        <v>23149</v>
      </c>
      <c r="AO248">
        <f>+domexp!AO248+reexp!AO248</f>
        <v>604</v>
      </c>
      <c r="AP248">
        <f>+domexp!AP248+reexp!AP248</f>
        <v>5311</v>
      </c>
      <c r="AQ248">
        <f>+domexp!AQ248+reexp!AQ248</f>
        <v>4283</v>
      </c>
      <c r="AR248">
        <f>+domexp!AR248+reexp!AR248</f>
        <v>1017</v>
      </c>
      <c r="AS248">
        <f>+domexp!AS248+reexp!AS248</f>
        <v>2</v>
      </c>
      <c r="AT248">
        <f>+domexp!AT248+reexp!AT248</f>
        <v>0</v>
      </c>
      <c r="AU248">
        <f>+domexp!AU248+reexp!AU248</f>
        <v>0</v>
      </c>
      <c r="AV248">
        <f>+domexp!AV248+reexp!AV248</f>
        <v>0</v>
      </c>
      <c r="AW248">
        <f>+domexp!AW248+reexp!AW248</f>
        <v>0</v>
      </c>
      <c r="AX248">
        <f>+domexp!AX248+reexp!AX248</f>
        <v>1639</v>
      </c>
      <c r="AY248">
        <f>+domexp!AY248+reexp!AY248</f>
        <v>600</v>
      </c>
      <c r="AZ248">
        <f>+domexp!AZ248+reexp!AZ248</f>
        <v>7179</v>
      </c>
      <c r="BA248">
        <f>+domexp!BA248+reexp!BA248</f>
        <v>9978</v>
      </c>
      <c r="BB248">
        <f>+domexp!BB248+reexp!BB248</f>
        <v>0</v>
      </c>
      <c r="BC248">
        <f>+domexp!BC248+reexp!BC248</f>
        <v>0</v>
      </c>
    </row>
    <row r="249" spans="1:55" x14ac:dyDescent="0.25">
      <c r="A249" t="s">
        <v>0</v>
      </c>
      <c r="B249" t="s">
        <v>116</v>
      </c>
      <c r="D249" t="s">
        <v>232</v>
      </c>
      <c r="E249">
        <f>+domexp!E249+reexp!E249</f>
        <v>0</v>
      </c>
      <c r="F249">
        <f>+domexp!F249+reexp!F249</f>
        <v>0</v>
      </c>
      <c r="G249">
        <f>+domexp!G249+reexp!G249</f>
        <v>0</v>
      </c>
      <c r="H249">
        <f>+domexp!H249+reexp!H249</f>
        <v>0</v>
      </c>
      <c r="I249">
        <f>+domexp!I249+reexp!I249</f>
        <v>0</v>
      </c>
      <c r="J249">
        <f>+domexp!J249+reexp!J249</f>
        <v>1592</v>
      </c>
      <c r="K249">
        <f>+domexp!K249+reexp!K249</f>
        <v>1766</v>
      </c>
      <c r="L249">
        <f>+domexp!L249+reexp!L249</f>
        <v>1794</v>
      </c>
      <c r="M249">
        <f>+domexp!M249+reexp!M249</f>
        <v>1906</v>
      </c>
      <c r="N249">
        <f>+domexp!N249+reexp!N249</f>
        <v>1487</v>
      </c>
      <c r="O249">
        <f>+domexp!O249+reexp!O249</f>
        <v>2003</v>
      </c>
      <c r="P249">
        <f>+domexp!P249+reexp!P249</f>
        <v>1507</v>
      </c>
      <c r="Q249">
        <f>+domexp!Q249+reexp!Q249</f>
        <v>1598</v>
      </c>
      <c r="R249">
        <f>+domexp!R249+reexp!R249</f>
        <v>1633</v>
      </c>
      <c r="S249">
        <f>+domexp!S249+reexp!S249</f>
        <v>0</v>
      </c>
      <c r="T249">
        <f>+domexp!T249+reexp!T249</f>
        <v>0</v>
      </c>
      <c r="U249">
        <f>+domexp!U249+reexp!U249</f>
        <v>0</v>
      </c>
      <c r="V249">
        <f>+domexp!V249+reexp!V249</f>
        <v>0</v>
      </c>
      <c r="W249">
        <f>+domexp!W249+reexp!W249</f>
        <v>0</v>
      </c>
      <c r="X249">
        <f>+domexp!X249+reexp!X249</f>
        <v>220</v>
      </c>
      <c r="Y249">
        <f>+domexp!Y249+reexp!Y249</f>
        <v>1068</v>
      </c>
      <c r="Z249">
        <f>+domexp!Z249+reexp!Z249</f>
        <v>1297</v>
      </c>
      <c r="AA249">
        <f>+domexp!AA249+reexp!AA249</f>
        <v>1762</v>
      </c>
      <c r="AB249">
        <f>+domexp!AB249+reexp!AB249</f>
        <v>0</v>
      </c>
      <c r="AC249">
        <f>+domexp!AC249+reexp!AC249</f>
        <v>0</v>
      </c>
      <c r="AD249">
        <f>+domexp!AD249+reexp!AD249</f>
        <v>0</v>
      </c>
      <c r="AE249">
        <f>+domexp!AE249+reexp!AE249</f>
        <v>0</v>
      </c>
      <c r="AF249">
        <f>+domexp!AF249+reexp!AF249</f>
        <v>0</v>
      </c>
      <c r="AG249">
        <f>+domexp!AG249+reexp!AG249</f>
        <v>0</v>
      </c>
      <c r="AH249">
        <f>+domexp!AH249+reexp!AH249</f>
        <v>0</v>
      </c>
      <c r="AI249">
        <f>+domexp!AI249+reexp!AI249</f>
        <v>0</v>
      </c>
      <c r="AJ249">
        <f>+domexp!AJ249+reexp!AJ249</f>
        <v>0</v>
      </c>
      <c r="AK249">
        <f>+domexp!AK249+reexp!AK249</f>
        <v>0</v>
      </c>
      <c r="AL249">
        <f>+domexp!AL249+reexp!AL249</f>
        <v>0</v>
      </c>
      <c r="AM249">
        <f>+domexp!AM249+reexp!AM249</f>
        <v>0</v>
      </c>
      <c r="AN249">
        <f>+domexp!AN249+reexp!AN249</f>
        <v>0</v>
      </c>
      <c r="AO249">
        <f>+domexp!AO249+reexp!AO249</f>
        <v>0</v>
      </c>
      <c r="AP249">
        <f>+domexp!AP249+reexp!AP249</f>
        <v>0</v>
      </c>
      <c r="AQ249">
        <f>+domexp!AQ249+reexp!AQ249</f>
        <v>0</v>
      </c>
      <c r="AR249">
        <f>+domexp!AR249+reexp!AR249</f>
        <v>0</v>
      </c>
      <c r="AS249">
        <f>+domexp!AS249+reexp!AS249</f>
        <v>0</v>
      </c>
      <c r="AT249">
        <f>+domexp!AT249+reexp!AT249</f>
        <v>0</v>
      </c>
      <c r="AU249">
        <f>+domexp!AU249+reexp!AU249</f>
        <v>0</v>
      </c>
      <c r="AV249">
        <f>+domexp!AV249+reexp!AV249</f>
        <v>0</v>
      </c>
      <c r="AW249">
        <f>+domexp!AW249+reexp!AW249</f>
        <v>0</v>
      </c>
      <c r="AX249">
        <f>+domexp!AX249+reexp!AX249</f>
        <v>0</v>
      </c>
      <c r="AY249">
        <f>+domexp!AY249+reexp!AY249</f>
        <v>0</v>
      </c>
      <c r="AZ249">
        <f>+domexp!AZ249+reexp!AZ249</f>
        <v>0</v>
      </c>
      <c r="BA249">
        <f>+domexp!BA249+reexp!BA249</f>
        <v>0</v>
      </c>
      <c r="BB249">
        <f>+domexp!BB249+reexp!BB249</f>
        <v>0</v>
      </c>
      <c r="BC249">
        <f>+domexp!BC249+reexp!BC249</f>
        <v>0</v>
      </c>
    </row>
    <row r="250" spans="1:55" x14ac:dyDescent="0.25">
      <c r="A250" t="s">
        <v>0</v>
      </c>
      <c r="B250" t="s">
        <v>184</v>
      </c>
      <c r="D250" t="s">
        <v>232</v>
      </c>
      <c r="E250">
        <f>+domexp!E250+reexp!E250</f>
        <v>0</v>
      </c>
      <c r="F250">
        <f>+domexp!F250+reexp!F250</f>
        <v>0</v>
      </c>
      <c r="G250">
        <f>+domexp!G250+reexp!G250</f>
        <v>0</v>
      </c>
      <c r="H250">
        <f>+domexp!H250+reexp!H250</f>
        <v>0</v>
      </c>
      <c r="I250">
        <f>+domexp!I250+reexp!I250</f>
        <v>0</v>
      </c>
      <c r="J250">
        <f>+domexp!J250+reexp!J250</f>
        <v>123546503</v>
      </c>
      <c r="K250">
        <f>+domexp!K250+reexp!K250</f>
        <v>131388262</v>
      </c>
      <c r="L250">
        <f>+domexp!L250+reexp!L250</f>
        <v>148327148</v>
      </c>
      <c r="M250">
        <f>+domexp!M250+reexp!M250</f>
        <v>136749090</v>
      </c>
      <c r="N250">
        <f>+domexp!N250+reexp!N250</f>
        <v>137871632</v>
      </c>
      <c r="O250">
        <f>+domexp!O250+reexp!O250</f>
        <v>159402833</v>
      </c>
      <c r="P250">
        <f>+domexp!P250+reexp!P250</f>
        <v>171941428</v>
      </c>
      <c r="Q250">
        <f>+domexp!Q250+reexp!Q250</f>
        <v>191543154</v>
      </c>
      <c r="R250">
        <f>+domexp!R250+reexp!R250</f>
        <v>208922183</v>
      </c>
      <c r="S250">
        <f>+domexp!S250+reexp!S250</f>
        <v>0</v>
      </c>
      <c r="T250">
        <f>+domexp!T250+reexp!T250</f>
        <v>0</v>
      </c>
      <c r="U250">
        <f>+domexp!U250+reexp!U250</f>
        <v>0</v>
      </c>
      <c r="V250">
        <f>+domexp!V250+reexp!V250</f>
        <v>0</v>
      </c>
      <c r="W250">
        <f>+domexp!W250+reexp!W250</f>
        <v>0</v>
      </c>
      <c r="X250">
        <f>+domexp!X250+reexp!X250</f>
        <v>215262012</v>
      </c>
      <c r="Y250">
        <f>+domexp!Y250+reexp!Y250</f>
        <v>526927615</v>
      </c>
      <c r="Z250">
        <f>+domexp!Z250+reexp!Z250</f>
        <v>311662540</v>
      </c>
      <c r="AA250">
        <f>+domexp!AA250+reexp!AA250</f>
        <v>300877100</v>
      </c>
      <c r="AB250">
        <f>+domexp!AB250+reexp!AB250</f>
        <v>321493977</v>
      </c>
      <c r="AC250">
        <f>+domexp!AC250+reexp!AC250</f>
        <v>363954029</v>
      </c>
      <c r="AD250">
        <f>+domexp!AD250+reexp!AD250</f>
        <v>361413727</v>
      </c>
      <c r="AE250">
        <f>+domexp!AE250+reexp!AE250</f>
        <v>340534076</v>
      </c>
      <c r="AF250">
        <f>+domexp!AF250+reexp!AF250</f>
        <v>352515672</v>
      </c>
      <c r="AG250">
        <f>+domexp!AG250+reexp!AG250</f>
        <v>353188803</v>
      </c>
      <c r="AH250">
        <f>+domexp!AH250+reexp!AH250</f>
        <v>350010642</v>
      </c>
      <c r="AI250" s="1">
        <f t="shared" ref="AI250:AP250" si="0">SUM(AI158:AI249)</f>
        <v>270601338</v>
      </c>
      <c r="AJ250" s="1">
        <f t="shared" si="0"/>
        <v>188005034</v>
      </c>
      <c r="AK250" s="1">
        <f t="shared" si="0"/>
        <v>179053654</v>
      </c>
      <c r="AL250" s="1">
        <f t="shared" si="0"/>
        <v>175879462</v>
      </c>
      <c r="AM250" s="1">
        <f t="shared" si="0"/>
        <v>198325540</v>
      </c>
      <c r="AN250" s="1">
        <f t="shared" si="0"/>
        <v>217293012</v>
      </c>
      <c r="AO250" s="1">
        <f t="shared" si="0"/>
        <v>229614384</v>
      </c>
      <c r="AP250" s="1">
        <f t="shared" si="0"/>
        <v>266724441</v>
      </c>
      <c r="AQ250" s="1">
        <v>234738380</v>
      </c>
      <c r="AR250" s="1">
        <v>216569942</v>
      </c>
      <c r="AS250" s="1">
        <f>SUM(AS158:AS248)</f>
        <v>258593149</v>
      </c>
      <c r="AT250" s="1">
        <f t="shared" ref="AT250:BC250" si="1">SUM(AT158:AT248)</f>
        <v>238288934</v>
      </c>
      <c r="AU250" s="1">
        <f t="shared" si="1"/>
        <v>236084064</v>
      </c>
      <c r="AV250" s="1">
        <f t="shared" si="1"/>
        <v>195946974</v>
      </c>
      <c r="AW250" s="1">
        <f t="shared" si="1"/>
        <v>202131788</v>
      </c>
      <c r="AX250" s="1">
        <f t="shared" si="1"/>
        <v>238284511</v>
      </c>
      <c r="AY250" s="1">
        <f t="shared" si="1"/>
        <v>458869959</v>
      </c>
      <c r="AZ250" s="1">
        <f t="shared" si="1"/>
        <v>608812409</v>
      </c>
      <c r="BA250" s="1">
        <f t="shared" si="1"/>
        <v>860901592</v>
      </c>
      <c r="BB250" s="1">
        <f t="shared" si="1"/>
        <v>1006760134</v>
      </c>
      <c r="BC250" s="1">
        <f t="shared" si="1"/>
        <v>1163356851</v>
      </c>
    </row>
    <row r="251" spans="1:55" x14ac:dyDescent="0.25">
      <c r="A251" t="s">
        <v>0</v>
      </c>
      <c r="B251" t="s">
        <v>185</v>
      </c>
      <c r="D251" t="s">
        <v>232</v>
      </c>
      <c r="E251">
        <f t="shared" ref="E251:W251" si="2">+E250+E157</f>
        <v>0</v>
      </c>
      <c r="F251">
        <f t="shared" si="2"/>
        <v>0</v>
      </c>
      <c r="G251">
        <f t="shared" si="2"/>
        <v>0</v>
      </c>
      <c r="H251">
        <f t="shared" si="2"/>
        <v>0</v>
      </c>
      <c r="I251">
        <f t="shared" si="2"/>
        <v>0</v>
      </c>
      <c r="J251">
        <f t="shared" si="2"/>
        <v>407596527</v>
      </c>
      <c r="K251">
        <f t="shared" si="2"/>
        <v>460677818</v>
      </c>
      <c r="L251">
        <f t="shared" si="2"/>
        <v>517977167</v>
      </c>
      <c r="M251">
        <f t="shared" si="2"/>
        <v>456727521</v>
      </c>
      <c r="N251">
        <f t="shared" si="2"/>
        <v>469525166</v>
      </c>
      <c r="O251">
        <f t="shared" si="2"/>
        <v>534145817</v>
      </c>
      <c r="P251">
        <f t="shared" si="2"/>
        <v>556878432</v>
      </c>
      <c r="Q251">
        <f t="shared" si="2"/>
        <v>598961130</v>
      </c>
      <c r="R251">
        <f t="shared" si="2"/>
        <v>634820326</v>
      </c>
      <c r="S251">
        <f t="shared" si="2"/>
        <v>0</v>
      </c>
      <c r="T251">
        <f t="shared" si="2"/>
        <v>0</v>
      </c>
      <c r="U251">
        <f t="shared" si="2"/>
        <v>0</v>
      </c>
      <c r="V251">
        <f t="shared" si="2"/>
        <v>0</v>
      </c>
      <c r="W251">
        <f t="shared" si="2"/>
        <v>0</v>
      </c>
      <c r="X251">
        <f t="shared" ref="X251:AM251" si="3">+X250+X157</f>
        <v>963391992</v>
      </c>
      <c r="Y251">
        <f t="shared" si="3"/>
        <v>1557222600</v>
      </c>
      <c r="Z251">
        <f t="shared" si="3"/>
        <v>810318848</v>
      </c>
      <c r="AA251">
        <f t="shared" si="3"/>
        <v>823202080</v>
      </c>
      <c r="AB251">
        <f t="shared" si="3"/>
        <v>885801576</v>
      </c>
      <c r="AC251">
        <f t="shared" si="3"/>
        <v>940936980</v>
      </c>
      <c r="AD251">
        <f t="shared" si="3"/>
        <v>927417501</v>
      </c>
      <c r="AE251">
        <f t="shared" si="3"/>
        <v>778541877</v>
      </c>
      <c r="AF251">
        <f t="shared" si="3"/>
        <v>832034102</v>
      </c>
      <c r="AG251">
        <f t="shared" si="3"/>
        <v>843862333</v>
      </c>
      <c r="AH251">
        <f t="shared" si="3"/>
        <v>839051150</v>
      </c>
      <c r="AI251">
        <f t="shared" si="3"/>
        <v>657590825</v>
      </c>
      <c r="AJ251">
        <f t="shared" si="3"/>
        <v>454489147</v>
      </c>
      <c r="AK251">
        <f t="shared" si="3"/>
        <v>416045264</v>
      </c>
      <c r="AL251">
        <f t="shared" si="3"/>
        <v>416989779</v>
      </c>
      <c r="AM251">
        <f t="shared" si="3"/>
        <v>447228868</v>
      </c>
      <c r="AN251">
        <f>+AN250+AN157</f>
        <v>481137047</v>
      </c>
      <c r="AO251">
        <f t="shared" ref="AO251:BC251" si="4">+AO250+AO157</f>
        <v>501373738</v>
      </c>
      <c r="AP251">
        <f t="shared" si="4"/>
        <v>596525165</v>
      </c>
      <c r="AQ251">
        <f t="shared" si="4"/>
        <v>518355232</v>
      </c>
      <c r="AR251">
        <f t="shared" si="4"/>
        <v>473344970</v>
      </c>
      <c r="AS251">
        <f t="shared" si="4"/>
        <v>437143152</v>
      </c>
      <c r="AT251">
        <f t="shared" si="4"/>
        <v>378095857</v>
      </c>
      <c r="AU251">
        <f t="shared" si="4"/>
        <v>401681825</v>
      </c>
      <c r="AV251">
        <f t="shared" si="4"/>
        <v>350449726</v>
      </c>
      <c r="AW251">
        <f t="shared" si="4"/>
        <v>344243491</v>
      </c>
      <c r="AX251">
        <f t="shared" si="4"/>
        <v>482766428</v>
      </c>
      <c r="AY251">
        <f t="shared" si="4"/>
        <v>954393517</v>
      </c>
      <c r="AZ251">
        <f t="shared" si="4"/>
        <v>1183691060</v>
      </c>
      <c r="BA251">
        <f t="shared" si="4"/>
        <v>1628943723</v>
      </c>
      <c r="BB251">
        <f t="shared" si="4"/>
        <v>1830152509</v>
      </c>
      <c r="BC251">
        <f t="shared" si="4"/>
        <v>2241541084</v>
      </c>
    </row>
    <row r="253" spans="1:55" x14ac:dyDescent="0.25">
      <c r="J253">
        <f>407596527-J251</f>
        <v>0</v>
      </c>
      <c r="K253">
        <f>460677818-K251</f>
        <v>0</v>
      </c>
      <c r="L253">
        <f>517977167-L251</f>
        <v>0</v>
      </c>
      <c r="M253">
        <f>456727521-M251</f>
        <v>0</v>
      </c>
      <c r="N253">
        <f>469525166-N251</f>
        <v>0</v>
      </c>
      <c r="O253">
        <f t="shared" ref="O253:W253" si="5">963384677-O251</f>
        <v>429238860</v>
      </c>
      <c r="P253">
        <f t="shared" si="5"/>
        <v>406506245</v>
      </c>
      <c r="Q253">
        <f t="shared" si="5"/>
        <v>364423547</v>
      </c>
      <c r="R253">
        <f t="shared" si="5"/>
        <v>328564351</v>
      </c>
      <c r="S253">
        <f t="shared" si="5"/>
        <v>963384677</v>
      </c>
      <c r="T253">
        <f t="shared" si="5"/>
        <v>963384677</v>
      </c>
      <c r="U253">
        <f t="shared" si="5"/>
        <v>963384677</v>
      </c>
      <c r="V253">
        <f t="shared" si="5"/>
        <v>963384677</v>
      </c>
      <c r="W253">
        <f t="shared" si="5"/>
        <v>963384677</v>
      </c>
      <c r="X253">
        <f>963384677-X251</f>
        <v>-7315</v>
      </c>
      <c r="Y253">
        <f>1557222600-Y251</f>
        <v>0</v>
      </c>
      <c r="Z253">
        <f>810318848-Z251</f>
        <v>0</v>
      </c>
      <c r="AA253" s="1">
        <f>823202080-AA251</f>
        <v>0</v>
      </c>
      <c r="AB253">
        <f>885801576-AB251</f>
        <v>0</v>
      </c>
      <c r="AC253" s="1">
        <f>940936980-AC251</f>
        <v>0</v>
      </c>
      <c r="AD253">
        <f>927417501-AD251</f>
        <v>0</v>
      </c>
      <c r="AE253" s="1">
        <f>778541877-AE251</f>
        <v>0</v>
      </c>
      <c r="AF253">
        <f>832034102-AF251</f>
        <v>0</v>
      </c>
      <c r="AG253">
        <f>843862333-AG251</f>
        <v>0</v>
      </c>
      <c r="AH253">
        <f>839051150-AH251</f>
        <v>0</v>
      </c>
      <c r="AI253">
        <f>657590825-AI251</f>
        <v>0</v>
      </c>
      <c r="AJ253">
        <f>454489147-AJ251</f>
        <v>0</v>
      </c>
      <c r="AK253">
        <f>416045264-AK251</f>
        <v>0</v>
      </c>
      <c r="AL253">
        <f>416989779-AL251</f>
        <v>0</v>
      </c>
      <c r="AM253">
        <f>447228868-AM251</f>
        <v>0</v>
      </c>
      <c r="AN253">
        <f>481137047-AN251</f>
        <v>0</v>
      </c>
      <c r="AO253">
        <f>501373738-AO251</f>
        <v>0</v>
      </c>
      <c r="AP253">
        <f>596525165-AP251</f>
        <v>0</v>
      </c>
      <c r="AS253">
        <f>437143152-AS251</f>
        <v>0</v>
      </c>
      <c r="AT253">
        <f>378095857-AT251</f>
        <v>0</v>
      </c>
      <c r="AU253">
        <f>401681825-AU251</f>
        <v>0</v>
      </c>
      <c r="AV253">
        <f>350449726-AV251</f>
        <v>0</v>
      </c>
      <c r="AW253">
        <f>345300417-AW251</f>
        <v>1056926</v>
      </c>
    </row>
    <row r="257" spans="9:55" x14ac:dyDescent="0.25">
      <c r="J257">
        <v>1905</v>
      </c>
      <c r="K257">
        <v>1906</v>
      </c>
      <c r="L257">
        <v>1907</v>
      </c>
      <c r="M257">
        <v>1908</v>
      </c>
      <c r="N257">
        <v>1909</v>
      </c>
      <c r="O257">
        <v>1910</v>
      </c>
      <c r="P257">
        <v>1911</v>
      </c>
      <c r="Q257">
        <v>1912</v>
      </c>
      <c r="R257">
        <v>1913</v>
      </c>
      <c r="S257">
        <v>1914</v>
      </c>
      <c r="T257">
        <v>1915</v>
      </c>
      <c r="U257">
        <v>1916</v>
      </c>
      <c r="V257">
        <v>1917</v>
      </c>
      <c r="W257">
        <v>1918</v>
      </c>
      <c r="X257">
        <v>1919</v>
      </c>
      <c r="Y257">
        <v>1920</v>
      </c>
      <c r="Z257">
        <v>1921</v>
      </c>
      <c r="AA257" s="1">
        <v>1922</v>
      </c>
      <c r="AB257">
        <v>1923</v>
      </c>
      <c r="AC257" s="1">
        <v>1924</v>
      </c>
      <c r="AD257">
        <v>1925</v>
      </c>
      <c r="AE257" s="1">
        <v>1926</v>
      </c>
      <c r="AF257">
        <v>1927</v>
      </c>
      <c r="AG257">
        <v>1928</v>
      </c>
      <c r="AH257">
        <v>1929</v>
      </c>
      <c r="AI257">
        <v>1930</v>
      </c>
      <c r="AJ257">
        <v>1931</v>
      </c>
      <c r="AK257">
        <v>1932</v>
      </c>
      <c r="AL257">
        <v>1933</v>
      </c>
      <c r="AM257">
        <v>1934</v>
      </c>
      <c r="AN257">
        <v>1935</v>
      </c>
      <c r="AO257">
        <v>1936</v>
      </c>
      <c r="AP257">
        <v>1937</v>
      </c>
      <c r="AQ257">
        <v>1938</v>
      </c>
      <c r="AR257">
        <v>1939</v>
      </c>
      <c r="AS257">
        <v>1940</v>
      </c>
      <c r="AT257">
        <v>1941</v>
      </c>
      <c r="AU257">
        <v>1942</v>
      </c>
      <c r="AV257">
        <v>1943</v>
      </c>
      <c r="AW257">
        <v>1944</v>
      </c>
      <c r="AX257">
        <v>1945</v>
      </c>
      <c r="AY257">
        <v>1946</v>
      </c>
      <c r="AZ257">
        <v>1947</v>
      </c>
      <c r="BA257">
        <v>1948</v>
      </c>
      <c r="BB257">
        <v>1949</v>
      </c>
      <c r="BC257">
        <v>1950</v>
      </c>
    </row>
    <row r="258" spans="9:55" x14ac:dyDescent="0.25">
      <c r="I258" t="s">
        <v>13</v>
      </c>
      <c r="J258">
        <f>+J19/J251</f>
        <v>0.10485416378437395</v>
      </c>
      <c r="K258">
        <f t="shared" ref="K258:BC258" si="6">+K19/K251</f>
        <v>0.10486704397822776</v>
      </c>
      <c r="L258">
        <f t="shared" si="6"/>
        <v>0.1095180591232509</v>
      </c>
      <c r="M258">
        <f t="shared" si="6"/>
        <v>0.10154645355824748</v>
      </c>
      <c r="N258">
        <f t="shared" si="6"/>
        <v>0.10045401059503592</v>
      </c>
      <c r="O258">
        <f t="shared" si="6"/>
        <v>0.10279100060798567</v>
      </c>
      <c r="P258">
        <f t="shared" si="6"/>
        <v>0.10310820584985414</v>
      </c>
      <c r="Q258">
        <f t="shared" si="6"/>
        <v>9.9458814631259967E-2</v>
      </c>
      <c r="R258">
        <f t="shared" si="6"/>
        <v>9.5302072920708594E-2</v>
      </c>
      <c r="S258" t="e">
        <f t="shared" si="6"/>
        <v>#DIV/0!</v>
      </c>
      <c r="T258" t="e">
        <f t="shared" si="6"/>
        <v>#DIV/0!</v>
      </c>
      <c r="U258" t="e">
        <f t="shared" si="6"/>
        <v>#DIV/0!</v>
      </c>
      <c r="V258" t="e">
        <f t="shared" si="6"/>
        <v>#DIV/0!</v>
      </c>
      <c r="W258" t="e">
        <f t="shared" si="6"/>
        <v>#DIV/0!</v>
      </c>
      <c r="X258">
        <f t="shared" si="6"/>
        <v>2.4084145594600294E-2</v>
      </c>
      <c r="Y258">
        <f t="shared" si="6"/>
        <v>3.2807617228262677E-2</v>
      </c>
      <c r="Z258">
        <f t="shared" si="6"/>
        <v>5.0240979955584103E-2</v>
      </c>
      <c r="AA258">
        <f t="shared" si="6"/>
        <v>5.9640955960655495E-2</v>
      </c>
      <c r="AB258">
        <f t="shared" si="6"/>
        <v>6.8746739281032837E-2</v>
      </c>
      <c r="AC258">
        <f t="shared" si="6"/>
        <v>7.600640161894795E-2</v>
      </c>
      <c r="AD258">
        <f t="shared" si="6"/>
        <v>7.708418476351353E-2</v>
      </c>
      <c r="AE258">
        <f t="shared" si="6"/>
        <v>6.0720490954399874E-2</v>
      </c>
      <c r="AF258">
        <f t="shared" si="6"/>
        <v>8.3430117627558489E-2</v>
      </c>
      <c r="AG258">
        <f t="shared" si="6"/>
        <v>7.9798891793882221E-2</v>
      </c>
      <c r="AH258">
        <f t="shared" si="6"/>
        <v>7.1771484968467053E-2</v>
      </c>
      <c r="AI258">
        <f t="shared" si="6"/>
        <v>6.7089568958021886E-2</v>
      </c>
      <c r="AJ258">
        <f t="shared" si="6"/>
        <v>7.0412667081795027E-2</v>
      </c>
      <c r="AK258">
        <f t="shared" si="6"/>
        <v>6.1018896732351696E-2</v>
      </c>
      <c r="AL258">
        <f t="shared" si="6"/>
        <v>5.8990803225419108E-2</v>
      </c>
      <c r="AM258">
        <f t="shared" si="6"/>
        <v>5.1221825421162215E-2</v>
      </c>
      <c r="AN258">
        <f t="shared" si="6"/>
        <v>5.4840347806349651E-2</v>
      </c>
      <c r="AO258">
        <f t="shared" si="6"/>
        <v>5.1450905870941331E-2</v>
      </c>
      <c r="AP258">
        <f t="shared" si="6"/>
        <v>4.8417551671939944E-2</v>
      </c>
      <c r="AQ258">
        <f t="shared" si="6"/>
        <v>5.4906361975333551E-2</v>
      </c>
      <c r="AR258">
        <f t="shared" si="6"/>
        <v>3.4189447497456241E-2</v>
      </c>
      <c r="AS258">
        <f t="shared" si="6"/>
        <v>0</v>
      </c>
      <c r="AT258">
        <f t="shared" si="6"/>
        <v>0</v>
      </c>
      <c r="AU258">
        <f t="shared" si="6"/>
        <v>0</v>
      </c>
      <c r="AV258">
        <f t="shared" si="6"/>
        <v>0</v>
      </c>
      <c r="AW258">
        <f t="shared" si="6"/>
        <v>0</v>
      </c>
      <c r="AX258">
        <f t="shared" si="6"/>
        <v>5.9463911189781404E-3</v>
      </c>
      <c r="AY258">
        <f t="shared" si="6"/>
        <v>2.4791845898508968E-2</v>
      </c>
      <c r="AZ258">
        <f t="shared" si="6"/>
        <v>2.365487410203132E-2</v>
      </c>
      <c r="BA258">
        <f t="shared" si="6"/>
        <v>1.9122167058438028E-2</v>
      </c>
      <c r="BB258">
        <f t="shared" si="6"/>
        <v>1.8385527891544694E-2</v>
      </c>
      <c r="BC258">
        <f t="shared" si="6"/>
        <v>2.480256569769836E-2</v>
      </c>
    </row>
    <row r="259" spans="9:55" x14ac:dyDescent="0.25">
      <c r="I259" t="s">
        <v>310</v>
      </c>
      <c r="J259">
        <f>+J123/J251</f>
        <v>0.11600218566141021</v>
      </c>
      <c r="K259">
        <f t="shared" ref="K259:BC259" si="7">+K123/K251</f>
        <v>0.11556954322467508</v>
      </c>
      <c r="L259">
        <f t="shared" si="7"/>
        <v>0.11207554637249097</v>
      </c>
      <c r="M259">
        <f t="shared" si="7"/>
        <v>9.306828698855657E-2</v>
      </c>
      <c r="N259">
        <f t="shared" si="7"/>
        <v>0.12620019179121061</v>
      </c>
      <c r="O259">
        <f t="shared" si="7"/>
        <v>0.11641369083304082</v>
      </c>
      <c r="P259">
        <f t="shared" si="7"/>
        <v>0.1007381930711944</v>
      </c>
      <c r="Q259">
        <f t="shared" si="7"/>
        <v>0.107914577027728</v>
      </c>
      <c r="R259">
        <f t="shared" si="7"/>
        <v>9.3653634839663283E-2</v>
      </c>
      <c r="S259" t="e">
        <f t="shared" si="7"/>
        <v>#DIV/0!</v>
      </c>
      <c r="T259" t="e">
        <f t="shared" si="7"/>
        <v>#DIV/0!</v>
      </c>
      <c r="U259" t="e">
        <f t="shared" si="7"/>
        <v>#DIV/0!</v>
      </c>
      <c r="V259" t="e">
        <f t="shared" si="7"/>
        <v>#DIV/0!</v>
      </c>
      <c r="W259" t="e">
        <f t="shared" si="7"/>
        <v>#DIV/0!</v>
      </c>
      <c r="X259">
        <f t="shared" si="7"/>
        <v>6.800333150371464E-2</v>
      </c>
      <c r="Y259">
        <f t="shared" si="7"/>
        <v>8.4163301380290781E-2</v>
      </c>
      <c r="Z259">
        <f t="shared" si="7"/>
        <v>7.9361765012283161E-2</v>
      </c>
      <c r="AA259">
        <f t="shared" si="7"/>
        <v>9.3857719601485951E-2</v>
      </c>
      <c r="AB259">
        <f t="shared" si="7"/>
        <v>9.6683937261362471E-2</v>
      </c>
      <c r="AC259">
        <f t="shared" si="7"/>
        <v>8.3497619574905008E-2</v>
      </c>
      <c r="AD259">
        <f t="shared" si="7"/>
        <v>8.9716637771320218E-2</v>
      </c>
      <c r="AE259">
        <f t="shared" si="7"/>
        <v>9.6271082152720219E-2</v>
      </c>
      <c r="AF259">
        <f t="shared" si="7"/>
        <v>8.0375349807477001E-2</v>
      </c>
      <c r="AG259">
        <f t="shared" si="7"/>
        <v>8.1446340608261281E-2</v>
      </c>
      <c r="AH259">
        <f t="shared" si="7"/>
        <v>7.3912366367652318E-2</v>
      </c>
      <c r="AI259">
        <f t="shared" si="7"/>
        <v>6.0727147462861876E-2</v>
      </c>
      <c r="AJ259">
        <f t="shared" si="7"/>
        <v>5.7674527924425886E-2</v>
      </c>
      <c r="AK259">
        <f t="shared" si="7"/>
        <v>5.0053837411306284E-2</v>
      </c>
      <c r="AL259">
        <f t="shared" si="7"/>
        <v>6.2848511689779327E-2</v>
      </c>
      <c r="AM259">
        <f t="shared" si="7"/>
        <v>5.190357479338744E-2</v>
      </c>
      <c r="AN259">
        <f t="shared" si="7"/>
        <v>6.259942190649892E-2</v>
      </c>
      <c r="AO259">
        <f t="shared" si="7"/>
        <v>7.3345832086641916E-2</v>
      </c>
      <c r="AP259">
        <f t="shared" si="7"/>
        <v>7.0970192850120586E-2</v>
      </c>
      <c r="AQ259">
        <f t="shared" si="7"/>
        <v>5.547852365460449E-2</v>
      </c>
      <c r="AR259">
        <f t="shared" si="7"/>
        <v>7.720312946390874E-2</v>
      </c>
      <c r="AS259">
        <f t="shared" si="7"/>
        <v>8.6785536560343962E-2</v>
      </c>
      <c r="AT259">
        <f t="shared" si="7"/>
        <v>8.6804598337611519E-2</v>
      </c>
      <c r="AU259">
        <f t="shared" si="7"/>
        <v>6.5408625346690757E-2</v>
      </c>
      <c r="AV259">
        <f t="shared" si="7"/>
        <v>7.2540450495315836E-2</v>
      </c>
      <c r="AW259">
        <f t="shared" si="7"/>
        <v>6.665618551956877E-2</v>
      </c>
      <c r="AX259">
        <f t="shared" si="7"/>
        <v>4.6916816676407333E-2</v>
      </c>
      <c r="AY259">
        <f t="shared" si="7"/>
        <v>4.1565862815893376E-2</v>
      </c>
      <c r="AZ259">
        <f t="shared" si="7"/>
        <v>5.1806294794521805E-2</v>
      </c>
      <c r="BA259">
        <f t="shared" si="7"/>
        <v>4.3420856719185746E-2</v>
      </c>
      <c r="BB259">
        <f t="shared" si="7"/>
        <v>3.4162369907720078E-2</v>
      </c>
      <c r="BC259">
        <f t="shared" si="7"/>
        <v>5.6791596151712559E-2</v>
      </c>
    </row>
    <row r="260" spans="9:55" x14ac:dyDescent="0.25">
      <c r="AA260"/>
      <c r="AC260"/>
      <c r="AE260"/>
    </row>
    <row r="261" spans="9:55" x14ac:dyDescent="0.25">
      <c r="I261" t="s">
        <v>311</v>
      </c>
      <c r="J261">
        <f>+J250/J251</f>
        <v>0.30310980299397888</v>
      </c>
      <c r="K261">
        <f t="shared" ref="K261:BC261" si="8">+K250/K251</f>
        <v>0.28520639993132901</v>
      </c>
      <c r="L261">
        <f t="shared" si="8"/>
        <v>0.28635846799787606</v>
      </c>
      <c r="M261">
        <f t="shared" si="8"/>
        <v>0.29941066327816057</v>
      </c>
      <c r="N261">
        <f t="shared" si="8"/>
        <v>0.29364055855527882</v>
      </c>
      <c r="O261">
        <f t="shared" si="8"/>
        <v>0.29842568813002612</v>
      </c>
      <c r="P261">
        <f t="shared" si="8"/>
        <v>0.3087593595292985</v>
      </c>
      <c r="Q261">
        <f t="shared" si="8"/>
        <v>0.3197922943680836</v>
      </c>
      <c r="R261">
        <f t="shared" si="8"/>
        <v>0.32910443229884861</v>
      </c>
      <c r="S261" t="e">
        <f t="shared" si="8"/>
        <v>#DIV/0!</v>
      </c>
      <c r="T261" t="e">
        <f t="shared" si="8"/>
        <v>#DIV/0!</v>
      </c>
      <c r="U261" t="e">
        <f t="shared" si="8"/>
        <v>#DIV/0!</v>
      </c>
      <c r="V261" t="e">
        <f t="shared" si="8"/>
        <v>#DIV/0!</v>
      </c>
      <c r="W261" t="e">
        <f t="shared" si="8"/>
        <v>#DIV/0!</v>
      </c>
      <c r="X261">
        <f t="shared" si="8"/>
        <v>0.22344177010763444</v>
      </c>
      <c r="Y261">
        <f t="shared" si="8"/>
        <v>0.3383765525879216</v>
      </c>
      <c r="Z261">
        <f t="shared" si="8"/>
        <v>0.38461716738939783</v>
      </c>
      <c r="AA261">
        <f t="shared" si="8"/>
        <v>0.365496039562971</v>
      </c>
      <c r="AB261">
        <f t="shared" si="8"/>
        <v>0.36294130165331745</v>
      </c>
      <c r="AC261">
        <f t="shared" si="8"/>
        <v>0.38679958035021644</v>
      </c>
      <c r="AD261">
        <f t="shared" si="8"/>
        <v>0.38969905852574588</v>
      </c>
      <c r="AE261">
        <f t="shared" si="8"/>
        <v>0.43739981889246532</v>
      </c>
      <c r="AF261">
        <f t="shared" si="8"/>
        <v>0.42367935539257501</v>
      </c>
      <c r="AG261">
        <f t="shared" si="8"/>
        <v>0.41853841460654462</v>
      </c>
      <c r="AH261">
        <f t="shared" si="8"/>
        <v>0.41715054201403573</v>
      </c>
      <c r="AI261">
        <f t="shared" si="8"/>
        <v>0.41150412644519485</v>
      </c>
      <c r="AJ261">
        <f t="shared" si="8"/>
        <v>0.41366231788148727</v>
      </c>
      <c r="AK261">
        <f t="shared" si="8"/>
        <v>0.43037060986710329</v>
      </c>
      <c r="AL261">
        <f t="shared" si="8"/>
        <v>0.42178362841838385</v>
      </c>
      <c r="AM261">
        <f t="shared" si="8"/>
        <v>0.44345424499744057</v>
      </c>
      <c r="AN261">
        <f t="shared" si="8"/>
        <v>0.4516239465550862</v>
      </c>
      <c r="AO261">
        <f t="shared" si="8"/>
        <v>0.45797050502872572</v>
      </c>
      <c r="AP261">
        <f t="shared" si="8"/>
        <v>0.44713024135369039</v>
      </c>
      <c r="AQ261">
        <f t="shared" si="8"/>
        <v>0.4528523404582902</v>
      </c>
      <c r="AR261">
        <f t="shared" si="8"/>
        <v>0.45753088281470489</v>
      </c>
      <c r="AS261">
        <f t="shared" si="8"/>
        <v>0.59155255622075942</v>
      </c>
      <c r="AT261">
        <f t="shared" si="8"/>
        <v>0.63023418423757016</v>
      </c>
      <c r="AU261">
        <f t="shared" si="8"/>
        <v>0.58773897474699033</v>
      </c>
      <c r="AV261">
        <f t="shared" si="8"/>
        <v>0.55913005336463006</v>
      </c>
      <c r="AW261">
        <f t="shared" si="8"/>
        <v>0.58717678993093869</v>
      </c>
      <c r="AX261">
        <f t="shared" si="8"/>
        <v>0.49358136187547824</v>
      </c>
      <c r="AY261">
        <f t="shared" si="8"/>
        <v>0.48079743923910162</v>
      </c>
      <c r="AZ261">
        <f t="shared" si="8"/>
        <v>0.51433387441483258</v>
      </c>
      <c r="BA261">
        <f t="shared" si="8"/>
        <v>0.5285029678094042</v>
      </c>
      <c r="BB261">
        <f t="shared" si="8"/>
        <v>0.55009630566257905</v>
      </c>
      <c r="BC261">
        <f t="shared" si="8"/>
        <v>0.51899867430669855</v>
      </c>
    </row>
    <row r="262" spans="9:55" x14ac:dyDescent="0.25">
      <c r="AA262"/>
      <c r="AC262"/>
      <c r="AE262"/>
    </row>
    <row r="263" spans="9:55" x14ac:dyDescent="0.25">
      <c r="I263" t="s">
        <v>312</v>
      </c>
      <c r="J263">
        <f>+(J234+J227+J223+J207)/J251</f>
        <v>0.19951297082568126</v>
      </c>
      <c r="K263">
        <f t="shared" ref="K263:BC263" si="9">+(K234+K227+K223+K207)/K251</f>
        <v>0.19342578374372693</v>
      </c>
      <c r="L263">
        <f t="shared" si="9"/>
        <v>0.20341086000032121</v>
      </c>
      <c r="M263">
        <f t="shared" si="9"/>
        <v>0.2090784496430641</v>
      </c>
      <c r="N263">
        <f t="shared" si="9"/>
        <v>0.20034793193598488</v>
      </c>
      <c r="O263">
        <f t="shared" si="9"/>
        <v>0.1994405415328751</v>
      </c>
      <c r="P263">
        <f t="shared" si="9"/>
        <v>0.21124305097885349</v>
      </c>
      <c r="Q263">
        <f t="shared" si="9"/>
        <v>0.22027119021897129</v>
      </c>
      <c r="R263">
        <f t="shared" si="9"/>
        <v>0.22503754550543487</v>
      </c>
      <c r="S263" t="e">
        <f t="shared" si="9"/>
        <v>#DIV/0!</v>
      </c>
      <c r="T263" t="e">
        <f t="shared" si="9"/>
        <v>#DIV/0!</v>
      </c>
      <c r="U263" t="e">
        <f t="shared" si="9"/>
        <v>#DIV/0!</v>
      </c>
      <c r="V263" t="e">
        <f t="shared" si="9"/>
        <v>#DIV/0!</v>
      </c>
      <c r="W263" t="e">
        <f t="shared" si="9"/>
        <v>#DIV/0!</v>
      </c>
      <c r="X263">
        <f t="shared" si="9"/>
        <v>0.12755638205470987</v>
      </c>
      <c r="Y263">
        <f t="shared" si="9"/>
        <v>0.20174067021631975</v>
      </c>
      <c r="Z263">
        <f t="shared" si="9"/>
        <v>0.23453866643862145</v>
      </c>
      <c r="AA263">
        <f t="shared" si="9"/>
        <v>0.23896737602995366</v>
      </c>
      <c r="AB263">
        <f t="shared" si="9"/>
        <v>0.22040465640354653</v>
      </c>
      <c r="AC263">
        <f t="shared" si="9"/>
        <v>0.21530877445161098</v>
      </c>
      <c r="AD263">
        <f t="shared" si="9"/>
        <v>0.21479562094224486</v>
      </c>
      <c r="AE263">
        <f t="shared" si="9"/>
        <v>0.24358084337189739</v>
      </c>
      <c r="AF263">
        <f t="shared" si="9"/>
        <v>0.23279832224953684</v>
      </c>
      <c r="AG263">
        <f t="shared" si="9"/>
        <v>0.22943516546317988</v>
      </c>
      <c r="AH263">
        <f t="shared" si="9"/>
        <v>0.22544571805902416</v>
      </c>
      <c r="AI263">
        <f t="shared" si="9"/>
        <v>0.20106660703485332</v>
      </c>
      <c r="AJ263">
        <f t="shared" si="9"/>
        <v>0.17409968867749442</v>
      </c>
      <c r="AK263">
        <f t="shared" si="9"/>
        <v>0.19270067931839263</v>
      </c>
      <c r="AL263">
        <f t="shared" si="9"/>
        <v>0.19658023800146909</v>
      </c>
      <c r="AM263">
        <f t="shared" si="9"/>
        <v>0.21039952188417319</v>
      </c>
      <c r="AN263">
        <f t="shared" si="9"/>
        <v>0.21105122050599442</v>
      </c>
      <c r="AO263">
        <f t="shared" si="9"/>
        <v>0.21302774538222821</v>
      </c>
      <c r="AP263">
        <f t="shared" si="9"/>
        <v>0.20783842371511688</v>
      </c>
      <c r="AQ263">
        <f t="shared" si="9"/>
        <v>0.22437916282091275</v>
      </c>
      <c r="AR263">
        <f t="shared" si="9"/>
        <v>0.21716852299074815</v>
      </c>
      <c r="AS263">
        <f t="shared" si="9"/>
        <v>0.29796354215792453</v>
      </c>
      <c r="AT263">
        <f t="shared" si="9"/>
        <v>0.32715981862768734</v>
      </c>
      <c r="AU263">
        <f t="shared" si="9"/>
        <v>0.35761114160442781</v>
      </c>
      <c r="AV263">
        <f t="shared" si="9"/>
        <v>0.3217459071433259</v>
      </c>
      <c r="AW263">
        <f t="shared" si="9"/>
        <v>0.34128387920630282</v>
      </c>
      <c r="AX263">
        <f t="shared" si="9"/>
        <v>0.25986675486059274</v>
      </c>
      <c r="AY263">
        <f t="shared" si="9"/>
        <v>0.20655945842934723</v>
      </c>
      <c r="AZ263">
        <f t="shared" si="9"/>
        <v>0.21308153835342813</v>
      </c>
      <c r="BA263">
        <f t="shared" si="9"/>
        <v>0.22491643070716447</v>
      </c>
      <c r="BB263">
        <f t="shared" si="9"/>
        <v>0.24715835853874188</v>
      </c>
      <c r="BC263">
        <f t="shared" si="9"/>
        <v>0.25389808068313774</v>
      </c>
    </row>
    <row r="266" spans="9:55" x14ac:dyDescent="0.25">
      <c r="I266" t="s">
        <v>313</v>
      </c>
      <c r="J266">
        <f t="shared" ref="J266:Q266" si="10">+(J9+J10+J14+J24)/J251</f>
        <v>7.0126730986596456E-2</v>
      </c>
      <c r="K266">
        <f t="shared" si="10"/>
        <v>7.1158292670388576E-2</v>
      </c>
      <c r="L266">
        <f t="shared" si="10"/>
        <v>7.3230403609663361E-2</v>
      </c>
      <c r="M266">
        <f t="shared" si="10"/>
        <v>7.1417069259550922E-2</v>
      </c>
      <c r="N266">
        <f t="shared" si="10"/>
        <v>6.9646758827832458E-2</v>
      </c>
      <c r="O266">
        <f t="shared" si="10"/>
        <v>6.7703609855284147E-2</v>
      </c>
      <c r="P266">
        <f t="shared" si="10"/>
        <v>6.5472675731136951E-2</v>
      </c>
      <c r="Q266">
        <f t="shared" si="10"/>
        <v>6.6230536529140044E-2</v>
      </c>
      <c r="R266">
        <f>+(R9+R10+R14+R24)/R251</f>
        <v>6.7366425189101464E-2</v>
      </c>
      <c r="S266" t="e">
        <f t="shared" ref="S266:Z266" si="11">+(S9+S10+S14+S24)/S251</f>
        <v>#DIV/0!</v>
      </c>
      <c r="T266" t="e">
        <f t="shared" si="11"/>
        <v>#DIV/0!</v>
      </c>
      <c r="U266" t="e">
        <f t="shared" si="11"/>
        <v>#DIV/0!</v>
      </c>
      <c r="V266" t="e">
        <f t="shared" si="11"/>
        <v>#DIV/0!</v>
      </c>
      <c r="W266" t="e">
        <f t="shared" si="11"/>
        <v>#DIV/0!</v>
      </c>
      <c r="X266">
        <f t="shared" si="11"/>
        <v>0.16642972573099818</v>
      </c>
      <c r="Y266">
        <f t="shared" si="11"/>
        <v>0.11362385377658916</v>
      </c>
      <c r="Z266">
        <f t="shared" si="11"/>
        <v>9.2292745237983156E-2</v>
      </c>
      <c r="AA266">
        <f t="shared" ref="AA266:BC266" si="12">+(AA9+AA10+AA14+AA24)/AA251</f>
        <v>9.7558388093480039E-2</v>
      </c>
      <c r="AB266">
        <f t="shared" si="12"/>
        <v>8.4203582405908931E-2</v>
      </c>
      <c r="AC266">
        <f t="shared" si="12"/>
        <v>7.7676002275944137E-2</v>
      </c>
      <c r="AD266">
        <f t="shared" si="12"/>
        <v>7.1254727163057918E-2</v>
      </c>
      <c r="AE266">
        <f t="shared" si="12"/>
        <v>6.291849474912703E-2</v>
      </c>
      <c r="AF266">
        <f t="shared" si="12"/>
        <v>6.6398161886879012E-2</v>
      </c>
      <c r="AG266">
        <f t="shared" si="12"/>
        <v>6.6971007935722138E-2</v>
      </c>
      <c r="AH266">
        <f t="shared" si="12"/>
        <v>7.2177905959606867E-2</v>
      </c>
      <c r="AI266">
        <f t="shared" si="12"/>
        <v>8.8517662940324635E-2</v>
      </c>
      <c r="AJ266">
        <f t="shared" si="12"/>
        <v>9.2931435830303777E-2</v>
      </c>
      <c r="AK266">
        <f t="shared" si="12"/>
        <v>9.2622107098423792E-2</v>
      </c>
      <c r="AL266">
        <f t="shared" si="12"/>
        <v>9.660752620030047E-2</v>
      </c>
      <c r="AM266">
        <f t="shared" si="12"/>
        <v>9.9702642629947588E-2</v>
      </c>
      <c r="AN266">
        <f t="shared" si="12"/>
        <v>9.5699028555579088E-2</v>
      </c>
      <c r="AO266">
        <f t="shared" si="12"/>
        <v>9.6901072628578722E-2</v>
      </c>
      <c r="AP266">
        <f t="shared" si="12"/>
        <v>9.7130831018671274E-2</v>
      </c>
      <c r="AQ266">
        <f t="shared" si="12"/>
        <v>9.9977680942940683E-2</v>
      </c>
      <c r="AR266">
        <f t="shared" si="12"/>
        <v>0.12383045287245791</v>
      </c>
      <c r="AS266">
        <f t="shared" si="12"/>
        <v>4.7414376515270217E-2</v>
      </c>
      <c r="AT266">
        <f t="shared" si="12"/>
        <v>1.8280364283388591E-3</v>
      </c>
      <c r="AU266">
        <f t="shared" si="12"/>
        <v>3.0684510059672231E-3</v>
      </c>
      <c r="AV266">
        <f t="shared" si="12"/>
        <v>2.0735213814948167E-3</v>
      </c>
      <c r="AW266">
        <f t="shared" si="12"/>
        <v>2.6100420879127096E-3</v>
      </c>
      <c r="AX266">
        <f t="shared" si="12"/>
        <v>4.7120320885279121E-2</v>
      </c>
      <c r="AY266">
        <f t="shared" si="12"/>
        <v>0.13213119615103169</v>
      </c>
      <c r="AZ266">
        <f t="shared" si="12"/>
        <v>0.10094222135968485</v>
      </c>
      <c r="BA266">
        <f t="shared" si="12"/>
        <v>0.10510725912904972</v>
      </c>
      <c r="BB266">
        <f t="shared" si="12"/>
        <v>0.10898685711661639</v>
      </c>
      <c r="BC266">
        <f t="shared" si="12"/>
        <v>0.12383931438126609</v>
      </c>
    </row>
    <row r="267" spans="9:55" x14ac:dyDescent="0.25">
      <c r="AA267"/>
      <c r="AC267"/>
      <c r="AE267"/>
    </row>
    <row r="268" spans="9:55" x14ac:dyDescent="0.25">
      <c r="I268" t="s">
        <v>193</v>
      </c>
      <c r="J268">
        <f t="shared" ref="J268:Q268" si="13">+J36/J251</f>
        <v>5.654867123045923E-2</v>
      </c>
      <c r="K268">
        <f t="shared" si="13"/>
        <v>6.1923055301091143E-2</v>
      </c>
      <c r="L268">
        <f t="shared" si="13"/>
        <v>6.4034977047550054E-2</v>
      </c>
      <c r="M268">
        <f t="shared" si="13"/>
        <v>6.8716540074667404E-2</v>
      </c>
      <c r="N268">
        <f t="shared" si="13"/>
        <v>6.6180588922894926E-2</v>
      </c>
      <c r="O268">
        <f t="shared" si="13"/>
        <v>6.2633507434169428E-2</v>
      </c>
      <c r="P268">
        <f t="shared" si="13"/>
        <v>6.3663918303806744E-2</v>
      </c>
      <c r="Q268">
        <f t="shared" si="13"/>
        <v>6.266133830754593E-2</v>
      </c>
      <c r="R268">
        <f>+R36/R251</f>
        <v>6.4398862679138608E-2</v>
      </c>
      <c r="S268" t="e">
        <f t="shared" ref="S268:Z268" si="14">+S36/S251</f>
        <v>#DIV/0!</v>
      </c>
      <c r="T268" t="e">
        <f t="shared" si="14"/>
        <v>#DIV/0!</v>
      </c>
      <c r="U268" t="e">
        <f t="shared" si="14"/>
        <v>#DIV/0!</v>
      </c>
      <c r="V268" t="e">
        <f t="shared" si="14"/>
        <v>#DIV/0!</v>
      </c>
      <c r="W268" t="e">
        <f t="shared" si="14"/>
        <v>#DIV/0!</v>
      </c>
      <c r="X268">
        <f t="shared" si="14"/>
        <v>0.19028349677210105</v>
      </c>
      <c r="Y268">
        <f t="shared" si="14"/>
        <v>0.11285974336617</v>
      </c>
      <c r="Z268">
        <f t="shared" si="14"/>
        <v>7.0422915795240154E-2</v>
      </c>
      <c r="AA268">
        <f t="shared" ref="AA268:BC268" si="15">+AA36/AA251</f>
        <v>8.0364839457159776E-2</v>
      </c>
      <c r="AB268">
        <f t="shared" si="15"/>
        <v>7.7104162885345787E-2</v>
      </c>
      <c r="AC268">
        <f t="shared" si="15"/>
        <v>6.3214947721578554E-2</v>
      </c>
      <c r="AD268">
        <f t="shared" si="15"/>
        <v>5.8488315070086221E-2</v>
      </c>
      <c r="AE268">
        <f t="shared" si="15"/>
        <v>5.2159629686817734E-2</v>
      </c>
      <c r="AF268">
        <f t="shared" si="15"/>
        <v>5.0586338827732329E-2</v>
      </c>
      <c r="AG268">
        <f t="shared" si="15"/>
        <v>5.1805575732457775E-2</v>
      </c>
      <c r="AH268">
        <f t="shared" si="15"/>
        <v>5.8614213209766772E-2</v>
      </c>
      <c r="AI268">
        <f t="shared" si="15"/>
        <v>6.7210803922028564E-2</v>
      </c>
      <c r="AJ268">
        <f t="shared" si="15"/>
        <v>7.0452106967473963E-2</v>
      </c>
      <c r="AK268">
        <f t="shared" si="15"/>
        <v>6.4363390998725567E-2</v>
      </c>
      <c r="AL268">
        <f t="shared" si="15"/>
        <v>6.1816565532653023E-2</v>
      </c>
      <c r="AM268">
        <f t="shared" si="15"/>
        <v>5.247991504877543E-2</v>
      </c>
      <c r="AN268">
        <f t="shared" si="15"/>
        <v>4.8857389275201668E-2</v>
      </c>
      <c r="AO268">
        <f t="shared" si="15"/>
        <v>5.1431353590362966E-2</v>
      </c>
      <c r="AP268">
        <f t="shared" si="15"/>
        <v>5.0347508809624152E-2</v>
      </c>
      <c r="AQ268">
        <f t="shared" si="15"/>
        <v>4.5016188820874097E-2</v>
      </c>
      <c r="AR268">
        <f t="shared" si="15"/>
        <v>4.3457064728077706E-2</v>
      </c>
      <c r="AS268">
        <f t="shared" si="15"/>
        <v>5.1392201609965972E-2</v>
      </c>
      <c r="AT268">
        <f t="shared" si="15"/>
        <v>0</v>
      </c>
      <c r="AU268">
        <f t="shared" si="15"/>
        <v>0</v>
      </c>
      <c r="AV268">
        <f t="shared" si="15"/>
        <v>0</v>
      </c>
      <c r="AW268">
        <f t="shared" si="15"/>
        <v>3.1807788051975108E-2</v>
      </c>
      <c r="AX268">
        <f t="shared" si="15"/>
        <v>8.2354635065883253E-2</v>
      </c>
      <c r="AY268">
        <f t="shared" si="15"/>
        <v>4.0605152182734285E-2</v>
      </c>
      <c r="AZ268">
        <f t="shared" si="15"/>
        <v>2.4675925152294383E-2</v>
      </c>
      <c r="BA268">
        <f t="shared" si="15"/>
        <v>2.7389944397729203E-2</v>
      </c>
      <c r="BB268">
        <f t="shared" si="15"/>
        <v>2.2996833757311753E-2</v>
      </c>
      <c r="BC268">
        <f t="shared" si="15"/>
        <v>2.4664824300851405E-2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8"/>
  <sheetViews>
    <sheetView zoomScale="70" zoomScaleNormal="70" workbookViewId="0">
      <pane xSplit="4" ySplit="1" topLeftCell="AI5" activePane="bottomRight" state="frozen"/>
      <selection activeCell="A109" sqref="A109:XFD109"/>
      <selection pane="topRight" activeCell="A109" sqref="A109:XFD109"/>
      <selection pane="bottomLeft" activeCell="A109" sqref="A109:XFD109"/>
      <selection pane="bottomRight" activeCell="J181" sqref="J181"/>
    </sheetView>
  </sheetViews>
  <sheetFormatPr defaultRowHeight="15" x14ac:dyDescent="0.25"/>
  <cols>
    <col min="1" max="1" width="6.5703125" customWidth="1"/>
    <col min="2" max="2" width="16" customWidth="1"/>
    <col min="10" max="12" width="11.140625" customWidth="1"/>
    <col min="13" max="13" width="14" customWidth="1"/>
    <col min="14" max="18" width="13" customWidth="1"/>
    <col min="19" max="23" width="0" hidden="1" customWidth="1"/>
    <col min="24" max="24" width="10" bestFit="1" customWidth="1"/>
    <col min="25" max="25" width="11" bestFit="1" customWidth="1"/>
    <col min="26" max="26" width="10" bestFit="1" customWidth="1"/>
    <col min="27" max="27" width="11.5703125" style="1" customWidth="1"/>
    <col min="28" max="28" width="12" customWidth="1"/>
    <col min="29" max="29" width="12.28515625" style="1" customWidth="1"/>
    <col min="30" max="30" width="12.5703125" customWidth="1"/>
    <col min="31" max="31" width="11.85546875" style="1" customWidth="1"/>
    <col min="32" max="32" width="10.7109375" customWidth="1"/>
    <col min="33" max="33" width="11.7109375" customWidth="1"/>
    <col min="34" max="34" width="10.140625" customWidth="1"/>
    <col min="35" max="36" width="11.140625" customWidth="1"/>
    <col min="37" max="37" width="11.42578125" customWidth="1"/>
    <col min="38" max="39" width="10.5703125" bestFit="1" customWidth="1"/>
    <col min="40" max="40" width="13.42578125" customWidth="1"/>
    <col min="41" max="44" width="10.140625" customWidth="1"/>
    <col min="45" max="48" width="10.28515625" bestFit="1" customWidth="1"/>
    <col min="49" max="49" width="20.28515625" customWidth="1"/>
    <col min="50" max="50" width="12.5703125" customWidth="1"/>
    <col min="51" max="51" width="10.5703125" bestFit="1" customWidth="1"/>
    <col min="52" max="55" width="11.5703125" bestFit="1" customWidth="1"/>
  </cols>
  <sheetData>
    <row r="1" spans="1:55" x14ac:dyDescent="0.25">
      <c r="C1" t="s">
        <v>186</v>
      </c>
      <c r="D1" t="s">
        <v>187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 x14ac:dyDescent="0.25">
      <c r="N2" s="1">
        <v>1</v>
      </c>
      <c r="O2" s="1">
        <v>1</v>
      </c>
      <c r="P2" s="1">
        <v>1</v>
      </c>
      <c r="Q2" s="1">
        <v>1</v>
      </c>
      <c r="R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 x14ac:dyDescent="0.25">
      <c r="N3" t="s">
        <v>232</v>
      </c>
      <c r="O3" t="s">
        <v>232</v>
      </c>
      <c r="P3" t="s">
        <v>232</v>
      </c>
      <c r="Q3" t="s">
        <v>232</v>
      </c>
      <c r="R3" t="s">
        <v>232</v>
      </c>
      <c r="X3" t="s">
        <v>232</v>
      </c>
      <c r="Y3" t="s">
        <v>232</v>
      </c>
      <c r="Z3" t="s">
        <v>232</v>
      </c>
      <c r="AA3" t="s">
        <v>232</v>
      </c>
      <c r="AB3" t="s">
        <v>232</v>
      </c>
      <c r="AC3" t="s">
        <v>232</v>
      </c>
      <c r="AD3" t="s">
        <v>232</v>
      </c>
      <c r="AE3" t="s">
        <v>232</v>
      </c>
      <c r="AF3" t="s">
        <v>232</v>
      </c>
      <c r="AG3" t="s">
        <v>232</v>
      </c>
      <c r="AH3" t="s">
        <v>232</v>
      </c>
      <c r="AI3" t="s">
        <v>232</v>
      </c>
      <c r="AJ3" t="s">
        <v>232</v>
      </c>
      <c r="AK3" t="s">
        <v>232</v>
      </c>
      <c r="AL3" t="s">
        <v>232</v>
      </c>
      <c r="AM3" t="s">
        <v>232</v>
      </c>
      <c r="AN3" t="s">
        <v>232</v>
      </c>
      <c r="AO3" t="s">
        <v>232</v>
      </c>
      <c r="AP3" t="s">
        <v>232</v>
      </c>
      <c r="AQ3" t="s">
        <v>232</v>
      </c>
      <c r="AR3" t="s">
        <v>232</v>
      </c>
      <c r="AS3" t="s">
        <v>232</v>
      </c>
      <c r="AT3" t="s">
        <v>232</v>
      </c>
      <c r="AU3" t="s">
        <v>232</v>
      </c>
      <c r="AV3" t="s">
        <v>232</v>
      </c>
      <c r="AW3" t="s">
        <v>232</v>
      </c>
      <c r="AX3" t="s">
        <v>232</v>
      </c>
      <c r="AY3" t="s">
        <v>232</v>
      </c>
      <c r="AZ3" t="s">
        <v>232</v>
      </c>
      <c r="BA3" t="s">
        <v>232</v>
      </c>
      <c r="BB3" t="s">
        <v>232</v>
      </c>
      <c r="BC3" t="s">
        <v>232</v>
      </c>
    </row>
    <row r="4" spans="1:55" x14ac:dyDescent="0.25">
      <c r="A4" t="s">
        <v>0</v>
      </c>
      <c r="B4" t="s">
        <v>1</v>
      </c>
      <c r="D4" t="s">
        <v>232</v>
      </c>
      <c r="J4">
        <v>8169454</v>
      </c>
      <c r="K4">
        <v>8858388</v>
      </c>
      <c r="L4">
        <v>11144365</v>
      </c>
      <c r="M4">
        <v>12648528</v>
      </c>
      <c r="N4">
        <v>10954243</v>
      </c>
      <c r="O4">
        <v>12252556</v>
      </c>
      <c r="P4">
        <v>13512315</v>
      </c>
      <c r="Q4">
        <v>13737990</v>
      </c>
      <c r="R4">
        <v>18102683</v>
      </c>
      <c r="X4">
        <v>12993685</v>
      </c>
      <c r="Y4">
        <v>11992083</v>
      </c>
      <c r="Z4">
        <v>2181007</v>
      </c>
      <c r="AA4" s="1">
        <v>3640624</v>
      </c>
      <c r="AB4">
        <v>2491650</v>
      </c>
      <c r="AC4" s="1">
        <v>3860385</v>
      </c>
      <c r="AD4">
        <v>6239717</v>
      </c>
      <c r="AE4" s="1">
        <v>5858257</v>
      </c>
      <c r="AF4" s="1">
        <v>4508880</v>
      </c>
      <c r="AG4" s="1">
        <v>2715990</v>
      </c>
      <c r="AH4" s="1">
        <v>3743489</v>
      </c>
      <c r="AI4" s="1">
        <v>6771946</v>
      </c>
      <c r="AJ4" s="1">
        <v>7291319</v>
      </c>
      <c r="AK4" s="1">
        <v>9222885</v>
      </c>
      <c r="AL4">
        <v>3341414</v>
      </c>
      <c r="AM4">
        <v>3640469</v>
      </c>
      <c r="AN4">
        <v>3482510</v>
      </c>
      <c r="AO4">
        <v>3507300</v>
      </c>
      <c r="AP4">
        <v>3085300</v>
      </c>
      <c r="AQ4">
        <v>6462268</v>
      </c>
      <c r="AR4">
        <v>4630375</v>
      </c>
      <c r="AS4">
        <v>473362</v>
      </c>
      <c r="AT4">
        <v>23353670</v>
      </c>
      <c r="AU4">
        <v>67249199</v>
      </c>
      <c r="AV4">
        <v>54316956</v>
      </c>
      <c r="AW4">
        <v>49933861</v>
      </c>
      <c r="AX4">
        <v>28394075</v>
      </c>
      <c r="AY4">
        <v>9864515</v>
      </c>
      <c r="AZ4">
        <v>12272396</v>
      </c>
      <c r="BA4">
        <v>5337173</v>
      </c>
      <c r="BB4">
        <v>8613237</v>
      </c>
      <c r="BC4">
        <v>11560699</v>
      </c>
    </row>
    <row r="5" spans="1:55" x14ac:dyDescent="0.25">
      <c r="A5" t="s">
        <v>0</v>
      </c>
      <c r="B5" t="s">
        <v>2</v>
      </c>
      <c r="D5" t="s">
        <v>232</v>
      </c>
      <c r="Z5">
        <v>1932003</v>
      </c>
      <c r="AA5" s="1">
        <v>2761094</v>
      </c>
      <c r="AB5">
        <v>3911101</v>
      </c>
      <c r="AC5" s="1">
        <v>4558482</v>
      </c>
      <c r="AD5">
        <v>3998813</v>
      </c>
      <c r="AE5" s="1">
        <v>2771121</v>
      </c>
      <c r="AF5" s="1">
        <v>3234010</v>
      </c>
      <c r="AG5" s="1">
        <v>3600729</v>
      </c>
      <c r="AH5" s="1">
        <v>3362573</v>
      </c>
      <c r="AI5" s="1">
        <v>2414486</v>
      </c>
      <c r="AJ5" s="1">
        <v>1603658</v>
      </c>
      <c r="AK5" s="1">
        <v>2263001</v>
      </c>
      <c r="AL5">
        <v>2845878</v>
      </c>
      <c r="AM5">
        <v>3611967</v>
      </c>
      <c r="AN5">
        <v>4152904</v>
      </c>
      <c r="AO5">
        <v>4217345</v>
      </c>
      <c r="AP5">
        <v>5962090</v>
      </c>
      <c r="AQ5">
        <v>5522688</v>
      </c>
      <c r="AR5">
        <v>4120457</v>
      </c>
      <c r="AS5">
        <v>3987518</v>
      </c>
      <c r="AT5">
        <v>24345</v>
      </c>
      <c r="AX5">
        <v>291417</v>
      </c>
      <c r="AY5">
        <v>7328381</v>
      </c>
      <c r="AZ5">
        <v>9884019</v>
      </c>
      <c r="BA5">
        <v>19725631</v>
      </c>
      <c r="BB5">
        <v>18894627</v>
      </c>
      <c r="BC5">
        <v>20523646</v>
      </c>
    </row>
    <row r="6" spans="1:55" x14ac:dyDescent="0.25">
      <c r="A6" t="s">
        <v>0</v>
      </c>
      <c r="B6" t="s">
        <v>3</v>
      </c>
      <c r="D6" t="s">
        <v>232</v>
      </c>
      <c r="Z6">
        <v>3889633</v>
      </c>
      <c r="AA6" s="1">
        <v>1029939</v>
      </c>
      <c r="AB6">
        <v>920710</v>
      </c>
      <c r="AC6" s="1">
        <v>628372</v>
      </c>
      <c r="AD6">
        <v>603729</v>
      </c>
      <c r="AE6" s="1">
        <v>551612</v>
      </c>
      <c r="AF6" s="1">
        <v>671834</v>
      </c>
      <c r="AG6" s="1">
        <v>600894</v>
      </c>
      <c r="AH6" s="1">
        <v>463774</v>
      </c>
      <c r="AI6" s="1">
        <v>388479</v>
      </c>
      <c r="AJ6" s="1">
        <v>212680</v>
      </c>
      <c r="AK6" s="1">
        <v>358532</v>
      </c>
      <c r="AL6">
        <v>365925</v>
      </c>
      <c r="AM6">
        <v>442034</v>
      </c>
      <c r="AN6">
        <v>680324</v>
      </c>
      <c r="AO6">
        <v>732809</v>
      </c>
      <c r="AP6">
        <v>1292037</v>
      </c>
      <c r="AQ6">
        <v>937589</v>
      </c>
      <c r="AR6">
        <v>753660</v>
      </c>
      <c r="AS6">
        <v>63475</v>
      </c>
      <c r="AX6">
        <v>602</v>
      </c>
      <c r="AY6">
        <v>241</v>
      </c>
      <c r="AZ6">
        <v>59</v>
      </c>
    </row>
    <row r="7" spans="1:55" x14ac:dyDescent="0.25">
      <c r="A7" t="s">
        <v>0</v>
      </c>
      <c r="B7" t="s">
        <v>4</v>
      </c>
      <c r="D7" t="s">
        <v>232</v>
      </c>
      <c r="Z7">
        <v>521239</v>
      </c>
      <c r="AA7" s="1">
        <v>1117611</v>
      </c>
      <c r="AB7">
        <v>1501592</v>
      </c>
      <c r="AC7" s="1">
        <v>2206955</v>
      </c>
      <c r="AD7">
        <v>1631776</v>
      </c>
      <c r="AE7" s="1">
        <v>1147778</v>
      </c>
      <c r="AF7" s="1">
        <v>1150565</v>
      </c>
      <c r="AG7" s="1">
        <v>1292957</v>
      </c>
      <c r="AH7" s="1">
        <v>1496447</v>
      </c>
      <c r="AI7" s="1">
        <v>1152046</v>
      </c>
      <c r="AJ7" s="1">
        <v>590712</v>
      </c>
      <c r="AK7" s="1">
        <v>590508</v>
      </c>
      <c r="AL7">
        <v>1001154</v>
      </c>
      <c r="AM7">
        <v>1165957</v>
      </c>
      <c r="AN7">
        <v>1121219</v>
      </c>
      <c r="AO7">
        <v>1245566</v>
      </c>
      <c r="AP7">
        <v>1692192</v>
      </c>
      <c r="AQ7">
        <v>1677588</v>
      </c>
      <c r="AR7">
        <v>1351996</v>
      </c>
      <c r="AS7">
        <v>114014</v>
      </c>
      <c r="AY7">
        <v>71</v>
      </c>
    </row>
    <row r="8" spans="1:55" x14ac:dyDescent="0.25">
      <c r="A8" t="s">
        <v>0</v>
      </c>
      <c r="B8" t="s">
        <v>5</v>
      </c>
      <c r="D8" t="s">
        <v>232</v>
      </c>
      <c r="Z8">
        <v>53500</v>
      </c>
      <c r="AA8" s="1">
        <v>115818</v>
      </c>
      <c r="AB8">
        <v>216967</v>
      </c>
      <c r="AC8" s="1">
        <v>315057</v>
      </c>
      <c r="AD8">
        <v>296957</v>
      </c>
      <c r="AE8" s="1">
        <v>150578</v>
      </c>
      <c r="AF8" s="1">
        <v>234865</v>
      </c>
      <c r="AG8" s="1">
        <v>353367</v>
      </c>
      <c r="AH8" s="1">
        <v>380006</v>
      </c>
      <c r="AI8" s="1">
        <v>367708</v>
      </c>
      <c r="AJ8" s="1">
        <v>300866</v>
      </c>
      <c r="AK8" s="1">
        <v>392575</v>
      </c>
      <c r="AL8">
        <v>658726</v>
      </c>
      <c r="AM8">
        <v>1069862</v>
      </c>
      <c r="AN8">
        <v>1548141</v>
      </c>
      <c r="AO8">
        <v>1647249</v>
      </c>
      <c r="AP8">
        <v>1874288</v>
      </c>
      <c r="AQ8">
        <v>2117073</v>
      </c>
      <c r="AR8">
        <v>1238272</v>
      </c>
      <c r="AS8">
        <v>143861</v>
      </c>
      <c r="AY8">
        <v>3294</v>
      </c>
      <c r="AZ8">
        <v>40</v>
      </c>
    </row>
    <row r="9" spans="1:55" x14ac:dyDescent="0.25">
      <c r="A9" t="s">
        <v>0</v>
      </c>
      <c r="B9" t="s">
        <v>6</v>
      </c>
      <c r="D9" t="s">
        <v>232</v>
      </c>
      <c r="J9">
        <v>5194784</v>
      </c>
      <c r="K9">
        <v>5584996</v>
      </c>
      <c r="L9">
        <v>6821497</v>
      </c>
      <c r="M9">
        <v>6359553</v>
      </c>
      <c r="N9">
        <v>6187202</v>
      </c>
      <c r="O9">
        <v>6697967</v>
      </c>
      <c r="P9">
        <v>6347331</v>
      </c>
      <c r="Q9">
        <v>7137432</v>
      </c>
      <c r="R9">
        <v>8220386</v>
      </c>
      <c r="X9">
        <v>24483900</v>
      </c>
      <c r="Y9">
        <v>39327598</v>
      </c>
      <c r="Z9">
        <v>9622916</v>
      </c>
      <c r="AA9" s="1">
        <v>12312146</v>
      </c>
      <c r="AB9">
        <v>13798218</v>
      </c>
      <c r="AC9" s="1">
        <v>13868858</v>
      </c>
      <c r="AD9">
        <v>11575967</v>
      </c>
      <c r="AE9" s="1">
        <v>8051684</v>
      </c>
      <c r="AF9" s="1">
        <v>9653758</v>
      </c>
      <c r="AG9" s="1">
        <v>9711817</v>
      </c>
      <c r="AH9" s="1">
        <v>10547903</v>
      </c>
      <c r="AI9" s="1">
        <v>10067730</v>
      </c>
      <c r="AJ9" s="1">
        <v>7743767</v>
      </c>
      <c r="AK9" s="1">
        <v>6885495</v>
      </c>
      <c r="AL9">
        <v>7175142</v>
      </c>
      <c r="AM9">
        <v>9083291</v>
      </c>
      <c r="AN9">
        <v>9723022</v>
      </c>
      <c r="AO9">
        <v>10386970</v>
      </c>
      <c r="AP9">
        <v>13021485</v>
      </c>
      <c r="AQ9">
        <v>11720315</v>
      </c>
      <c r="AR9">
        <v>14073936</v>
      </c>
      <c r="AS9">
        <v>4809290</v>
      </c>
      <c r="AT9">
        <v>676803</v>
      </c>
      <c r="AU9">
        <v>510214</v>
      </c>
      <c r="AV9">
        <v>452148</v>
      </c>
      <c r="AW9">
        <v>280508</v>
      </c>
      <c r="AX9">
        <v>2718829</v>
      </c>
      <c r="AY9">
        <v>21440999</v>
      </c>
      <c r="AZ9">
        <v>29886766</v>
      </c>
      <c r="BA9">
        <v>55010778</v>
      </c>
      <c r="BB9">
        <v>46978621</v>
      </c>
      <c r="BC9">
        <v>79836482</v>
      </c>
    </row>
    <row r="10" spans="1:55" x14ac:dyDescent="0.25">
      <c r="A10" t="s">
        <v>0</v>
      </c>
      <c r="B10" t="s">
        <v>7</v>
      </c>
      <c r="C10" t="s">
        <v>229</v>
      </c>
      <c r="D10" t="s">
        <v>232</v>
      </c>
      <c r="J10">
        <v>3341023</v>
      </c>
      <c r="K10">
        <v>3724446</v>
      </c>
      <c r="L10">
        <v>4505571</v>
      </c>
      <c r="M10">
        <v>4079875</v>
      </c>
      <c r="N10">
        <v>3447331</v>
      </c>
      <c r="O10">
        <v>4033195</v>
      </c>
      <c r="P10">
        <v>4850214</v>
      </c>
      <c r="Q10">
        <v>5566269</v>
      </c>
      <c r="R10">
        <v>6147422</v>
      </c>
      <c r="X10">
        <v>27437693</v>
      </c>
      <c r="Y10">
        <v>33399353</v>
      </c>
      <c r="Z10">
        <v>14574243</v>
      </c>
      <c r="AA10" s="1">
        <v>11518185</v>
      </c>
      <c r="AB10">
        <v>8591107</v>
      </c>
      <c r="AC10" s="1">
        <v>8721045</v>
      </c>
      <c r="AD10">
        <v>8113048</v>
      </c>
      <c r="AE10" s="1">
        <v>6916324</v>
      </c>
      <c r="AF10" s="1">
        <v>7455193</v>
      </c>
      <c r="AG10" s="1">
        <v>7927686</v>
      </c>
      <c r="AH10" s="1">
        <v>9858202</v>
      </c>
      <c r="AI10" s="1">
        <v>12930759</v>
      </c>
      <c r="AJ10" s="1">
        <v>7559388</v>
      </c>
      <c r="AK10" s="1">
        <v>5801931</v>
      </c>
      <c r="AL10">
        <v>5553208</v>
      </c>
      <c r="AM10">
        <v>6291708</v>
      </c>
      <c r="AN10">
        <v>6619246</v>
      </c>
      <c r="AO10">
        <v>7146708</v>
      </c>
      <c r="AP10">
        <v>8939207</v>
      </c>
      <c r="AQ10">
        <v>7562014</v>
      </c>
      <c r="AR10">
        <v>9677388</v>
      </c>
      <c r="AS10">
        <v>3583863</v>
      </c>
      <c r="AU10">
        <v>714480</v>
      </c>
      <c r="AW10">
        <v>60286</v>
      </c>
      <c r="AX10">
        <v>6036649</v>
      </c>
      <c r="AY10">
        <v>18074557</v>
      </c>
      <c r="AZ10">
        <v>29361467</v>
      </c>
      <c r="BA10">
        <v>31571555</v>
      </c>
      <c r="BB10">
        <v>43719306</v>
      </c>
      <c r="BC10">
        <v>52279043</v>
      </c>
    </row>
    <row r="11" spans="1:55" x14ac:dyDescent="0.25">
      <c r="A11" t="s">
        <v>0</v>
      </c>
      <c r="B11" t="s">
        <v>206</v>
      </c>
      <c r="C11" t="s">
        <v>229</v>
      </c>
      <c r="D11" t="s">
        <v>232</v>
      </c>
      <c r="AL11">
        <v>493</v>
      </c>
      <c r="AM11">
        <v>2090</v>
      </c>
      <c r="AN11">
        <v>3551</v>
      </c>
      <c r="AO11">
        <v>184</v>
      </c>
      <c r="AP11">
        <v>333</v>
      </c>
      <c r="AQ11">
        <v>354</v>
      </c>
      <c r="AR11">
        <v>235</v>
      </c>
      <c r="AS11">
        <v>69</v>
      </c>
      <c r="AU11">
        <v>60</v>
      </c>
      <c r="AX11">
        <v>95815</v>
      </c>
      <c r="AY11">
        <v>27232</v>
      </c>
      <c r="AZ11">
        <v>9107</v>
      </c>
    </row>
    <row r="12" spans="1:55" x14ac:dyDescent="0.25">
      <c r="B12" t="s">
        <v>280</v>
      </c>
      <c r="J12">
        <v>115554</v>
      </c>
      <c r="K12">
        <v>202724</v>
      </c>
      <c r="L12">
        <v>169749</v>
      </c>
      <c r="M12">
        <v>135037</v>
      </c>
      <c r="N12">
        <v>118972</v>
      </c>
      <c r="O12">
        <v>154617</v>
      </c>
      <c r="P12">
        <v>173579</v>
      </c>
      <c r="Q12">
        <v>208821</v>
      </c>
      <c r="R12">
        <v>210039</v>
      </c>
      <c r="X12">
        <v>493206</v>
      </c>
      <c r="Y12">
        <v>1021557</v>
      </c>
    </row>
    <row r="13" spans="1:55" x14ac:dyDescent="0.25">
      <c r="A13" t="s">
        <v>0</v>
      </c>
      <c r="B13" t="s">
        <v>8</v>
      </c>
      <c r="D13" t="s">
        <v>232</v>
      </c>
      <c r="Z13">
        <v>319190</v>
      </c>
      <c r="AA13" s="1">
        <v>384860</v>
      </c>
      <c r="AB13">
        <v>340453</v>
      </c>
      <c r="AC13" s="1">
        <v>454332</v>
      </c>
      <c r="AD13">
        <v>614496</v>
      </c>
      <c r="AE13" s="1">
        <v>447508</v>
      </c>
      <c r="AF13" s="1">
        <v>502011</v>
      </c>
      <c r="AG13" s="1">
        <v>650013</v>
      </c>
      <c r="AH13" s="1">
        <v>658684</v>
      </c>
      <c r="AI13" s="1">
        <v>702903</v>
      </c>
      <c r="AJ13" s="1">
        <v>410404</v>
      </c>
      <c r="AK13" s="1">
        <v>391854</v>
      </c>
      <c r="AL13">
        <v>580688</v>
      </c>
      <c r="AM13">
        <v>556446</v>
      </c>
      <c r="AN13">
        <v>482167</v>
      </c>
      <c r="AO13">
        <v>373095</v>
      </c>
      <c r="AP13">
        <v>493844</v>
      </c>
      <c r="AQ13">
        <v>462659</v>
      </c>
      <c r="AR13">
        <v>388654</v>
      </c>
      <c r="AS13">
        <v>1000339</v>
      </c>
      <c r="AT13">
        <v>3288610</v>
      </c>
      <c r="AU13">
        <v>3778129</v>
      </c>
      <c r="AV13">
        <v>1432740</v>
      </c>
      <c r="AW13">
        <v>1373391</v>
      </c>
      <c r="AX13">
        <v>2029416</v>
      </c>
      <c r="AY13">
        <v>5150465</v>
      </c>
      <c r="AZ13">
        <v>5689611</v>
      </c>
      <c r="BA13">
        <v>3995526</v>
      </c>
      <c r="BB13">
        <v>3493136</v>
      </c>
      <c r="BC13">
        <v>2269594</v>
      </c>
    </row>
    <row r="14" spans="1:55" x14ac:dyDescent="0.25">
      <c r="A14" t="s">
        <v>0</v>
      </c>
      <c r="B14" t="s">
        <v>9</v>
      </c>
      <c r="C14" t="s">
        <v>11</v>
      </c>
      <c r="D14" t="s">
        <v>232</v>
      </c>
      <c r="J14">
        <v>4013750</v>
      </c>
      <c r="K14">
        <v>4665143</v>
      </c>
      <c r="L14">
        <v>5530286</v>
      </c>
      <c r="M14">
        <v>4649952</v>
      </c>
      <c r="N14">
        <v>5057876</v>
      </c>
      <c r="O14">
        <v>5426248</v>
      </c>
      <c r="P14">
        <v>5304477</v>
      </c>
      <c r="Q14">
        <v>5588892</v>
      </c>
      <c r="R14">
        <v>5792257</v>
      </c>
      <c r="X14">
        <v>34448171</v>
      </c>
      <c r="Y14">
        <v>30583167</v>
      </c>
      <c r="Z14">
        <v>10033658</v>
      </c>
      <c r="AA14" s="1">
        <v>12442198</v>
      </c>
      <c r="AB14">
        <v>12584011</v>
      </c>
      <c r="AC14" s="1">
        <v>13799397</v>
      </c>
      <c r="AD14">
        <v>10954016</v>
      </c>
      <c r="AE14" s="1">
        <v>8714351</v>
      </c>
      <c r="AF14" s="1">
        <v>9797812</v>
      </c>
      <c r="AG14" s="1">
        <v>9759926</v>
      </c>
      <c r="AH14" s="1">
        <v>10670084</v>
      </c>
      <c r="AI14" s="1">
        <v>10248522</v>
      </c>
      <c r="AJ14" s="1">
        <v>8656592</v>
      </c>
      <c r="AK14" s="1">
        <v>9852636</v>
      </c>
      <c r="AL14">
        <v>11797463</v>
      </c>
      <c r="AM14">
        <v>13356676</v>
      </c>
      <c r="AN14">
        <v>13759198</v>
      </c>
      <c r="AO14">
        <v>14943471</v>
      </c>
      <c r="AP14">
        <v>16901742</v>
      </c>
      <c r="AQ14">
        <v>15781059</v>
      </c>
      <c r="AR14">
        <v>17587985</v>
      </c>
      <c r="AS14">
        <v>4583131</v>
      </c>
      <c r="AX14">
        <v>2166133</v>
      </c>
      <c r="AY14">
        <v>47193410</v>
      </c>
      <c r="AZ14">
        <v>25046698</v>
      </c>
      <c r="BA14">
        <v>30978813</v>
      </c>
      <c r="BB14">
        <v>49384135</v>
      </c>
      <c r="BC14">
        <v>63770589</v>
      </c>
    </row>
    <row r="15" spans="1:55" x14ac:dyDescent="0.25">
      <c r="B15" t="s">
        <v>257</v>
      </c>
      <c r="AT15">
        <v>694803</v>
      </c>
      <c r="AU15">
        <v>774910</v>
      </c>
      <c r="AV15">
        <v>807218</v>
      </c>
      <c r="AW15">
        <v>659724</v>
      </c>
      <c r="AX15">
        <v>692874</v>
      </c>
      <c r="AY15">
        <v>938682</v>
      </c>
      <c r="AZ15">
        <v>1161525</v>
      </c>
      <c r="BA15">
        <v>1142667</v>
      </c>
      <c r="BB15">
        <v>571395</v>
      </c>
      <c r="BC15">
        <v>596082</v>
      </c>
    </row>
    <row r="16" spans="1:55" x14ac:dyDescent="0.25">
      <c r="A16" t="s">
        <v>0</v>
      </c>
      <c r="B16" t="s">
        <v>10</v>
      </c>
      <c r="C16" t="s">
        <v>11</v>
      </c>
      <c r="D16" t="s">
        <v>232</v>
      </c>
      <c r="Z16">
        <v>1784</v>
      </c>
      <c r="AA16" s="1">
        <v>3216</v>
      </c>
      <c r="AB16">
        <v>4401</v>
      </c>
      <c r="AC16" s="1">
        <v>1220</v>
      </c>
      <c r="AD16">
        <v>1490</v>
      </c>
      <c r="AE16" s="1">
        <v>369</v>
      </c>
      <c r="AF16" s="1">
        <v>4576</v>
      </c>
      <c r="AG16" s="1">
        <v>9874</v>
      </c>
      <c r="AH16" s="1">
        <v>8118</v>
      </c>
      <c r="AI16" s="1">
        <v>17373</v>
      </c>
      <c r="AJ16" s="1">
        <v>4546</v>
      </c>
      <c r="AK16" s="1">
        <v>4273</v>
      </c>
      <c r="AL16">
        <v>1246</v>
      </c>
      <c r="AM16">
        <v>3756</v>
      </c>
      <c r="AN16">
        <v>945</v>
      </c>
      <c r="AO16">
        <v>3145</v>
      </c>
      <c r="AP16">
        <v>1865</v>
      </c>
      <c r="AQ16">
        <v>2145</v>
      </c>
      <c r="AR16">
        <v>2457</v>
      </c>
      <c r="AS16">
        <v>195</v>
      </c>
      <c r="AT16">
        <v>743</v>
      </c>
      <c r="AU16">
        <v>1608</v>
      </c>
      <c r="AV16">
        <v>1629</v>
      </c>
      <c r="AW16">
        <v>334</v>
      </c>
      <c r="AX16">
        <v>812</v>
      </c>
      <c r="AY16">
        <v>1998</v>
      </c>
      <c r="AZ16">
        <v>4515</v>
      </c>
      <c r="BA16">
        <v>15517</v>
      </c>
      <c r="BB16">
        <v>44601</v>
      </c>
      <c r="BC16">
        <v>53385</v>
      </c>
    </row>
    <row r="17" spans="1:55" x14ac:dyDescent="0.25">
      <c r="B17" t="s">
        <v>299</v>
      </c>
      <c r="J17">
        <v>77572</v>
      </c>
      <c r="K17">
        <v>67939</v>
      </c>
      <c r="L17">
        <v>76981</v>
      </c>
      <c r="M17">
        <v>59279</v>
      </c>
      <c r="N17">
        <v>48060</v>
      </c>
      <c r="O17">
        <v>39824</v>
      </c>
      <c r="P17">
        <v>50201</v>
      </c>
      <c r="Q17">
        <v>54600</v>
      </c>
      <c r="R17">
        <v>58626</v>
      </c>
      <c r="X17">
        <v>31048</v>
      </c>
      <c r="Y17">
        <v>30459</v>
      </c>
      <c r="AF17" s="1"/>
      <c r="AG17" s="1"/>
      <c r="AH17" s="1"/>
    </row>
    <row r="18" spans="1:55" x14ac:dyDescent="0.25">
      <c r="A18" t="s">
        <v>0</v>
      </c>
      <c r="B18" t="s">
        <v>12</v>
      </c>
      <c r="D18" t="s">
        <v>232</v>
      </c>
      <c r="Z18">
        <v>3002028</v>
      </c>
      <c r="AA18" s="1">
        <v>2434721</v>
      </c>
      <c r="AB18">
        <v>2721846</v>
      </c>
      <c r="AC18" s="1">
        <v>3500429</v>
      </c>
      <c r="AD18">
        <v>3711660</v>
      </c>
      <c r="AE18" s="1">
        <v>2471420</v>
      </c>
      <c r="AF18" s="1">
        <v>5319153</v>
      </c>
      <c r="AG18" s="1">
        <v>5253229</v>
      </c>
      <c r="AH18" s="1">
        <v>4504771</v>
      </c>
      <c r="AI18" s="1">
        <v>3564177</v>
      </c>
      <c r="AJ18" s="1">
        <v>2003774</v>
      </c>
      <c r="AK18" s="1">
        <v>2001414</v>
      </c>
      <c r="AL18">
        <v>2738083</v>
      </c>
      <c r="AM18">
        <v>3001114</v>
      </c>
      <c r="AN18">
        <v>3792474</v>
      </c>
      <c r="AO18">
        <v>4861763</v>
      </c>
      <c r="AP18">
        <v>5702483</v>
      </c>
      <c r="AQ18">
        <v>5365842</v>
      </c>
      <c r="AR18">
        <v>4169842</v>
      </c>
      <c r="AU18">
        <v>557790</v>
      </c>
      <c r="AX18">
        <v>2621223</v>
      </c>
      <c r="AY18">
        <v>10215862</v>
      </c>
      <c r="AZ18">
        <v>7583376</v>
      </c>
      <c r="BA18">
        <v>7118142</v>
      </c>
      <c r="BB18">
        <v>8734325</v>
      </c>
      <c r="BC18">
        <v>6955366</v>
      </c>
    </row>
    <row r="19" spans="1:55" x14ac:dyDescent="0.25">
      <c r="A19" t="s">
        <v>0</v>
      </c>
      <c r="B19" t="s">
        <v>13</v>
      </c>
      <c r="D19" t="s">
        <v>232</v>
      </c>
      <c r="J19">
        <v>29702290</v>
      </c>
      <c r="K19">
        <v>33556752</v>
      </c>
      <c r="L19">
        <v>41358099</v>
      </c>
      <c r="M19">
        <v>33397643</v>
      </c>
      <c r="N19">
        <v>32256062</v>
      </c>
      <c r="O19">
        <v>37020568</v>
      </c>
      <c r="P19">
        <v>39283683</v>
      </c>
      <c r="Q19">
        <v>40362767</v>
      </c>
      <c r="R19">
        <v>40677030</v>
      </c>
      <c r="X19">
        <v>14693113</v>
      </c>
      <c r="Y19">
        <v>21706660</v>
      </c>
      <c r="Z19">
        <v>17861350</v>
      </c>
      <c r="AA19" s="1">
        <v>32110750</v>
      </c>
      <c r="AB19">
        <v>42624167</v>
      </c>
      <c r="AC19" s="1">
        <v>42586928</v>
      </c>
      <c r="AD19">
        <v>44226072</v>
      </c>
      <c r="AE19" s="1">
        <v>26351802</v>
      </c>
      <c r="AF19" s="1">
        <v>41879093</v>
      </c>
      <c r="AG19" s="1">
        <v>40946970</v>
      </c>
      <c r="AH19" s="1">
        <v>36966791</v>
      </c>
      <c r="AI19" s="1">
        <v>26808992</v>
      </c>
      <c r="AJ19" s="1">
        <v>18411873</v>
      </c>
      <c r="AK19" s="1">
        <v>14574741</v>
      </c>
      <c r="AL19">
        <v>14821224</v>
      </c>
      <c r="AM19">
        <v>14008483</v>
      </c>
      <c r="AN19">
        <v>18939981</v>
      </c>
      <c r="AO19">
        <v>18980431</v>
      </c>
      <c r="AP19">
        <v>21560859</v>
      </c>
      <c r="AQ19">
        <v>21848938</v>
      </c>
      <c r="AR19">
        <v>12258346</v>
      </c>
      <c r="AX19">
        <v>2797930</v>
      </c>
      <c r="AY19">
        <v>17845486</v>
      </c>
      <c r="AZ19">
        <v>21105687</v>
      </c>
      <c r="BA19">
        <v>25173576</v>
      </c>
      <c r="BB19">
        <v>26699922</v>
      </c>
      <c r="BC19">
        <v>43979126</v>
      </c>
    </row>
    <row r="20" spans="1:55" x14ac:dyDescent="0.25">
      <c r="B20" t="s">
        <v>283</v>
      </c>
      <c r="J20">
        <v>175666</v>
      </c>
      <c r="K20">
        <v>205207</v>
      </c>
      <c r="L20">
        <v>257548</v>
      </c>
      <c r="M20">
        <v>172323</v>
      </c>
      <c r="N20">
        <v>210634</v>
      </c>
      <c r="O20">
        <v>412035</v>
      </c>
      <c r="P20">
        <v>455489</v>
      </c>
      <c r="Q20">
        <v>472097</v>
      </c>
      <c r="R20">
        <v>385697</v>
      </c>
      <c r="X20">
        <v>518760</v>
      </c>
      <c r="Y20">
        <v>1198854</v>
      </c>
      <c r="AF20" s="1"/>
      <c r="AG20" s="1"/>
      <c r="AH20" s="1"/>
    </row>
    <row r="21" spans="1:55" x14ac:dyDescent="0.25">
      <c r="B21" t="s">
        <v>284</v>
      </c>
      <c r="J21">
        <v>23047</v>
      </c>
      <c r="K21">
        <v>29808</v>
      </c>
      <c r="L21">
        <v>40853</v>
      </c>
      <c r="M21">
        <v>31201</v>
      </c>
      <c r="N21">
        <v>31460</v>
      </c>
      <c r="O21">
        <v>71695</v>
      </c>
      <c r="P21">
        <v>139152</v>
      </c>
      <c r="Q21">
        <v>163367</v>
      </c>
      <c r="R21">
        <v>149318</v>
      </c>
      <c r="X21">
        <v>27555</v>
      </c>
      <c r="Y21">
        <v>156304</v>
      </c>
      <c r="AF21" s="1"/>
      <c r="AG21" s="1"/>
      <c r="AH21" s="1"/>
    </row>
    <row r="22" spans="1:55" x14ac:dyDescent="0.25">
      <c r="B22" t="s">
        <v>285</v>
      </c>
      <c r="J22">
        <v>2029</v>
      </c>
      <c r="K22">
        <v>66</v>
      </c>
      <c r="L22">
        <v>114</v>
      </c>
      <c r="M22">
        <v>808</v>
      </c>
      <c r="N22">
        <v>4957</v>
      </c>
      <c r="O22">
        <v>6650</v>
      </c>
      <c r="P22">
        <v>10982</v>
      </c>
      <c r="Q22">
        <v>12129</v>
      </c>
      <c r="R22">
        <v>11878</v>
      </c>
      <c r="X22">
        <v>756</v>
      </c>
      <c r="AF22" s="1"/>
      <c r="AG22" s="1"/>
      <c r="AH22" s="1"/>
    </row>
    <row r="23" spans="1:55" x14ac:dyDescent="0.25">
      <c r="B23" t="s">
        <v>286</v>
      </c>
      <c r="J23">
        <v>3710</v>
      </c>
      <c r="K23">
        <v>6322</v>
      </c>
      <c r="L23">
        <v>8551</v>
      </c>
      <c r="M23">
        <v>11510</v>
      </c>
      <c r="N23">
        <v>15758</v>
      </c>
      <c r="O23">
        <v>22896</v>
      </c>
      <c r="P23">
        <v>41071</v>
      </c>
      <c r="Q23">
        <v>47828</v>
      </c>
      <c r="R23">
        <v>83103</v>
      </c>
      <c r="X23">
        <v>2509</v>
      </c>
      <c r="Y23">
        <v>14820</v>
      </c>
      <c r="AF23" s="1"/>
      <c r="AG23" s="1"/>
      <c r="AH23" s="1"/>
    </row>
    <row r="24" spans="1:55" x14ac:dyDescent="0.25">
      <c r="A24" t="s">
        <v>0</v>
      </c>
      <c r="B24" t="s">
        <v>195</v>
      </c>
      <c r="C24" t="s">
        <v>20</v>
      </c>
      <c r="D24" t="s">
        <v>232</v>
      </c>
      <c r="J24">
        <v>9671424</v>
      </c>
      <c r="K24">
        <v>11587103</v>
      </c>
      <c r="L24">
        <v>13943088</v>
      </c>
      <c r="M24">
        <v>11467413</v>
      </c>
      <c r="N24">
        <v>11718107</v>
      </c>
      <c r="O24">
        <v>12695074</v>
      </c>
      <c r="P24">
        <v>13112045</v>
      </c>
      <c r="Q24">
        <v>14281668</v>
      </c>
      <c r="R24">
        <v>15429144</v>
      </c>
      <c r="X24">
        <v>34316042</v>
      </c>
      <c r="Y24">
        <v>47699350</v>
      </c>
      <c r="Z24">
        <v>27341144</v>
      </c>
      <c r="AA24" s="1">
        <v>34558038</v>
      </c>
      <c r="AB24">
        <v>29499207</v>
      </c>
      <c r="AC24" s="1">
        <v>25220248</v>
      </c>
      <c r="AD24">
        <v>24808518</v>
      </c>
      <c r="AE24" s="1">
        <v>17933830</v>
      </c>
      <c r="AF24" s="1">
        <v>21219497</v>
      </c>
      <c r="AG24" s="1">
        <v>21801930</v>
      </c>
      <c r="AH24" s="1">
        <v>21818198</v>
      </c>
      <c r="AI24" s="1">
        <v>18860020</v>
      </c>
      <c r="AJ24" s="1">
        <v>13701514</v>
      </c>
      <c r="AK24" s="1">
        <v>12106311</v>
      </c>
      <c r="AL24">
        <v>12371453</v>
      </c>
      <c r="AM24">
        <v>12089529</v>
      </c>
      <c r="AN24">
        <v>11657839</v>
      </c>
      <c r="AO24">
        <v>12343033</v>
      </c>
      <c r="AP24">
        <v>15019230</v>
      </c>
      <c r="AQ24">
        <v>13134791</v>
      </c>
      <c r="AR24">
        <v>13455464</v>
      </c>
      <c r="AS24">
        <v>5791959</v>
      </c>
      <c r="AV24">
        <v>250000</v>
      </c>
      <c r="AW24">
        <v>517076</v>
      </c>
      <c r="AX24">
        <v>5922346</v>
      </c>
      <c r="AY24">
        <v>30884190</v>
      </c>
      <c r="AZ24">
        <v>31267191</v>
      </c>
      <c r="BA24">
        <v>45267185</v>
      </c>
      <c r="BB24">
        <v>52940872</v>
      </c>
      <c r="BC24">
        <v>71796133</v>
      </c>
    </row>
    <row r="25" spans="1:55" x14ac:dyDescent="0.25">
      <c r="A25" t="s">
        <v>0</v>
      </c>
      <c r="B25" t="s">
        <v>214</v>
      </c>
      <c r="C25" t="s">
        <v>20</v>
      </c>
      <c r="D25" t="s">
        <v>232</v>
      </c>
      <c r="AI25">
        <v>703366</v>
      </c>
      <c r="AJ25">
        <v>457314</v>
      </c>
      <c r="AK25">
        <v>484998</v>
      </c>
      <c r="AL25">
        <v>402461</v>
      </c>
      <c r="AM25">
        <v>385949</v>
      </c>
      <c r="AN25">
        <v>354970</v>
      </c>
      <c r="AO25">
        <v>423734</v>
      </c>
      <c r="AP25">
        <v>753365</v>
      </c>
      <c r="AQ25">
        <v>549580</v>
      </c>
      <c r="AR25">
        <v>576867</v>
      </c>
      <c r="AS25">
        <v>808218</v>
      </c>
      <c r="AT25">
        <v>1095759</v>
      </c>
      <c r="AU25">
        <v>194477</v>
      </c>
      <c r="AX25">
        <v>726</v>
      </c>
      <c r="AY25">
        <v>6262</v>
      </c>
      <c r="AZ25">
        <v>56627</v>
      </c>
      <c r="BA25">
        <v>2001594</v>
      </c>
      <c r="BB25">
        <v>2039021</v>
      </c>
      <c r="BC25">
        <v>1379834</v>
      </c>
    </row>
    <row r="26" spans="1:55" x14ac:dyDescent="0.25">
      <c r="A26" t="s">
        <v>0</v>
      </c>
      <c r="B26" t="s">
        <v>14</v>
      </c>
      <c r="C26" t="s">
        <v>20</v>
      </c>
      <c r="D26" t="s">
        <v>232</v>
      </c>
      <c r="J26">
        <v>2992776</v>
      </c>
      <c r="K26">
        <v>2923916</v>
      </c>
      <c r="L26">
        <v>3252798</v>
      </c>
      <c r="M26">
        <v>3066929</v>
      </c>
      <c r="N26">
        <v>3103269</v>
      </c>
      <c r="O26">
        <v>3401553</v>
      </c>
      <c r="P26">
        <v>4544706</v>
      </c>
      <c r="Q26">
        <v>5151423</v>
      </c>
      <c r="R26">
        <v>5701011</v>
      </c>
      <c r="X26">
        <v>7111561</v>
      </c>
      <c r="Y26">
        <v>18383309</v>
      </c>
      <c r="Z26">
        <v>11337782</v>
      </c>
      <c r="AA26" s="1">
        <v>7750275</v>
      </c>
      <c r="AB26">
        <v>6997083</v>
      </c>
      <c r="AC26" s="1">
        <v>6884684</v>
      </c>
      <c r="AD26">
        <v>8410533</v>
      </c>
      <c r="AE26" s="1">
        <v>5727567</v>
      </c>
      <c r="AF26" s="1">
        <v>6058778</v>
      </c>
      <c r="AG26" s="1">
        <v>7015555</v>
      </c>
      <c r="AH26" s="1">
        <v>6641758</v>
      </c>
      <c r="AI26" s="1">
        <v>4510420</v>
      </c>
      <c r="AJ26" s="1">
        <v>2506721</v>
      </c>
      <c r="AK26" s="1">
        <v>2458252</v>
      </c>
      <c r="AL26">
        <v>2147617</v>
      </c>
      <c r="AM26">
        <v>1832495</v>
      </c>
      <c r="AN26">
        <v>1820584</v>
      </c>
      <c r="AO26">
        <v>1985382</v>
      </c>
      <c r="AP26">
        <v>2979604</v>
      </c>
      <c r="AQ26">
        <v>2596509</v>
      </c>
      <c r="AR26">
        <v>2848192</v>
      </c>
      <c r="AS26">
        <v>3050306</v>
      </c>
      <c r="AT26">
        <v>5845665</v>
      </c>
      <c r="AU26">
        <v>1564620</v>
      </c>
      <c r="AX26">
        <v>20692</v>
      </c>
      <c r="AY26">
        <v>1554944</v>
      </c>
      <c r="AZ26">
        <v>3759144</v>
      </c>
      <c r="BA26">
        <v>3397771</v>
      </c>
      <c r="BB26">
        <v>7549773</v>
      </c>
      <c r="BC26">
        <v>5680807</v>
      </c>
    </row>
    <row r="27" spans="1:55" x14ac:dyDescent="0.25">
      <c r="A27" t="s">
        <v>0</v>
      </c>
      <c r="B27" t="s">
        <v>15</v>
      </c>
      <c r="C27" t="s">
        <v>20</v>
      </c>
      <c r="D27" t="s">
        <v>232</v>
      </c>
      <c r="J27">
        <v>50639</v>
      </c>
      <c r="K27">
        <v>54065</v>
      </c>
      <c r="L27">
        <v>103759</v>
      </c>
      <c r="M27">
        <v>32537</v>
      </c>
      <c r="N27">
        <v>53358</v>
      </c>
      <c r="O27">
        <v>38410</v>
      </c>
      <c r="P27">
        <v>64036</v>
      </c>
      <c r="Q27">
        <v>71585</v>
      </c>
      <c r="R27">
        <v>114057</v>
      </c>
      <c r="X27">
        <v>201920</v>
      </c>
      <c r="Y27">
        <v>281621</v>
      </c>
      <c r="Z27">
        <v>231334</v>
      </c>
      <c r="AA27" s="1">
        <v>173582</v>
      </c>
      <c r="AB27">
        <v>168940</v>
      </c>
      <c r="AC27" s="1">
        <v>242124</v>
      </c>
      <c r="AD27">
        <v>305905</v>
      </c>
      <c r="AE27" s="1">
        <v>361428</v>
      </c>
      <c r="AF27" s="1">
        <v>336431</v>
      </c>
      <c r="AG27" s="1">
        <v>383982</v>
      </c>
      <c r="AH27" s="1">
        <v>430483</v>
      </c>
      <c r="AI27" s="1">
        <v>251880</v>
      </c>
      <c r="AJ27" s="1">
        <v>102624</v>
      </c>
      <c r="AK27" s="1">
        <v>124815</v>
      </c>
      <c r="AL27">
        <v>133863</v>
      </c>
      <c r="AM27">
        <v>107974</v>
      </c>
      <c r="AN27">
        <v>81063</v>
      </c>
      <c r="AO27">
        <v>108062</v>
      </c>
      <c r="AP27">
        <v>230849</v>
      </c>
      <c r="AQ27">
        <v>153654</v>
      </c>
      <c r="AR27">
        <v>163334</v>
      </c>
      <c r="AS27">
        <v>173664</v>
      </c>
      <c r="AT27">
        <v>354329</v>
      </c>
      <c r="AU27">
        <v>41123</v>
      </c>
      <c r="AY27">
        <v>545181</v>
      </c>
      <c r="AZ27">
        <v>1447519</v>
      </c>
      <c r="BA27">
        <v>2279639</v>
      </c>
      <c r="BB27">
        <v>1969113</v>
      </c>
      <c r="BC27">
        <v>1049200</v>
      </c>
    </row>
    <row r="28" spans="1:55" x14ac:dyDescent="0.25">
      <c r="B28" t="s">
        <v>270</v>
      </c>
      <c r="AF28" s="1"/>
      <c r="AG28" s="1"/>
      <c r="AH28" s="1"/>
      <c r="AY28">
        <v>88430</v>
      </c>
      <c r="AZ28">
        <v>475806</v>
      </c>
      <c r="BA28">
        <v>847818</v>
      </c>
      <c r="BB28">
        <v>986238</v>
      </c>
      <c r="BC28">
        <v>442012</v>
      </c>
    </row>
    <row r="29" spans="1:55" x14ac:dyDescent="0.25">
      <c r="A29" t="s">
        <v>0</v>
      </c>
      <c r="B29" t="s">
        <v>16</v>
      </c>
      <c r="C29" t="s">
        <v>20</v>
      </c>
      <c r="D29" t="s">
        <v>232</v>
      </c>
      <c r="K29">
        <v>47</v>
      </c>
      <c r="L29">
        <v>11</v>
      </c>
      <c r="M29">
        <v>32</v>
      </c>
      <c r="N29">
        <v>677</v>
      </c>
      <c r="O29">
        <v>22</v>
      </c>
      <c r="P29">
        <v>231</v>
      </c>
      <c r="Q29">
        <v>1880</v>
      </c>
      <c r="R29">
        <v>1559</v>
      </c>
      <c r="X29">
        <v>1748</v>
      </c>
      <c r="Y29">
        <v>1494</v>
      </c>
      <c r="Z29">
        <v>948</v>
      </c>
      <c r="AA29" s="1">
        <v>4080</v>
      </c>
      <c r="AB29">
        <v>4594</v>
      </c>
      <c r="AC29" s="1">
        <v>7706</v>
      </c>
      <c r="AD29">
        <v>7157</v>
      </c>
      <c r="AE29" s="1">
        <v>3518</v>
      </c>
      <c r="BC29">
        <v>179832</v>
      </c>
    </row>
    <row r="30" spans="1:55" x14ac:dyDescent="0.25">
      <c r="A30" t="s">
        <v>0</v>
      </c>
      <c r="B30" t="s">
        <v>17</v>
      </c>
      <c r="C30" t="s">
        <v>20</v>
      </c>
      <c r="D30" t="s">
        <v>232</v>
      </c>
      <c r="J30">
        <v>492436</v>
      </c>
      <c r="K30">
        <v>636824</v>
      </c>
      <c r="L30">
        <v>532737</v>
      </c>
      <c r="M30">
        <v>573638</v>
      </c>
      <c r="N30">
        <v>580702</v>
      </c>
      <c r="O30">
        <v>635840</v>
      </c>
      <c r="P30">
        <v>850536</v>
      </c>
      <c r="Q30">
        <v>897647</v>
      </c>
      <c r="R30">
        <v>1429091</v>
      </c>
      <c r="X30">
        <v>1607998</v>
      </c>
      <c r="Y30">
        <v>4609518</v>
      </c>
      <c r="Z30">
        <v>2919794</v>
      </c>
      <c r="AA30" s="1">
        <v>1643577</v>
      </c>
      <c r="AB30">
        <v>1858047</v>
      </c>
      <c r="AC30" s="1">
        <v>1937124</v>
      </c>
      <c r="AD30">
        <v>2572751</v>
      </c>
      <c r="AE30" s="1">
        <v>2347926</v>
      </c>
      <c r="AF30" s="1">
        <v>2292633</v>
      </c>
      <c r="AG30" s="1">
        <v>2274331</v>
      </c>
      <c r="AH30" s="1">
        <v>2326759</v>
      </c>
      <c r="AI30" s="1">
        <v>829521</v>
      </c>
      <c r="AJ30" s="1">
        <v>291799</v>
      </c>
      <c r="AK30" s="1">
        <v>370734</v>
      </c>
      <c r="AL30">
        <v>236738</v>
      </c>
      <c r="AM30">
        <v>198377</v>
      </c>
      <c r="AN30">
        <v>192215</v>
      </c>
      <c r="AO30">
        <v>285452</v>
      </c>
      <c r="AP30">
        <v>417708</v>
      </c>
      <c r="AQ30">
        <v>305008</v>
      </c>
      <c r="AR30">
        <v>289954</v>
      </c>
      <c r="AS30">
        <v>269545</v>
      </c>
      <c r="AT30">
        <v>293332</v>
      </c>
      <c r="AU30">
        <v>54088</v>
      </c>
    </row>
    <row r="31" spans="1:55" x14ac:dyDescent="0.25">
      <c r="A31" t="s">
        <v>0</v>
      </c>
      <c r="B31" t="s">
        <v>18</v>
      </c>
      <c r="C31" t="s">
        <v>20</v>
      </c>
      <c r="D31" t="s">
        <v>232</v>
      </c>
      <c r="J31">
        <v>38359</v>
      </c>
      <c r="K31">
        <v>40241</v>
      </c>
      <c r="L31">
        <v>61621</v>
      </c>
      <c r="M31">
        <v>36299</v>
      </c>
      <c r="N31">
        <v>36344</v>
      </c>
      <c r="O31">
        <v>46084</v>
      </c>
      <c r="P31">
        <v>55169</v>
      </c>
      <c r="Q31">
        <v>41821</v>
      </c>
      <c r="R31">
        <v>50130</v>
      </c>
      <c r="X31">
        <v>36871</v>
      </c>
      <c r="Y31">
        <v>128937</v>
      </c>
      <c r="Z31">
        <v>224225</v>
      </c>
      <c r="AA31" s="1">
        <v>195146</v>
      </c>
      <c r="AB31">
        <v>225039</v>
      </c>
      <c r="AC31" s="1">
        <v>295018</v>
      </c>
      <c r="AD31">
        <v>265471</v>
      </c>
      <c r="AE31" s="1">
        <v>282734</v>
      </c>
      <c r="AF31" s="1">
        <v>552510</v>
      </c>
      <c r="AG31" s="1">
        <v>670236</v>
      </c>
      <c r="AH31" s="1">
        <v>554300</v>
      </c>
      <c r="AI31" s="1">
        <v>412689</v>
      </c>
      <c r="AJ31" s="1">
        <v>200377</v>
      </c>
      <c r="AK31" s="1">
        <v>139763</v>
      </c>
      <c r="AL31">
        <v>186658</v>
      </c>
      <c r="AM31">
        <v>181102</v>
      </c>
      <c r="AN31">
        <v>278632</v>
      </c>
      <c r="AO31">
        <v>323281</v>
      </c>
      <c r="AP31">
        <v>302110</v>
      </c>
      <c r="AQ31">
        <v>646520</v>
      </c>
      <c r="AR31">
        <v>325735</v>
      </c>
      <c r="AS31">
        <v>407481</v>
      </c>
      <c r="AT31">
        <v>390291</v>
      </c>
      <c r="AU31">
        <v>1167741</v>
      </c>
      <c r="AV31">
        <v>1216372</v>
      </c>
      <c r="AW31">
        <v>1365874</v>
      </c>
      <c r="AX31">
        <v>2087423</v>
      </c>
      <c r="AY31">
        <v>3837339</v>
      </c>
      <c r="AZ31">
        <v>2772961</v>
      </c>
      <c r="BA31">
        <v>2533105</v>
      </c>
      <c r="BB31">
        <v>2470457</v>
      </c>
      <c r="BC31">
        <v>3528045</v>
      </c>
    </row>
    <row r="32" spans="1:55" x14ac:dyDescent="0.25">
      <c r="A32" t="s">
        <v>0</v>
      </c>
      <c r="B32" t="s">
        <v>19</v>
      </c>
      <c r="C32" t="s">
        <v>20</v>
      </c>
      <c r="D32" t="s">
        <v>232</v>
      </c>
      <c r="J32">
        <v>65504</v>
      </c>
      <c r="K32">
        <v>62252</v>
      </c>
      <c r="L32">
        <v>60676</v>
      </c>
      <c r="M32">
        <v>239327</v>
      </c>
      <c r="N32">
        <v>56648</v>
      </c>
      <c r="O32">
        <v>62703</v>
      </c>
      <c r="P32">
        <v>67991</v>
      </c>
      <c r="Q32">
        <v>68721</v>
      </c>
      <c r="R32">
        <v>68836</v>
      </c>
      <c r="X32">
        <v>69654</v>
      </c>
      <c r="Y32">
        <v>142357</v>
      </c>
      <c r="Z32">
        <v>68819</v>
      </c>
      <c r="AA32" s="1">
        <v>88639</v>
      </c>
      <c r="AB32">
        <v>75931</v>
      </c>
      <c r="AC32" s="1">
        <v>71765</v>
      </c>
      <c r="AD32">
        <v>116429</v>
      </c>
      <c r="AE32" s="1">
        <v>82921</v>
      </c>
      <c r="AF32" s="1">
        <v>171310</v>
      </c>
      <c r="AG32" s="1">
        <v>89614</v>
      </c>
      <c r="AH32" s="1">
        <v>86622</v>
      </c>
      <c r="AI32" s="1">
        <v>83235</v>
      </c>
      <c r="AJ32" s="1">
        <v>65170</v>
      </c>
      <c r="AK32" s="1">
        <v>134186</v>
      </c>
      <c r="AL32">
        <v>74418</v>
      </c>
      <c r="AM32">
        <v>68301</v>
      </c>
      <c r="AN32">
        <v>63335</v>
      </c>
      <c r="AO32">
        <v>56986</v>
      </c>
      <c r="AP32">
        <v>48386</v>
      </c>
      <c r="AQ32">
        <v>41225</v>
      </c>
      <c r="AR32">
        <v>40104</v>
      </c>
      <c r="AS32">
        <v>41402</v>
      </c>
      <c r="AT32">
        <v>44171</v>
      </c>
      <c r="AU32">
        <v>29510</v>
      </c>
      <c r="AV32">
        <v>45085</v>
      </c>
      <c r="AW32">
        <v>42462</v>
      </c>
      <c r="AX32">
        <v>52674</v>
      </c>
      <c r="AY32">
        <v>116326</v>
      </c>
      <c r="AZ32">
        <v>176047</v>
      </c>
      <c r="BA32">
        <v>175883</v>
      </c>
      <c r="BB32">
        <v>234379</v>
      </c>
      <c r="BC32">
        <v>408900</v>
      </c>
    </row>
    <row r="33" spans="1:55" x14ac:dyDescent="0.25">
      <c r="A33" t="s">
        <v>0</v>
      </c>
      <c r="B33" t="s">
        <v>194</v>
      </c>
      <c r="C33" t="s">
        <v>22</v>
      </c>
      <c r="D33" t="s">
        <v>232</v>
      </c>
      <c r="J33">
        <v>8595024</v>
      </c>
      <c r="K33">
        <v>10035107</v>
      </c>
      <c r="L33">
        <v>10458717</v>
      </c>
      <c r="M33">
        <v>9571377</v>
      </c>
      <c r="N33">
        <v>10606995</v>
      </c>
      <c r="O33">
        <v>10886704</v>
      </c>
      <c r="P33">
        <v>11373469</v>
      </c>
      <c r="Q33">
        <v>12193306</v>
      </c>
      <c r="R33">
        <v>13239733</v>
      </c>
      <c r="X33">
        <v>47980507</v>
      </c>
      <c r="Y33">
        <v>49037764</v>
      </c>
      <c r="Z33">
        <v>19629388</v>
      </c>
      <c r="AA33" s="1">
        <v>25031582</v>
      </c>
      <c r="AB33">
        <v>25234088</v>
      </c>
      <c r="AC33" s="1">
        <v>22667817</v>
      </c>
      <c r="AD33">
        <v>18667080</v>
      </c>
      <c r="AE33" s="1">
        <v>14266224</v>
      </c>
      <c r="AF33" s="1">
        <v>16471444</v>
      </c>
      <c r="AG33" s="1">
        <v>17002370</v>
      </c>
      <c r="AH33" s="1">
        <v>19412970</v>
      </c>
      <c r="AI33" s="1">
        <v>15035266</v>
      </c>
      <c r="AJ33" s="1">
        <v>10025509</v>
      </c>
      <c r="AK33" s="1">
        <v>8678094</v>
      </c>
      <c r="AL33">
        <v>8833744</v>
      </c>
      <c r="AM33">
        <v>8795567</v>
      </c>
      <c r="AN33">
        <v>8680479</v>
      </c>
      <c r="AO33">
        <v>9466433</v>
      </c>
      <c r="AP33">
        <v>11118860</v>
      </c>
      <c r="AQ33">
        <v>8219780</v>
      </c>
      <c r="AR33">
        <v>7240626</v>
      </c>
      <c r="AS33">
        <v>2965455</v>
      </c>
      <c r="AU33">
        <v>432530</v>
      </c>
      <c r="AW33">
        <v>888782</v>
      </c>
      <c r="AX33">
        <v>30964240</v>
      </c>
      <c r="AY33">
        <v>26957683</v>
      </c>
      <c r="AZ33">
        <v>33637560</v>
      </c>
      <c r="BA33">
        <v>37099485</v>
      </c>
      <c r="BB33">
        <v>35915423</v>
      </c>
      <c r="BC33">
        <v>51708067</v>
      </c>
    </row>
    <row r="34" spans="1:55" x14ac:dyDescent="0.25">
      <c r="A34" t="s">
        <v>0</v>
      </c>
      <c r="B34" t="s">
        <v>21</v>
      </c>
      <c r="C34" t="s">
        <v>22</v>
      </c>
      <c r="D34" t="s">
        <v>232</v>
      </c>
      <c r="J34">
        <v>129559</v>
      </c>
      <c r="K34">
        <v>134308</v>
      </c>
      <c r="L34">
        <v>107758</v>
      </c>
      <c r="M34">
        <v>103448</v>
      </c>
      <c r="N34">
        <v>91995</v>
      </c>
      <c r="O34">
        <v>142151</v>
      </c>
      <c r="P34">
        <v>256551</v>
      </c>
      <c r="Q34">
        <v>367063</v>
      </c>
      <c r="R34">
        <v>288699</v>
      </c>
      <c r="X34">
        <v>1222082</v>
      </c>
      <c r="Y34">
        <v>977545</v>
      </c>
      <c r="Z34">
        <v>500619</v>
      </c>
      <c r="AA34" s="1">
        <v>592995</v>
      </c>
      <c r="AB34">
        <v>434571</v>
      </c>
      <c r="AC34" s="1">
        <v>463329</v>
      </c>
      <c r="AD34">
        <v>992708</v>
      </c>
      <c r="AE34" s="1">
        <v>748582</v>
      </c>
      <c r="AF34" s="1">
        <v>432997</v>
      </c>
      <c r="AG34" s="1">
        <v>592749</v>
      </c>
      <c r="AH34" s="1">
        <v>749758</v>
      </c>
      <c r="AI34" s="1">
        <v>567632</v>
      </c>
      <c r="AJ34" s="1">
        <v>447614</v>
      </c>
      <c r="AK34" s="1">
        <v>354041</v>
      </c>
      <c r="AL34">
        <v>392415</v>
      </c>
      <c r="AM34">
        <v>391922</v>
      </c>
      <c r="AN34">
        <v>498373</v>
      </c>
      <c r="AO34">
        <v>403132</v>
      </c>
      <c r="AP34">
        <v>527815</v>
      </c>
      <c r="AQ34">
        <v>417434</v>
      </c>
      <c r="AR34">
        <v>353968</v>
      </c>
      <c r="AS34">
        <v>344180</v>
      </c>
      <c r="AT34">
        <v>1128324</v>
      </c>
      <c r="AU34">
        <v>1169390</v>
      </c>
      <c r="AV34">
        <v>1694705</v>
      </c>
      <c r="AW34">
        <v>2114837</v>
      </c>
      <c r="AX34">
        <v>1600660</v>
      </c>
      <c r="AY34">
        <v>2957984</v>
      </c>
      <c r="AZ34">
        <v>3074157</v>
      </c>
      <c r="BA34">
        <v>4266607</v>
      </c>
      <c r="BB34">
        <v>5462849</v>
      </c>
      <c r="BC34">
        <v>5735463</v>
      </c>
    </row>
    <row r="35" spans="1:55" x14ac:dyDescent="0.25">
      <c r="A35" t="s">
        <v>0</v>
      </c>
      <c r="B35" t="s">
        <v>23</v>
      </c>
      <c r="D35" t="s">
        <v>232</v>
      </c>
      <c r="Z35">
        <v>8400</v>
      </c>
      <c r="AA35" s="1">
        <v>10312</v>
      </c>
      <c r="AB35">
        <v>41312</v>
      </c>
      <c r="AC35" s="1">
        <v>16575</v>
      </c>
      <c r="AD35">
        <v>18908</v>
      </c>
      <c r="AE35" s="1">
        <v>7976</v>
      </c>
      <c r="AF35" s="1">
        <v>4976</v>
      </c>
      <c r="AG35" s="1">
        <v>9094</v>
      </c>
      <c r="AH35" s="1">
        <v>15958</v>
      </c>
      <c r="AI35" s="1">
        <v>16594</v>
      </c>
      <c r="AJ35" s="1">
        <v>6614</v>
      </c>
      <c r="AK35" s="1">
        <v>9824</v>
      </c>
      <c r="AL35">
        <v>14662</v>
      </c>
      <c r="AM35">
        <v>26538</v>
      </c>
      <c r="AN35">
        <v>26781</v>
      </c>
      <c r="AO35">
        <v>27656</v>
      </c>
      <c r="AP35">
        <v>33507</v>
      </c>
      <c r="AQ35">
        <v>24811</v>
      </c>
      <c r="AR35">
        <v>22570</v>
      </c>
      <c r="AS35">
        <v>11246</v>
      </c>
      <c r="AX35">
        <v>3041</v>
      </c>
      <c r="AY35">
        <v>592476</v>
      </c>
      <c r="AZ35">
        <v>247311</v>
      </c>
      <c r="BA35">
        <v>352111</v>
      </c>
      <c r="BB35">
        <v>460249</v>
      </c>
      <c r="BC35">
        <v>321726</v>
      </c>
    </row>
    <row r="36" spans="1:55" x14ac:dyDescent="0.25">
      <c r="A36" t="s">
        <v>0</v>
      </c>
      <c r="B36" t="s">
        <v>193</v>
      </c>
      <c r="C36" t="s">
        <v>37</v>
      </c>
      <c r="D36" t="s">
        <v>232</v>
      </c>
      <c r="J36">
        <v>16046231</v>
      </c>
      <c r="K36">
        <v>20307400</v>
      </c>
      <c r="L36">
        <v>23307666</v>
      </c>
      <c r="M36">
        <v>22165622</v>
      </c>
      <c r="N36">
        <v>21438345</v>
      </c>
      <c r="O36">
        <v>22463112</v>
      </c>
      <c r="P36">
        <v>24282769</v>
      </c>
      <c r="Q36">
        <v>25585681</v>
      </c>
      <c r="R36">
        <v>28932988</v>
      </c>
      <c r="X36">
        <v>147364617</v>
      </c>
      <c r="Y36">
        <v>135936295</v>
      </c>
      <c r="Z36">
        <v>44259945</v>
      </c>
      <c r="AA36" s="1">
        <v>48538111</v>
      </c>
      <c r="AB36">
        <v>49258145</v>
      </c>
      <c r="AC36" s="1">
        <v>41714860</v>
      </c>
      <c r="AD36">
        <v>31026406</v>
      </c>
      <c r="AE36" s="1">
        <v>20384170</v>
      </c>
      <c r="AF36" s="1">
        <v>23633947</v>
      </c>
      <c r="AG36" s="1">
        <v>25156756</v>
      </c>
      <c r="AH36" s="1">
        <v>31663321</v>
      </c>
      <c r="AI36" s="1">
        <v>29689568</v>
      </c>
      <c r="AJ36" s="1">
        <v>22551750</v>
      </c>
      <c r="AK36" s="1">
        <v>18445764</v>
      </c>
      <c r="AL36">
        <v>18152099</v>
      </c>
      <c r="AM36">
        <v>16751170</v>
      </c>
      <c r="AN36">
        <v>16701595</v>
      </c>
      <c r="AO36">
        <v>17751953</v>
      </c>
      <c r="AP36">
        <v>21410128</v>
      </c>
      <c r="AQ36">
        <v>15126890</v>
      </c>
      <c r="AR36">
        <v>13602581</v>
      </c>
      <c r="AS36">
        <v>16367247</v>
      </c>
      <c r="AW36">
        <v>6752053</v>
      </c>
      <c r="AX36">
        <v>26021329</v>
      </c>
      <c r="AY36">
        <v>34257002</v>
      </c>
      <c r="AZ36">
        <v>23766774</v>
      </c>
      <c r="BA36">
        <v>34135862</v>
      </c>
      <c r="BB36">
        <v>33399337</v>
      </c>
      <c r="BC36">
        <v>44119079</v>
      </c>
    </row>
    <row r="37" spans="1:55" x14ac:dyDescent="0.25">
      <c r="A37" t="s">
        <v>0</v>
      </c>
      <c r="B37" t="s">
        <v>24</v>
      </c>
      <c r="C37" t="s">
        <v>37</v>
      </c>
      <c r="D37" t="s">
        <v>232</v>
      </c>
      <c r="J37">
        <v>552642</v>
      </c>
      <c r="K37">
        <v>615651</v>
      </c>
      <c r="L37">
        <v>906081</v>
      </c>
      <c r="M37">
        <v>891585</v>
      </c>
      <c r="N37">
        <v>755077</v>
      </c>
      <c r="O37">
        <v>842412</v>
      </c>
      <c r="P37">
        <v>924193</v>
      </c>
      <c r="Q37">
        <v>986901</v>
      </c>
      <c r="R37">
        <v>1340498</v>
      </c>
      <c r="X37">
        <v>3653242</v>
      </c>
      <c r="Y37">
        <v>3728874</v>
      </c>
      <c r="Z37">
        <v>1217926</v>
      </c>
      <c r="AA37" s="1">
        <v>1778380</v>
      </c>
      <c r="AB37">
        <v>2116902</v>
      </c>
      <c r="AC37" s="1">
        <v>2073107</v>
      </c>
      <c r="AD37">
        <v>1437783</v>
      </c>
      <c r="AE37" s="1">
        <v>666195</v>
      </c>
      <c r="AF37" s="1">
        <v>1638640</v>
      </c>
      <c r="AG37" s="1">
        <v>1702175</v>
      </c>
      <c r="AH37" s="1">
        <v>1860209</v>
      </c>
      <c r="AI37" s="1">
        <v>1635473</v>
      </c>
      <c r="AJ37" s="1">
        <v>1234644</v>
      </c>
      <c r="AK37" s="1">
        <v>1172974</v>
      </c>
      <c r="AL37">
        <v>938588</v>
      </c>
      <c r="AM37">
        <v>962845</v>
      </c>
      <c r="AN37">
        <v>924632</v>
      </c>
      <c r="AO37">
        <v>822887</v>
      </c>
      <c r="AP37">
        <v>825684</v>
      </c>
      <c r="AQ37">
        <v>1016818</v>
      </c>
      <c r="AR37">
        <v>711927</v>
      </c>
      <c r="AS37">
        <v>708638</v>
      </c>
      <c r="AU37">
        <v>738</v>
      </c>
      <c r="AV37">
        <v>4118287</v>
      </c>
      <c r="AW37">
        <v>3490112</v>
      </c>
      <c r="AX37">
        <v>1812191</v>
      </c>
      <c r="AY37">
        <v>2009235</v>
      </c>
      <c r="AZ37">
        <v>2327986</v>
      </c>
      <c r="BA37">
        <v>1536809</v>
      </c>
      <c r="BB37">
        <v>1876312</v>
      </c>
      <c r="BC37">
        <v>2282261</v>
      </c>
    </row>
    <row r="38" spans="1:55" x14ac:dyDescent="0.25">
      <c r="A38" t="s">
        <v>0</v>
      </c>
      <c r="B38" t="s">
        <v>25</v>
      </c>
      <c r="C38" t="s">
        <v>37</v>
      </c>
      <c r="D38" t="s">
        <v>232</v>
      </c>
      <c r="J38">
        <v>292494</v>
      </c>
      <c r="K38">
        <v>372239</v>
      </c>
      <c r="L38">
        <v>431953</v>
      </c>
      <c r="M38">
        <v>409896</v>
      </c>
      <c r="N38">
        <v>394788</v>
      </c>
      <c r="O38">
        <v>443582</v>
      </c>
      <c r="P38">
        <v>489759</v>
      </c>
      <c r="Q38">
        <v>523785</v>
      </c>
      <c r="R38">
        <v>476263</v>
      </c>
      <c r="X38">
        <v>2299221</v>
      </c>
      <c r="Y38">
        <v>1709328</v>
      </c>
      <c r="Z38">
        <v>662887</v>
      </c>
      <c r="AA38" s="1">
        <v>757051</v>
      </c>
      <c r="AB38">
        <v>512653</v>
      </c>
      <c r="AC38" s="1">
        <v>381749</v>
      </c>
      <c r="AD38">
        <v>328475</v>
      </c>
      <c r="AE38" s="1">
        <v>150816</v>
      </c>
      <c r="AF38" s="1">
        <v>293872</v>
      </c>
      <c r="AG38" s="1">
        <v>240190</v>
      </c>
      <c r="AH38" s="1">
        <v>340405</v>
      </c>
      <c r="AI38" s="1">
        <v>333827</v>
      </c>
      <c r="AJ38" s="1">
        <v>220069</v>
      </c>
      <c r="AK38" s="1">
        <v>193936</v>
      </c>
      <c r="AL38">
        <v>208902</v>
      </c>
      <c r="AM38">
        <v>191586</v>
      </c>
      <c r="AN38">
        <v>223770</v>
      </c>
      <c r="AO38">
        <v>231032</v>
      </c>
      <c r="AP38">
        <v>275568</v>
      </c>
      <c r="AQ38">
        <v>272433</v>
      </c>
      <c r="AR38">
        <v>237655</v>
      </c>
      <c r="AS38">
        <v>200709</v>
      </c>
      <c r="AV38">
        <v>236860</v>
      </c>
      <c r="AW38">
        <v>317452</v>
      </c>
      <c r="AX38">
        <v>299617</v>
      </c>
      <c r="AY38">
        <v>1041631</v>
      </c>
      <c r="AZ38">
        <v>451876</v>
      </c>
      <c r="BA38">
        <v>535744</v>
      </c>
      <c r="BB38">
        <v>510162</v>
      </c>
      <c r="BC38">
        <v>994991</v>
      </c>
    </row>
    <row r="39" spans="1:55" x14ac:dyDescent="0.25">
      <c r="A39" t="s">
        <v>0</v>
      </c>
      <c r="B39" t="s">
        <v>26</v>
      </c>
      <c r="C39" t="s">
        <v>37</v>
      </c>
      <c r="D39" t="s">
        <v>232</v>
      </c>
      <c r="J39">
        <v>827631</v>
      </c>
      <c r="K39">
        <v>884409</v>
      </c>
      <c r="L39">
        <v>803174</v>
      </c>
      <c r="M39">
        <v>782362</v>
      </c>
      <c r="N39">
        <v>1008478</v>
      </c>
      <c r="O39">
        <v>1448168</v>
      </c>
      <c r="P39">
        <v>1307330</v>
      </c>
      <c r="Q39">
        <v>1260013</v>
      </c>
      <c r="R39">
        <v>1479321</v>
      </c>
      <c r="X39">
        <v>3291271</v>
      </c>
      <c r="Y39">
        <v>3571326</v>
      </c>
      <c r="Z39">
        <v>1485863</v>
      </c>
      <c r="AA39" s="1">
        <v>1830539</v>
      </c>
      <c r="AB39">
        <v>2385299</v>
      </c>
      <c r="AC39" s="1">
        <v>2614496</v>
      </c>
      <c r="AN39">
        <v>1253143</v>
      </c>
      <c r="AO39">
        <v>1724007</v>
      </c>
      <c r="AP39">
        <v>1695283</v>
      </c>
      <c r="AQ39">
        <v>756390</v>
      </c>
      <c r="AR39">
        <v>799938</v>
      </c>
    </row>
    <row r="40" spans="1:55" x14ac:dyDescent="0.25">
      <c r="B40" t="s">
        <v>234</v>
      </c>
      <c r="AD40">
        <v>3138457</v>
      </c>
      <c r="AE40" s="1">
        <v>2266768</v>
      </c>
      <c r="AF40">
        <v>1951340</v>
      </c>
      <c r="AG40">
        <v>2492347</v>
      </c>
      <c r="AH40">
        <v>2129447</v>
      </c>
      <c r="AI40">
        <v>1737911</v>
      </c>
      <c r="AJ40">
        <v>783680</v>
      </c>
      <c r="AK40">
        <v>1140386</v>
      </c>
      <c r="AL40">
        <v>1138143</v>
      </c>
      <c r="AM40">
        <v>1082948</v>
      </c>
      <c r="AS40">
        <v>455850</v>
      </c>
      <c r="AT40">
        <v>687121</v>
      </c>
      <c r="AU40">
        <v>916354</v>
      </c>
      <c r="AV40">
        <v>1946269</v>
      </c>
      <c r="AW40">
        <v>2141569</v>
      </c>
      <c r="AX40">
        <v>2573126</v>
      </c>
      <c r="AY40">
        <v>3082812</v>
      </c>
      <c r="AZ40">
        <v>1889600</v>
      </c>
      <c r="BA40">
        <v>1960399</v>
      </c>
      <c r="BB40">
        <v>1786613</v>
      </c>
      <c r="BC40">
        <v>2663181</v>
      </c>
    </row>
    <row r="41" spans="1:55" x14ac:dyDescent="0.25">
      <c r="A41" t="s">
        <v>0</v>
      </c>
      <c r="B41" t="s">
        <v>27</v>
      </c>
      <c r="C41" t="s">
        <v>37</v>
      </c>
      <c r="D41" t="s">
        <v>232</v>
      </c>
      <c r="J41">
        <v>71216</v>
      </c>
      <c r="K41">
        <v>59410</v>
      </c>
      <c r="L41">
        <v>105943</v>
      </c>
      <c r="M41">
        <v>82272</v>
      </c>
      <c r="N41">
        <v>127036</v>
      </c>
      <c r="O41">
        <v>187807</v>
      </c>
      <c r="P41">
        <v>187143</v>
      </c>
      <c r="Q41">
        <v>180258</v>
      </c>
      <c r="R41">
        <v>214158</v>
      </c>
      <c r="X41">
        <v>68059</v>
      </c>
      <c r="Y41">
        <v>157727</v>
      </c>
      <c r="Z41">
        <v>66853</v>
      </c>
      <c r="AA41" s="1">
        <v>70186</v>
      </c>
      <c r="AB41">
        <v>89394</v>
      </c>
      <c r="AC41" s="1">
        <v>78086</v>
      </c>
      <c r="AD41">
        <v>97552</v>
      </c>
      <c r="AE41" s="1">
        <v>96002</v>
      </c>
      <c r="AF41" s="1">
        <v>160955</v>
      </c>
      <c r="AG41" s="1">
        <v>237028</v>
      </c>
      <c r="AH41" s="1">
        <v>278567</v>
      </c>
      <c r="AI41" s="1">
        <v>126040</v>
      </c>
      <c r="AJ41" s="1">
        <v>77198</v>
      </c>
      <c r="AK41" s="1">
        <v>100809</v>
      </c>
      <c r="AL41">
        <v>83072</v>
      </c>
      <c r="AM41">
        <v>77674</v>
      </c>
      <c r="AN41">
        <v>71670</v>
      </c>
      <c r="AO41">
        <v>48683</v>
      </c>
      <c r="AP41">
        <v>89403</v>
      </c>
      <c r="AQ41">
        <v>75966</v>
      </c>
      <c r="AR41">
        <v>30059</v>
      </c>
      <c r="AS41">
        <v>17923</v>
      </c>
      <c r="AV41">
        <v>2792</v>
      </c>
      <c r="AW41">
        <v>14511</v>
      </c>
      <c r="AX41">
        <v>19808</v>
      </c>
      <c r="AY41">
        <v>84120</v>
      </c>
      <c r="AZ41">
        <v>46534</v>
      </c>
      <c r="BA41">
        <v>147804</v>
      </c>
      <c r="BB41">
        <v>99598</v>
      </c>
      <c r="BC41">
        <v>312229</v>
      </c>
    </row>
    <row r="42" spans="1:55" x14ac:dyDescent="0.25">
      <c r="A42" t="s">
        <v>0</v>
      </c>
      <c r="B42" t="s">
        <v>28</v>
      </c>
      <c r="C42" t="s">
        <v>37</v>
      </c>
      <c r="D42" t="s">
        <v>232</v>
      </c>
      <c r="J42">
        <v>35608</v>
      </c>
      <c r="K42">
        <v>31784</v>
      </c>
      <c r="L42">
        <v>36186</v>
      </c>
      <c r="M42">
        <v>26819</v>
      </c>
      <c r="N42">
        <v>29093</v>
      </c>
      <c r="O42">
        <v>39396</v>
      </c>
      <c r="P42">
        <v>66610</v>
      </c>
      <c r="Q42">
        <v>66718</v>
      </c>
      <c r="R42">
        <v>79096</v>
      </c>
      <c r="X42">
        <v>296949</v>
      </c>
      <c r="Y42">
        <v>293248</v>
      </c>
      <c r="Z42">
        <v>91110</v>
      </c>
      <c r="AA42" s="1">
        <v>124479</v>
      </c>
      <c r="AB42">
        <v>77256</v>
      </c>
      <c r="AC42" s="1">
        <v>92323</v>
      </c>
      <c r="AD42">
        <v>102547</v>
      </c>
      <c r="AE42" s="1">
        <v>55851</v>
      </c>
      <c r="AF42" s="1">
        <v>81792</v>
      </c>
      <c r="AG42" s="1">
        <v>84993</v>
      </c>
      <c r="AH42" s="1">
        <v>101997</v>
      </c>
      <c r="AI42" s="1">
        <v>77502</v>
      </c>
      <c r="AJ42" s="1">
        <v>58894</v>
      </c>
      <c r="AK42" s="1">
        <v>55540</v>
      </c>
      <c r="AL42">
        <v>64975</v>
      </c>
      <c r="AM42">
        <v>76039</v>
      </c>
      <c r="AN42">
        <v>54008</v>
      </c>
      <c r="AO42">
        <v>56983</v>
      </c>
      <c r="AP42">
        <v>105938</v>
      </c>
      <c r="AQ42">
        <v>70560</v>
      </c>
      <c r="AR42">
        <v>69380</v>
      </c>
      <c r="AS42">
        <v>13010</v>
      </c>
      <c r="AT42">
        <v>232</v>
      </c>
      <c r="AU42">
        <v>1165</v>
      </c>
      <c r="AV42">
        <v>464550</v>
      </c>
      <c r="AW42">
        <v>1102331</v>
      </c>
      <c r="AX42">
        <v>1471860</v>
      </c>
      <c r="AY42">
        <v>1639634</v>
      </c>
      <c r="AZ42">
        <v>393118</v>
      </c>
      <c r="BA42">
        <v>301731</v>
      </c>
      <c r="BB42">
        <v>190605</v>
      </c>
      <c r="BC42">
        <v>248269</v>
      </c>
    </row>
    <row r="43" spans="1:55" x14ac:dyDescent="0.25">
      <c r="A43" t="s">
        <v>0</v>
      </c>
      <c r="B43" t="s">
        <v>29</v>
      </c>
      <c r="C43" t="s">
        <v>37</v>
      </c>
      <c r="D43" t="s">
        <v>232</v>
      </c>
      <c r="J43">
        <v>7535</v>
      </c>
      <c r="K43">
        <v>10940</v>
      </c>
      <c r="L43">
        <v>8301</v>
      </c>
      <c r="M43">
        <v>14008</v>
      </c>
      <c r="N43">
        <v>13251</v>
      </c>
      <c r="O43">
        <v>8300</v>
      </c>
      <c r="P43">
        <v>11221</v>
      </c>
      <c r="Q43">
        <v>13222</v>
      </c>
      <c r="R43">
        <v>15760</v>
      </c>
      <c r="X43">
        <v>85229</v>
      </c>
      <c r="Y43">
        <v>32175</v>
      </c>
      <c r="Z43">
        <v>41686</v>
      </c>
      <c r="AA43" s="1">
        <v>26046</v>
      </c>
      <c r="AB43">
        <v>26113</v>
      </c>
      <c r="AC43" s="1">
        <v>35648</v>
      </c>
      <c r="AD43">
        <v>25775</v>
      </c>
      <c r="AE43" s="1">
        <v>3093</v>
      </c>
      <c r="AF43" s="1">
        <v>10926</v>
      </c>
      <c r="AG43" s="1">
        <v>6811</v>
      </c>
      <c r="AH43" s="1">
        <v>8153</v>
      </c>
      <c r="AI43" s="1">
        <v>15193</v>
      </c>
      <c r="AJ43" s="1">
        <v>16258</v>
      </c>
      <c r="AK43" s="1">
        <v>30587</v>
      </c>
      <c r="AL43">
        <v>25744</v>
      </c>
      <c r="AM43">
        <v>34773</v>
      </c>
      <c r="AN43">
        <v>36860</v>
      </c>
      <c r="AO43">
        <v>39016</v>
      </c>
      <c r="AP43">
        <v>40560</v>
      </c>
      <c r="AQ43">
        <v>20951</v>
      </c>
      <c r="AR43">
        <v>8724</v>
      </c>
      <c r="AS43">
        <v>3039</v>
      </c>
      <c r="AV43">
        <v>113295</v>
      </c>
      <c r="AW43">
        <v>293995</v>
      </c>
      <c r="AX43">
        <v>216635</v>
      </c>
      <c r="AY43">
        <v>326110</v>
      </c>
      <c r="AZ43">
        <v>83227</v>
      </c>
      <c r="BA43">
        <v>41746</v>
      </c>
      <c r="BB43">
        <v>33032</v>
      </c>
      <c r="BC43">
        <v>34887</v>
      </c>
    </row>
    <row r="44" spans="1:55" x14ac:dyDescent="0.25">
      <c r="A44" t="s">
        <v>0</v>
      </c>
      <c r="B44" t="s">
        <v>30</v>
      </c>
      <c r="C44" t="s">
        <v>37</v>
      </c>
      <c r="D44" t="s">
        <v>232</v>
      </c>
      <c r="Z44">
        <v>2941668</v>
      </c>
      <c r="AA44" s="1">
        <v>2150567</v>
      </c>
      <c r="AB44">
        <v>1993226</v>
      </c>
      <c r="AC44" s="1">
        <v>1909968</v>
      </c>
      <c r="AD44">
        <v>1775580</v>
      </c>
      <c r="AE44" s="1">
        <v>1199743</v>
      </c>
      <c r="AF44" s="1">
        <v>1620905</v>
      </c>
      <c r="AG44" s="1">
        <v>1196450</v>
      </c>
      <c r="AH44" s="1">
        <v>1395505</v>
      </c>
      <c r="AI44" s="1">
        <v>1086068</v>
      </c>
      <c r="AJ44" s="1">
        <v>1019239</v>
      </c>
      <c r="AK44" s="1">
        <v>882112</v>
      </c>
      <c r="AL44">
        <v>924830</v>
      </c>
      <c r="AM44">
        <v>843716</v>
      </c>
      <c r="AN44">
        <v>922891</v>
      </c>
      <c r="AO44">
        <v>730148</v>
      </c>
      <c r="AP44">
        <v>838139</v>
      </c>
      <c r="AQ44">
        <v>671731</v>
      </c>
      <c r="AR44">
        <v>690484</v>
      </c>
    </row>
    <row r="45" spans="1:55" x14ac:dyDescent="0.25">
      <c r="A45" t="s">
        <v>0</v>
      </c>
      <c r="B45" t="s">
        <v>31</v>
      </c>
      <c r="C45" t="s">
        <v>37</v>
      </c>
      <c r="D45" t="s">
        <v>232</v>
      </c>
      <c r="J45">
        <v>5005</v>
      </c>
      <c r="K45">
        <v>5023</v>
      </c>
      <c r="L45">
        <v>1949</v>
      </c>
      <c r="M45">
        <v>6649</v>
      </c>
      <c r="N45">
        <v>6139</v>
      </c>
      <c r="O45">
        <v>10905</v>
      </c>
      <c r="P45">
        <v>4826</v>
      </c>
      <c r="Q45">
        <v>5535</v>
      </c>
      <c r="R45">
        <v>11141</v>
      </c>
      <c r="X45">
        <v>1510</v>
      </c>
      <c r="Y45">
        <v>3916</v>
      </c>
      <c r="Z45">
        <v>14021</v>
      </c>
      <c r="AA45" s="1">
        <v>6471</v>
      </c>
      <c r="AB45">
        <v>14500</v>
      </c>
      <c r="AC45" s="1">
        <v>8733</v>
      </c>
      <c r="AD45">
        <v>8924</v>
      </c>
      <c r="AE45" s="1">
        <v>11527</v>
      </c>
      <c r="AF45" s="1">
        <v>15875</v>
      </c>
      <c r="AG45" s="1">
        <v>10496</v>
      </c>
      <c r="AH45" s="1">
        <v>16471</v>
      </c>
      <c r="AI45" s="1">
        <v>18120</v>
      </c>
      <c r="AJ45" s="1">
        <v>18436</v>
      </c>
      <c r="AK45" s="1">
        <v>22450</v>
      </c>
      <c r="AL45">
        <v>40163</v>
      </c>
      <c r="AM45">
        <v>42515</v>
      </c>
      <c r="AN45">
        <v>136002</v>
      </c>
      <c r="AO45">
        <v>63830</v>
      </c>
      <c r="AP45">
        <v>33277</v>
      </c>
      <c r="AQ45">
        <v>19601</v>
      </c>
      <c r="AR45">
        <v>23052</v>
      </c>
      <c r="AS45">
        <v>17667</v>
      </c>
      <c r="AT45">
        <v>11961</v>
      </c>
      <c r="AU45">
        <v>10610</v>
      </c>
      <c r="AV45">
        <v>7224</v>
      </c>
      <c r="AW45">
        <v>10828</v>
      </c>
      <c r="AX45">
        <v>7931</v>
      </c>
      <c r="AY45">
        <v>14793</v>
      </c>
      <c r="AZ45">
        <v>15039</v>
      </c>
      <c r="BA45">
        <v>73874</v>
      </c>
      <c r="BB45">
        <v>172824</v>
      </c>
      <c r="BC45">
        <v>370243</v>
      </c>
    </row>
    <row r="46" spans="1:55" x14ac:dyDescent="0.25">
      <c r="A46" t="s">
        <v>0</v>
      </c>
      <c r="B46" t="s">
        <v>32</v>
      </c>
      <c r="C46" t="s">
        <v>37</v>
      </c>
      <c r="D46" t="s">
        <v>232</v>
      </c>
      <c r="J46">
        <v>65696</v>
      </c>
      <c r="K46">
        <v>63305</v>
      </c>
      <c r="L46">
        <v>91528</v>
      </c>
      <c r="M46">
        <v>107216</v>
      </c>
      <c r="N46">
        <v>95874</v>
      </c>
      <c r="O46">
        <v>91606</v>
      </c>
      <c r="P46">
        <v>115848</v>
      </c>
      <c r="Q46">
        <v>85962</v>
      </c>
      <c r="R46">
        <v>158970</v>
      </c>
      <c r="X46">
        <v>599961</v>
      </c>
      <c r="Y46">
        <v>1863119</v>
      </c>
      <c r="Z46">
        <v>572643</v>
      </c>
      <c r="AA46" s="1">
        <v>240993</v>
      </c>
      <c r="AB46">
        <v>219205</v>
      </c>
      <c r="AC46" s="1">
        <v>326359</v>
      </c>
      <c r="AD46">
        <v>276670</v>
      </c>
      <c r="AE46" s="1">
        <v>323667</v>
      </c>
      <c r="AF46" s="1">
        <v>371235</v>
      </c>
      <c r="AG46" s="1">
        <v>346685</v>
      </c>
      <c r="AH46" s="1">
        <v>403737</v>
      </c>
      <c r="AI46" s="1">
        <v>397447</v>
      </c>
      <c r="AJ46" s="1">
        <v>199240</v>
      </c>
      <c r="AK46" s="1">
        <v>149182</v>
      </c>
      <c r="AL46">
        <v>145285</v>
      </c>
      <c r="AM46">
        <v>141329</v>
      </c>
      <c r="AN46">
        <v>216432</v>
      </c>
      <c r="AO46">
        <v>249437</v>
      </c>
      <c r="AP46">
        <v>244698</v>
      </c>
      <c r="AQ46">
        <v>345441</v>
      </c>
      <c r="AR46">
        <v>352061</v>
      </c>
      <c r="AS46">
        <v>327315</v>
      </c>
      <c r="AT46">
        <v>27528</v>
      </c>
      <c r="AU46">
        <v>2520</v>
      </c>
      <c r="AY46">
        <v>1639311</v>
      </c>
      <c r="AZ46">
        <v>947002</v>
      </c>
      <c r="BA46">
        <v>961206</v>
      </c>
      <c r="BB46">
        <v>720730</v>
      </c>
      <c r="BC46">
        <v>664342</v>
      </c>
    </row>
    <row r="47" spans="1:55" x14ac:dyDescent="0.25">
      <c r="A47" t="s">
        <v>0</v>
      </c>
      <c r="B47" t="s">
        <v>33</v>
      </c>
      <c r="C47" t="s">
        <v>37</v>
      </c>
      <c r="D47" t="s">
        <v>232</v>
      </c>
      <c r="J47">
        <v>7963</v>
      </c>
      <c r="K47">
        <v>10486</v>
      </c>
      <c r="L47">
        <v>7460</v>
      </c>
      <c r="M47">
        <v>7598</v>
      </c>
      <c r="N47">
        <v>14685</v>
      </c>
      <c r="O47">
        <v>26750</v>
      </c>
      <c r="P47">
        <v>51533</v>
      </c>
      <c r="Q47">
        <v>41076</v>
      </c>
      <c r="R47">
        <v>59943</v>
      </c>
      <c r="X47">
        <v>25461</v>
      </c>
      <c r="Y47">
        <v>36216</v>
      </c>
      <c r="Z47">
        <v>25092</v>
      </c>
      <c r="AA47" s="1">
        <v>29490</v>
      </c>
      <c r="AB47">
        <v>13970</v>
      </c>
      <c r="AC47" s="1">
        <v>46996</v>
      </c>
      <c r="AD47">
        <v>26586</v>
      </c>
      <c r="AE47" s="1">
        <v>19380</v>
      </c>
      <c r="AF47" s="1">
        <v>21714</v>
      </c>
      <c r="AG47" s="1">
        <v>64536</v>
      </c>
      <c r="AH47" s="1">
        <v>83507</v>
      </c>
      <c r="AI47" s="1">
        <v>56265</v>
      </c>
      <c r="AJ47" s="1">
        <v>60259</v>
      </c>
      <c r="AK47" s="1">
        <v>121740</v>
      </c>
      <c r="AL47">
        <v>41819</v>
      </c>
      <c r="AM47">
        <v>25624</v>
      </c>
      <c r="AN47">
        <v>23535</v>
      </c>
      <c r="AO47">
        <v>35089</v>
      </c>
      <c r="AP47">
        <v>30794</v>
      </c>
      <c r="AQ47">
        <v>33896</v>
      </c>
      <c r="AR47">
        <v>11049</v>
      </c>
      <c r="AS47">
        <v>3343</v>
      </c>
      <c r="AT47">
        <v>1013</v>
      </c>
      <c r="AU47">
        <v>1117</v>
      </c>
      <c r="AV47">
        <v>3480</v>
      </c>
      <c r="AW47">
        <v>1499</v>
      </c>
      <c r="AX47">
        <v>1038</v>
      </c>
      <c r="AY47">
        <v>6307</v>
      </c>
      <c r="AZ47">
        <v>20720</v>
      </c>
      <c r="BA47">
        <v>11247</v>
      </c>
      <c r="BB47">
        <v>23472</v>
      </c>
      <c r="BC47">
        <v>69435</v>
      </c>
    </row>
    <row r="48" spans="1:55" x14ac:dyDescent="0.25">
      <c r="A48" t="s">
        <v>0</v>
      </c>
      <c r="B48" t="s">
        <v>34</v>
      </c>
      <c r="C48" t="s">
        <v>37</v>
      </c>
      <c r="D48" t="s">
        <v>232</v>
      </c>
      <c r="J48">
        <v>3855</v>
      </c>
      <c r="K48">
        <v>4110</v>
      </c>
      <c r="L48">
        <v>5139</v>
      </c>
      <c r="M48">
        <v>4421</v>
      </c>
      <c r="N48">
        <v>4541</v>
      </c>
      <c r="O48">
        <v>4867</v>
      </c>
      <c r="P48">
        <v>5127</v>
      </c>
      <c r="Q48">
        <v>7166</v>
      </c>
      <c r="R48">
        <v>6633</v>
      </c>
      <c r="X48">
        <v>6634</v>
      </c>
      <c r="Y48">
        <v>11043</v>
      </c>
      <c r="Z48">
        <v>11098</v>
      </c>
      <c r="AA48" s="1">
        <v>198976</v>
      </c>
      <c r="AB48">
        <v>801976</v>
      </c>
      <c r="AC48" s="1">
        <v>660447</v>
      </c>
      <c r="AD48">
        <v>397176</v>
      </c>
      <c r="AE48" s="1">
        <v>37683</v>
      </c>
      <c r="AF48" s="1">
        <v>325123</v>
      </c>
      <c r="AG48" s="1">
        <v>505323</v>
      </c>
      <c r="AH48" s="1">
        <v>437286</v>
      </c>
      <c r="AI48" s="1">
        <v>526262</v>
      </c>
      <c r="AJ48" s="1">
        <v>582168</v>
      </c>
      <c r="AK48" s="1">
        <v>433465</v>
      </c>
      <c r="AL48">
        <v>219038</v>
      </c>
      <c r="AM48">
        <v>5278</v>
      </c>
      <c r="AN48">
        <v>4403</v>
      </c>
      <c r="AO48">
        <v>1515</v>
      </c>
      <c r="AP48">
        <v>1517</v>
      </c>
      <c r="AQ48">
        <v>960</v>
      </c>
      <c r="AR48">
        <v>583</v>
      </c>
      <c r="AS48">
        <v>869</v>
      </c>
      <c r="AU48">
        <v>105</v>
      </c>
      <c r="AV48">
        <v>128</v>
      </c>
      <c r="AX48">
        <v>2682</v>
      </c>
      <c r="AY48">
        <v>119</v>
      </c>
      <c r="AZ48">
        <v>1310</v>
      </c>
      <c r="BA48">
        <v>107</v>
      </c>
      <c r="BB48">
        <v>3120</v>
      </c>
      <c r="BC48">
        <v>9798</v>
      </c>
    </row>
    <row r="49" spans="1:55" x14ac:dyDescent="0.25">
      <c r="A49" t="s">
        <v>0</v>
      </c>
      <c r="B49" t="s">
        <v>35</v>
      </c>
      <c r="C49" t="s">
        <v>37</v>
      </c>
      <c r="D49" t="s">
        <v>232</v>
      </c>
      <c r="J49">
        <v>38041</v>
      </c>
      <c r="K49">
        <v>53604</v>
      </c>
      <c r="L49">
        <v>65633</v>
      </c>
      <c r="M49">
        <v>75062</v>
      </c>
      <c r="N49">
        <v>56758</v>
      </c>
      <c r="O49">
        <v>84844</v>
      </c>
      <c r="P49">
        <v>76541</v>
      </c>
      <c r="Q49">
        <v>63572</v>
      </c>
      <c r="R49">
        <v>77207</v>
      </c>
      <c r="X49">
        <v>183498</v>
      </c>
      <c r="Y49">
        <v>259586</v>
      </c>
      <c r="Z49">
        <v>74825</v>
      </c>
      <c r="AA49" s="1">
        <v>80281</v>
      </c>
      <c r="AB49">
        <v>51635</v>
      </c>
      <c r="AC49" s="1">
        <v>33223</v>
      </c>
      <c r="AD49">
        <v>12471</v>
      </c>
      <c r="AE49" s="1">
        <v>5491</v>
      </c>
      <c r="AF49" s="1">
        <v>31703</v>
      </c>
      <c r="AG49" s="1">
        <v>19293</v>
      </c>
      <c r="AH49" s="1">
        <v>12583</v>
      </c>
      <c r="AI49" s="1">
        <v>24416</v>
      </c>
      <c r="AJ49" s="1">
        <v>26364</v>
      </c>
      <c r="AK49" s="1">
        <v>32510</v>
      </c>
      <c r="AL49">
        <v>70160</v>
      </c>
      <c r="AM49">
        <v>39857</v>
      </c>
      <c r="AN49">
        <v>74746</v>
      </c>
      <c r="AO49">
        <v>42702</v>
      </c>
      <c r="AP49">
        <v>40947</v>
      </c>
      <c r="AQ49">
        <v>15588</v>
      </c>
      <c r="AR49">
        <v>11557</v>
      </c>
      <c r="AS49">
        <v>8618</v>
      </c>
      <c r="AT49">
        <v>84</v>
      </c>
      <c r="AU49">
        <v>39</v>
      </c>
      <c r="AV49">
        <v>1463</v>
      </c>
      <c r="AW49">
        <v>4062</v>
      </c>
      <c r="AX49">
        <v>4174</v>
      </c>
      <c r="AY49">
        <v>24225</v>
      </c>
      <c r="AZ49">
        <v>18214</v>
      </c>
      <c r="BA49">
        <v>114062</v>
      </c>
      <c r="BB49">
        <v>55664</v>
      </c>
      <c r="BC49">
        <v>65317</v>
      </c>
    </row>
    <row r="50" spans="1:55" x14ac:dyDescent="0.25">
      <c r="A50" t="s">
        <v>0</v>
      </c>
      <c r="B50" t="s">
        <v>36</v>
      </c>
      <c r="C50" t="s">
        <v>37</v>
      </c>
      <c r="D50" t="s">
        <v>232</v>
      </c>
      <c r="J50">
        <v>2725</v>
      </c>
      <c r="K50">
        <v>10714</v>
      </c>
      <c r="L50">
        <v>2508</v>
      </c>
      <c r="M50">
        <v>2411</v>
      </c>
      <c r="N50">
        <v>7086</v>
      </c>
      <c r="O50">
        <v>3764</v>
      </c>
      <c r="P50">
        <v>6208</v>
      </c>
      <c r="Q50">
        <v>5506</v>
      </c>
      <c r="R50">
        <v>18077</v>
      </c>
      <c r="X50">
        <v>17195</v>
      </c>
      <c r="Y50">
        <v>25679</v>
      </c>
      <c r="Z50">
        <v>6683</v>
      </c>
      <c r="AA50" s="1">
        <v>8762</v>
      </c>
      <c r="AB50">
        <v>7580</v>
      </c>
      <c r="AC50" s="1">
        <v>2544</v>
      </c>
      <c r="AD50">
        <v>2105</v>
      </c>
      <c r="AE50" s="1">
        <v>2018</v>
      </c>
      <c r="AF50" s="1">
        <v>1073</v>
      </c>
      <c r="AG50" s="1">
        <v>2286</v>
      </c>
      <c r="AH50" s="1">
        <v>2661</v>
      </c>
      <c r="AI50" s="1">
        <v>3526</v>
      </c>
      <c r="AJ50" s="1">
        <v>9692</v>
      </c>
      <c r="AK50" s="1">
        <v>6469</v>
      </c>
      <c r="AL50">
        <v>4876</v>
      </c>
      <c r="AM50">
        <v>3593</v>
      </c>
      <c r="AN50">
        <v>4563</v>
      </c>
      <c r="AO50">
        <v>9903</v>
      </c>
      <c r="AP50">
        <v>6167</v>
      </c>
      <c r="AQ50">
        <v>4868</v>
      </c>
      <c r="AR50">
        <v>5566</v>
      </c>
      <c r="AS50">
        <v>5572</v>
      </c>
      <c r="AT50">
        <v>15</v>
      </c>
      <c r="AU50">
        <v>15</v>
      </c>
      <c r="AV50">
        <v>3</v>
      </c>
      <c r="AW50">
        <v>23</v>
      </c>
      <c r="AX50">
        <v>78</v>
      </c>
      <c r="AY50">
        <v>2803</v>
      </c>
      <c r="AZ50">
        <v>1424</v>
      </c>
      <c r="BA50">
        <v>9374</v>
      </c>
      <c r="BB50">
        <v>18341</v>
      </c>
      <c r="BC50">
        <v>26695</v>
      </c>
    </row>
    <row r="51" spans="1:55" x14ac:dyDescent="0.25">
      <c r="A51" t="s">
        <v>0</v>
      </c>
      <c r="B51" t="s">
        <v>38</v>
      </c>
      <c r="D51" t="s">
        <v>232</v>
      </c>
      <c r="J51">
        <v>1571464</v>
      </c>
      <c r="K51">
        <v>1718032</v>
      </c>
      <c r="L51">
        <v>2616514</v>
      </c>
      <c r="M51">
        <v>2314378</v>
      </c>
      <c r="N51">
        <v>2861149</v>
      </c>
      <c r="O51">
        <v>3371378</v>
      </c>
      <c r="P51">
        <v>3934302</v>
      </c>
      <c r="Q51">
        <v>4035405</v>
      </c>
      <c r="R51">
        <v>4212401</v>
      </c>
      <c r="X51">
        <v>13657059</v>
      </c>
      <c r="Y51">
        <v>12610512</v>
      </c>
      <c r="Z51">
        <v>5537520</v>
      </c>
      <c r="AA51" s="1">
        <v>9895568</v>
      </c>
      <c r="AB51">
        <v>7288090</v>
      </c>
      <c r="AC51" s="1">
        <v>11306816</v>
      </c>
      <c r="AD51">
        <v>9212214</v>
      </c>
      <c r="AE51" s="1">
        <v>6193808</v>
      </c>
      <c r="AF51" s="1">
        <v>7645207</v>
      </c>
      <c r="AG51" s="1">
        <v>7920994</v>
      </c>
      <c r="AH51" s="1">
        <v>6424257</v>
      </c>
      <c r="AI51" s="1">
        <v>5186889</v>
      </c>
      <c r="AJ51" s="1">
        <v>4138024</v>
      </c>
      <c r="AK51" s="1">
        <v>3705697</v>
      </c>
      <c r="AL51">
        <v>3945891</v>
      </c>
      <c r="AM51">
        <v>4648347</v>
      </c>
      <c r="AN51">
        <v>4077027</v>
      </c>
      <c r="AO51">
        <v>3911120</v>
      </c>
      <c r="AP51">
        <v>4662949</v>
      </c>
      <c r="AQ51">
        <v>3474677</v>
      </c>
      <c r="AR51">
        <v>3970084</v>
      </c>
      <c r="AS51">
        <v>3141731</v>
      </c>
      <c r="AT51">
        <v>874949</v>
      </c>
      <c r="AU51">
        <v>777148</v>
      </c>
      <c r="AV51">
        <v>145892</v>
      </c>
      <c r="AW51">
        <v>56804</v>
      </c>
      <c r="AX51">
        <v>1030396</v>
      </c>
      <c r="AY51">
        <v>9513206</v>
      </c>
      <c r="AZ51">
        <v>16772488</v>
      </c>
      <c r="BA51">
        <v>20606227</v>
      </c>
      <c r="BB51">
        <v>19337330</v>
      </c>
      <c r="BC51">
        <v>29176863</v>
      </c>
    </row>
    <row r="52" spans="1:55" x14ac:dyDescent="0.25">
      <c r="A52" t="s">
        <v>0</v>
      </c>
      <c r="B52" t="s">
        <v>207</v>
      </c>
      <c r="D52" t="s">
        <v>232</v>
      </c>
      <c r="AL52">
        <v>220</v>
      </c>
      <c r="AM52">
        <v>432</v>
      </c>
      <c r="AN52">
        <v>598</v>
      </c>
      <c r="AO52">
        <v>1000</v>
      </c>
      <c r="AP52">
        <v>63</v>
      </c>
      <c r="AQ52">
        <v>28</v>
      </c>
      <c r="AR52">
        <v>17</v>
      </c>
      <c r="AT52">
        <v>51</v>
      </c>
      <c r="AY52">
        <v>1935</v>
      </c>
      <c r="AZ52">
        <v>1218</v>
      </c>
      <c r="BA52">
        <v>1664</v>
      </c>
      <c r="BB52">
        <v>3237</v>
      </c>
      <c r="BC52">
        <v>11717</v>
      </c>
    </row>
    <row r="53" spans="1:55" x14ac:dyDescent="0.25">
      <c r="A53" t="s">
        <v>0</v>
      </c>
      <c r="B53" t="s">
        <v>192</v>
      </c>
      <c r="C53" t="s">
        <v>45</v>
      </c>
      <c r="D53" t="s">
        <v>232</v>
      </c>
      <c r="J53">
        <v>2247801</v>
      </c>
      <c r="K53">
        <v>2603960</v>
      </c>
      <c r="L53">
        <v>2696852</v>
      </c>
      <c r="M53">
        <v>2434745</v>
      </c>
      <c r="N53">
        <v>2320222</v>
      </c>
      <c r="O53">
        <v>2776523</v>
      </c>
      <c r="P53">
        <v>2802411</v>
      </c>
      <c r="Q53">
        <v>3031812</v>
      </c>
      <c r="R53">
        <v>3270701</v>
      </c>
      <c r="X53">
        <v>6434782</v>
      </c>
      <c r="Y53">
        <v>10555303</v>
      </c>
      <c r="Z53">
        <v>3373354</v>
      </c>
      <c r="AA53" s="1">
        <v>4206789</v>
      </c>
      <c r="AB53">
        <v>4807882</v>
      </c>
      <c r="AC53" s="1">
        <v>4518738</v>
      </c>
      <c r="AD53">
        <v>4170311</v>
      </c>
      <c r="AE53" s="1">
        <v>3364040</v>
      </c>
      <c r="AF53" s="1">
        <v>3887942</v>
      </c>
      <c r="AG53" s="1">
        <v>3716380</v>
      </c>
      <c r="AH53" s="1">
        <v>3631749</v>
      </c>
      <c r="AI53" s="1">
        <v>3363282</v>
      </c>
      <c r="AJ53" s="1">
        <v>2454939</v>
      </c>
      <c r="AK53" s="1">
        <v>2584781</v>
      </c>
      <c r="AL53">
        <v>3926332</v>
      </c>
      <c r="AM53">
        <v>3629437</v>
      </c>
      <c r="AN53">
        <v>4173006</v>
      </c>
      <c r="AO53">
        <v>2776483</v>
      </c>
      <c r="AP53">
        <v>3067834</v>
      </c>
      <c r="AQ53">
        <v>2956271</v>
      </c>
      <c r="AR53">
        <v>2824394</v>
      </c>
      <c r="AS53">
        <v>3292327</v>
      </c>
      <c r="AT53">
        <v>2789367</v>
      </c>
      <c r="AU53">
        <v>2073146</v>
      </c>
      <c r="AV53">
        <v>9449588</v>
      </c>
      <c r="AW53">
        <v>6205422</v>
      </c>
      <c r="AX53">
        <v>4522330</v>
      </c>
      <c r="AY53">
        <v>9856999</v>
      </c>
      <c r="AZ53">
        <v>11180278</v>
      </c>
      <c r="BA53">
        <v>23900739</v>
      </c>
      <c r="BB53">
        <v>18698614</v>
      </c>
      <c r="BC53">
        <v>16150688</v>
      </c>
    </row>
    <row r="54" spans="1:55" x14ac:dyDescent="0.25">
      <c r="A54" t="s">
        <v>0</v>
      </c>
      <c r="B54" t="s">
        <v>39</v>
      </c>
      <c r="C54" t="s">
        <v>45</v>
      </c>
      <c r="D54" t="s">
        <v>232</v>
      </c>
      <c r="J54">
        <v>52806</v>
      </c>
      <c r="K54">
        <v>59454</v>
      </c>
      <c r="L54">
        <v>59566</v>
      </c>
      <c r="M54">
        <v>71061</v>
      </c>
      <c r="N54">
        <v>42443</v>
      </c>
      <c r="O54">
        <v>55636</v>
      </c>
      <c r="P54">
        <v>57368</v>
      </c>
      <c r="Q54">
        <v>59329</v>
      </c>
      <c r="R54">
        <v>48827</v>
      </c>
      <c r="X54">
        <v>250688</v>
      </c>
      <c r="Y54">
        <v>422940</v>
      </c>
      <c r="Z54">
        <v>48181</v>
      </c>
      <c r="AA54" s="1">
        <v>65610</v>
      </c>
      <c r="AB54">
        <v>53903</v>
      </c>
      <c r="AC54" s="1">
        <v>76836</v>
      </c>
      <c r="AD54">
        <v>65122</v>
      </c>
      <c r="AE54" s="1">
        <v>54892</v>
      </c>
      <c r="AF54" s="1">
        <v>59892</v>
      </c>
      <c r="AG54" s="1">
        <v>55100</v>
      </c>
      <c r="AH54" s="1">
        <v>53023</v>
      </c>
      <c r="AI54" s="1">
        <v>54603</v>
      </c>
      <c r="AJ54" s="1">
        <v>93096</v>
      </c>
      <c r="AK54" s="1">
        <v>31372</v>
      </c>
      <c r="AL54">
        <v>32947</v>
      </c>
      <c r="AM54">
        <v>28086</v>
      </c>
      <c r="AN54">
        <v>28989</v>
      </c>
      <c r="AO54">
        <v>35046</v>
      </c>
      <c r="AP54">
        <v>43209</v>
      </c>
      <c r="AQ54">
        <v>47111</v>
      </c>
      <c r="AR54">
        <v>43258</v>
      </c>
      <c r="AS54">
        <v>35617</v>
      </c>
      <c r="AT54">
        <v>48791</v>
      </c>
      <c r="AU54">
        <v>22809</v>
      </c>
      <c r="AV54">
        <v>3399</v>
      </c>
      <c r="AW54">
        <v>117636</v>
      </c>
      <c r="AX54">
        <v>104319</v>
      </c>
      <c r="AY54">
        <v>91631</v>
      </c>
      <c r="AZ54">
        <v>72003</v>
      </c>
      <c r="BA54">
        <v>112080</v>
      </c>
      <c r="BB54">
        <v>121572</v>
      </c>
      <c r="BC54">
        <v>114467</v>
      </c>
    </row>
    <row r="55" spans="1:55" x14ac:dyDescent="0.25">
      <c r="A55" t="s">
        <v>0</v>
      </c>
      <c r="B55" t="s">
        <v>40</v>
      </c>
      <c r="C55" t="s">
        <v>45</v>
      </c>
      <c r="D55" t="s">
        <v>232</v>
      </c>
      <c r="J55">
        <v>132741</v>
      </c>
      <c r="K55">
        <v>162108</v>
      </c>
      <c r="L55">
        <v>216009</v>
      </c>
      <c r="M55">
        <v>187290</v>
      </c>
      <c r="N55">
        <v>203462</v>
      </c>
      <c r="O55">
        <v>211857</v>
      </c>
      <c r="P55">
        <v>151454</v>
      </c>
      <c r="Q55">
        <v>241636</v>
      </c>
      <c r="R55">
        <v>249810</v>
      </c>
      <c r="X55">
        <v>459693</v>
      </c>
      <c r="Y55">
        <v>1054762</v>
      </c>
      <c r="Z55">
        <v>265407</v>
      </c>
      <c r="AA55" s="1">
        <v>331290</v>
      </c>
      <c r="AB55">
        <v>550405</v>
      </c>
      <c r="AC55" s="1">
        <v>579670</v>
      </c>
      <c r="AD55">
        <v>360084</v>
      </c>
      <c r="AE55" s="1">
        <v>385829</v>
      </c>
      <c r="AF55" s="1">
        <v>333187</v>
      </c>
      <c r="AG55" s="1">
        <v>313975</v>
      </c>
      <c r="AH55" s="1">
        <v>368653</v>
      </c>
      <c r="AI55" s="1">
        <v>333788</v>
      </c>
      <c r="AJ55" s="1">
        <v>270511</v>
      </c>
      <c r="AK55" s="1">
        <v>297631</v>
      </c>
      <c r="AL55">
        <v>314465</v>
      </c>
      <c r="AM55">
        <v>284891</v>
      </c>
      <c r="AN55">
        <v>283449</v>
      </c>
      <c r="AO55">
        <v>264137</v>
      </c>
      <c r="AP55">
        <v>285360</v>
      </c>
      <c r="AQ55">
        <v>219177</v>
      </c>
      <c r="AR55">
        <v>227793</v>
      </c>
      <c r="AS55">
        <v>147757</v>
      </c>
      <c r="AT55">
        <v>109214</v>
      </c>
      <c r="AU55">
        <v>95298</v>
      </c>
      <c r="AV55">
        <v>156548</v>
      </c>
      <c r="AW55">
        <v>105159</v>
      </c>
      <c r="AX55">
        <v>92165</v>
      </c>
      <c r="AY55">
        <v>459937</v>
      </c>
      <c r="AZ55">
        <v>442347</v>
      </c>
      <c r="BA55">
        <v>519638</v>
      </c>
      <c r="BB55">
        <v>527812</v>
      </c>
      <c r="BC55">
        <v>632520</v>
      </c>
    </row>
    <row r="56" spans="1:55" x14ac:dyDescent="0.25">
      <c r="A56" t="s">
        <v>0</v>
      </c>
      <c r="B56" t="s">
        <v>41</v>
      </c>
      <c r="C56" t="s">
        <v>45</v>
      </c>
      <c r="D56" t="s">
        <v>232</v>
      </c>
      <c r="J56">
        <v>447169</v>
      </c>
      <c r="K56">
        <v>886474</v>
      </c>
      <c r="L56">
        <v>717384</v>
      </c>
      <c r="M56">
        <v>486780</v>
      </c>
      <c r="N56">
        <v>423816</v>
      </c>
      <c r="O56">
        <v>1094821</v>
      </c>
      <c r="P56">
        <v>640059</v>
      </c>
      <c r="Q56">
        <v>583126</v>
      </c>
      <c r="R56">
        <v>543347</v>
      </c>
      <c r="X56">
        <v>1028621</v>
      </c>
      <c r="Y56">
        <v>1985108</v>
      </c>
      <c r="Z56">
        <v>495142</v>
      </c>
      <c r="AA56" s="1">
        <v>669343</v>
      </c>
      <c r="AB56">
        <v>1123082</v>
      </c>
      <c r="AC56" s="1">
        <v>1145222</v>
      </c>
      <c r="AD56">
        <v>639175</v>
      </c>
      <c r="AE56" s="1">
        <v>543244</v>
      </c>
      <c r="AF56" s="1">
        <v>1241429</v>
      </c>
      <c r="AG56" s="1">
        <v>772751</v>
      </c>
      <c r="AH56" s="1">
        <v>720878</v>
      </c>
      <c r="AI56" s="1">
        <v>766125</v>
      </c>
      <c r="AJ56" s="1">
        <v>323708</v>
      </c>
      <c r="AK56" s="1">
        <v>226049</v>
      </c>
      <c r="AL56">
        <v>140323</v>
      </c>
      <c r="AM56">
        <v>94405</v>
      </c>
      <c r="AN56">
        <v>125017</v>
      </c>
      <c r="AO56">
        <v>124157</v>
      </c>
      <c r="AP56">
        <v>281760</v>
      </c>
      <c r="AQ56">
        <v>185707</v>
      </c>
      <c r="AR56">
        <v>196588</v>
      </c>
      <c r="AS56">
        <v>218371</v>
      </c>
      <c r="AT56">
        <v>71427</v>
      </c>
      <c r="AU56">
        <v>61247</v>
      </c>
      <c r="AV56">
        <v>42876</v>
      </c>
      <c r="AW56">
        <v>33220</v>
      </c>
      <c r="AX56">
        <v>66117</v>
      </c>
      <c r="AY56">
        <v>373448</v>
      </c>
      <c r="AZ56">
        <v>312846</v>
      </c>
      <c r="BA56">
        <v>539784</v>
      </c>
      <c r="BB56">
        <v>452393</v>
      </c>
      <c r="BC56">
        <v>622995</v>
      </c>
    </row>
    <row r="57" spans="1:55" x14ac:dyDescent="0.25">
      <c r="A57" t="s">
        <v>0</v>
      </c>
      <c r="B57" t="s">
        <v>208</v>
      </c>
      <c r="C57" t="s">
        <v>45</v>
      </c>
      <c r="D57" t="s">
        <v>232</v>
      </c>
      <c r="AL57">
        <v>101118</v>
      </c>
      <c r="AM57">
        <v>93319</v>
      </c>
      <c r="AN57">
        <v>98348</v>
      </c>
      <c r="AO57">
        <v>76745</v>
      </c>
      <c r="AP57">
        <v>127016</v>
      </c>
      <c r="AQ57">
        <v>161768</v>
      </c>
      <c r="AR57">
        <v>165833</v>
      </c>
      <c r="AS57">
        <v>146240</v>
      </c>
      <c r="AT57">
        <v>76238</v>
      </c>
      <c r="AU57">
        <v>118531</v>
      </c>
      <c r="AV57">
        <v>141220</v>
      </c>
      <c r="AW57">
        <v>92174</v>
      </c>
      <c r="AX57">
        <v>109522</v>
      </c>
      <c r="AY57">
        <v>250674</v>
      </c>
      <c r="AZ57">
        <v>407940</v>
      </c>
      <c r="BA57">
        <v>1092817</v>
      </c>
      <c r="BB57">
        <v>1747623</v>
      </c>
      <c r="BC57">
        <v>1949805</v>
      </c>
    </row>
    <row r="58" spans="1:55" x14ac:dyDescent="0.25">
      <c r="A58" t="s">
        <v>0</v>
      </c>
      <c r="B58" t="s">
        <v>42</v>
      </c>
      <c r="C58" t="s">
        <v>45</v>
      </c>
      <c r="D58" t="s">
        <v>232</v>
      </c>
      <c r="J58">
        <v>1722899</v>
      </c>
      <c r="K58">
        <v>1842286</v>
      </c>
      <c r="L58">
        <v>1516052</v>
      </c>
      <c r="M58">
        <v>1512345</v>
      </c>
      <c r="N58">
        <v>1808717</v>
      </c>
      <c r="O58">
        <v>2189785</v>
      </c>
      <c r="P58">
        <v>1623764</v>
      </c>
      <c r="Q58">
        <v>1717471</v>
      </c>
      <c r="R58">
        <v>1725613</v>
      </c>
      <c r="X58">
        <v>1279537</v>
      </c>
      <c r="Y58">
        <v>3278613</v>
      </c>
      <c r="Z58">
        <v>2348851</v>
      </c>
      <c r="AA58" s="1">
        <v>1858031</v>
      </c>
      <c r="AB58">
        <v>1902328</v>
      </c>
      <c r="AC58" s="1">
        <v>2080808</v>
      </c>
      <c r="AD58">
        <v>2960414</v>
      </c>
      <c r="AE58" s="1">
        <v>2566460</v>
      </c>
      <c r="AF58" s="1">
        <v>3143061</v>
      </c>
      <c r="AG58" s="1">
        <v>3179783</v>
      </c>
      <c r="AH58" s="1">
        <v>3159951</v>
      </c>
      <c r="AI58" s="1">
        <v>2809381</v>
      </c>
      <c r="AJ58" s="1">
        <v>2367848</v>
      </c>
      <c r="AK58" s="1">
        <v>1698963</v>
      </c>
      <c r="AL58">
        <v>1582739</v>
      </c>
      <c r="AM58">
        <v>1499337</v>
      </c>
      <c r="AN58">
        <v>1646865</v>
      </c>
      <c r="AO58">
        <v>1335299</v>
      </c>
      <c r="AP58">
        <v>1531536</v>
      </c>
      <c r="AQ58">
        <v>1422374</v>
      </c>
      <c r="AR58">
        <v>1079318</v>
      </c>
      <c r="AS58">
        <v>678356</v>
      </c>
      <c r="AT58">
        <v>391814</v>
      </c>
      <c r="AU58">
        <v>302703</v>
      </c>
      <c r="AV58">
        <v>334698</v>
      </c>
      <c r="AW58">
        <v>359314</v>
      </c>
      <c r="AX58">
        <v>403504</v>
      </c>
      <c r="AY58">
        <v>1323407</v>
      </c>
      <c r="AZ58">
        <v>1690362</v>
      </c>
      <c r="BA58">
        <v>2695714</v>
      </c>
      <c r="BB58">
        <v>3027622</v>
      </c>
      <c r="BC58">
        <v>3404882</v>
      </c>
    </row>
    <row r="59" spans="1:55" x14ac:dyDescent="0.25">
      <c r="A59" t="s">
        <v>0</v>
      </c>
      <c r="B59" t="s">
        <v>188</v>
      </c>
      <c r="D59" t="s">
        <v>232</v>
      </c>
      <c r="J59">
        <v>212185</v>
      </c>
      <c r="K59">
        <v>69788</v>
      </c>
      <c r="L59">
        <v>189285</v>
      </c>
      <c r="M59">
        <v>168683</v>
      </c>
      <c r="N59">
        <v>199308</v>
      </c>
      <c r="O59">
        <v>144920</v>
      </c>
      <c r="P59">
        <v>178965</v>
      </c>
      <c r="Q59">
        <v>57233</v>
      </c>
      <c r="R59">
        <v>212793</v>
      </c>
      <c r="X59">
        <v>120661</v>
      </c>
      <c r="Y59">
        <v>334083</v>
      </c>
      <c r="Z59">
        <v>237359</v>
      </c>
      <c r="AA59" s="1">
        <v>258395</v>
      </c>
      <c r="AB59">
        <v>173276</v>
      </c>
      <c r="AC59" s="1">
        <v>164317</v>
      </c>
      <c r="AD59">
        <v>225387</v>
      </c>
      <c r="AE59" s="1">
        <v>125666</v>
      </c>
      <c r="AF59" s="1">
        <v>246658</v>
      </c>
      <c r="AG59" s="1">
        <v>278627</v>
      </c>
      <c r="AH59" s="1">
        <v>204493</v>
      </c>
      <c r="AI59" s="1">
        <v>140595</v>
      </c>
      <c r="AJ59" s="1">
        <v>112640</v>
      </c>
      <c r="AK59" s="1">
        <v>117028</v>
      </c>
      <c r="AL59">
        <v>146905</v>
      </c>
      <c r="AM59">
        <v>127053</v>
      </c>
      <c r="AN59">
        <v>127915</v>
      </c>
      <c r="AO59">
        <v>100308</v>
      </c>
      <c r="AP59">
        <v>153040</v>
      </c>
      <c r="AQ59">
        <v>163274</v>
      </c>
      <c r="AR59">
        <v>110649</v>
      </c>
      <c r="AS59">
        <v>78309</v>
      </c>
      <c r="AT59">
        <v>30301</v>
      </c>
      <c r="AU59">
        <v>12566</v>
      </c>
      <c r="AV59">
        <v>5758</v>
      </c>
      <c r="AW59">
        <v>17141</v>
      </c>
      <c r="AX59">
        <v>17639</v>
      </c>
      <c r="AY59">
        <v>110331</v>
      </c>
      <c r="AZ59">
        <v>287364</v>
      </c>
      <c r="BA59">
        <v>355650</v>
      </c>
      <c r="BB59">
        <v>569889</v>
      </c>
      <c r="BC59">
        <v>898043</v>
      </c>
    </row>
    <row r="60" spans="1:55" x14ac:dyDescent="0.25">
      <c r="A60" t="s">
        <v>0</v>
      </c>
      <c r="B60" t="s">
        <v>43</v>
      </c>
      <c r="C60" t="s">
        <v>45</v>
      </c>
      <c r="D60" t="s">
        <v>232</v>
      </c>
      <c r="K60">
        <v>21</v>
      </c>
      <c r="L60">
        <v>69</v>
      </c>
      <c r="M60">
        <v>362</v>
      </c>
      <c r="N60">
        <v>276</v>
      </c>
      <c r="O60">
        <v>617</v>
      </c>
      <c r="P60">
        <v>320</v>
      </c>
      <c r="Q60">
        <v>181</v>
      </c>
      <c r="R60">
        <v>1196</v>
      </c>
      <c r="X60">
        <v>4453</v>
      </c>
      <c r="Y60">
        <v>11148</v>
      </c>
      <c r="Z60">
        <v>2356</v>
      </c>
      <c r="AA60" s="1">
        <v>7445</v>
      </c>
      <c r="AB60">
        <v>5236</v>
      </c>
      <c r="AC60" s="1">
        <v>2900</v>
      </c>
      <c r="AD60">
        <v>2260</v>
      </c>
      <c r="AE60" s="1">
        <v>8369</v>
      </c>
      <c r="AF60" s="1">
        <v>13401</v>
      </c>
      <c r="AG60" s="1">
        <v>4700</v>
      </c>
      <c r="AH60" s="1">
        <v>2680</v>
      </c>
      <c r="AI60" s="1">
        <v>10355</v>
      </c>
      <c r="AJ60" s="1">
        <v>690</v>
      </c>
      <c r="AK60" s="1">
        <v>2039</v>
      </c>
      <c r="AL60">
        <v>1863</v>
      </c>
      <c r="AM60">
        <v>2096</v>
      </c>
      <c r="AN60">
        <v>730</v>
      </c>
      <c r="AO60">
        <v>1369</v>
      </c>
      <c r="AP60">
        <v>525</v>
      </c>
      <c r="AQ60">
        <v>2511</v>
      </c>
      <c r="AR60">
        <v>506</v>
      </c>
      <c r="AS60">
        <v>179</v>
      </c>
      <c r="AT60">
        <v>106</v>
      </c>
      <c r="AU60">
        <v>9</v>
      </c>
      <c r="AY60">
        <v>3907</v>
      </c>
      <c r="AZ60">
        <v>29544</v>
      </c>
      <c r="BA60">
        <v>11340</v>
      </c>
      <c r="BB60">
        <v>8535</v>
      </c>
      <c r="BC60">
        <v>3855</v>
      </c>
    </row>
    <row r="61" spans="1:55" x14ac:dyDescent="0.25">
      <c r="A61" t="s">
        <v>0</v>
      </c>
      <c r="B61" t="s">
        <v>44</v>
      </c>
      <c r="C61" t="s">
        <v>45</v>
      </c>
      <c r="D61" t="s">
        <v>232</v>
      </c>
      <c r="J61">
        <v>1171</v>
      </c>
      <c r="K61">
        <v>985</v>
      </c>
      <c r="L61">
        <v>1442</v>
      </c>
      <c r="M61">
        <v>688</v>
      </c>
      <c r="N61">
        <v>750</v>
      </c>
      <c r="O61">
        <v>1272</v>
      </c>
      <c r="P61">
        <v>7491</v>
      </c>
      <c r="Q61">
        <v>973</v>
      </c>
      <c r="R61">
        <v>829</v>
      </c>
      <c r="X61">
        <v>1424</v>
      </c>
      <c r="Y61">
        <v>10484</v>
      </c>
      <c r="Z61">
        <v>1912</v>
      </c>
      <c r="AA61" s="1">
        <v>6563</v>
      </c>
      <c r="AB61">
        <v>7913</v>
      </c>
      <c r="AC61" s="1">
        <v>7114</v>
      </c>
      <c r="AD61">
        <v>5960</v>
      </c>
      <c r="AE61" s="1">
        <v>7021</v>
      </c>
      <c r="AF61" s="1">
        <v>6121</v>
      </c>
      <c r="AG61" s="1">
        <v>7870</v>
      </c>
      <c r="AH61" s="1">
        <v>3442</v>
      </c>
      <c r="AI61" s="1">
        <v>2711</v>
      </c>
      <c r="AJ61" s="1">
        <v>806</v>
      </c>
      <c r="AK61" s="1">
        <v>1315</v>
      </c>
      <c r="AL61">
        <v>2636</v>
      </c>
      <c r="AM61">
        <v>2364</v>
      </c>
      <c r="AN61">
        <v>2758</v>
      </c>
      <c r="AO61">
        <v>1825</v>
      </c>
      <c r="AP61">
        <v>924</v>
      </c>
      <c r="AQ61">
        <v>1897</v>
      </c>
      <c r="AR61">
        <v>1323</v>
      </c>
      <c r="AS61">
        <v>6046</v>
      </c>
      <c r="AT61">
        <v>584</v>
      </c>
      <c r="AU61">
        <v>613</v>
      </c>
      <c r="AX61">
        <v>809</v>
      </c>
      <c r="AY61">
        <v>892</v>
      </c>
      <c r="AZ61">
        <v>12045</v>
      </c>
      <c r="BA61">
        <v>4545</v>
      </c>
      <c r="BB61">
        <v>2732</v>
      </c>
      <c r="BC61">
        <v>14585</v>
      </c>
    </row>
    <row r="62" spans="1:55" x14ac:dyDescent="0.25">
      <c r="A62" t="s">
        <v>0</v>
      </c>
      <c r="B62" t="s">
        <v>191</v>
      </c>
      <c r="C62" t="s">
        <v>49</v>
      </c>
      <c r="D62" t="s">
        <v>232</v>
      </c>
      <c r="J62">
        <v>4245843</v>
      </c>
      <c r="K62">
        <v>4626004</v>
      </c>
      <c r="L62">
        <v>5099971</v>
      </c>
      <c r="M62">
        <v>5290473</v>
      </c>
      <c r="N62">
        <v>4856602</v>
      </c>
      <c r="O62">
        <v>4892876</v>
      </c>
      <c r="P62">
        <v>5496856</v>
      </c>
      <c r="Q62">
        <v>6887164</v>
      </c>
      <c r="R62">
        <v>7851574</v>
      </c>
      <c r="X62">
        <v>11092503</v>
      </c>
      <c r="Y62">
        <v>19273065</v>
      </c>
      <c r="Z62">
        <v>13510204</v>
      </c>
      <c r="AA62" s="1">
        <v>11960283</v>
      </c>
      <c r="AB62">
        <v>10522937</v>
      </c>
      <c r="AC62" s="1">
        <v>10478899</v>
      </c>
      <c r="AD62">
        <v>10277563</v>
      </c>
      <c r="AE62" s="1">
        <v>7219968</v>
      </c>
      <c r="AF62" s="1">
        <v>10207505</v>
      </c>
      <c r="AG62" s="1">
        <v>9803956</v>
      </c>
      <c r="AH62" s="1">
        <v>12055289</v>
      </c>
      <c r="AI62" s="1">
        <v>9334535</v>
      </c>
      <c r="AJ62" s="1">
        <v>5294001</v>
      </c>
      <c r="AK62" s="1">
        <v>5224474</v>
      </c>
      <c r="AL62">
        <v>4492675</v>
      </c>
      <c r="AM62">
        <v>4794465</v>
      </c>
      <c r="AN62">
        <v>5344039</v>
      </c>
      <c r="AO62">
        <v>2975218</v>
      </c>
      <c r="AP62">
        <v>2443885</v>
      </c>
      <c r="AQ62">
        <v>3444259</v>
      </c>
      <c r="AR62">
        <v>1262333</v>
      </c>
      <c r="AS62">
        <v>1081929</v>
      </c>
      <c r="AT62">
        <v>1381530</v>
      </c>
      <c r="AU62">
        <v>1661562</v>
      </c>
      <c r="AV62">
        <v>1704989</v>
      </c>
      <c r="AW62">
        <v>1017831</v>
      </c>
      <c r="AX62">
        <v>2456439</v>
      </c>
      <c r="AY62">
        <v>6141753</v>
      </c>
      <c r="AZ62">
        <v>6144071</v>
      </c>
      <c r="BA62">
        <v>10443054</v>
      </c>
      <c r="BB62">
        <v>9695876</v>
      </c>
      <c r="BC62">
        <v>9398536</v>
      </c>
    </row>
    <row r="63" spans="1:55" x14ac:dyDescent="0.25">
      <c r="A63" t="s">
        <v>0</v>
      </c>
      <c r="B63" t="s">
        <v>46</v>
      </c>
      <c r="C63" t="s">
        <v>49</v>
      </c>
      <c r="D63" t="s">
        <v>232</v>
      </c>
      <c r="J63">
        <v>827677</v>
      </c>
      <c r="K63">
        <v>923730</v>
      </c>
      <c r="L63">
        <v>1103355</v>
      </c>
      <c r="M63">
        <v>1044424</v>
      </c>
      <c r="N63">
        <v>901565</v>
      </c>
      <c r="O63">
        <v>1338921</v>
      </c>
      <c r="P63">
        <v>1403883</v>
      </c>
      <c r="Q63">
        <v>1746195</v>
      </c>
      <c r="R63">
        <v>1671468</v>
      </c>
      <c r="X63">
        <v>1400851</v>
      </c>
      <c r="Y63">
        <v>3545720</v>
      </c>
      <c r="Z63">
        <v>1189092</v>
      </c>
      <c r="AA63" s="1">
        <v>1883214</v>
      </c>
      <c r="AB63">
        <v>2098036</v>
      </c>
      <c r="AC63" s="1">
        <v>2040727</v>
      </c>
      <c r="AD63">
        <v>1787308</v>
      </c>
      <c r="AE63" s="1">
        <v>1213076</v>
      </c>
      <c r="AF63" s="1">
        <v>1605567</v>
      </c>
      <c r="AG63" s="1">
        <v>1384212</v>
      </c>
      <c r="AH63" s="1">
        <v>1317149</v>
      </c>
      <c r="AI63" s="1">
        <v>1101769</v>
      </c>
      <c r="AJ63" s="1">
        <v>937573</v>
      </c>
      <c r="AK63" s="1">
        <v>1061797</v>
      </c>
      <c r="AL63">
        <v>1076346</v>
      </c>
      <c r="AM63">
        <v>986266</v>
      </c>
      <c r="AN63">
        <v>1005015</v>
      </c>
      <c r="AO63">
        <v>672012</v>
      </c>
      <c r="AP63">
        <v>383441</v>
      </c>
      <c r="AQ63">
        <v>259856</v>
      </c>
      <c r="AR63">
        <v>244458</v>
      </c>
      <c r="AS63">
        <v>292314</v>
      </c>
      <c r="AT63">
        <v>228217</v>
      </c>
      <c r="AU63">
        <v>79505</v>
      </c>
      <c r="AV63">
        <v>60570</v>
      </c>
      <c r="AW63">
        <v>78526</v>
      </c>
      <c r="AX63">
        <v>108756</v>
      </c>
      <c r="AY63">
        <v>582528</v>
      </c>
      <c r="AZ63">
        <v>887904</v>
      </c>
      <c r="BA63">
        <v>2727292</v>
      </c>
      <c r="BB63">
        <v>1717207</v>
      </c>
      <c r="BC63">
        <v>2799663</v>
      </c>
    </row>
    <row r="64" spans="1:55" x14ac:dyDescent="0.25">
      <c r="A64" t="s">
        <v>0</v>
      </c>
      <c r="B64" t="s">
        <v>47</v>
      </c>
      <c r="C64" t="s">
        <v>49</v>
      </c>
      <c r="D64" t="s">
        <v>232</v>
      </c>
      <c r="J64">
        <v>63073</v>
      </c>
      <c r="K64">
        <v>55956</v>
      </c>
      <c r="L64">
        <v>60964</v>
      </c>
      <c r="M64">
        <v>112371</v>
      </c>
      <c r="N64">
        <v>77878</v>
      </c>
      <c r="O64">
        <v>141701</v>
      </c>
      <c r="P64">
        <v>165298</v>
      </c>
      <c r="Q64">
        <v>180926</v>
      </c>
      <c r="R64">
        <v>166845</v>
      </c>
      <c r="X64">
        <v>147770</v>
      </c>
      <c r="Y64">
        <v>230288</v>
      </c>
      <c r="Z64">
        <v>295909</v>
      </c>
      <c r="AA64" s="1">
        <v>744191</v>
      </c>
      <c r="AB64">
        <v>470212</v>
      </c>
      <c r="AC64" s="1">
        <v>520403</v>
      </c>
      <c r="AD64">
        <v>560665</v>
      </c>
      <c r="AE64" s="1">
        <v>484371</v>
      </c>
      <c r="AF64" s="1">
        <v>515220</v>
      </c>
      <c r="AG64" s="1">
        <v>488143</v>
      </c>
      <c r="AH64" s="1">
        <v>407438</v>
      </c>
      <c r="AI64" s="1">
        <v>337670</v>
      </c>
      <c r="AJ64" s="1">
        <v>289891</v>
      </c>
      <c r="AK64" s="1">
        <v>333387</v>
      </c>
      <c r="AL64">
        <v>363330</v>
      </c>
      <c r="AM64">
        <v>370235</v>
      </c>
      <c r="AN64">
        <v>315913</v>
      </c>
      <c r="AO64">
        <v>139327</v>
      </c>
      <c r="AP64">
        <v>90131</v>
      </c>
      <c r="AQ64">
        <v>37934</v>
      </c>
      <c r="AR64">
        <v>22425</v>
      </c>
      <c r="AS64">
        <v>22437</v>
      </c>
      <c r="AT64">
        <v>21431</v>
      </c>
      <c r="AU64">
        <v>34098</v>
      </c>
      <c r="AV64">
        <v>16816</v>
      </c>
      <c r="AW64">
        <v>14537</v>
      </c>
      <c r="AX64">
        <v>833</v>
      </c>
      <c r="AY64">
        <v>24479</v>
      </c>
      <c r="AZ64">
        <v>9014</v>
      </c>
      <c r="BA64">
        <v>580293</v>
      </c>
      <c r="BB64">
        <v>835571</v>
      </c>
      <c r="BC64">
        <v>692430</v>
      </c>
    </row>
    <row r="65" spans="1:55" x14ac:dyDescent="0.25">
      <c r="A65" t="s">
        <v>0</v>
      </c>
      <c r="B65" t="s">
        <v>48</v>
      </c>
      <c r="C65" t="s">
        <v>49</v>
      </c>
      <c r="D65" t="s">
        <v>232</v>
      </c>
      <c r="J65">
        <v>12636</v>
      </c>
      <c r="K65">
        <v>14494</v>
      </c>
      <c r="L65">
        <v>17938</v>
      </c>
      <c r="M65">
        <v>21005</v>
      </c>
      <c r="N65">
        <v>15780</v>
      </c>
      <c r="O65">
        <v>18936</v>
      </c>
      <c r="P65">
        <v>24604</v>
      </c>
      <c r="Q65">
        <v>34654</v>
      </c>
      <c r="R65">
        <v>34728</v>
      </c>
      <c r="X65">
        <v>26902</v>
      </c>
      <c r="Y65">
        <v>58366</v>
      </c>
      <c r="Z65">
        <v>28577</v>
      </c>
      <c r="AA65" s="1">
        <v>50981</v>
      </c>
      <c r="AB65">
        <v>54157</v>
      </c>
      <c r="AC65" s="1">
        <v>53699</v>
      </c>
      <c r="AD65">
        <v>92988</v>
      </c>
      <c r="AE65" s="1">
        <v>44174</v>
      </c>
      <c r="AF65" s="1">
        <v>61216</v>
      </c>
      <c r="AG65" s="1">
        <v>51168</v>
      </c>
      <c r="AH65" s="1">
        <v>45726</v>
      </c>
      <c r="AI65" s="1">
        <v>36020</v>
      </c>
      <c r="AJ65" s="1">
        <v>20407</v>
      </c>
      <c r="AK65" s="1">
        <v>33636</v>
      </c>
      <c r="AL65">
        <v>44525</v>
      </c>
      <c r="AM65">
        <v>42109</v>
      </c>
      <c r="AN65">
        <v>47891</v>
      </c>
      <c r="AO65">
        <v>37327</v>
      </c>
      <c r="AP65">
        <v>6687</v>
      </c>
      <c r="AQ65">
        <v>5214</v>
      </c>
      <c r="AR65">
        <v>1816</v>
      </c>
      <c r="AS65">
        <v>2946</v>
      </c>
      <c r="AT65">
        <v>17099</v>
      </c>
      <c r="AU65">
        <v>30206</v>
      </c>
      <c r="AV65">
        <v>15010</v>
      </c>
      <c r="AX65">
        <v>9070</v>
      </c>
      <c r="AY65">
        <v>7679</v>
      </c>
      <c r="AZ65">
        <v>37365</v>
      </c>
      <c r="BA65">
        <v>63532</v>
      </c>
      <c r="BB65">
        <v>70765</v>
      </c>
      <c r="BC65">
        <v>126812</v>
      </c>
    </row>
    <row r="66" spans="1:55" x14ac:dyDescent="0.25">
      <c r="A66" t="s">
        <v>0</v>
      </c>
      <c r="B66" t="s">
        <v>190</v>
      </c>
      <c r="C66" t="s">
        <v>52</v>
      </c>
      <c r="D66" t="s">
        <v>232</v>
      </c>
      <c r="J66">
        <v>8892622</v>
      </c>
      <c r="K66">
        <v>11164645</v>
      </c>
      <c r="L66">
        <v>14134150</v>
      </c>
      <c r="M66">
        <v>15028127</v>
      </c>
      <c r="N66">
        <v>12141594</v>
      </c>
      <c r="O66">
        <v>12530583</v>
      </c>
      <c r="P66">
        <v>13212429</v>
      </c>
      <c r="Q66">
        <v>14007790</v>
      </c>
      <c r="R66">
        <v>14610057</v>
      </c>
      <c r="X66">
        <v>27750678</v>
      </c>
      <c r="Y66">
        <v>39701777</v>
      </c>
      <c r="Z66">
        <v>16937718</v>
      </c>
      <c r="AA66" s="1">
        <v>18667652</v>
      </c>
      <c r="AB66">
        <v>19408948</v>
      </c>
      <c r="AC66" s="1">
        <v>17670065</v>
      </c>
      <c r="AD66">
        <v>18835444</v>
      </c>
      <c r="AE66" s="1">
        <v>10499741</v>
      </c>
      <c r="AF66" s="1">
        <v>13487719</v>
      </c>
      <c r="AG66" s="1">
        <v>14353130</v>
      </c>
      <c r="AH66" s="1">
        <v>15999601</v>
      </c>
      <c r="AI66" s="1">
        <v>13834817</v>
      </c>
      <c r="AJ66" s="1">
        <v>9916611</v>
      </c>
      <c r="AK66" s="1">
        <v>8638830</v>
      </c>
      <c r="AL66">
        <v>9050134</v>
      </c>
      <c r="AM66">
        <v>9313689</v>
      </c>
      <c r="AN66">
        <v>6799275</v>
      </c>
      <c r="AO66">
        <v>533114</v>
      </c>
      <c r="AP66">
        <v>4941793</v>
      </c>
      <c r="AQ66">
        <v>5718979</v>
      </c>
      <c r="AR66">
        <v>4779694</v>
      </c>
      <c r="AS66">
        <v>2956265</v>
      </c>
      <c r="AU66">
        <v>4</v>
      </c>
      <c r="AV66">
        <v>61110</v>
      </c>
      <c r="AW66">
        <v>681959</v>
      </c>
      <c r="AX66">
        <v>2253845</v>
      </c>
      <c r="AY66">
        <v>6292147</v>
      </c>
      <c r="AZ66">
        <v>5073534</v>
      </c>
      <c r="BA66">
        <v>12682930</v>
      </c>
      <c r="BB66">
        <v>17975843</v>
      </c>
      <c r="BC66">
        <v>28453685</v>
      </c>
    </row>
    <row r="67" spans="1:55" x14ac:dyDescent="0.25">
      <c r="B67" t="s">
        <v>261</v>
      </c>
      <c r="AF67" s="1"/>
      <c r="AG67" s="1"/>
      <c r="AH67" s="1"/>
      <c r="BA67">
        <v>264517</v>
      </c>
      <c r="BB67">
        <v>376070</v>
      </c>
      <c r="BC67">
        <v>898979</v>
      </c>
    </row>
    <row r="68" spans="1:55" x14ac:dyDescent="0.25">
      <c r="B68" t="s">
        <v>258</v>
      </c>
      <c r="AF68" s="1"/>
      <c r="AG68" s="1"/>
      <c r="AH68" s="1"/>
      <c r="AX68">
        <v>124</v>
      </c>
      <c r="AY68">
        <v>5946</v>
      </c>
      <c r="AZ68">
        <v>22202</v>
      </c>
      <c r="BA68">
        <v>36311</v>
      </c>
      <c r="BB68">
        <v>43251</v>
      </c>
      <c r="BC68">
        <v>15592</v>
      </c>
    </row>
    <row r="69" spans="1:55" x14ac:dyDescent="0.25">
      <c r="A69" t="s">
        <v>0</v>
      </c>
      <c r="B69" t="s">
        <v>215</v>
      </c>
      <c r="D69" t="s">
        <v>232</v>
      </c>
      <c r="AL69">
        <v>3489</v>
      </c>
      <c r="AM69">
        <v>18654</v>
      </c>
      <c r="AN69">
        <v>21495</v>
      </c>
      <c r="AO69">
        <v>1257</v>
      </c>
      <c r="AP69">
        <v>1168</v>
      </c>
      <c r="AQ69">
        <v>653</v>
      </c>
      <c r="AR69">
        <v>2172</v>
      </c>
      <c r="AS69">
        <v>91</v>
      </c>
    </row>
    <row r="70" spans="1:55" x14ac:dyDescent="0.25">
      <c r="A70" t="s">
        <v>0</v>
      </c>
      <c r="B70" t="s">
        <v>50</v>
      </c>
      <c r="C70" t="s">
        <v>52</v>
      </c>
      <c r="D70" t="s">
        <v>232</v>
      </c>
      <c r="J70">
        <v>126817</v>
      </c>
      <c r="K70">
        <v>134563</v>
      </c>
      <c r="L70">
        <v>161537</v>
      </c>
      <c r="M70">
        <v>112778</v>
      </c>
      <c r="N70">
        <v>71212</v>
      </c>
      <c r="O70">
        <v>116601</v>
      </c>
      <c r="P70">
        <v>120398</v>
      </c>
      <c r="Q70">
        <v>90343</v>
      </c>
      <c r="R70">
        <v>137142</v>
      </c>
      <c r="X70">
        <v>116121</v>
      </c>
      <c r="Y70">
        <v>75908</v>
      </c>
      <c r="Z70">
        <v>29189</v>
      </c>
      <c r="AA70" s="1">
        <v>101737</v>
      </c>
      <c r="AB70">
        <v>109726</v>
      </c>
      <c r="AC70" s="1">
        <v>86865</v>
      </c>
      <c r="AD70">
        <v>108753</v>
      </c>
      <c r="AE70" s="1">
        <v>70944</v>
      </c>
      <c r="AF70" s="1">
        <v>103152</v>
      </c>
      <c r="AG70" s="1">
        <v>60921</v>
      </c>
      <c r="AH70" s="1">
        <v>85534</v>
      </c>
      <c r="AI70" s="1">
        <v>61461</v>
      </c>
      <c r="AJ70" s="1">
        <v>46098</v>
      </c>
      <c r="AK70" s="1">
        <v>56164</v>
      </c>
      <c r="AL70">
        <v>53621</v>
      </c>
      <c r="AM70">
        <v>63176</v>
      </c>
      <c r="AN70">
        <v>42030</v>
      </c>
      <c r="AO70">
        <v>2443</v>
      </c>
      <c r="AP70">
        <v>11238</v>
      </c>
      <c r="AQ70">
        <v>14278</v>
      </c>
      <c r="AR70">
        <v>7839</v>
      </c>
      <c r="AS70">
        <v>1286</v>
      </c>
      <c r="AU70">
        <v>1850</v>
      </c>
      <c r="AV70">
        <v>58</v>
      </c>
      <c r="AW70">
        <v>82996</v>
      </c>
      <c r="AX70">
        <v>163057</v>
      </c>
      <c r="AY70">
        <v>252388</v>
      </c>
      <c r="AZ70">
        <v>435817</v>
      </c>
      <c r="BA70">
        <v>1265188</v>
      </c>
      <c r="BB70">
        <v>2645269</v>
      </c>
      <c r="BC70">
        <v>2910450</v>
      </c>
    </row>
    <row r="71" spans="1:55" x14ac:dyDescent="0.25">
      <c r="A71" t="s">
        <v>0</v>
      </c>
      <c r="B71" t="s">
        <v>51</v>
      </c>
      <c r="C71" t="s">
        <v>52</v>
      </c>
      <c r="D71" t="s">
        <v>232</v>
      </c>
      <c r="M71">
        <v>6078</v>
      </c>
      <c r="N71">
        <v>26215</v>
      </c>
      <c r="O71">
        <v>24851</v>
      </c>
      <c r="P71">
        <v>37775</v>
      </c>
      <c r="Q71">
        <v>54674</v>
      </c>
      <c r="R71">
        <v>29655</v>
      </c>
      <c r="X71">
        <v>6207</v>
      </c>
      <c r="Y71">
        <v>2623</v>
      </c>
      <c r="Z71">
        <v>17376</v>
      </c>
      <c r="AA71" s="1">
        <v>14196</v>
      </c>
      <c r="AB71">
        <v>27937</v>
      </c>
      <c r="AC71" s="1">
        <v>37739</v>
      </c>
      <c r="AD71">
        <v>49576</v>
      </c>
      <c r="AE71" s="1">
        <v>31464</v>
      </c>
      <c r="AF71" s="1">
        <v>30322</v>
      </c>
      <c r="AG71" s="1">
        <v>25308</v>
      </c>
      <c r="AH71" s="1">
        <v>38070</v>
      </c>
      <c r="AI71" s="1">
        <v>20692</v>
      </c>
      <c r="AJ71" s="1">
        <v>12931</v>
      </c>
      <c r="AK71" s="1">
        <v>17058</v>
      </c>
      <c r="AL71">
        <v>38199</v>
      </c>
      <c r="AM71">
        <v>38453</v>
      </c>
      <c r="AN71">
        <v>105614</v>
      </c>
      <c r="AO71">
        <v>5884</v>
      </c>
      <c r="AP71">
        <v>3825</v>
      </c>
      <c r="AQ71">
        <v>3250</v>
      </c>
      <c r="AR71">
        <v>1124</v>
      </c>
      <c r="AS71">
        <v>16</v>
      </c>
      <c r="AU71">
        <v>5196</v>
      </c>
      <c r="AV71">
        <v>99185</v>
      </c>
      <c r="AW71">
        <v>89214</v>
      </c>
      <c r="AX71">
        <v>197713</v>
      </c>
      <c r="AY71">
        <v>324078</v>
      </c>
      <c r="AZ71">
        <v>460690</v>
      </c>
      <c r="BA71">
        <v>585837</v>
      </c>
      <c r="BB71">
        <v>778561</v>
      </c>
      <c r="BC71">
        <v>1083635</v>
      </c>
    </row>
    <row r="72" spans="1:55" x14ac:dyDescent="0.25">
      <c r="A72" t="s">
        <v>0</v>
      </c>
      <c r="B72" t="s">
        <v>216</v>
      </c>
      <c r="C72" t="s">
        <v>52</v>
      </c>
      <c r="D72" t="s">
        <v>232</v>
      </c>
      <c r="AL72">
        <v>38907</v>
      </c>
      <c r="AM72">
        <v>47211</v>
      </c>
      <c r="AN72">
        <v>48880</v>
      </c>
      <c r="AO72">
        <v>9248</v>
      </c>
      <c r="AP72">
        <v>4336</v>
      </c>
      <c r="AQ72">
        <v>1347</v>
      </c>
      <c r="AR72">
        <v>11287</v>
      </c>
    </row>
    <row r="73" spans="1:55" x14ac:dyDescent="0.25">
      <c r="A73" t="s">
        <v>0</v>
      </c>
      <c r="B73" t="s">
        <v>53</v>
      </c>
      <c r="C73" t="s">
        <v>54</v>
      </c>
      <c r="D73" t="s">
        <v>232</v>
      </c>
      <c r="Z73">
        <v>12662</v>
      </c>
      <c r="AA73" s="1">
        <v>10774</v>
      </c>
      <c r="AB73">
        <v>28713</v>
      </c>
    </row>
    <row r="74" spans="1:55" x14ac:dyDescent="0.25">
      <c r="A74" t="s">
        <v>0</v>
      </c>
      <c r="B74" t="s">
        <v>55</v>
      </c>
      <c r="D74" t="s">
        <v>232</v>
      </c>
      <c r="AA74" s="1">
        <v>13</v>
      </c>
      <c r="AB74">
        <v>35</v>
      </c>
      <c r="AC74" s="1">
        <v>293</v>
      </c>
      <c r="AD74">
        <v>1836</v>
      </c>
      <c r="AE74" s="1">
        <v>516</v>
      </c>
      <c r="AF74" s="1">
        <v>950</v>
      </c>
      <c r="AG74" s="1">
        <v>89</v>
      </c>
      <c r="AH74" s="1">
        <v>1916</v>
      </c>
      <c r="AI74" s="1">
        <v>1767</v>
      </c>
      <c r="AJ74" s="1">
        <v>140</v>
      </c>
      <c r="AK74" s="1">
        <v>920</v>
      </c>
      <c r="AL74">
        <v>151</v>
      </c>
      <c r="AM74">
        <v>2255</v>
      </c>
      <c r="AN74">
        <v>122</v>
      </c>
      <c r="AO74">
        <v>884</v>
      </c>
      <c r="AP74">
        <v>3</v>
      </c>
      <c r="AQ74">
        <v>174</v>
      </c>
      <c r="AR74">
        <v>247</v>
      </c>
      <c r="AS74">
        <v>363</v>
      </c>
      <c r="AW74">
        <v>80</v>
      </c>
      <c r="AY74">
        <v>1444</v>
      </c>
      <c r="AZ74">
        <v>1501</v>
      </c>
      <c r="BA74">
        <v>12309</v>
      </c>
      <c r="BB74">
        <v>25118</v>
      </c>
      <c r="BC74">
        <v>75792</v>
      </c>
    </row>
    <row r="75" spans="1:55" x14ac:dyDescent="0.25">
      <c r="B75" t="s">
        <v>290</v>
      </c>
      <c r="J75">
        <v>1856662</v>
      </c>
      <c r="K75">
        <v>2432895</v>
      </c>
      <c r="L75">
        <v>4620449</v>
      </c>
      <c r="M75">
        <v>4314997</v>
      </c>
      <c r="N75">
        <v>3536750</v>
      </c>
      <c r="O75">
        <v>4001053</v>
      </c>
      <c r="P75">
        <v>4679268</v>
      </c>
      <c r="Q75">
        <v>4943355</v>
      </c>
      <c r="R75">
        <v>4480768</v>
      </c>
      <c r="X75">
        <v>1459448</v>
      </c>
      <c r="Y75">
        <v>3969994</v>
      </c>
      <c r="AF75" s="1"/>
      <c r="AG75" s="1"/>
      <c r="AH75" s="1"/>
    </row>
    <row r="76" spans="1:55" x14ac:dyDescent="0.25">
      <c r="A76" t="s">
        <v>0</v>
      </c>
      <c r="B76" t="s">
        <v>56</v>
      </c>
      <c r="D76" t="s">
        <v>232</v>
      </c>
      <c r="Z76">
        <v>1734041</v>
      </c>
      <c r="AA76" s="1">
        <v>1039914</v>
      </c>
      <c r="AB76">
        <v>1137608</v>
      </c>
      <c r="AC76" s="1">
        <v>2375016</v>
      </c>
      <c r="AD76">
        <v>2204410</v>
      </c>
      <c r="AE76" s="1">
        <v>1805820</v>
      </c>
      <c r="AF76" s="1">
        <v>2419822</v>
      </c>
      <c r="AG76" s="1">
        <v>2706003</v>
      </c>
      <c r="AH76" s="1">
        <v>2520532</v>
      </c>
      <c r="AI76" s="1">
        <v>2039555</v>
      </c>
      <c r="AJ76" s="1">
        <v>1317918</v>
      </c>
      <c r="AK76" s="1">
        <v>944574</v>
      </c>
      <c r="AL76">
        <v>878825</v>
      </c>
      <c r="AM76">
        <v>1057886</v>
      </c>
      <c r="AN76">
        <v>1334130</v>
      </c>
      <c r="AO76">
        <v>1469479</v>
      </c>
      <c r="AP76">
        <v>1847668</v>
      </c>
      <c r="AY76">
        <v>1122381</v>
      </c>
      <c r="AZ76">
        <v>3347610</v>
      </c>
      <c r="BA76">
        <v>3382880</v>
      </c>
      <c r="BB76">
        <v>6065454</v>
      </c>
      <c r="BC76">
        <v>7819498</v>
      </c>
    </row>
    <row r="77" spans="1:55" x14ac:dyDescent="0.25">
      <c r="A77" t="s">
        <v>0</v>
      </c>
      <c r="B77" t="s">
        <v>57</v>
      </c>
      <c r="D77" t="s">
        <v>232</v>
      </c>
      <c r="Z77">
        <v>300393</v>
      </c>
      <c r="AA77" s="1">
        <v>204706</v>
      </c>
      <c r="AB77">
        <v>153830</v>
      </c>
      <c r="AC77" s="1">
        <v>376945</v>
      </c>
      <c r="AD77">
        <v>585098</v>
      </c>
      <c r="AE77" s="1">
        <v>655017</v>
      </c>
      <c r="AF77" s="1">
        <v>967339</v>
      </c>
      <c r="AG77" s="1">
        <v>999907</v>
      </c>
      <c r="AH77" s="1">
        <v>1058942</v>
      </c>
      <c r="AI77" s="1">
        <v>738737</v>
      </c>
      <c r="AJ77" s="1">
        <v>513828</v>
      </c>
      <c r="AK77" s="1">
        <v>339794</v>
      </c>
      <c r="AL77">
        <v>278247</v>
      </c>
      <c r="AM77">
        <v>500487</v>
      </c>
      <c r="AN77">
        <v>435921</v>
      </c>
      <c r="AO77">
        <v>413584</v>
      </c>
      <c r="AP77">
        <v>500519</v>
      </c>
      <c r="AQ77">
        <v>584199</v>
      </c>
      <c r="AR77">
        <v>528352</v>
      </c>
      <c r="AS77">
        <v>204135</v>
      </c>
      <c r="AX77">
        <v>36</v>
      </c>
      <c r="AY77">
        <v>106185</v>
      </c>
      <c r="AZ77">
        <v>1179069</v>
      </c>
      <c r="BA77">
        <v>2189459</v>
      </c>
      <c r="BB77">
        <v>4241286</v>
      </c>
      <c r="BC77">
        <v>1821013</v>
      </c>
    </row>
    <row r="78" spans="1:55" x14ac:dyDescent="0.25">
      <c r="A78" t="s">
        <v>0</v>
      </c>
      <c r="B78" t="s">
        <v>58</v>
      </c>
      <c r="D78" t="s">
        <v>232</v>
      </c>
      <c r="Z78">
        <v>1317696</v>
      </c>
      <c r="AA78" s="1">
        <v>744868</v>
      </c>
      <c r="AB78">
        <v>993575</v>
      </c>
      <c r="AC78" s="1">
        <v>1376223</v>
      </c>
      <c r="AD78">
        <v>1556733</v>
      </c>
      <c r="AE78" s="1">
        <v>1329587</v>
      </c>
      <c r="AF78" s="1">
        <v>1834728</v>
      </c>
      <c r="AG78" s="1">
        <v>2167941</v>
      </c>
      <c r="AH78" s="1">
        <v>2100970</v>
      </c>
      <c r="AI78" s="1">
        <v>1730693</v>
      </c>
      <c r="AJ78" s="1">
        <v>1337433</v>
      </c>
      <c r="AK78" s="1">
        <v>961919</v>
      </c>
      <c r="AL78">
        <v>860179</v>
      </c>
      <c r="AM78">
        <v>1246867</v>
      </c>
      <c r="AN78">
        <v>1432037</v>
      </c>
      <c r="AO78">
        <v>1821245</v>
      </c>
      <c r="AP78">
        <v>2601124</v>
      </c>
      <c r="AQ78">
        <v>2275969</v>
      </c>
      <c r="AR78">
        <v>1084550</v>
      </c>
      <c r="AW78">
        <v>14</v>
      </c>
      <c r="AX78">
        <v>1371246</v>
      </c>
      <c r="AY78">
        <v>5912953</v>
      </c>
      <c r="AZ78">
        <v>7875971</v>
      </c>
      <c r="BA78">
        <v>5550682</v>
      </c>
      <c r="BB78">
        <v>5318813</v>
      </c>
      <c r="BC78">
        <v>4343415</v>
      </c>
    </row>
    <row r="79" spans="1:55" x14ac:dyDescent="0.25">
      <c r="A79" t="s">
        <v>0</v>
      </c>
      <c r="B79" t="s">
        <v>59</v>
      </c>
      <c r="D79" t="s">
        <v>232</v>
      </c>
      <c r="Z79">
        <v>1048439</v>
      </c>
      <c r="AA79" s="1">
        <v>664098</v>
      </c>
      <c r="AB79">
        <v>913591</v>
      </c>
      <c r="AC79" s="1">
        <v>1129472</v>
      </c>
      <c r="AD79">
        <v>1291674</v>
      </c>
      <c r="AE79" s="1">
        <v>866910</v>
      </c>
      <c r="AF79" s="1">
        <v>1273125</v>
      </c>
      <c r="AG79" s="1">
        <v>1269005</v>
      </c>
      <c r="AH79" s="1">
        <v>1524482</v>
      </c>
    </row>
    <row r="80" spans="1:55" x14ac:dyDescent="0.25">
      <c r="A80" t="s">
        <v>0</v>
      </c>
      <c r="B80" t="s">
        <v>217</v>
      </c>
      <c r="D80" t="s">
        <v>232</v>
      </c>
      <c r="AI80">
        <v>1158557</v>
      </c>
      <c r="AJ80">
        <v>940185</v>
      </c>
      <c r="AK80">
        <v>1219824</v>
      </c>
      <c r="AL80">
        <v>599603</v>
      </c>
      <c r="AM80">
        <v>824393</v>
      </c>
      <c r="AN80">
        <v>928214</v>
      </c>
      <c r="AO80">
        <v>885258</v>
      </c>
      <c r="AP80">
        <v>1002438</v>
      </c>
      <c r="AQ80">
        <v>1235245</v>
      </c>
      <c r="AR80">
        <v>1034320</v>
      </c>
      <c r="AS80">
        <v>695513</v>
      </c>
      <c r="AT80">
        <v>40225</v>
      </c>
      <c r="AX80">
        <v>1950861</v>
      </c>
      <c r="AY80">
        <v>6559000</v>
      </c>
      <c r="AZ80">
        <v>5086006</v>
      </c>
      <c r="BA80">
        <v>2738819</v>
      </c>
      <c r="BB80">
        <v>3452722</v>
      </c>
      <c r="BC80">
        <v>5973691</v>
      </c>
    </row>
    <row r="81" spans="1:55" x14ac:dyDescent="0.25">
      <c r="A81" t="s">
        <v>0</v>
      </c>
      <c r="B81" t="s">
        <v>60</v>
      </c>
      <c r="D81" t="s">
        <v>232</v>
      </c>
      <c r="J81">
        <v>1170093</v>
      </c>
      <c r="K81">
        <v>1400190</v>
      </c>
      <c r="L81">
        <v>1786258</v>
      </c>
      <c r="M81">
        <v>1906657</v>
      </c>
      <c r="N81">
        <v>1481401</v>
      </c>
      <c r="O81">
        <v>1545863</v>
      </c>
      <c r="P81">
        <v>1705379</v>
      </c>
      <c r="Q81">
        <v>2569327</v>
      </c>
      <c r="R81">
        <v>2536678</v>
      </c>
      <c r="X81">
        <v>6914713</v>
      </c>
      <c r="Y81">
        <v>12783304</v>
      </c>
      <c r="Z81">
        <v>5876761</v>
      </c>
      <c r="AA81" s="1">
        <v>3774781</v>
      </c>
      <c r="AB81">
        <v>3822513</v>
      </c>
      <c r="AC81" s="1">
        <v>5867251</v>
      </c>
      <c r="AD81">
        <v>6014214</v>
      </c>
      <c r="AE81" s="1">
        <v>3376916</v>
      </c>
      <c r="AF81" s="1">
        <v>4729091</v>
      </c>
      <c r="AG81" s="1">
        <v>4850443</v>
      </c>
      <c r="AH81" s="1">
        <v>4920570</v>
      </c>
      <c r="AI81" s="1">
        <v>3731692</v>
      </c>
      <c r="AJ81" s="1">
        <v>3179021</v>
      </c>
      <c r="AK81" s="1">
        <v>2177511</v>
      </c>
      <c r="AL81">
        <v>1946430</v>
      </c>
      <c r="AM81">
        <v>2666228</v>
      </c>
      <c r="AN81">
        <v>2924373</v>
      </c>
      <c r="AO81">
        <v>3321702</v>
      </c>
      <c r="AP81">
        <v>2946098</v>
      </c>
      <c r="AQ81">
        <v>3752123</v>
      </c>
      <c r="AR81">
        <v>3378087</v>
      </c>
      <c r="AS81">
        <v>2138663</v>
      </c>
      <c r="AT81">
        <v>3495112</v>
      </c>
      <c r="AW81">
        <v>926</v>
      </c>
      <c r="AX81">
        <v>1631142</v>
      </c>
      <c r="AY81">
        <v>6122308</v>
      </c>
      <c r="AZ81">
        <v>7890813</v>
      </c>
      <c r="BA81">
        <v>13316779</v>
      </c>
      <c r="BB81">
        <v>13736718</v>
      </c>
      <c r="BC81">
        <v>14978187</v>
      </c>
    </row>
    <row r="82" spans="1:55" x14ac:dyDescent="0.25">
      <c r="A82" t="s">
        <v>0</v>
      </c>
      <c r="B82" t="s">
        <v>61</v>
      </c>
      <c r="C82" t="s">
        <v>62</v>
      </c>
      <c r="D82" t="s">
        <v>232</v>
      </c>
      <c r="J82">
        <v>60184</v>
      </c>
      <c r="K82">
        <v>79497</v>
      </c>
      <c r="L82">
        <v>51362</v>
      </c>
      <c r="M82">
        <v>61206</v>
      </c>
      <c r="N82">
        <v>46773</v>
      </c>
      <c r="O82">
        <v>66762</v>
      </c>
      <c r="P82">
        <v>67305</v>
      </c>
      <c r="Q82">
        <v>75221</v>
      </c>
      <c r="R82">
        <v>56823</v>
      </c>
      <c r="X82">
        <v>50433</v>
      </c>
      <c r="Y82">
        <v>58382</v>
      </c>
      <c r="Z82">
        <v>18332</v>
      </c>
      <c r="AA82" s="1">
        <v>23241</v>
      </c>
      <c r="AB82">
        <v>15482</v>
      </c>
      <c r="AC82" s="1">
        <v>23805</v>
      </c>
      <c r="AD82">
        <v>39446</v>
      </c>
      <c r="AE82" s="1">
        <v>21350</v>
      </c>
      <c r="AF82" s="1">
        <v>22922</v>
      </c>
      <c r="AG82" s="1">
        <v>26836</v>
      </c>
      <c r="AH82" s="1">
        <v>26596</v>
      </c>
      <c r="AI82" s="1">
        <v>17777</v>
      </c>
      <c r="AJ82" s="1">
        <v>20317</v>
      </c>
      <c r="AK82" s="1">
        <v>22181</v>
      </c>
      <c r="AL82">
        <v>11884</v>
      </c>
      <c r="AM82">
        <v>15953</v>
      </c>
    </row>
    <row r="83" spans="1:55" x14ac:dyDescent="0.25">
      <c r="A83" t="s">
        <v>0</v>
      </c>
      <c r="B83" t="s">
        <v>63</v>
      </c>
      <c r="C83" t="s">
        <v>64</v>
      </c>
      <c r="D83" t="s">
        <v>232</v>
      </c>
      <c r="J83">
        <v>15</v>
      </c>
      <c r="K83">
        <v>70</v>
      </c>
      <c r="L83">
        <v>19</v>
      </c>
      <c r="M83">
        <v>44</v>
      </c>
      <c r="N83">
        <v>541</v>
      </c>
      <c r="O83">
        <v>2270</v>
      </c>
      <c r="P83">
        <v>1426</v>
      </c>
      <c r="Q83">
        <v>3146</v>
      </c>
      <c r="R83">
        <v>2177</v>
      </c>
      <c r="Y83">
        <v>1095</v>
      </c>
      <c r="AA83" s="1">
        <v>1021</v>
      </c>
    </row>
    <row r="84" spans="1:55" x14ac:dyDescent="0.25">
      <c r="A84" t="s">
        <v>0</v>
      </c>
      <c r="B84" t="s">
        <v>65</v>
      </c>
      <c r="D84" t="s">
        <v>232</v>
      </c>
      <c r="Z84">
        <v>3264</v>
      </c>
      <c r="AA84" s="1">
        <v>12695</v>
      </c>
      <c r="AB84">
        <v>17709</v>
      </c>
      <c r="AC84" s="1">
        <v>26749</v>
      </c>
      <c r="AD84">
        <v>24663</v>
      </c>
      <c r="AE84" s="1">
        <v>31047</v>
      </c>
      <c r="AF84" s="1">
        <v>48877</v>
      </c>
      <c r="AG84" s="1">
        <v>36771</v>
      </c>
      <c r="AH84" s="1">
        <v>32486</v>
      </c>
      <c r="AI84" s="1">
        <v>22530</v>
      </c>
      <c r="AJ84" s="1">
        <v>29775</v>
      </c>
      <c r="AK84" s="1">
        <v>33685</v>
      </c>
      <c r="AL84">
        <v>44808</v>
      </c>
      <c r="AM84">
        <v>37843</v>
      </c>
      <c r="AN84">
        <v>41542</v>
      </c>
      <c r="AO84">
        <v>35543</v>
      </c>
      <c r="AP84">
        <v>37409</v>
      </c>
      <c r="AQ84">
        <v>24025</v>
      </c>
      <c r="AR84">
        <v>6890</v>
      </c>
      <c r="AS84">
        <v>81</v>
      </c>
      <c r="AX84">
        <v>10762</v>
      </c>
      <c r="AY84">
        <v>469686</v>
      </c>
      <c r="AZ84">
        <v>485700</v>
      </c>
      <c r="BA84">
        <v>16091</v>
      </c>
      <c r="BB84">
        <v>7026</v>
      </c>
      <c r="BC84">
        <v>20</v>
      </c>
    </row>
    <row r="85" spans="1:55" x14ac:dyDescent="0.25">
      <c r="A85" t="s">
        <v>0</v>
      </c>
      <c r="B85" t="s">
        <v>66</v>
      </c>
      <c r="D85" t="s">
        <v>232</v>
      </c>
      <c r="J85">
        <v>568683</v>
      </c>
      <c r="K85">
        <v>567063</v>
      </c>
      <c r="L85">
        <v>554460</v>
      </c>
      <c r="M85">
        <v>658618</v>
      </c>
      <c r="N85">
        <v>856734</v>
      </c>
      <c r="O85">
        <v>707692</v>
      </c>
      <c r="P85">
        <v>940093</v>
      </c>
      <c r="Q85">
        <v>1002423</v>
      </c>
      <c r="R85">
        <v>471579</v>
      </c>
      <c r="X85">
        <v>449141</v>
      </c>
      <c r="Y85">
        <v>996711</v>
      </c>
      <c r="Z85">
        <v>1047091</v>
      </c>
      <c r="AA85" s="1">
        <v>857336</v>
      </c>
      <c r="AB85">
        <v>1332159</v>
      </c>
      <c r="AC85" s="1">
        <v>1101831</v>
      </c>
      <c r="AD85">
        <v>1333436</v>
      </c>
      <c r="AE85" s="1">
        <v>883515</v>
      </c>
      <c r="AF85" s="1">
        <v>924351</v>
      </c>
      <c r="AG85" s="1">
        <v>914038</v>
      </c>
      <c r="AH85" s="1">
        <v>853334</v>
      </c>
      <c r="AI85" s="1">
        <v>433843</v>
      </c>
      <c r="AJ85" s="1">
        <v>546449</v>
      </c>
      <c r="AK85" s="1">
        <v>562516</v>
      </c>
      <c r="AL85">
        <v>268464</v>
      </c>
      <c r="AM85">
        <v>268039</v>
      </c>
      <c r="AN85">
        <v>199104</v>
      </c>
      <c r="AO85">
        <v>211930</v>
      </c>
      <c r="AP85">
        <v>267933</v>
      </c>
      <c r="AQ85">
        <v>321339</v>
      </c>
      <c r="AR85">
        <v>153672</v>
      </c>
      <c r="AS85">
        <v>301916</v>
      </c>
      <c r="AT85">
        <v>52270</v>
      </c>
      <c r="AY85">
        <v>940</v>
      </c>
      <c r="AZ85">
        <v>57052</v>
      </c>
      <c r="BA85">
        <v>265454</v>
      </c>
      <c r="BB85">
        <v>692846</v>
      </c>
      <c r="BC85">
        <v>322198</v>
      </c>
    </row>
    <row r="86" spans="1:55" x14ac:dyDescent="0.25">
      <c r="B86" t="s">
        <v>291</v>
      </c>
      <c r="J86">
        <v>52971</v>
      </c>
      <c r="K86">
        <v>61724</v>
      </c>
      <c r="L86">
        <v>159304</v>
      </c>
      <c r="M86">
        <v>242862</v>
      </c>
      <c r="N86">
        <v>204318</v>
      </c>
      <c r="O86">
        <v>341074</v>
      </c>
      <c r="P86">
        <v>318694</v>
      </c>
      <c r="Q86">
        <v>316498</v>
      </c>
      <c r="R86">
        <v>37606</v>
      </c>
      <c r="X86">
        <v>828308</v>
      </c>
      <c r="Y86">
        <v>611231</v>
      </c>
      <c r="AF86" s="1"/>
      <c r="AG86" s="1"/>
      <c r="AH86" s="1"/>
    </row>
    <row r="87" spans="1:55" x14ac:dyDescent="0.25">
      <c r="A87" t="s">
        <v>0</v>
      </c>
      <c r="B87" t="s">
        <v>67</v>
      </c>
      <c r="D87" t="s">
        <v>232</v>
      </c>
      <c r="J87">
        <v>1237169</v>
      </c>
      <c r="K87">
        <v>1594522</v>
      </c>
      <c r="L87">
        <v>2112409</v>
      </c>
      <c r="M87">
        <v>1984840</v>
      </c>
      <c r="N87">
        <v>1718337</v>
      </c>
      <c r="O87">
        <v>1826652</v>
      </c>
      <c r="P87">
        <v>2709624</v>
      </c>
      <c r="Q87">
        <v>2933159</v>
      </c>
      <c r="R87">
        <v>1947198</v>
      </c>
      <c r="X87">
        <v>5585085</v>
      </c>
      <c r="Y87">
        <v>7112462</v>
      </c>
      <c r="Z87">
        <v>5798593</v>
      </c>
      <c r="AA87" s="1">
        <v>2630491</v>
      </c>
      <c r="AB87">
        <v>2772464</v>
      </c>
      <c r="AC87" s="1">
        <v>2857170</v>
      </c>
      <c r="AD87">
        <v>3072818</v>
      </c>
      <c r="AE87" s="1">
        <v>2612153</v>
      </c>
      <c r="AF87" s="1">
        <v>2681780</v>
      </c>
      <c r="AG87" s="1">
        <v>2989317</v>
      </c>
      <c r="AH87" s="1">
        <v>2316681</v>
      </c>
      <c r="AI87" s="1">
        <v>1946963</v>
      </c>
      <c r="AJ87" s="1">
        <v>1333342</v>
      </c>
      <c r="AK87" s="1">
        <v>1757028</v>
      </c>
      <c r="AL87">
        <v>2385194</v>
      </c>
      <c r="AM87">
        <v>2679189</v>
      </c>
      <c r="AN87">
        <v>1213324</v>
      </c>
      <c r="AO87">
        <v>1120365</v>
      </c>
      <c r="AP87">
        <v>1814286</v>
      </c>
      <c r="AQ87">
        <v>1352017</v>
      </c>
      <c r="AR87">
        <v>1798015</v>
      </c>
      <c r="AS87">
        <v>1636261</v>
      </c>
      <c r="AX87">
        <v>4793</v>
      </c>
      <c r="AY87">
        <v>8920</v>
      </c>
      <c r="AZ87">
        <v>109952</v>
      </c>
      <c r="BA87">
        <v>932171</v>
      </c>
      <c r="BB87">
        <v>1669327</v>
      </c>
      <c r="BC87">
        <v>706282</v>
      </c>
    </row>
    <row r="88" spans="1:55" x14ac:dyDescent="0.25">
      <c r="A88" t="s">
        <v>0</v>
      </c>
      <c r="B88" t="s">
        <v>68</v>
      </c>
      <c r="D88" t="s">
        <v>232</v>
      </c>
      <c r="J88">
        <v>2982980</v>
      </c>
      <c r="K88">
        <v>3566225</v>
      </c>
      <c r="L88">
        <v>3186676</v>
      </c>
      <c r="M88">
        <v>2577542</v>
      </c>
      <c r="N88">
        <v>3123465</v>
      </c>
      <c r="O88">
        <v>3499168</v>
      </c>
      <c r="P88">
        <v>3551285</v>
      </c>
      <c r="Q88">
        <v>3199336</v>
      </c>
      <c r="R88">
        <v>2413637</v>
      </c>
      <c r="X88">
        <v>12237765</v>
      </c>
      <c r="Y88">
        <v>12481418</v>
      </c>
      <c r="Z88">
        <v>4579850</v>
      </c>
      <c r="AA88" s="1">
        <v>3407942</v>
      </c>
      <c r="AB88">
        <v>3127141</v>
      </c>
      <c r="AC88" s="1">
        <v>3321684</v>
      </c>
      <c r="AD88">
        <v>3573432</v>
      </c>
      <c r="AE88" s="1">
        <v>2418870</v>
      </c>
      <c r="AF88" s="1">
        <v>2402948</v>
      </c>
      <c r="AG88" s="1">
        <v>2016085</v>
      </c>
      <c r="AH88" s="1">
        <v>2196430</v>
      </c>
      <c r="AI88" s="1">
        <v>1572387</v>
      </c>
      <c r="AJ88" s="1">
        <v>1431393</v>
      </c>
      <c r="AK88" s="1">
        <v>1056520</v>
      </c>
    </row>
    <row r="89" spans="1:55" x14ac:dyDescent="0.25">
      <c r="A89" t="s">
        <v>0</v>
      </c>
      <c r="B89" t="s">
        <v>69</v>
      </c>
      <c r="D89" t="s">
        <v>232</v>
      </c>
      <c r="J89">
        <v>3648406</v>
      </c>
      <c r="K89">
        <v>4450206</v>
      </c>
      <c r="L89">
        <v>4307061</v>
      </c>
      <c r="M89">
        <v>4371440</v>
      </c>
      <c r="N89">
        <v>4440816</v>
      </c>
      <c r="O89">
        <v>5070736</v>
      </c>
      <c r="P89">
        <v>5844759</v>
      </c>
      <c r="Q89">
        <v>4840995</v>
      </c>
      <c r="R89">
        <v>5291186</v>
      </c>
      <c r="X89">
        <v>9871948</v>
      </c>
      <c r="Y89">
        <v>18840137</v>
      </c>
      <c r="Z89">
        <v>139476</v>
      </c>
      <c r="AA89" s="1">
        <v>274764</v>
      </c>
      <c r="AB89">
        <v>796876</v>
      </c>
      <c r="AC89" s="1">
        <v>894395</v>
      </c>
      <c r="AD89">
        <v>1026760</v>
      </c>
      <c r="AE89" s="1">
        <v>684359</v>
      </c>
      <c r="AF89" s="1">
        <v>777792</v>
      </c>
      <c r="AG89" s="1">
        <v>721933</v>
      </c>
      <c r="AH89" s="1">
        <v>628410</v>
      </c>
      <c r="AI89" s="1">
        <v>295898</v>
      </c>
      <c r="AJ89" s="1">
        <v>283529</v>
      </c>
      <c r="AK89" s="1">
        <v>425791</v>
      </c>
    </row>
    <row r="90" spans="1:55" x14ac:dyDescent="0.25">
      <c r="A90" t="s">
        <v>0</v>
      </c>
      <c r="B90" t="s">
        <v>70</v>
      </c>
      <c r="C90" t="s">
        <v>71</v>
      </c>
      <c r="D90" t="s">
        <v>232</v>
      </c>
      <c r="Z90">
        <v>16888</v>
      </c>
      <c r="AA90" s="1">
        <v>5601</v>
      </c>
      <c r="AB90">
        <v>6209</v>
      </c>
    </row>
    <row r="91" spans="1:55" x14ac:dyDescent="0.25">
      <c r="A91" t="s">
        <v>0</v>
      </c>
      <c r="B91" t="s">
        <v>72</v>
      </c>
      <c r="C91" t="s">
        <v>73</v>
      </c>
      <c r="D91" t="s">
        <v>232</v>
      </c>
      <c r="Z91">
        <v>1678737</v>
      </c>
      <c r="AA91" s="1">
        <v>932839</v>
      </c>
    </row>
    <row r="92" spans="1:55" x14ac:dyDescent="0.25">
      <c r="A92" t="s">
        <v>0</v>
      </c>
      <c r="B92" t="s">
        <v>218</v>
      </c>
      <c r="D92" t="s">
        <v>232</v>
      </c>
      <c r="AL92">
        <v>1459060</v>
      </c>
      <c r="AM92">
        <v>1172139</v>
      </c>
      <c r="AN92">
        <v>1021210</v>
      </c>
      <c r="AO92">
        <v>947745</v>
      </c>
      <c r="AP92">
        <v>1542695</v>
      </c>
      <c r="AQ92">
        <v>2475867</v>
      </c>
      <c r="AR92">
        <v>1547955</v>
      </c>
      <c r="AS92">
        <v>7201743</v>
      </c>
      <c r="AT92">
        <v>8269534</v>
      </c>
      <c r="AU92">
        <v>6758513</v>
      </c>
      <c r="AV92">
        <v>12828089</v>
      </c>
      <c r="AW92">
        <v>3231289</v>
      </c>
      <c r="AX92">
        <v>4153982</v>
      </c>
      <c r="AY92">
        <v>6252646</v>
      </c>
      <c r="AZ92">
        <v>11431921</v>
      </c>
      <c r="BA92">
        <v>16039375</v>
      </c>
      <c r="BB92">
        <v>10117228</v>
      </c>
      <c r="BC92">
        <v>10583122</v>
      </c>
    </row>
    <row r="93" spans="1:55" x14ac:dyDescent="0.25">
      <c r="B93" t="s">
        <v>259</v>
      </c>
      <c r="AS93">
        <v>396373</v>
      </c>
      <c r="AT93">
        <v>20776</v>
      </c>
      <c r="AU93">
        <v>591973</v>
      </c>
      <c r="AV93">
        <v>749572</v>
      </c>
      <c r="AW93">
        <v>755545</v>
      </c>
      <c r="AX93">
        <v>1142661</v>
      </c>
      <c r="AY93">
        <v>4806291</v>
      </c>
    </row>
    <row r="94" spans="1:55" x14ac:dyDescent="0.25">
      <c r="B94" t="s">
        <v>30</v>
      </c>
      <c r="AZ94">
        <v>1935575</v>
      </c>
      <c r="BA94">
        <v>1895480</v>
      </c>
      <c r="BB94">
        <v>2430922</v>
      </c>
      <c r="BC94">
        <v>2969600</v>
      </c>
    </row>
    <row r="95" spans="1:55" x14ac:dyDescent="0.25">
      <c r="B95" t="s">
        <v>264</v>
      </c>
      <c r="AZ95">
        <v>3925830</v>
      </c>
      <c r="BA95">
        <v>5558739</v>
      </c>
      <c r="BB95">
        <v>8525893</v>
      </c>
      <c r="BC95">
        <v>8060501</v>
      </c>
    </row>
    <row r="96" spans="1:55" x14ac:dyDescent="0.25">
      <c r="B96" t="s">
        <v>265</v>
      </c>
      <c r="BB96">
        <v>6291957</v>
      </c>
      <c r="BC96">
        <v>9482317</v>
      </c>
    </row>
    <row r="97" spans="1:55" x14ac:dyDescent="0.25">
      <c r="B97" t="s">
        <v>266</v>
      </c>
      <c r="AZ97">
        <v>750166</v>
      </c>
      <c r="BA97">
        <v>2307476</v>
      </c>
      <c r="BB97">
        <v>2111504</v>
      </c>
      <c r="BC97">
        <v>3139924</v>
      </c>
    </row>
    <row r="98" spans="1:55" x14ac:dyDescent="0.25">
      <c r="A98" t="s">
        <v>0</v>
      </c>
      <c r="B98" t="s">
        <v>74</v>
      </c>
      <c r="D98" t="s">
        <v>232</v>
      </c>
      <c r="J98">
        <v>7848948</v>
      </c>
      <c r="K98">
        <v>8935749</v>
      </c>
      <c r="L98">
        <v>10022158</v>
      </c>
      <c r="M98">
        <v>9576658</v>
      </c>
      <c r="N98">
        <v>7981973</v>
      </c>
      <c r="O98">
        <v>8717330</v>
      </c>
      <c r="P98">
        <v>10299973</v>
      </c>
      <c r="Q98">
        <v>9448370</v>
      </c>
      <c r="R98">
        <v>9805418</v>
      </c>
      <c r="AB98">
        <v>15073468</v>
      </c>
      <c r="AC98" s="1">
        <v>15117525</v>
      </c>
      <c r="AD98">
        <v>16424231</v>
      </c>
      <c r="AE98" s="1">
        <v>11030330</v>
      </c>
      <c r="AF98" s="1">
        <v>12564387</v>
      </c>
      <c r="AG98" s="1">
        <v>11185647</v>
      </c>
      <c r="AH98" s="1">
        <v>12576232</v>
      </c>
      <c r="AI98" s="1">
        <v>9807690</v>
      </c>
      <c r="AJ98" s="1">
        <v>6650427</v>
      </c>
      <c r="AK98" s="1">
        <v>6509981</v>
      </c>
      <c r="AL98">
        <v>6260049</v>
      </c>
      <c r="AM98">
        <v>6528322</v>
      </c>
      <c r="AN98">
        <v>7631373</v>
      </c>
      <c r="AO98">
        <v>7756411</v>
      </c>
      <c r="AP98">
        <v>7878890</v>
      </c>
      <c r="AQ98">
        <v>8689015</v>
      </c>
      <c r="AR98">
        <v>9670053</v>
      </c>
      <c r="AS98">
        <v>8968468</v>
      </c>
      <c r="AT98">
        <v>9018048</v>
      </c>
      <c r="AU98">
        <v>8901901</v>
      </c>
      <c r="AV98">
        <v>4509341</v>
      </c>
      <c r="AW98">
        <v>5919235</v>
      </c>
      <c r="AX98">
        <v>11251147</v>
      </c>
      <c r="AY98">
        <v>23388391</v>
      </c>
      <c r="AZ98">
        <v>21969636</v>
      </c>
      <c r="BA98">
        <v>34101055</v>
      </c>
      <c r="BB98">
        <v>35980906</v>
      </c>
      <c r="BC98">
        <v>42442154</v>
      </c>
    </row>
    <row r="99" spans="1:55" x14ac:dyDescent="0.25">
      <c r="A99" t="s">
        <v>0</v>
      </c>
      <c r="B99" t="s">
        <v>75</v>
      </c>
      <c r="D99" t="s">
        <v>232</v>
      </c>
      <c r="J99">
        <v>587097</v>
      </c>
      <c r="K99">
        <v>718050</v>
      </c>
      <c r="L99">
        <v>787584</v>
      </c>
      <c r="M99">
        <v>1072438</v>
      </c>
      <c r="N99">
        <v>954678</v>
      </c>
      <c r="O99">
        <v>858952</v>
      </c>
      <c r="P99">
        <v>1178455</v>
      </c>
      <c r="Q99">
        <v>1718063</v>
      </c>
      <c r="R99">
        <v>1277197</v>
      </c>
      <c r="X99">
        <v>3474082</v>
      </c>
      <c r="Y99">
        <v>4389993</v>
      </c>
      <c r="Z99">
        <v>3029273</v>
      </c>
      <c r="AA99" s="1">
        <v>2317806</v>
      </c>
      <c r="AB99">
        <v>1704755</v>
      </c>
      <c r="AC99" s="1">
        <v>2396083</v>
      </c>
      <c r="AD99">
        <v>2135363</v>
      </c>
      <c r="AE99" s="1">
        <v>1517282</v>
      </c>
      <c r="AF99" s="1">
        <v>1722573</v>
      </c>
      <c r="AG99" s="1">
        <v>2036123</v>
      </c>
      <c r="AH99" s="1">
        <v>2023084</v>
      </c>
      <c r="AI99" s="1">
        <v>1404432</v>
      </c>
      <c r="AJ99" s="1">
        <v>1337426</v>
      </c>
      <c r="AK99" s="1">
        <v>1420284</v>
      </c>
      <c r="AL99">
        <v>1203727</v>
      </c>
      <c r="AM99">
        <v>863834</v>
      </c>
      <c r="AN99">
        <v>715473</v>
      </c>
      <c r="AO99">
        <v>543546</v>
      </c>
      <c r="AP99">
        <v>439231</v>
      </c>
      <c r="AQ99">
        <v>313042</v>
      </c>
      <c r="AR99">
        <v>305788</v>
      </c>
      <c r="AS99">
        <v>352373</v>
      </c>
      <c r="AT99">
        <v>192047</v>
      </c>
      <c r="AU99">
        <v>125730</v>
      </c>
      <c r="AV99">
        <v>234387</v>
      </c>
      <c r="AW99">
        <v>368159</v>
      </c>
      <c r="AX99">
        <v>578307</v>
      </c>
      <c r="AY99">
        <v>1413502</v>
      </c>
      <c r="AZ99">
        <v>1449318</v>
      </c>
      <c r="BA99">
        <v>2215804</v>
      </c>
      <c r="BB99">
        <v>1773832</v>
      </c>
      <c r="BC99">
        <v>2669097</v>
      </c>
    </row>
    <row r="100" spans="1:55" x14ac:dyDescent="0.25">
      <c r="A100" t="s">
        <v>0</v>
      </c>
      <c r="B100" t="s">
        <v>76</v>
      </c>
      <c r="D100" t="s">
        <v>232</v>
      </c>
      <c r="J100">
        <v>54059</v>
      </c>
      <c r="K100">
        <v>71755</v>
      </c>
      <c r="L100">
        <v>95907</v>
      </c>
      <c r="M100">
        <v>61279</v>
      </c>
      <c r="N100">
        <v>57620</v>
      </c>
      <c r="O100">
        <v>67348</v>
      </c>
      <c r="P100">
        <v>88087</v>
      </c>
      <c r="Q100">
        <v>92977</v>
      </c>
      <c r="R100">
        <v>90258</v>
      </c>
      <c r="X100">
        <v>163715</v>
      </c>
      <c r="Y100">
        <v>271992</v>
      </c>
      <c r="Z100">
        <v>106521</v>
      </c>
      <c r="AA100" s="1">
        <v>131696</v>
      </c>
      <c r="AB100">
        <v>113922</v>
      </c>
      <c r="AC100" s="1">
        <v>143242</v>
      </c>
      <c r="AD100">
        <v>155939</v>
      </c>
      <c r="AE100" s="1">
        <v>173969</v>
      </c>
      <c r="AF100" s="1">
        <v>186313</v>
      </c>
      <c r="AG100" s="1">
        <v>211297</v>
      </c>
      <c r="AH100" s="1">
        <v>133452</v>
      </c>
      <c r="AI100" s="1">
        <v>119575</v>
      </c>
      <c r="AJ100" s="1">
        <v>65425</v>
      </c>
      <c r="AK100" s="1">
        <v>82051</v>
      </c>
      <c r="AL100">
        <v>77808</v>
      </c>
      <c r="AM100">
        <v>69115</v>
      </c>
      <c r="AN100">
        <v>74919</v>
      </c>
      <c r="AO100">
        <v>81980</v>
      </c>
      <c r="AP100">
        <v>91414</v>
      </c>
      <c r="AQ100">
        <v>77644</v>
      </c>
      <c r="AR100">
        <v>67521</v>
      </c>
      <c r="AS100">
        <v>74789</v>
      </c>
      <c r="AT100">
        <v>71987</v>
      </c>
      <c r="AU100">
        <v>60789</v>
      </c>
      <c r="AV100">
        <v>52240</v>
      </c>
      <c r="AW100">
        <v>23692</v>
      </c>
      <c r="AX100">
        <v>59950</v>
      </c>
      <c r="AY100">
        <v>100458</v>
      </c>
      <c r="AZ100">
        <v>161309</v>
      </c>
      <c r="BA100">
        <v>340470</v>
      </c>
      <c r="BB100">
        <v>1116590</v>
      </c>
      <c r="BC100">
        <v>996559</v>
      </c>
    </row>
    <row r="101" spans="1:55" x14ac:dyDescent="0.25">
      <c r="A101" t="s">
        <v>0</v>
      </c>
      <c r="B101" t="s">
        <v>77</v>
      </c>
      <c r="D101" t="s">
        <v>232</v>
      </c>
      <c r="J101">
        <v>13940</v>
      </c>
      <c r="K101">
        <v>13945</v>
      </c>
      <c r="L101">
        <v>28122</v>
      </c>
      <c r="M101">
        <v>11548</v>
      </c>
      <c r="N101">
        <v>1789</v>
      </c>
      <c r="O101">
        <v>1366</v>
      </c>
      <c r="P101">
        <v>2441</v>
      </c>
      <c r="Q101">
        <v>4926</v>
      </c>
      <c r="R101">
        <v>5620</v>
      </c>
      <c r="X101">
        <v>10869</v>
      </c>
      <c r="Y101">
        <v>81336</v>
      </c>
      <c r="Z101">
        <v>54387</v>
      </c>
      <c r="AA101" s="1">
        <v>4097</v>
      </c>
      <c r="AB101">
        <v>7962</v>
      </c>
      <c r="AC101" s="1">
        <v>12338</v>
      </c>
      <c r="AD101">
        <v>21781</v>
      </c>
      <c r="AE101" s="1">
        <v>16368</v>
      </c>
      <c r="AF101" s="1">
        <v>16051</v>
      </c>
      <c r="AG101" s="1">
        <v>19954</v>
      </c>
      <c r="AH101" s="1">
        <v>33785</v>
      </c>
      <c r="AI101" s="1">
        <v>33343</v>
      </c>
      <c r="AJ101" s="1">
        <v>22636</v>
      </c>
      <c r="AK101" s="1">
        <v>18772</v>
      </c>
      <c r="AS101">
        <v>144</v>
      </c>
      <c r="AU101">
        <v>2102</v>
      </c>
      <c r="AV101">
        <v>102396</v>
      </c>
      <c r="AW101">
        <v>104564</v>
      </c>
      <c r="AX101">
        <v>270223</v>
      </c>
      <c r="AY101">
        <v>687611</v>
      </c>
      <c r="AZ101">
        <v>1007675</v>
      </c>
      <c r="BA101">
        <v>901325</v>
      </c>
      <c r="BB101">
        <v>677770</v>
      </c>
      <c r="BC101">
        <v>730549</v>
      </c>
    </row>
    <row r="102" spans="1:55" x14ac:dyDescent="0.25">
      <c r="A102" t="s">
        <v>0</v>
      </c>
      <c r="B102" t="s">
        <v>78</v>
      </c>
      <c r="D102" t="s">
        <v>232</v>
      </c>
      <c r="J102">
        <v>19577</v>
      </c>
      <c r="K102">
        <v>38221</v>
      </c>
      <c r="L102">
        <v>82526</v>
      </c>
      <c r="M102">
        <v>62690</v>
      </c>
      <c r="N102">
        <v>29855</v>
      </c>
      <c r="O102">
        <v>29386</v>
      </c>
      <c r="P102">
        <v>34373</v>
      </c>
      <c r="Q102">
        <v>64142</v>
      </c>
      <c r="R102">
        <v>16448</v>
      </c>
      <c r="X102">
        <v>3038</v>
      </c>
      <c r="Y102">
        <v>6631</v>
      </c>
      <c r="Z102">
        <v>1344</v>
      </c>
      <c r="AA102" s="1">
        <v>8586</v>
      </c>
      <c r="AB102">
        <v>8050</v>
      </c>
      <c r="AC102" s="1">
        <v>14052</v>
      </c>
      <c r="AD102">
        <v>13002</v>
      </c>
      <c r="AE102" s="1">
        <v>11780</v>
      </c>
      <c r="AF102" s="1">
        <v>15215</v>
      </c>
      <c r="AG102" s="1">
        <v>18472</v>
      </c>
      <c r="AH102" s="1">
        <v>15527</v>
      </c>
      <c r="AI102" s="1">
        <v>11798</v>
      </c>
      <c r="AJ102" s="1">
        <v>16704</v>
      </c>
      <c r="AK102" s="1">
        <v>15909</v>
      </c>
    </row>
    <row r="103" spans="1:55" x14ac:dyDescent="0.25">
      <c r="A103" t="s">
        <v>0</v>
      </c>
      <c r="B103" t="s">
        <v>79</v>
      </c>
      <c r="D103" t="s">
        <v>232</v>
      </c>
      <c r="P103">
        <v>5</v>
      </c>
      <c r="X103">
        <v>1661102</v>
      </c>
      <c r="Y103">
        <v>719</v>
      </c>
      <c r="AA103" s="1">
        <v>314</v>
      </c>
      <c r="AB103">
        <v>3638</v>
      </c>
      <c r="AC103" s="1">
        <v>44396</v>
      </c>
      <c r="AD103">
        <v>6708</v>
      </c>
      <c r="AE103" s="1">
        <v>52436</v>
      </c>
      <c r="AF103" s="1">
        <v>146793</v>
      </c>
      <c r="AG103" s="1">
        <v>152339</v>
      </c>
      <c r="AH103" s="1">
        <v>131282</v>
      </c>
      <c r="AI103" s="1">
        <v>121377</v>
      </c>
      <c r="AJ103" s="1">
        <v>87549</v>
      </c>
      <c r="AK103" s="1">
        <v>88240</v>
      </c>
    </row>
    <row r="104" spans="1:55" x14ac:dyDescent="0.25">
      <c r="A104" t="s">
        <v>0</v>
      </c>
      <c r="B104" t="s">
        <v>219</v>
      </c>
      <c r="D104" t="s">
        <v>232</v>
      </c>
      <c r="AL104">
        <v>91909</v>
      </c>
      <c r="AM104">
        <v>58459</v>
      </c>
      <c r="AN104">
        <v>71137</v>
      </c>
      <c r="AO104">
        <v>85327</v>
      </c>
      <c r="AP104">
        <v>87071</v>
      </c>
      <c r="AQ104">
        <v>94960</v>
      </c>
      <c r="AR104">
        <v>100395</v>
      </c>
      <c r="AS104">
        <v>74874</v>
      </c>
      <c r="AT104">
        <v>40215</v>
      </c>
      <c r="AU104">
        <v>56388</v>
      </c>
      <c r="AV104">
        <v>127745</v>
      </c>
      <c r="AW104">
        <v>57565</v>
      </c>
      <c r="AX104">
        <v>93762</v>
      </c>
      <c r="AY104">
        <v>456817</v>
      </c>
    </row>
    <row r="105" spans="1:55" x14ac:dyDescent="0.25">
      <c r="A105" t="s">
        <v>0</v>
      </c>
      <c r="B105" t="s">
        <v>220</v>
      </c>
      <c r="D105" t="s">
        <v>232</v>
      </c>
      <c r="AL105">
        <v>20098</v>
      </c>
      <c r="AM105">
        <v>38017</v>
      </c>
      <c r="AN105">
        <v>23920</v>
      </c>
      <c r="AO105">
        <v>66865</v>
      </c>
      <c r="AP105">
        <v>40627</v>
      </c>
      <c r="AQ105">
        <v>40262</v>
      </c>
      <c r="AR105">
        <v>50550</v>
      </c>
      <c r="AS105">
        <v>39075</v>
      </c>
      <c r="AT105">
        <v>39882</v>
      </c>
      <c r="AU105">
        <v>7976</v>
      </c>
      <c r="AV105">
        <v>9449</v>
      </c>
      <c r="AW105">
        <v>20135</v>
      </c>
      <c r="AX105">
        <v>234899</v>
      </c>
    </row>
    <row r="106" spans="1:55" x14ac:dyDescent="0.25">
      <c r="B106" t="s">
        <v>267</v>
      </c>
      <c r="AZ106">
        <v>795974</v>
      </c>
      <c r="BA106">
        <v>1624306</v>
      </c>
      <c r="BB106">
        <v>3438466</v>
      </c>
      <c r="BC106">
        <v>2882662</v>
      </c>
    </row>
    <row r="107" spans="1:55" x14ac:dyDescent="0.25">
      <c r="B107" t="s">
        <v>268</v>
      </c>
      <c r="AZ107">
        <v>807</v>
      </c>
      <c r="BA107">
        <v>47</v>
      </c>
      <c r="BB107">
        <v>1750</v>
      </c>
      <c r="BC107">
        <v>4657</v>
      </c>
    </row>
    <row r="108" spans="1:55" x14ac:dyDescent="0.25">
      <c r="B108" t="s">
        <v>302</v>
      </c>
      <c r="AY108">
        <v>677119</v>
      </c>
      <c r="AZ108">
        <v>27706</v>
      </c>
      <c r="BA108">
        <v>91581</v>
      </c>
      <c r="BB108">
        <v>98796</v>
      </c>
      <c r="BC108">
        <v>126618</v>
      </c>
    </row>
    <row r="109" spans="1:55" x14ac:dyDescent="0.25">
      <c r="A109" t="s">
        <v>0</v>
      </c>
      <c r="B109" t="s">
        <v>80</v>
      </c>
      <c r="D109" t="s">
        <v>232</v>
      </c>
      <c r="J109">
        <v>473026</v>
      </c>
      <c r="K109">
        <v>478602</v>
      </c>
      <c r="L109">
        <v>690290</v>
      </c>
      <c r="M109">
        <v>477479</v>
      </c>
      <c r="N109">
        <v>351931</v>
      </c>
      <c r="O109">
        <v>744581</v>
      </c>
      <c r="P109">
        <v>828507</v>
      </c>
      <c r="Q109">
        <v>878143</v>
      </c>
      <c r="R109">
        <v>724808</v>
      </c>
      <c r="Y109">
        <v>2206757</v>
      </c>
      <c r="Z109">
        <v>1511019</v>
      </c>
      <c r="AA109" s="1">
        <v>1692906</v>
      </c>
      <c r="AB109">
        <v>1743919</v>
      </c>
      <c r="AC109" s="1">
        <v>1880246</v>
      </c>
      <c r="AD109">
        <v>2453714</v>
      </c>
      <c r="AE109" s="1">
        <v>2001350</v>
      </c>
      <c r="AF109" s="1">
        <v>2243515</v>
      </c>
      <c r="AG109" s="1">
        <v>1628649</v>
      </c>
      <c r="AH109" s="1">
        <v>2260727</v>
      </c>
      <c r="AI109" s="1">
        <v>2694514</v>
      </c>
      <c r="AJ109" s="1">
        <v>727443</v>
      </c>
      <c r="AK109" s="1">
        <v>826845</v>
      </c>
      <c r="AL109">
        <v>1053550</v>
      </c>
      <c r="AM109">
        <v>1730863</v>
      </c>
      <c r="AN109">
        <v>2662704</v>
      </c>
      <c r="AO109">
        <v>2705990</v>
      </c>
      <c r="AP109">
        <v>3278293</v>
      </c>
      <c r="AQ109">
        <v>5431013</v>
      </c>
      <c r="AR109">
        <v>3969244</v>
      </c>
      <c r="AS109">
        <v>1802085</v>
      </c>
      <c r="AT109">
        <v>1227477</v>
      </c>
      <c r="AU109">
        <v>3133495</v>
      </c>
      <c r="AV109">
        <v>1709352</v>
      </c>
      <c r="AW109">
        <v>4614825</v>
      </c>
      <c r="AX109">
        <v>5089208</v>
      </c>
      <c r="AY109">
        <v>11883817</v>
      </c>
      <c r="AZ109">
        <v>15850590</v>
      </c>
      <c r="BA109">
        <v>24566836</v>
      </c>
      <c r="BB109">
        <v>30989394</v>
      </c>
      <c r="BC109">
        <v>30215453</v>
      </c>
    </row>
    <row r="110" spans="1:55" x14ac:dyDescent="0.25">
      <c r="A110" t="s">
        <v>0</v>
      </c>
      <c r="B110" t="s">
        <v>81</v>
      </c>
      <c r="D110" t="s">
        <v>232</v>
      </c>
      <c r="L110">
        <v>76575</v>
      </c>
      <c r="M110">
        <v>11056</v>
      </c>
      <c r="N110">
        <v>2620</v>
      </c>
      <c r="O110">
        <v>288</v>
      </c>
      <c r="P110">
        <v>5628</v>
      </c>
      <c r="Q110">
        <v>1971</v>
      </c>
      <c r="R110">
        <v>8</v>
      </c>
      <c r="AA110" s="1">
        <v>192</v>
      </c>
      <c r="AB110">
        <v>2861</v>
      </c>
      <c r="AC110" s="1">
        <v>5051</v>
      </c>
      <c r="AD110">
        <v>5500</v>
      </c>
      <c r="AE110" s="1">
        <v>10452</v>
      </c>
      <c r="AF110" s="1">
        <v>13500</v>
      </c>
      <c r="AG110" s="1">
        <v>13962</v>
      </c>
      <c r="AH110" s="1">
        <v>3897</v>
      </c>
      <c r="AI110" s="1">
        <v>4055</v>
      </c>
      <c r="AJ110" s="1">
        <v>59563</v>
      </c>
      <c r="AK110" s="1">
        <v>65935</v>
      </c>
      <c r="AL110">
        <v>15048</v>
      </c>
      <c r="AM110">
        <v>29031</v>
      </c>
      <c r="AN110">
        <v>8481</v>
      </c>
      <c r="AO110">
        <v>29817</v>
      </c>
      <c r="AP110">
        <v>66314</v>
      </c>
      <c r="AQ110">
        <v>29468</v>
      </c>
      <c r="AR110">
        <v>15252</v>
      </c>
      <c r="AS110">
        <v>14184</v>
      </c>
      <c r="AT110">
        <v>9273</v>
      </c>
      <c r="AU110">
        <v>5044</v>
      </c>
      <c r="AV110">
        <v>4367</v>
      </c>
      <c r="AW110">
        <v>16953</v>
      </c>
      <c r="AX110">
        <v>14360</v>
      </c>
      <c r="AY110">
        <v>125421</v>
      </c>
      <c r="AZ110">
        <v>119439</v>
      </c>
      <c r="BA110">
        <v>433281</v>
      </c>
      <c r="BB110">
        <v>209814</v>
      </c>
      <c r="BC110">
        <v>132807</v>
      </c>
    </row>
    <row r="111" spans="1:55" x14ac:dyDescent="0.25">
      <c r="A111" t="s">
        <v>0</v>
      </c>
      <c r="B111" t="s">
        <v>221</v>
      </c>
      <c r="D111" t="s">
        <v>232</v>
      </c>
      <c r="AL111">
        <v>19882</v>
      </c>
      <c r="AM111">
        <v>13214</v>
      </c>
      <c r="AN111">
        <v>15280</v>
      </c>
      <c r="AO111">
        <v>10112</v>
      </c>
      <c r="AP111">
        <v>18368</v>
      </c>
      <c r="AQ111">
        <v>17069</v>
      </c>
      <c r="AR111">
        <v>7110</v>
      </c>
      <c r="AS111">
        <v>2872</v>
      </c>
      <c r="AT111">
        <v>810</v>
      </c>
      <c r="AU111">
        <v>330</v>
      </c>
      <c r="AW111">
        <v>108</v>
      </c>
      <c r="AX111">
        <v>112</v>
      </c>
      <c r="AY111">
        <v>2102</v>
      </c>
    </row>
    <row r="112" spans="1:55" x14ac:dyDescent="0.25">
      <c r="B112" t="s">
        <v>303</v>
      </c>
      <c r="AZ112">
        <v>4371</v>
      </c>
      <c r="BA112">
        <v>30985</v>
      </c>
      <c r="BB112">
        <v>24460</v>
      </c>
      <c r="BC112">
        <v>30286</v>
      </c>
    </row>
    <row r="113" spans="1:55" x14ac:dyDescent="0.25">
      <c r="B113" t="s">
        <v>269</v>
      </c>
      <c r="AZ113">
        <v>753</v>
      </c>
      <c r="BC113">
        <v>200</v>
      </c>
    </row>
    <row r="114" spans="1:55" x14ac:dyDescent="0.25">
      <c r="A114" t="s">
        <v>0</v>
      </c>
      <c r="B114" t="s">
        <v>82</v>
      </c>
      <c r="D114" t="s">
        <v>232</v>
      </c>
      <c r="P114">
        <v>370</v>
      </c>
      <c r="R114">
        <v>225</v>
      </c>
      <c r="Y114">
        <v>16333</v>
      </c>
      <c r="AA114" s="1">
        <v>3628</v>
      </c>
      <c r="AB114">
        <v>5999</v>
      </c>
      <c r="AC114" s="1">
        <v>8941</v>
      </c>
      <c r="AD114">
        <v>4259</v>
      </c>
      <c r="AE114" s="1">
        <v>681</v>
      </c>
      <c r="AF114" s="1">
        <v>3814</v>
      </c>
      <c r="AG114" s="1">
        <v>4723</v>
      </c>
      <c r="AH114" s="1">
        <v>3602</v>
      </c>
      <c r="AI114" s="1">
        <v>229</v>
      </c>
      <c r="AJ114" s="1">
        <v>466</v>
      </c>
      <c r="AK114" s="1">
        <v>74</v>
      </c>
    </row>
    <row r="115" spans="1:55" x14ac:dyDescent="0.25">
      <c r="A115" t="s">
        <v>0</v>
      </c>
      <c r="B115" t="s">
        <v>83</v>
      </c>
      <c r="D115" t="s">
        <v>232</v>
      </c>
      <c r="J115">
        <v>532872</v>
      </c>
      <c r="K115">
        <v>670138</v>
      </c>
      <c r="L115">
        <v>881296</v>
      </c>
      <c r="M115">
        <v>877205</v>
      </c>
      <c r="N115">
        <v>744055</v>
      </c>
      <c r="O115">
        <v>667841</v>
      </c>
      <c r="P115">
        <v>1038238</v>
      </c>
      <c r="Q115">
        <v>1086080</v>
      </c>
      <c r="R115">
        <v>1352424</v>
      </c>
      <c r="X115">
        <v>1747770</v>
      </c>
      <c r="Y115">
        <v>4074881</v>
      </c>
      <c r="Z115">
        <v>2070667</v>
      </c>
      <c r="AA115" s="1">
        <v>2242041</v>
      </c>
      <c r="AB115">
        <v>1645952</v>
      </c>
      <c r="AC115" s="1">
        <v>1845767</v>
      </c>
      <c r="AD115">
        <v>2017169</v>
      </c>
      <c r="AE115" s="1">
        <v>1941698</v>
      </c>
      <c r="AF115" s="1">
        <v>2036471</v>
      </c>
      <c r="AG115" s="1">
        <v>2033968</v>
      </c>
      <c r="AH115" s="1">
        <v>2365340</v>
      </c>
      <c r="AI115" s="1">
        <v>2050314</v>
      </c>
      <c r="AJ115" s="1">
        <v>1004591</v>
      </c>
      <c r="AK115" s="1">
        <v>1140609</v>
      </c>
      <c r="AL115">
        <v>1236058</v>
      </c>
      <c r="AM115">
        <v>1079181</v>
      </c>
      <c r="AN115">
        <v>1196797</v>
      </c>
      <c r="AO115">
        <v>1156705</v>
      </c>
      <c r="AP115">
        <v>1012568</v>
      </c>
      <c r="AQ115">
        <v>1195233</v>
      </c>
      <c r="AR115">
        <v>1024842</v>
      </c>
      <c r="AS115">
        <v>1036124</v>
      </c>
      <c r="AT115">
        <v>711113</v>
      </c>
      <c r="AU115">
        <v>37440</v>
      </c>
      <c r="AY115">
        <v>671141</v>
      </c>
      <c r="AZ115">
        <v>1585889</v>
      </c>
      <c r="BA115">
        <v>2758082</v>
      </c>
      <c r="BB115">
        <v>4689592</v>
      </c>
      <c r="BC115">
        <v>6860280</v>
      </c>
    </row>
    <row r="116" spans="1:55" x14ac:dyDescent="0.25">
      <c r="A116" t="s">
        <v>0</v>
      </c>
      <c r="B116" t="s">
        <v>84</v>
      </c>
      <c r="D116" t="s">
        <v>232</v>
      </c>
      <c r="J116">
        <v>13136648</v>
      </c>
      <c r="K116">
        <v>12199913</v>
      </c>
      <c r="L116">
        <v>12033514</v>
      </c>
      <c r="M116">
        <v>9216112</v>
      </c>
      <c r="N116">
        <v>8445832</v>
      </c>
      <c r="O116">
        <v>9171672</v>
      </c>
      <c r="P116">
        <v>12132448</v>
      </c>
      <c r="Q116">
        <v>10780042</v>
      </c>
      <c r="R116">
        <v>14845269</v>
      </c>
      <c r="X116">
        <v>20969747</v>
      </c>
      <c r="Y116">
        <v>43577342</v>
      </c>
      <c r="Z116">
        <v>26218760</v>
      </c>
      <c r="AA116" s="1">
        <v>22978232</v>
      </c>
      <c r="AB116">
        <v>18634001</v>
      </c>
      <c r="AC116" s="1">
        <v>20346613</v>
      </c>
      <c r="AD116">
        <v>14633399</v>
      </c>
      <c r="AE116" s="1">
        <v>16408614</v>
      </c>
      <c r="AF116" s="1">
        <v>9689977</v>
      </c>
      <c r="AG116" s="1">
        <v>15723992</v>
      </c>
      <c r="AH116" s="1">
        <v>14028983</v>
      </c>
      <c r="AI116" s="1">
        <v>8573923</v>
      </c>
      <c r="AJ116" s="1">
        <v>7858615</v>
      </c>
      <c r="AK116" s="1">
        <v>7837835</v>
      </c>
      <c r="AL116">
        <v>6299987</v>
      </c>
      <c r="AM116">
        <v>6513404</v>
      </c>
      <c r="AN116">
        <v>5021523</v>
      </c>
      <c r="AO116">
        <v>5780445</v>
      </c>
      <c r="AP116">
        <v>5911789</v>
      </c>
      <c r="AQ116">
        <v>4057586</v>
      </c>
      <c r="AR116">
        <v>3557968</v>
      </c>
      <c r="AS116">
        <v>3523506</v>
      </c>
      <c r="AT116">
        <v>2214848</v>
      </c>
      <c r="AU116">
        <v>555817</v>
      </c>
      <c r="AV116">
        <v>1153478</v>
      </c>
      <c r="AW116">
        <v>1148911</v>
      </c>
      <c r="AX116">
        <v>1013725</v>
      </c>
      <c r="AY116">
        <v>7827079</v>
      </c>
      <c r="AZ116">
        <v>12777090</v>
      </c>
      <c r="BA116">
        <v>8649844</v>
      </c>
      <c r="BB116">
        <v>2257077</v>
      </c>
      <c r="BC116">
        <v>3587189</v>
      </c>
    </row>
    <row r="117" spans="1:55" x14ac:dyDescent="0.25">
      <c r="B117" t="s">
        <v>271</v>
      </c>
      <c r="AF117" s="1"/>
      <c r="AG117" s="1"/>
      <c r="AH117" s="1"/>
      <c r="AZ117">
        <v>100</v>
      </c>
      <c r="BA117">
        <v>42139</v>
      </c>
      <c r="BB117">
        <v>100784</v>
      </c>
      <c r="BC117">
        <v>44261</v>
      </c>
    </row>
    <row r="118" spans="1:55" x14ac:dyDescent="0.25">
      <c r="A118" t="s">
        <v>0</v>
      </c>
      <c r="B118" t="s">
        <v>222</v>
      </c>
      <c r="D118" t="s">
        <v>232</v>
      </c>
      <c r="AM118">
        <v>79556</v>
      </c>
      <c r="AN118">
        <v>44433</v>
      </c>
      <c r="AO118">
        <v>32838</v>
      </c>
      <c r="AP118">
        <v>93071</v>
      </c>
      <c r="AQ118">
        <v>31848</v>
      </c>
      <c r="AR118">
        <v>22511</v>
      </c>
      <c r="AS118">
        <v>16328</v>
      </c>
      <c r="AT118">
        <v>2343</v>
      </c>
    </row>
    <row r="119" spans="1:55" x14ac:dyDescent="0.25">
      <c r="A119" t="s">
        <v>0</v>
      </c>
      <c r="B119" t="s">
        <v>85</v>
      </c>
      <c r="C119" t="s">
        <v>87</v>
      </c>
      <c r="D119" t="s">
        <v>232</v>
      </c>
      <c r="J119">
        <v>9661896</v>
      </c>
      <c r="K119">
        <v>12907675</v>
      </c>
      <c r="L119">
        <v>12062417</v>
      </c>
      <c r="M119">
        <v>9904465</v>
      </c>
      <c r="N119">
        <v>8353252</v>
      </c>
      <c r="O119">
        <v>10121919</v>
      </c>
      <c r="P119">
        <v>11869221</v>
      </c>
      <c r="Q119">
        <v>12229115</v>
      </c>
      <c r="R119">
        <v>14530432</v>
      </c>
      <c r="X119">
        <v>12913881</v>
      </c>
      <c r="Y119">
        <v>26093293</v>
      </c>
      <c r="Z119">
        <v>21434006</v>
      </c>
      <c r="AA119" s="1">
        <v>24187112</v>
      </c>
      <c r="AB119">
        <v>26318712</v>
      </c>
      <c r="AC119" s="1">
        <v>26704904</v>
      </c>
      <c r="AD119">
        <v>16237378</v>
      </c>
      <c r="AE119" s="1">
        <v>13904495</v>
      </c>
      <c r="AF119" s="1">
        <v>15150476</v>
      </c>
      <c r="AG119" s="1">
        <v>14536038</v>
      </c>
      <c r="AH119" s="1">
        <v>13434656</v>
      </c>
      <c r="AI119" s="1">
        <v>8228783</v>
      </c>
      <c r="AJ119" s="1">
        <v>6186905</v>
      </c>
      <c r="AK119" s="1">
        <v>5729952</v>
      </c>
      <c r="AL119">
        <v>4187306</v>
      </c>
      <c r="AM119">
        <v>3809514</v>
      </c>
      <c r="AN119">
        <v>4005680</v>
      </c>
      <c r="AO119">
        <v>3563789</v>
      </c>
      <c r="AP119">
        <v>4330498</v>
      </c>
      <c r="AQ119">
        <v>1807549</v>
      </c>
      <c r="AR119">
        <v>856835</v>
      </c>
      <c r="AS119">
        <v>282746</v>
      </c>
      <c r="AT119">
        <v>27100</v>
      </c>
      <c r="AY119">
        <v>6883</v>
      </c>
      <c r="AZ119">
        <v>65029</v>
      </c>
      <c r="BA119">
        <v>346128</v>
      </c>
      <c r="BB119">
        <v>1170801</v>
      </c>
      <c r="BC119">
        <v>2720303</v>
      </c>
    </row>
    <row r="120" spans="1:55" x14ac:dyDescent="0.25">
      <c r="A120" t="s">
        <v>0</v>
      </c>
      <c r="B120" t="s">
        <v>223</v>
      </c>
      <c r="C120" t="s">
        <v>87</v>
      </c>
      <c r="D120" t="s">
        <v>232</v>
      </c>
      <c r="AL120">
        <v>238092</v>
      </c>
      <c r="AM120">
        <v>370388</v>
      </c>
      <c r="AN120">
        <v>335806</v>
      </c>
      <c r="AO120">
        <v>300958</v>
      </c>
      <c r="AP120">
        <v>394234</v>
      </c>
      <c r="AQ120">
        <v>268147</v>
      </c>
      <c r="AR120">
        <v>163912</v>
      </c>
      <c r="AS120">
        <v>66350</v>
      </c>
      <c r="AT120">
        <v>58598</v>
      </c>
    </row>
    <row r="121" spans="1:55" x14ac:dyDescent="0.25">
      <c r="A121" t="s">
        <v>0</v>
      </c>
      <c r="B121" t="s">
        <v>86</v>
      </c>
      <c r="C121" t="s">
        <v>87</v>
      </c>
      <c r="D121" t="s">
        <v>232</v>
      </c>
      <c r="J121">
        <v>65642</v>
      </c>
      <c r="K121">
        <v>50852</v>
      </c>
      <c r="L121">
        <v>157164</v>
      </c>
      <c r="M121">
        <v>151188</v>
      </c>
      <c r="N121">
        <v>152342</v>
      </c>
      <c r="O121">
        <v>122709</v>
      </c>
      <c r="P121">
        <v>200345</v>
      </c>
      <c r="Q121">
        <v>318621</v>
      </c>
      <c r="R121">
        <v>250280</v>
      </c>
      <c r="X121">
        <v>52432</v>
      </c>
      <c r="Y121">
        <v>153538</v>
      </c>
      <c r="Z121">
        <v>125876</v>
      </c>
      <c r="AA121" s="1">
        <v>82099</v>
      </c>
      <c r="AB121">
        <v>65197</v>
      </c>
      <c r="AC121" s="1">
        <v>125693</v>
      </c>
      <c r="AD121">
        <v>93185</v>
      </c>
      <c r="AE121" s="1">
        <v>101070</v>
      </c>
      <c r="AF121" s="1">
        <v>95510</v>
      </c>
      <c r="AG121" s="1">
        <v>152373</v>
      </c>
      <c r="AH121" s="1">
        <v>195439</v>
      </c>
      <c r="AI121" s="1">
        <v>145182</v>
      </c>
      <c r="AJ121" s="1">
        <v>58705</v>
      </c>
      <c r="AK121" s="1">
        <v>112201</v>
      </c>
      <c r="AL121">
        <v>82402</v>
      </c>
      <c r="AM121">
        <v>73099</v>
      </c>
      <c r="AN121">
        <v>110893</v>
      </c>
      <c r="AO121">
        <v>122854</v>
      </c>
      <c r="AP121">
        <v>62973</v>
      </c>
      <c r="AQ121">
        <v>27969</v>
      </c>
      <c r="AR121">
        <v>16957</v>
      </c>
      <c r="AS121">
        <v>118700</v>
      </c>
      <c r="AT121">
        <v>610</v>
      </c>
      <c r="AY121">
        <v>433</v>
      </c>
      <c r="AZ121">
        <v>17879</v>
      </c>
      <c r="BA121">
        <v>697</v>
      </c>
      <c r="BB121">
        <v>4950</v>
      </c>
      <c r="BC121">
        <v>66937</v>
      </c>
    </row>
    <row r="122" spans="1:55" x14ac:dyDescent="0.25">
      <c r="A122" t="s">
        <v>0</v>
      </c>
      <c r="B122" t="s">
        <v>88</v>
      </c>
      <c r="D122" t="s">
        <v>232</v>
      </c>
      <c r="J122">
        <v>11300</v>
      </c>
      <c r="K122">
        <v>580</v>
      </c>
      <c r="L122">
        <v>613</v>
      </c>
      <c r="M122">
        <v>766</v>
      </c>
      <c r="N122">
        <v>2552</v>
      </c>
      <c r="O122">
        <v>1215</v>
      </c>
      <c r="P122">
        <v>1617</v>
      </c>
      <c r="Q122">
        <v>1992</v>
      </c>
      <c r="R122">
        <v>2106</v>
      </c>
      <c r="Y122">
        <v>1664</v>
      </c>
      <c r="Z122">
        <v>2126</v>
      </c>
      <c r="AA122" s="1">
        <v>3071</v>
      </c>
      <c r="AB122">
        <v>1128</v>
      </c>
      <c r="AC122" s="1">
        <v>3258</v>
      </c>
      <c r="AD122">
        <v>9257</v>
      </c>
      <c r="AE122" s="1">
        <v>6872</v>
      </c>
      <c r="AF122" s="1">
        <v>6288</v>
      </c>
      <c r="AG122" s="1">
        <v>6411</v>
      </c>
      <c r="AH122" s="1">
        <v>11271</v>
      </c>
      <c r="AI122" s="1">
        <v>6624</v>
      </c>
      <c r="AJ122" s="1">
        <v>4942</v>
      </c>
      <c r="AK122" s="1">
        <v>2506</v>
      </c>
      <c r="AL122">
        <v>3394</v>
      </c>
      <c r="AM122">
        <v>2979</v>
      </c>
      <c r="AN122">
        <v>5751</v>
      </c>
      <c r="AO122">
        <v>2773</v>
      </c>
      <c r="AP122">
        <v>2003</v>
      </c>
      <c r="AQ122">
        <v>1456</v>
      </c>
      <c r="AR122">
        <v>1440</v>
      </c>
      <c r="AS122">
        <v>909</v>
      </c>
      <c r="AT122">
        <v>366</v>
      </c>
      <c r="AU122">
        <v>157</v>
      </c>
      <c r="AV122">
        <v>140</v>
      </c>
      <c r="AW122">
        <v>353</v>
      </c>
      <c r="AX122">
        <v>1870</v>
      </c>
      <c r="AY122">
        <v>2453</v>
      </c>
      <c r="AZ122">
        <v>4231</v>
      </c>
      <c r="BA122">
        <v>7722</v>
      </c>
      <c r="BB122">
        <v>28697</v>
      </c>
      <c r="BC122">
        <v>22465</v>
      </c>
    </row>
    <row r="123" spans="1:55" x14ac:dyDescent="0.25">
      <c r="A123" t="s">
        <v>0</v>
      </c>
      <c r="B123" t="s">
        <v>189</v>
      </c>
      <c r="C123" t="s">
        <v>93</v>
      </c>
      <c r="D123" t="s">
        <v>232</v>
      </c>
      <c r="J123">
        <v>23915918</v>
      </c>
      <c r="K123">
        <v>27764905</v>
      </c>
      <c r="L123">
        <v>30919098</v>
      </c>
      <c r="M123">
        <v>21303565</v>
      </c>
      <c r="N123">
        <v>29757026</v>
      </c>
      <c r="O123">
        <v>31446730</v>
      </c>
      <c r="P123">
        <v>27519356</v>
      </c>
      <c r="Q123">
        <v>30065806</v>
      </c>
      <c r="R123">
        <v>29294196</v>
      </c>
      <c r="X123">
        <v>33913579</v>
      </c>
      <c r="Y123">
        <v>77118879</v>
      </c>
      <c r="Z123">
        <v>43988648</v>
      </c>
      <c r="AA123" s="1">
        <v>55542246</v>
      </c>
      <c r="AB123">
        <v>59699669</v>
      </c>
      <c r="AC123" s="1">
        <v>53980810</v>
      </c>
      <c r="AD123">
        <v>52074185</v>
      </c>
      <c r="AE123" s="1">
        <v>49115767</v>
      </c>
      <c r="AF123" s="1">
        <v>45437065</v>
      </c>
      <c r="AG123" s="1">
        <v>46665706</v>
      </c>
      <c r="AH123" s="1">
        <v>45558153</v>
      </c>
      <c r="AI123" s="1">
        <v>28704944</v>
      </c>
      <c r="AJ123" s="1">
        <v>18245713</v>
      </c>
      <c r="AK123" s="1">
        <v>15091313</v>
      </c>
      <c r="AL123">
        <v>19136885</v>
      </c>
      <c r="AM123">
        <v>17570827</v>
      </c>
      <c r="AN123">
        <v>22893722</v>
      </c>
      <c r="AO123">
        <v>27625642</v>
      </c>
      <c r="AP123">
        <v>31418907</v>
      </c>
      <c r="AQ123">
        <v>20483635</v>
      </c>
      <c r="AR123">
        <v>28405232</v>
      </c>
      <c r="AS123">
        <v>32992810</v>
      </c>
      <c r="AT123">
        <v>31754097</v>
      </c>
      <c r="AU123">
        <v>25976407</v>
      </c>
      <c r="AV123">
        <v>20399563</v>
      </c>
      <c r="AW123">
        <v>18934779</v>
      </c>
      <c r="AX123">
        <v>19153835</v>
      </c>
      <c r="AY123">
        <v>35515443</v>
      </c>
      <c r="AZ123">
        <v>47973260</v>
      </c>
      <c r="BA123">
        <v>66106800</v>
      </c>
      <c r="BB123">
        <v>57062460</v>
      </c>
      <c r="BC123">
        <v>113035913</v>
      </c>
    </row>
    <row r="124" spans="1:55" x14ac:dyDescent="0.25">
      <c r="A124" t="s">
        <v>0</v>
      </c>
      <c r="B124" t="s">
        <v>89</v>
      </c>
      <c r="C124" t="s">
        <v>93</v>
      </c>
      <c r="D124" t="s">
        <v>232</v>
      </c>
      <c r="J124">
        <v>2130850</v>
      </c>
      <c r="K124">
        <v>1513642</v>
      </c>
      <c r="L124">
        <v>1334289</v>
      </c>
      <c r="M124">
        <v>1058216</v>
      </c>
      <c r="N124">
        <v>1016168</v>
      </c>
      <c r="O124">
        <v>1171666</v>
      </c>
      <c r="P124">
        <v>988295</v>
      </c>
      <c r="Q124">
        <v>1112133</v>
      </c>
      <c r="R124">
        <v>982972</v>
      </c>
      <c r="X124">
        <v>436924</v>
      </c>
      <c r="Y124">
        <v>1201058</v>
      </c>
      <c r="Z124">
        <v>679669</v>
      </c>
      <c r="AA124" s="1">
        <v>614712</v>
      </c>
      <c r="AB124">
        <v>881920</v>
      </c>
      <c r="AC124" s="1">
        <v>1209798</v>
      </c>
      <c r="AD124">
        <v>1243256</v>
      </c>
      <c r="AE124" s="1">
        <v>970334</v>
      </c>
      <c r="AF124" s="1">
        <v>1199946</v>
      </c>
      <c r="AG124" s="1">
        <v>1126528</v>
      </c>
      <c r="AH124" s="1">
        <v>1095908</v>
      </c>
    </row>
    <row r="125" spans="1:55" x14ac:dyDescent="0.25">
      <c r="A125" t="s">
        <v>0</v>
      </c>
      <c r="B125" t="s">
        <v>224</v>
      </c>
      <c r="C125" t="s">
        <v>93</v>
      </c>
      <c r="D125" t="s">
        <v>232</v>
      </c>
      <c r="AI125">
        <v>751013</v>
      </c>
      <c r="AJ125">
        <v>479699</v>
      </c>
      <c r="AK125">
        <v>694222</v>
      </c>
      <c r="AL125">
        <v>526945</v>
      </c>
      <c r="AM125">
        <v>385729</v>
      </c>
      <c r="AN125">
        <v>438945</v>
      </c>
      <c r="AO125">
        <v>536670</v>
      </c>
      <c r="AP125">
        <v>616382</v>
      </c>
      <c r="AQ125">
        <v>747003</v>
      </c>
      <c r="AR125">
        <v>611296</v>
      </c>
      <c r="AS125">
        <v>529254</v>
      </c>
      <c r="AT125">
        <v>378474</v>
      </c>
      <c r="AU125">
        <v>22514</v>
      </c>
      <c r="AY125">
        <v>349041</v>
      </c>
      <c r="AZ125">
        <v>1441111</v>
      </c>
      <c r="BA125">
        <v>2697296</v>
      </c>
      <c r="BB125">
        <v>1359981</v>
      </c>
      <c r="BC125">
        <v>1862029</v>
      </c>
    </row>
    <row r="126" spans="1:55" x14ac:dyDescent="0.25">
      <c r="A126" t="s">
        <v>0</v>
      </c>
      <c r="B126" t="s">
        <v>225</v>
      </c>
      <c r="C126" t="s">
        <v>93</v>
      </c>
      <c r="D126" t="s">
        <v>232</v>
      </c>
      <c r="AL126">
        <v>1271</v>
      </c>
      <c r="AM126">
        <v>709</v>
      </c>
      <c r="AN126">
        <v>1120</v>
      </c>
      <c r="AO126">
        <v>2207</v>
      </c>
      <c r="AP126">
        <v>773</v>
      </c>
      <c r="AQ126">
        <v>1804</v>
      </c>
      <c r="AR126">
        <v>716</v>
      </c>
      <c r="AS126">
        <v>2984</v>
      </c>
      <c r="AT126">
        <v>3222</v>
      </c>
      <c r="AU126">
        <v>27</v>
      </c>
      <c r="AV126">
        <v>9</v>
      </c>
      <c r="AY126">
        <v>237</v>
      </c>
      <c r="AZ126">
        <v>389</v>
      </c>
      <c r="BA126">
        <v>1010</v>
      </c>
      <c r="BB126">
        <v>397</v>
      </c>
      <c r="BC126">
        <v>372</v>
      </c>
    </row>
    <row r="127" spans="1:55" x14ac:dyDescent="0.25">
      <c r="A127" t="s">
        <v>0</v>
      </c>
      <c r="B127" t="s">
        <v>90</v>
      </c>
      <c r="C127" t="s">
        <v>93</v>
      </c>
      <c r="D127" t="s">
        <v>232</v>
      </c>
      <c r="J127">
        <v>42553</v>
      </c>
      <c r="K127">
        <v>40502</v>
      </c>
      <c r="L127">
        <v>63299</v>
      </c>
      <c r="M127">
        <v>59967</v>
      </c>
      <c r="N127">
        <v>55517</v>
      </c>
      <c r="O127">
        <v>89529</v>
      </c>
      <c r="P127">
        <v>81821</v>
      </c>
      <c r="Q127">
        <v>73488</v>
      </c>
      <c r="R127">
        <v>66439</v>
      </c>
      <c r="X127">
        <v>49474</v>
      </c>
      <c r="Y127">
        <v>152920</v>
      </c>
      <c r="Z127">
        <v>88588</v>
      </c>
      <c r="AA127" s="1">
        <v>80803</v>
      </c>
      <c r="AB127">
        <v>99147</v>
      </c>
      <c r="AC127" s="1">
        <v>110576</v>
      </c>
      <c r="AD127">
        <v>113443</v>
      </c>
      <c r="AE127" s="1">
        <v>114507</v>
      </c>
      <c r="AF127" s="1">
        <v>116185</v>
      </c>
      <c r="AG127" s="1">
        <v>111742</v>
      </c>
      <c r="AH127" s="1">
        <v>100151</v>
      </c>
      <c r="AI127" s="1">
        <v>102896</v>
      </c>
      <c r="AJ127" s="1">
        <v>76448</v>
      </c>
      <c r="AK127" s="1">
        <v>98513</v>
      </c>
      <c r="AL127">
        <v>110231</v>
      </c>
      <c r="AM127">
        <v>81716</v>
      </c>
      <c r="AN127">
        <v>66173</v>
      </c>
      <c r="AO127">
        <v>86702</v>
      </c>
      <c r="AP127">
        <v>114186</v>
      </c>
      <c r="AQ127">
        <v>86100</v>
      </c>
      <c r="AR127">
        <v>81226</v>
      </c>
      <c r="AS127">
        <v>77525</v>
      </c>
      <c r="AT127">
        <v>53034</v>
      </c>
      <c r="AU127">
        <v>10266</v>
      </c>
      <c r="AV127">
        <v>16646</v>
      </c>
      <c r="AW127">
        <v>19402</v>
      </c>
      <c r="AX127">
        <v>16000</v>
      </c>
      <c r="AY127">
        <v>26693</v>
      </c>
      <c r="AZ127">
        <v>63012</v>
      </c>
      <c r="BA127">
        <v>71730</v>
      </c>
      <c r="BB127">
        <v>84964</v>
      </c>
      <c r="BC127">
        <v>255369</v>
      </c>
    </row>
    <row r="128" spans="1:55" x14ac:dyDescent="0.25">
      <c r="A128" t="s">
        <v>0</v>
      </c>
      <c r="B128" t="s">
        <v>91</v>
      </c>
      <c r="C128" t="s">
        <v>93</v>
      </c>
      <c r="D128" t="s">
        <v>232</v>
      </c>
      <c r="J128">
        <v>60686</v>
      </c>
      <c r="K128">
        <v>128933</v>
      </c>
      <c r="L128">
        <v>93357</v>
      </c>
      <c r="M128">
        <v>60109</v>
      </c>
      <c r="N128">
        <v>86042</v>
      </c>
      <c r="O128">
        <v>117275</v>
      </c>
      <c r="P128">
        <v>148183</v>
      </c>
      <c r="Q128">
        <v>104225</v>
      </c>
      <c r="R128">
        <v>134432</v>
      </c>
      <c r="X128">
        <v>10013</v>
      </c>
      <c r="Y128">
        <v>29224</v>
      </c>
      <c r="Z128">
        <v>80427</v>
      </c>
      <c r="AA128" s="1">
        <v>42923</v>
      </c>
      <c r="AB128">
        <v>39958</v>
      </c>
      <c r="AC128" s="1">
        <v>41391</v>
      </c>
      <c r="AD128">
        <v>30574</v>
      </c>
      <c r="AE128" s="1">
        <v>19465</v>
      </c>
      <c r="AF128" s="1">
        <v>24554</v>
      </c>
      <c r="AG128" s="1">
        <v>22792</v>
      </c>
      <c r="AH128" s="1">
        <v>26351</v>
      </c>
      <c r="AI128" s="1">
        <v>13628</v>
      </c>
      <c r="AJ128" s="1">
        <v>11792</v>
      </c>
      <c r="AK128" s="1">
        <v>9662</v>
      </c>
      <c r="AL128">
        <v>12599</v>
      </c>
      <c r="AM128">
        <v>21920</v>
      </c>
      <c r="AN128">
        <v>25146</v>
      </c>
      <c r="AO128">
        <v>46641</v>
      </c>
      <c r="AP128">
        <v>51019</v>
      </c>
      <c r="AQ128">
        <v>34876</v>
      </c>
      <c r="AR128">
        <v>37087</v>
      </c>
      <c r="AS128">
        <v>43872</v>
      </c>
      <c r="AT128">
        <v>43152</v>
      </c>
      <c r="AU128">
        <v>4781</v>
      </c>
      <c r="AV128">
        <v>15879</v>
      </c>
      <c r="AW128">
        <v>17873</v>
      </c>
      <c r="AX128">
        <v>15161</v>
      </c>
      <c r="AY128">
        <v>27897</v>
      </c>
      <c r="AZ128">
        <v>51582</v>
      </c>
      <c r="BA128">
        <v>65101</v>
      </c>
      <c r="BB128">
        <v>53782</v>
      </c>
      <c r="BC128">
        <v>88499</v>
      </c>
    </row>
    <row r="129" spans="1:55" x14ac:dyDescent="0.25">
      <c r="A129" t="s">
        <v>0</v>
      </c>
      <c r="B129" t="s">
        <v>92</v>
      </c>
      <c r="C129" t="s">
        <v>93</v>
      </c>
      <c r="D129" t="s">
        <v>232</v>
      </c>
      <c r="Z129">
        <v>19903</v>
      </c>
      <c r="AA129" s="1">
        <v>15519</v>
      </c>
      <c r="AB129">
        <v>32839</v>
      </c>
      <c r="AC129" s="1">
        <v>7683</v>
      </c>
      <c r="AD129">
        <v>10958</v>
      </c>
      <c r="AE129" s="1">
        <v>17682</v>
      </c>
      <c r="AF129" s="1">
        <v>9458</v>
      </c>
      <c r="AG129" s="1">
        <v>20213</v>
      </c>
      <c r="AH129" s="1">
        <v>22550</v>
      </c>
      <c r="AI129" s="1">
        <v>8520</v>
      </c>
      <c r="AJ129" s="1">
        <v>10688</v>
      </c>
      <c r="AK129" s="1">
        <v>42671</v>
      </c>
      <c r="AL129">
        <v>55271</v>
      </c>
      <c r="AM129">
        <v>33165</v>
      </c>
      <c r="AN129">
        <v>40785</v>
      </c>
      <c r="AO129">
        <v>45228</v>
      </c>
      <c r="AP129">
        <v>22620</v>
      </c>
      <c r="AQ129">
        <v>13260</v>
      </c>
      <c r="AR129">
        <v>24842</v>
      </c>
      <c r="AS129">
        <v>16692</v>
      </c>
      <c r="AT129">
        <v>37027</v>
      </c>
      <c r="AU129">
        <v>9544</v>
      </c>
      <c r="AV129">
        <v>10303</v>
      </c>
      <c r="AW129">
        <v>6336</v>
      </c>
      <c r="AX129">
        <v>5506</v>
      </c>
      <c r="AY129">
        <v>13113</v>
      </c>
      <c r="AZ129">
        <v>20415</v>
      </c>
      <c r="BA129">
        <v>28421</v>
      </c>
      <c r="BB129">
        <v>30161</v>
      </c>
      <c r="BC129">
        <v>73104</v>
      </c>
    </row>
    <row r="130" spans="1:55" x14ac:dyDescent="0.25">
      <c r="A130" t="s">
        <v>0</v>
      </c>
      <c r="B130" t="s">
        <v>94</v>
      </c>
      <c r="D130" t="s">
        <v>232</v>
      </c>
      <c r="J130">
        <v>1885599</v>
      </c>
      <c r="K130">
        <v>1863260</v>
      </c>
      <c r="L130">
        <v>2109570</v>
      </c>
      <c r="M130">
        <v>1700726</v>
      </c>
      <c r="N130">
        <v>1892663</v>
      </c>
      <c r="O130">
        <v>1919195</v>
      </c>
      <c r="P130">
        <v>2239701</v>
      </c>
      <c r="Q130">
        <v>2552913</v>
      </c>
      <c r="R130">
        <v>2214386</v>
      </c>
      <c r="X130">
        <v>1983027</v>
      </c>
      <c r="Y130">
        <v>7249917</v>
      </c>
      <c r="Z130">
        <v>1898277</v>
      </c>
      <c r="AA130" s="1">
        <v>1383186</v>
      </c>
      <c r="AB130">
        <v>2931589</v>
      </c>
      <c r="AC130" s="1">
        <v>3193924</v>
      </c>
      <c r="AD130">
        <v>2605317</v>
      </c>
      <c r="AE130" s="1">
        <v>2073293</v>
      </c>
      <c r="AF130" s="1">
        <v>2098702</v>
      </c>
      <c r="AG130" s="1">
        <v>1649156</v>
      </c>
      <c r="AH130" s="1">
        <v>2026988</v>
      </c>
      <c r="AI130" s="1">
        <v>1282796</v>
      </c>
      <c r="AJ130" s="1">
        <v>655821</v>
      </c>
      <c r="AK130" s="1">
        <v>700873</v>
      </c>
      <c r="AL130">
        <v>596374</v>
      </c>
      <c r="AM130">
        <v>919428</v>
      </c>
      <c r="AN130">
        <v>874258</v>
      </c>
      <c r="AO130">
        <v>1019498</v>
      </c>
      <c r="AP130">
        <v>1410001</v>
      </c>
      <c r="AQ130">
        <v>847464</v>
      </c>
      <c r="AR130">
        <v>674514</v>
      </c>
      <c r="AS130">
        <v>904403</v>
      </c>
      <c r="AT130">
        <v>907397</v>
      </c>
      <c r="AU130">
        <v>865250</v>
      </c>
      <c r="AV130">
        <v>737452</v>
      </c>
      <c r="AW130">
        <v>469740</v>
      </c>
      <c r="AX130">
        <v>519765</v>
      </c>
      <c r="AY130">
        <v>1082403</v>
      </c>
      <c r="AZ130">
        <v>1691354</v>
      </c>
      <c r="BA130">
        <v>1981802</v>
      </c>
      <c r="BB130">
        <v>1570483</v>
      </c>
      <c r="BC130">
        <v>3396160</v>
      </c>
    </row>
    <row r="131" spans="1:55" x14ac:dyDescent="0.25">
      <c r="B131" t="s">
        <v>305</v>
      </c>
      <c r="J131">
        <v>292432</v>
      </c>
      <c r="K131">
        <v>329434</v>
      </c>
      <c r="L131">
        <v>252129</v>
      </c>
      <c r="M131">
        <v>311316</v>
      </c>
      <c r="N131">
        <v>282461</v>
      </c>
      <c r="O131">
        <v>391388</v>
      </c>
      <c r="P131">
        <v>418722</v>
      </c>
      <c r="Q131">
        <v>347518</v>
      </c>
      <c r="AF131" s="1"/>
      <c r="AG131" s="1"/>
      <c r="AH131" s="1"/>
      <c r="AI131" s="1"/>
      <c r="AJ131" s="1"/>
      <c r="AK131" s="1"/>
    </row>
    <row r="132" spans="1:55" x14ac:dyDescent="0.25">
      <c r="A132" t="s">
        <v>0</v>
      </c>
      <c r="B132" t="s">
        <v>95</v>
      </c>
      <c r="D132" t="s">
        <v>232</v>
      </c>
      <c r="R132">
        <v>167310</v>
      </c>
      <c r="X132">
        <v>216868</v>
      </c>
      <c r="Y132">
        <v>437323</v>
      </c>
      <c r="Z132">
        <v>102406</v>
      </c>
      <c r="AA132" s="1">
        <v>189961</v>
      </c>
      <c r="AB132">
        <v>260880</v>
      </c>
      <c r="AC132" s="1">
        <v>253502</v>
      </c>
      <c r="AD132">
        <v>423980</v>
      </c>
      <c r="AE132" s="1">
        <v>228249</v>
      </c>
      <c r="AF132" s="1">
        <v>181656</v>
      </c>
      <c r="AG132" s="1">
        <v>333389</v>
      </c>
      <c r="AH132" s="1">
        <v>180162</v>
      </c>
      <c r="AI132" s="1">
        <v>166921</v>
      </c>
      <c r="AJ132" s="1">
        <v>110347</v>
      </c>
      <c r="AK132" s="1">
        <v>188981</v>
      </c>
      <c r="AL132">
        <v>249498</v>
      </c>
      <c r="AM132">
        <v>171779</v>
      </c>
      <c r="AN132">
        <v>138724</v>
      </c>
      <c r="AO132">
        <v>236718</v>
      </c>
      <c r="AP132">
        <v>313187</v>
      </c>
      <c r="AQ132">
        <v>193172</v>
      </c>
      <c r="AR132">
        <v>165395</v>
      </c>
      <c r="AS132">
        <v>154547</v>
      </c>
      <c r="AT132">
        <v>101609</v>
      </c>
      <c r="AU132">
        <v>59690</v>
      </c>
      <c r="AV132">
        <v>53812</v>
      </c>
      <c r="AW132">
        <v>56084</v>
      </c>
      <c r="AX132">
        <v>40153</v>
      </c>
      <c r="AY132">
        <v>58578</v>
      </c>
      <c r="AZ132">
        <v>112860</v>
      </c>
      <c r="BA132">
        <v>387450</v>
      </c>
      <c r="BB132">
        <v>306121</v>
      </c>
      <c r="BC132">
        <v>651209</v>
      </c>
    </row>
    <row r="133" spans="1:55" x14ac:dyDescent="0.25">
      <c r="A133" t="s">
        <v>0</v>
      </c>
      <c r="B133" t="s">
        <v>96</v>
      </c>
      <c r="D133" t="s">
        <v>232</v>
      </c>
      <c r="R133">
        <v>162217</v>
      </c>
      <c r="X133">
        <v>55120</v>
      </c>
      <c r="Y133">
        <v>440024</v>
      </c>
      <c r="Z133">
        <v>88910</v>
      </c>
      <c r="AA133" s="1">
        <v>158194</v>
      </c>
      <c r="AB133">
        <v>150148</v>
      </c>
      <c r="AC133" s="1">
        <v>234514</v>
      </c>
      <c r="AD133">
        <v>238995</v>
      </c>
      <c r="AE133" s="1">
        <v>248432</v>
      </c>
      <c r="AF133" s="1">
        <v>291651</v>
      </c>
      <c r="AG133" s="1">
        <v>285487</v>
      </c>
      <c r="AH133" s="1">
        <v>256299</v>
      </c>
      <c r="AI133" s="1">
        <v>152687</v>
      </c>
      <c r="AJ133" s="1">
        <v>103938</v>
      </c>
      <c r="AK133" s="1">
        <v>97516</v>
      </c>
      <c r="AL133">
        <v>128944</v>
      </c>
      <c r="AM133">
        <v>152841</v>
      </c>
      <c r="AN133">
        <v>130262</v>
      </c>
      <c r="AO133">
        <v>107894</v>
      </c>
      <c r="AP133">
        <v>145122</v>
      </c>
      <c r="AQ133">
        <v>91966</v>
      </c>
      <c r="AR133">
        <v>94118</v>
      </c>
      <c r="AS133">
        <v>100416</v>
      </c>
      <c r="AT133">
        <v>90062</v>
      </c>
      <c r="AU133">
        <v>120090</v>
      </c>
      <c r="AV133">
        <v>114013</v>
      </c>
      <c r="AW133">
        <v>48641</v>
      </c>
      <c r="AX133">
        <v>56489</v>
      </c>
      <c r="AY133">
        <v>105177</v>
      </c>
      <c r="AZ133">
        <v>242354</v>
      </c>
      <c r="BA133">
        <v>670963</v>
      </c>
      <c r="BB133">
        <v>549969</v>
      </c>
      <c r="BC133">
        <v>527144</v>
      </c>
    </row>
    <row r="134" spans="1:55" x14ac:dyDescent="0.25">
      <c r="A134" t="s">
        <v>0</v>
      </c>
      <c r="B134" t="s">
        <v>97</v>
      </c>
      <c r="D134" t="s">
        <v>232</v>
      </c>
      <c r="J134">
        <v>1879719</v>
      </c>
      <c r="K134">
        <v>2326279</v>
      </c>
      <c r="L134">
        <v>2894389</v>
      </c>
      <c r="M134">
        <v>2236687</v>
      </c>
      <c r="N134">
        <v>2106234</v>
      </c>
      <c r="O134">
        <v>2399608</v>
      </c>
      <c r="P134">
        <v>2300275</v>
      </c>
      <c r="Q134">
        <v>2507800</v>
      </c>
      <c r="R134">
        <v>2233082</v>
      </c>
      <c r="X134">
        <v>1312776</v>
      </c>
      <c r="Y134">
        <v>4344402</v>
      </c>
      <c r="Z134">
        <v>4590021</v>
      </c>
      <c r="AA134" s="1">
        <v>2216086</v>
      </c>
      <c r="AB134">
        <v>2751947</v>
      </c>
      <c r="AC134" s="1">
        <v>2424883</v>
      </c>
      <c r="AD134">
        <v>3136147</v>
      </c>
      <c r="AE134" s="1">
        <v>2771771</v>
      </c>
      <c r="AF134" s="1">
        <v>2200380</v>
      </c>
      <c r="AG134" s="1">
        <v>2800486</v>
      </c>
      <c r="AH134" s="1">
        <v>2537652</v>
      </c>
      <c r="AI134" s="1">
        <v>2433312</v>
      </c>
      <c r="AJ134" s="1">
        <v>943004</v>
      </c>
      <c r="AK134" s="1">
        <v>1088669</v>
      </c>
      <c r="AL134">
        <v>1420116</v>
      </c>
      <c r="AM134">
        <v>1582643</v>
      </c>
      <c r="AN134">
        <v>1386486</v>
      </c>
      <c r="AO134">
        <v>1386285</v>
      </c>
      <c r="AP134">
        <v>1738621</v>
      </c>
      <c r="AQ134">
        <v>854186</v>
      </c>
      <c r="AR134">
        <v>702961</v>
      </c>
      <c r="AS134">
        <v>1023075</v>
      </c>
      <c r="AT134">
        <v>1560880</v>
      </c>
      <c r="AU134">
        <v>1249870</v>
      </c>
      <c r="AV134">
        <v>682647</v>
      </c>
      <c r="AW134">
        <v>618740</v>
      </c>
      <c r="AX134">
        <v>928892</v>
      </c>
      <c r="AY134">
        <v>2461267</v>
      </c>
      <c r="AZ134">
        <v>2926732</v>
      </c>
      <c r="BA134">
        <v>3696086</v>
      </c>
      <c r="BB134">
        <v>2437871</v>
      </c>
      <c r="BC134">
        <v>5117752</v>
      </c>
    </row>
    <row r="135" spans="1:55" x14ac:dyDescent="0.25">
      <c r="A135" t="s">
        <v>0</v>
      </c>
      <c r="B135" t="s">
        <v>98</v>
      </c>
      <c r="D135" t="s">
        <v>232</v>
      </c>
      <c r="J135">
        <v>272905</v>
      </c>
      <c r="K135">
        <v>286705</v>
      </c>
      <c r="L135">
        <v>306886</v>
      </c>
      <c r="M135">
        <v>229898</v>
      </c>
      <c r="N135">
        <v>220746</v>
      </c>
      <c r="O135">
        <v>242346</v>
      </c>
      <c r="P135">
        <v>348829</v>
      </c>
      <c r="Q135">
        <v>355246</v>
      </c>
      <c r="R135">
        <v>343768</v>
      </c>
      <c r="X135">
        <v>397985</v>
      </c>
      <c r="Y135">
        <v>897427</v>
      </c>
      <c r="Z135">
        <v>385238</v>
      </c>
      <c r="AA135" s="1">
        <v>390881</v>
      </c>
      <c r="AB135">
        <v>364491</v>
      </c>
      <c r="AC135" s="1">
        <v>587286</v>
      </c>
      <c r="AD135">
        <v>536980</v>
      </c>
      <c r="AE135" s="1">
        <v>508250</v>
      </c>
      <c r="AF135" s="1">
        <v>434028</v>
      </c>
      <c r="AG135" s="1">
        <v>457508</v>
      </c>
      <c r="AH135" s="1">
        <v>437098</v>
      </c>
      <c r="AI135" s="1">
        <v>230906</v>
      </c>
      <c r="AJ135" s="1">
        <v>195787</v>
      </c>
      <c r="AK135" s="1">
        <v>174925</v>
      </c>
      <c r="AL135">
        <v>199298</v>
      </c>
      <c r="AM135">
        <v>183449</v>
      </c>
      <c r="AN135">
        <v>213353</v>
      </c>
      <c r="AO135">
        <v>194885</v>
      </c>
      <c r="AP135">
        <v>278409</v>
      </c>
      <c r="AQ135">
        <v>170653</v>
      </c>
      <c r="AR135">
        <v>118477</v>
      </c>
      <c r="AS135">
        <v>74758</v>
      </c>
      <c r="AT135">
        <v>132759</v>
      </c>
      <c r="AU135">
        <v>115486</v>
      </c>
      <c r="AV135">
        <v>82136</v>
      </c>
      <c r="AW135">
        <v>52427</v>
      </c>
      <c r="AX135">
        <v>84994</v>
      </c>
      <c r="AY135">
        <v>175564</v>
      </c>
      <c r="AZ135">
        <v>247845</v>
      </c>
      <c r="BA135">
        <v>372986</v>
      </c>
      <c r="BB135">
        <v>392352</v>
      </c>
      <c r="BC135">
        <v>795294</v>
      </c>
    </row>
    <row r="136" spans="1:55" x14ac:dyDescent="0.25">
      <c r="A136" t="s">
        <v>0</v>
      </c>
      <c r="B136" t="s">
        <v>99</v>
      </c>
      <c r="D136" t="s">
        <v>232</v>
      </c>
      <c r="J136">
        <v>65539</v>
      </c>
      <c r="K136">
        <v>93905</v>
      </c>
      <c r="L136">
        <v>70300</v>
      </c>
      <c r="M136">
        <v>73869</v>
      </c>
      <c r="N136">
        <v>67913</v>
      </c>
      <c r="O136">
        <v>91538</v>
      </c>
      <c r="P136">
        <v>133225</v>
      </c>
      <c r="Q136">
        <v>133625</v>
      </c>
      <c r="R136">
        <v>126768</v>
      </c>
      <c r="X136">
        <v>72277</v>
      </c>
      <c r="Y136">
        <v>331846</v>
      </c>
      <c r="Z136">
        <v>126287</v>
      </c>
      <c r="AA136" s="1">
        <v>150324</v>
      </c>
      <c r="AB136">
        <v>210439</v>
      </c>
      <c r="AC136" s="1">
        <v>633192</v>
      </c>
      <c r="AD136">
        <v>481379</v>
      </c>
      <c r="AE136" s="1">
        <v>167652</v>
      </c>
      <c r="AF136" s="1">
        <v>552817</v>
      </c>
      <c r="AG136" s="1">
        <v>185326</v>
      </c>
      <c r="AH136" s="1">
        <v>750323</v>
      </c>
      <c r="AI136" s="1">
        <v>517007</v>
      </c>
      <c r="AJ136" s="1">
        <v>88161</v>
      </c>
      <c r="AK136" s="1">
        <v>92507</v>
      </c>
      <c r="AL136">
        <v>106823</v>
      </c>
      <c r="AM136">
        <v>101461</v>
      </c>
      <c r="AN136">
        <v>85132</v>
      </c>
      <c r="AO136">
        <v>74517</v>
      </c>
      <c r="AP136">
        <v>60968</v>
      </c>
      <c r="AQ136">
        <v>69906</v>
      </c>
      <c r="AR136">
        <v>89926</v>
      </c>
      <c r="AS136">
        <v>50499</v>
      </c>
      <c r="AT136">
        <v>47099</v>
      </c>
      <c r="AU136">
        <v>52842</v>
      </c>
      <c r="AV136">
        <v>37045</v>
      </c>
      <c r="AW136">
        <v>35076</v>
      </c>
      <c r="AX136">
        <v>43817</v>
      </c>
      <c r="AY136">
        <v>63949</v>
      </c>
      <c r="AZ136">
        <v>83570</v>
      </c>
      <c r="BA136">
        <v>116013</v>
      </c>
      <c r="BB136">
        <v>179168</v>
      </c>
      <c r="BC136">
        <v>265834</v>
      </c>
    </row>
    <row r="137" spans="1:55" x14ac:dyDescent="0.25">
      <c r="A137" t="s">
        <v>0</v>
      </c>
      <c r="B137" t="s">
        <v>100</v>
      </c>
      <c r="D137" t="s">
        <v>232</v>
      </c>
      <c r="J137">
        <v>307479</v>
      </c>
      <c r="K137">
        <v>267437</v>
      </c>
      <c r="L137">
        <v>287667</v>
      </c>
      <c r="M137">
        <v>389265</v>
      </c>
      <c r="N137">
        <v>270135</v>
      </c>
      <c r="O137">
        <v>264396</v>
      </c>
      <c r="P137">
        <v>383343</v>
      </c>
      <c r="Q137">
        <v>427318</v>
      </c>
      <c r="R137">
        <v>327861</v>
      </c>
      <c r="X137">
        <v>249877</v>
      </c>
      <c r="Y137">
        <v>685491</v>
      </c>
      <c r="Z137">
        <v>254577</v>
      </c>
      <c r="AA137" s="1">
        <v>336987</v>
      </c>
      <c r="AB137">
        <v>426985</v>
      </c>
      <c r="AC137" s="1">
        <v>503696</v>
      </c>
      <c r="AD137">
        <v>628682</v>
      </c>
      <c r="AE137" s="1">
        <v>615026</v>
      </c>
      <c r="AF137" s="1">
        <v>376319</v>
      </c>
      <c r="AG137" s="1">
        <v>502232</v>
      </c>
      <c r="AH137" s="1">
        <v>480294</v>
      </c>
      <c r="AI137" s="1">
        <v>340573</v>
      </c>
      <c r="AJ137" s="1">
        <v>226857</v>
      </c>
      <c r="AK137" s="1">
        <v>154085</v>
      </c>
      <c r="AL137">
        <v>203891</v>
      </c>
      <c r="AM137">
        <v>218124</v>
      </c>
      <c r="AN137">
        <v>254718</v>
      </c>
      <c r="AO137">
        <v>157099</v>
      </c>
      <c r="AP137">
        <v>253100</v>
      </c>
      <c r="AQ137">
        <v>123027</v>
      </c>
      <c r="AR137">
        <v>128644</v>
      </c>
      <c r="AS137">
        <v>144724</v>
      </c>
      <c r="AT137">
        <v>70982</v>
      </c>
      <c r="AU137">
        <v>95087</v>
      </c>
      <c r="AV137">
        <v>74601</v>
      </c>
      <c r="AW137">
        <v>42384</v>
      </c>
      <c r="AX137">
        <v>67313</v>
      </c>
      <c r="AY137">
        <v>148890</v>
      </c>
      <c r="AZ137">
        <v>205397</v>
      </c>
      <c r="BA137">
        <v>316782</v>
      </c>
      <c r="BB137">
        <v>318495</v>
      </c>
      <c r="BC137">
        <v>584923</v>
      </c>
    </row>
    <row r="138" spans="1:55" x14ac:dyDescent="0.25">
      <c r="A138" t="s">
        <v>0</v>
      </c>
      <c r="B138" t="s">
        <v>101</v>
      </c>
      <c r="D138" t="s">
        <v>232</v>
      </c>
      <c r="J138">
        <v>172125</v>
      </c>
      <c r="K138">
        <v>174313</v>
      </c>
      <c r="L138">
        <v>168665</v>
      </c>
      <c r="M138">
        <v>164161</v>
      </c>
      <c r="N138">
        <v>154857</v>
      </c>
      <c r="O138">
        <v>127492</v>
      </c>
      <c r="P138">
        <v>378399</v>
      </c>
      <c r="Q138">
        <v>200339</v>
      </c>
      <c r="R138">
        <v>242677</v>
      </c>
      <c r="X138">
        <v>167720</v>
      </c>
      <c r="Y138">
        <v>438517</v>
      </c>
      <c r="Z138">
        <v>150549</v>
      </c>
      <c r="AA138" s="1">
        <v>114425</v>
      </c>
      <c r="AB138">
        <v>235773</v>
      </c>
      <c r="AC138" s="1">
        <v>348581</v>
      </c>
      <c r="AD138">
        <v>238988</v>
      </c>
      <c r="AE138" s="1">
        <v>233095</v>
      </c>
      <c r="AF138" s="1">
        <v>255742</v>
      </c>
      <c r="AG138" s="1">
        <v>250071</v>
      </c>
      <c r="AH138" s="1">
        <v>263582</v>
      </c>
      <c r="AI138" s="1">
        <v>145709</v>
      </c>
      <c r="AJ138" s="1">
        <v>107607</v>
      </c>
      <c r="AK138" s="1">
        <v>86363</v>
      </c>
      <c r="AL138">
        <v>104893</v>
      </c>
      <c r="AM138">
        <v>104695</v>
      </c>
      <c r="AN138">
        <v>100848</v>
      </c>
      <c r="AO138">
        <v>128363</v>
      </c>
      <c r="AP138">
        <v>97254</v>
      </c>
      <c r="AQ138">
        <v>54483</v>
      </c>
      <c r="AR138">
        <v>73782</v>
      </c>
      <c r="AS138">
        <v>46078</v>
      </c>
      <c r="AT138">
        <v>45779</v>
      </c>
      <c r="AU138">
        <v>44968</v>
      </c>
      <c r="AV138">
        <v>39891</v>
      </c>
      <c r="AW138">
        <v>25775</v>
      </c>
      <c r="AX138">
        <v>20848</v>
      </c>
      <c r="AY138">
        <v>60586</v>
      </c>
      <c r="AZ138">
        <v>106643</v>
      </c>
      <c r="BA138">
        <v>111827</v>
      </c>
      <c r="BB138">
        <v>103895</v>
      </c>
      <c r="BC138">
        <v>329055</v>
      </c>
    </row>
    <row r="139" spans="1:55" x14ac:dyDescent="0.25">
      <c r="A139" t="s">
        <v>0</v>
      </c>
      <c r="B139" t="s">
        <v>102</v>
      </c>
      <c r="D139" t="s">
        <v>232</v>
      </c>
      <c r="J139">
        <v>149562</v>
      </c>
      <c r="K139">
        <v>226917</v>
      </c>
      <c r="L139">
        <v>282509</v>
      </c>
      <c r="M139">
        <v>201383</v>
      </c>
      <c r="N139">
        <v>169262</v>
      </c>
      <c r="O139">
        <v>217066</v>
      </c>
      <c r="P139">
        <v>270597</v>
      </c>
      <c r="Q139">
        <v>236242</v>
      </c>
      <c r="R139">
        <v>236357</v>
      </c>
      <c r="X139">
        <v>112424</v>
      </c>
      <c r="Y139">
        <v>604038</v>
      </c>
      <c r="Z139">
        <v>250071</v>
      </c>
      <c r="AA139" s="1">
        <v>199471</v>
      </c>
      <c r="AB139">
        <v>259258</v>
      </c>
      <c r="AC139" s="1">
        <v>434769</v>
      </c>
      <c r="AD139">
        <v>386159</v>
      </c>
      <c r="AE139" s="1">
        <v>306235</v>
      </c>
      <c r="AF139" s="1">
        <v>403702</v>
      </c>
      <c r="AG139" s="1">
        <v>394883</v>
      </c>
      <c r="AH139" s="1">
        <v>403661</v>
      </c>
      <c r="AI139" s="1">
        <v>162341</v>
      </c>
      <c r="AJ139" s="1">
        <v>135021</v>
      </c>
      <c r="AK139" s="1">
        <v>138730</v>
      </c>
      <c r="AL139">
        <v>161321</v>
      </c>
      <c r="AM139">
        <v>182909</v>
      </c>
      <c r="AN139">
        <v>125942</v>
      </c>
      <c r="AO139">
        <v>110318</v>
      </c>
      <c r="AP139">
        <v>158145</v>
      </c>
      <c r="AQ139">
        <v>149363</v>
      </c>
      <c r="AR139">
        <v>144283</v>
      </c>
      <c r="AS139">
        <v>219575</v>
      </c>
      <c r="AT139">
        <v>168103</v>
      </c>
      <c r="AU139">
        <v>117641</v>
      </c>
      <c r="AV139">
        <v>123620</v>
      </c>
      <c r="AW139">
        <v>63260</v>
      </c>
      <c r="AX139">
        <v>97251</v>
      </c>
      <c r="AY139">
        <v>208554</v>
      </c>
      <c r="AZ139">
        <v>256219</v>
      </c>
      <c r="BA139">
        <v>399824</v>
      </c>
      <c r="BB139">
        <v>439977</v>
      </c>
      <c r="BC139">
        <v>814264</v>
      </c>
    </row>
    <row r="140" spans="1:55" x14ac:dyDescent="0.25">
      <c r="A140" t="s">
        <v>0</v>
      </c>
      <c r="B140" t="s">
        <v>103</v>
      </c>
      <c r="D140" t="s">
        <v>232</v>
      </c>
      <c r="J140">
        <v>574990</v>
      </c>
      <c r="K140">
        <v>948467</v>
      </c>
      <c r="L140">
        <v>1018722</v>
      </c>
      <c r="M140">
        <v>933009</v>
      </c>
      <c r="N140">
        <v>885185</v>
      </c>
      <c r="O140">
        <v>1196760</v>
      </c>
      <c r="P140">
        <v>1086052</v>
      </c>
      <c r="Q140">
        <v>1433877</v>
      </c>
      <c r="R140">
        <v>1692541</v>
      </c>
      <c r="X140">
        <v>1834159</v>
      </c>
      <c r="Y140">
        <v>6189011</v>
      </c>
      <c r="Z140">
        <v>1403904</v>
      </c>
      <c r="AA140" s="1">
        <v>2260370</v>
      </c>
      <c r="AB140">
        <v>2729851</v>
      </c>
      <c r="AC140" s="1">
        <v>2701964</v>
      </c>
      <c r="AD140">
        <v>3874970</v>
      </c>
      <c r="AE140" s="1">
        <v>3768239</v>
      </c>
      <c r="AF140" s="1">
        <v>3457805</v>
      </c>
      <c r="AG140" s="1">
        <v>3654126</v>
      </c>
      <c r="AH140" s="1">
        <v>3240655</v>
      </c>
      <c r="AI140" s="1">
        <v>1552756</v>
      </c>
      <c r="AJ140" s="1">
        <v>1352245</v>
      </c>
      <c r="AK140" s="1">
        <v>1528841</v>
      </c>
      <c r="AL140">
        <v>2214132</v>
      </c>
      <c r="AM140">
        <v>1864942</v>
      </c>
      <c r="AN140">
        <v>1950134</v>
      </c>
      <c r="AO140">
        <v>2419475</v>
      </c>
      <c r="AP140">
        <v>3027548</v>
      </c>
      <c r="AQ140">
        <v>1761708</v>
      </c>
      <c r="AR140">
        <v>2055798</v>
      </c>
      <c r="AS140">
        <v>1350093</v>
      </c>
      <c r="AT140">
        <v>1141755</v>
      </c>
      <c r="AU140">
        <v>869588</v>
      </c>
      <c r="AV140">
        <v>808890</v>
      </c>
      <c r="AW140">
        <v>493756</v>
      </c>
      <c r="AX140">
        <v>887375</v>
      </c>
      <c r="AY140">
        <v>2563552</v>
      </c>
      <c r="AZ140">
        <v>3040486</v>
      </c>
      <c r="BA140">
        <v>4362112</v>
      </c>
      <c r="BB140">
        <v>3375528</v>
      </c>
      <c r="BC140">
        <v>5919738</v>
      </c>
    </row>
    <row r="141" spans="1:55" x14ac:dyDescent="0.25">
      <c r="A141" t="s">
        <v>0</v>
      </c>
      <c r="B141" t="s">
        <v>104</v>
      </c>
      <c r="D141" t="s">
        <v>232</v>
      </c>
      <c r="J141">
        <v>175645</v>
      </c>
      <c r="K141">
        <v>282846</v>
      </c>
      <c r="L141">
        <v>338386</v>
      </c>
      <c r="M141">
        <v>310130</v>
      </c>
      <c r="N141">
        <v>330254</v>
      </c>
      <c r="O141">
        <v>401132</v>
      </c>
      <c r="P141">
        <v>469697</v>
      </c>
      <c r="Q141">
        <v>433998</v>
      </c>
      <c r="R141">
        <v>456900</v>
      </c>
      <c r="X141">
        <v>211588</v>
      </c>
      <c r="Y141">
        <v>508434</v>
      </c>
      <c r="Z141">
        <v>305095</v>
      </c>
      <c r="AA141" s="1">
        <v>218450</v>
      </c>
      <c r="AB141">
        <v>354026</v>
      </c>
      <c r="AC141" s="1">
        <v>416143</v>
      </c>
      <c r="AD141">
        <v>388153</v>
      </c>
      <c r="AE141" s="1">
        <v>371135</v>
      </c>
      <c r="AF141" s="1">
        <v>402665</v>
      </c>
      <c r="AG141" s="1">
        <v>412100</v>
      </c>
      <c r="AH141" s="1">
        <v>431959</v>
      </c>
      <c r="AI141" s="1">
        <v>614290</v>
      </c>
      <c r="AJ141" s="1">
        <v>300605</v>
      </c>
      <c r="AK141" s="1">
        <v>271796</v>
      </c>
      <c r="AL141">
        <v>237464</v>
      </c>
      <c r="AM141">
        <v>442279</v>
      </c>
      <c r="AN141">
        <v>297310</v>
      </c>
      <c r="AO141">
        <v>368812</v>
      </c>
      <c r="AP141">
        <v>428496</v>
      </c>
      <c r="AQ141">
        <v>458954</v>
      </c>
      <c r="AR141">
        <v>314773</v>
      </c>
      <c r="AS141">
        <v>402548</v>
      </c>
      <c r="AT141">
        <v>357758</v>
      </c>
      <c r="AU141">
        <v>228045</v>
      </c>
      <c r="AV141">
        <v>209223</v>
      </c>
      <c r="AW141">
        <v>126059</v>
      </c>
      <c r="AX141">
        <v>169104</v>
      </c>
      <c r="AY141">
        <v>272280</v>
      </c>
      <c r="AZ141">
        <v>331168</v>
      </c>
      <c r="BA141">
        <v>1068730</v>
      </c>
      <c r="BB141">
        <v>2136076</v>
      </c>
      <c r="BC141">
        <v>5052027</v>
      </c>
    </row>
    <row r="142" spans="1:55" x14ac:dyDescent="0.25">
      <c r="A142" t="s">
        <v>0</v>
      </c>
      <c r="B142" t="s">
        <v>105</v>
      </c>
      <c r="D142" t="s">
        <v>232</v>
      </c>
      <c r="J142">
        <v>476080</v>
      </c>
      <c r="K142">
        <v>704182</v>
      </c>
      <c r="L142">
        <v>762975</v>
      </c>
      <c r="M142">
        <v>700190</v>
      </c>
      <c r="N142">
        <v>494900</v>
      </c>
      <c r="O142">
        <v>805431</v>
      </c>
      <c r="P142">
        <v>1096976</v>
      </c>
      <c r="Q142">
        <v>979636</v>
      </c>
      <c r="R142">
        <v>825674</v>
      </c>
      <c r="X142">
        <v>1359987</v>
      </c>
      <c r="Y142">
        <v>3380500</v>
      </c>
      <c r="Z142">
        <v>724328</v>
      </c>
      <c r="AA142" s="1">
        <v>944179</v>
      </c>
      <c r="AB142">
        <v>1554495</v>
      </c>
      <c r="AC142" s="1">
        <v>1782394</v>
      </c>
      <c r="AD142">
        <v>2480027</v>
      </c>
      <c r="AE142" s="1">
        <v>2290583</v>
      </c>
      <c r="AF142" s="1">
        <v>2170502</v>
      </c>
      <c r="AG142" s="1">
        <v>2166221</v>
      </c>
      <c r="AH142" s="1">
        <v>2509795</v>
      </c>
      <c r="AI142" s="1">
        <v>1643930</v>
      </c>
      <c r="AJ142" s="1">
        <v>942801</v>
      </c>
      <c r="AK142" s="1">
        <v>968590</v>
      </c>
      <c r="AL142">
        <v>1007284</v>
      </c>
      <c r="AM142">
        <v>1097176</v>
      </c>
      <c r="AN142">
        <v>1107792</v>
      </c>
      <c r="AO142">
        <v>1207653</v>
      </c>
      <c r="AP142">
        <v>1777521</v>
      </c>
      <c r="AQ142">
        <v>1446488</v>
      </c>
      <c r="AR142">
        <v>1494376</v>
      </c>
      <c r="AS142">
        <v>1786262</v>
      </c>
      <c r="AT142">
        <v>1319099</v>
      </c>
      <c r="AU142">
        <v>1399675</v>
      </c>
      <c r="AV142">
        <v>1060521</v>
      </c>
      <c r="AW142">
        <v>399692</v>
      </c>
      <c r="AX142">
        <v>1065632</v>
      </c>
      <c r="AY142">
        <v>4747788</v>
      </c>
      <c r="AZ142">
        <v>8040504</v>
      </c>
      <c r="BA142">
        <v>13809689</v>
      </c>
      <c r="BB142">
        <v>14576692</v>
      </c>
      <c r="BC142">
        <v>14284646</v>
      </c>
    </row>
    <row r="143" spans="1:55" x14ac:dyDescent="0.25">
      <c r="A143" t="s">
        <v>0</v>
      </c>
      <c r="B143" t="s">
        <v>106</v>
      </c>
      <c r="D143" t="s">
        <v>232</v>
      </c>
      <c r="J143">
        <v>435944</v>
      </c>
      <c r="K143">
        <v>386771</v>
      </c>
      <c r="L143">
        <v>461418</v>
      </c>
      <c r="M143">
        <v>487489</v>
      </c>
      <c r="N143">
        <v>437294</v>
      </c>
      <c r="O143">
        <v>301768</v>
      </c>
      <c r="P143">
        <v>602402</v>
      </c>
      <c r="Q143">
        <v>555093</v>
      </c>
      <c r="R143">
        <v>414641</v>
      </c>
      <c r="X143">
        <v>376608</v>
      </c>
      <c r="Y143">
        <v>1349442</v>
      </c>
      <c r="Z143">
        <v>628557</v>
      </c>
      <c r="AA143" s="1">
        <v>614219</v>
      </c>
      <c r="AB143">
        <v>596054</v>
      </c>
      <c r="AC143" s="1">
        <v>799946</v>
      </c>
      <c r="AD143">
        <v>688229</v>
      </c>
      <c r="AE143" s="1">
        <v>524722</v>
      </c>
      <c r="AF143" s="1">
        <v>426937</v>
      </c>
      <c r="AG143" s="1">
        <v>495631</v>
      </c>
      <c r="AH143" s="1">
        <v>580155</v>
      </c>
      <c r="AI143" s="1">
        <v>392280</v>
      </c>
      <c r="AJ143" s="1">
        <v>260676</v>
      </c>
      <c r="AK143" s="1">
        <v>198873</v>
      </c>
      <c r="AL143">
        <v>208208</v>
      </c>
      <c r="AM143">
        <v>191679</v>
      </c>
      <c r="AN143">
        <v>221667</v>
      </c>
      <c r="AO143">
        <v>230229</v>
      </c>
      <c r="AP143">
        <v>272647</v>
      </c>
      <c r="AQ143">
        <v>131216</v>
      </c>
      <c r="AR143">
        <v>137739</v>
      </c>
      <c r="AS143">
        <v>192270</v>
      </c>
      <c r="AT143">
        <v>173967</v>
      </c>
      <c r="AU143">
        <v>128235</v>
      </c>
      <c r="AV143">
        <v>262492</v>
      </c>
      <c r="AW143">
        <v>162573</v>
      </c>
      <c r="AX143">
        <v>240682</v>
      </c>
      <c r="AY143">
        <v>604570</v>
      </c>
      <c r="AZ143">
        <v>1148115</v>
      </c>
      <c r="BA143">
        <v>996780</v>
      </c>
      <c r="BB143">
        <v>998040</v>
      </c>
      <c r="BC143">
        <v>1380051</v>
      </c>
    </row>
    <row r="144" spans="1:55" x14ac:dyDescent="0.25">
      <c r="A144" t="s">
        <v>0</v>
      </c>
      <c r="B144" t="s">
        <v>107</v>
      </c>
      <c r="D144" t="s">
        <v>232</v>
      </c>
      <c r="J144">
        <v>1174648</v>
      </c>
      <c r="K144">
        <v>1321154</v>
      </c>
      <c r="L144">
        <v>1929073</v>
      </c>
      <c r="M144">
        <v>1337960</v>
      </c>
      <c r="N144">
        <v>1330943</v>
      </c>
      <c r="O144">
        <v>1315403</v>
      </c>
      <c r="P144">
        <v>1392292</v>
      </c>
      <c r="Q144">
        <v>1409302</v>
      </c>
      <c r="R144">
        <v>1487804</v>
      </c>
      <c r="X144">
        <v>1700013</v>
      </c>
      <c r="Y144">
        <v>4733352</v>
      </c>
      <c r="Z144">
        <v>2149060</v>
      </c>
      <c r="AA144" s="1">
        <v>1726952</v>
      </c>
      <c r="AB144">
        <v>2530566</v>
      </c>
      <c r="AC144" s="1">
        <v>2734281</v>
      </c>
      <c r="AD144">
        <v>2381338</v>
      </c>
      <c r="AE144" s="1">
        <v>2349417</v>
      </c>
      <c r="AF144" s="1">
        <v>2087487</v>
      </c>
      <c r="AG144" s="1">
        <v>1953935</v>
      </c>
      <c r="AH144" s="1">
        <v>2006870</v>
      </c>
      <c r="AI144" s="1">
        <v>1442642</v>
      </c>
      <c r="AJ144" s="1">
        <v>664461</v>
      </c>
      <c r="AK144" s="1">
        <v>727641</v>
      </c>
      <c r="AL144">
        <v>896824</v>
      </c>
      <c r="AM144">
        <v>1100549</v>
      </c>
      <c r="AN144">
        <v>1029686</v>
      </c>
      <c r="AO144">
        <v>1132720</v>
      </c>
      <c r="AP144">
        <v>1162448</v>
      </c>
      <c r="AQ144">
        <v>1033139</v>
      </c>
      <c r="AR144">
        <v>748903</v>
      </c>
      <c r="AS144">
        <v>1057523</v>
      </c>
      <c r="AT144">
        <v>488241</v>
      </c>
      <c r="AU144">
        <v>647176</v>
      </c>
      <c r="AV144">
        <v>787908</v>
      </c>
      <c r="AW144">
        <v>353509</v>
      </c>
      <c r="AX144">
        <v>598734</v>
      </c>
      <c r="AY144">
        <v>2175518</v>
      </c>
      <c r="AZ144">
        <v>2296009</v>
      </c>
      <c r="BA144">
        <v>1898444</v>
      </c>
      <c r="BB144">
        <v>4321329</v>
      </c>
      <c r="BC144">
        <v>10520947</v>
      </c>
    </row>
    <row r="145" spans="1:55" x14ac:dyDescent="0.25">
      <c r="A145" t="s">
        <v>0</v>
      </c>
      <c r="B145" t="s">
        <v>108</v>
      </c>
      <c r="D145" t="s">
        <v>232</v>
      </c>
      <c r="J145">
        <v>4394599</v>
      </c>
      <c r="K145">
        <v>5961929</v>
      </c>
      <c r="L145">
        <v>7223578</v>
      </c>
      <c r="M145">
        <v>3866440</v>
      </c>
      <c r="N145">
        <v>4632022</v>
      </c>
      <c r="O145">
        <v>5479556</v>
      </c>
      <c r="P145">
        <v>6139419</v>
      </c>
      <c r="Q145">
        <v>6159159</v>
      </c>
      <c r="R145">
        <v>6010481</v>
      </c>
      <c r="X145">
        <v>4779259</v>
      </c>
      <c r="Y145">
        <v>9661998</v>
      </c>
      <c r="Z145">
        <v>5120710</v>
      </c>
      <c r="AA145" s="1">
        <v>5418431</v>
      </c>
      <c r="AB145">
        <v>6706206</v>
      </c>
      <c r="AC145" s="1">
        <v>5355148</v>
      </c>
      <c r="AD145">
        <v>6028530</v>
      </c>
      <c r="AE145" s="1">
        <v>5666023</v>
      </c>
      <c r="AF145" s="1">
        <v>5183338</v>
      </c>
      <c r="AG145" s="1">
        <v>5127719</v>
      </c>
      <c r="AH145" s="1">
        <v>9195855</v>
      </c>
      <c r="AI145" s="1">
        <v>5962671</v>
      </c>
      <c r="AJ145" s="1">
        <v>1932479</v>
      </c>
      <c r="AK145" s="1">
        <v>662607</v>
      </c>
      <c r="AL145">
        <v>731065</v>
      </c>
      <c r="AM145">
        <v>1448076</v>
      </c>
      <c r="AN145">
        <v>2051202</v>
      </c>
      <c r="AO145">
        <v>1746447</v>
      </c>
      <c r="AP145">
        <v>1903604</v>
      </c>
      <c r="AQ145">
        <v>1640832</v>
      </c>
      <c r="AR145">
        <v>1503292</v>
      </c>
      <c r="AS145">
        <v>2875320</v>
      </c>
      <c r="AT145">
        <v>1208651</v>
      </c>
      <c r="AU145">
        <v>1431261</v>
      </c>
      <c r="AV145">
        <v>2027207</v>
      </c>
      <c r="AW145">
        <v>801240</v>
      </c>
      <c r="AX145">
        <v>996683</v>
      </c>
      <c r="AY145">
        <v>2681433</v>
      </c>
      <c r="AZ145">
        <v>3700015</v>
      </c>
      <c r="BA145">
        <v>4129004</v>
      </c>
      <c r="BB145">
        <v>5426848</v>
      </c>
      <c r="BC145">
        <v>6157839</v>
      </c>
    </row>
    <row r="146" spans="1:55" x14ac:dyDescent="0.25">
      <c r="A146" t="s">
        <v>0</v>
      </c>
      <c r="B146" t="s">
        <v>109</v>
      </c>
      <c r="D146" t="s">
        <v>232</v>
      </c>
      <c r="J146">
        <v>6613378</v>
      </c>
      <c r="K146">
        <v>7626867</v>
      </c>
      <c r="L146">
        <v>10223561</v>
      </c>
      <c r="M146">
        <v>8115197</v>
      </c>
      <c r="N146">
        <v>8470582</v>
      </c>
      <c r="O146">
        <v>16426985</v>
      </c>
      <c r="P146">
        <v>11938455</v>
      </c>
      <c r="Q146">
        <v>12657830</v>
      </c>
      <c r="R146">
        <v>12465115</v>
      </c>
      <c r="X146">
        <v>10741686</v>
      </c>
      <c r="Y146">
        <v>24289414</v>
      </c>
      <c r="Z146">
        <v>10384657</v>
      </c>
      <c r="AA146" s="1">
        <v>10900462</v>
      </c>
      <c r="AB146">
        <v>10996844</v>
      </c>
      <c r="AC146" s="1">
        <v>13611888</v>
      </c>
      <c r="AD146">
        <v>16155044</v>
      </c>
      <c r="AE146" s="1">
        <v>12610436</v>
      </c>
      <c r="AF146" s="1">
        <v>14388564</v>
      </c>
      <c r="AG146" s="1">
        <v>16034408</v>
      </c>
      <c r="AH146" s="1">
        <v>13383059</v>
      </c>
      <c r="AI146" s="1">
        <v>7970173</v>
      </c>
      <c r="AJ146" s="1">
        <v>4063428</v>
      </c>
      <c r="AK146" s="1">
        <v>4679059</v>
      </c>
      <c r="AL146">
        <v>6165293</v>
      </c>
      <c r="AM146">
        <v>5741541</v>
      </c>
      <c r="AN146">
        <v>4757152</v>
      </c>
      <c r="AO146">
        <v>4758569</v>
      </c>
      <c r="AP146">
        <v>7046626</v>
      </c>
      <c r="AQ146">
        <v>5185294</v>
      </c>
      <c r="AR146">
        <v>4589635</v>
      </c>
      <c r="AS146">
        <v>5027762</v>
      </c>
      <c r="AT146">
        <v>3539406</v>
      </c>
      <c r="AU146">
        <v>3583200</v>
      </c>
      <c r="AV146">
        <v>4085234</v>
      </c>
      <c r="AW146">
        <v>2301963</v>
      </c>
      <c r="AX146">
        <v>3426284</v>
      </c>
      <c r="AY146">
        <v>11825910</v>
      </c>
      <c r="AZ146">
        <v>17236709</v>
      </c>
      <c r="BA146">
        <v>25845018</v>
      </c>
      <c r="BB146">
        <v>33973396</v>
      </c>
      <c r="BC146">
        <v>42814510</v>
      </c>
    </row>
    <row r="147" spans="1:55" x14ac:dyDescent="0.25">
      <c r="A147" t="s">
        <v>0</v>
      </c>
      <c r="B147" t="s">
        <v>110</v>
      </c>
      <c r="D147" t="s">
        <v>232</v>
      </c>
      <c r="J147">
        <v>2012885</v>
      </c>
      <c r="K147">
        <v>2231957</v>
      </c>
      <c r="L147">
        <v>2521735</v>
      </c>
      <c r="M147">
        <v>2614819</v>
      </c>
      <c r="N147">
        <v>2341527</v>
      </c>
      <c r="O147">
        <v>2940698</v>
      </c>
      <c r="P147">
        <v>2886096</v>
      </c>
      <c r="Q147">
        <v>2917021</v>
      </c>
      <c r="R147">
        <v>2916422</v>
      </c>
      <c r="X147">
        <v>3228724</v>
      </c>
      <c r="Y147">
        <v>5916430</v>
      </c>
      <c r="Z147">
        <v>3062062</v>
      </c>
      <c r="AA147" s="1">
        <v>2540732</v>
      </c>
      <c r="AB147">
        <v>3146241</v>
      </c>
      <c r="AC147" s="1">
        <v>3208160</v>
      </c>
      <c r="AD147">
        <v>3179129</v>
      </c>
      <c r="AE147" s="1">
        <v>2377068</v>
      </c>
      <c r="AF147" s="1">
        <v>2861737</v>
      </c>
      <c r="AG147" s="1">
        <v>3105832</v>
      </c>
      <c r="AH147" s="1">
        <v>3723230</v>
      </c>
      <c r="AI147" s="1">
        <v>3578035</v>
      </c>
      <c r="AJ147" s="1">
        <v>1984604</v>
      </c>
      <c r="AK147" s="1">
        <v>1501361</v>
      </c>
      <c r="AL147">
        <v>1751856</v>
      </c>
      <c r="AM147">
        <v>1694459</v>
      </c>
      <c r="AN147">
        <v>1516279</v>
      </c>
      <c r="AO147">
        <v>1919949</v>
      </c>
      <c r="AP147">
        <v>2309351</v>
      </c>
      <c r="AQ147">
        <v>2187202</v>
      </c>
      <c r="AR147">
        <v>2165581</v>
      </c>
      <c r="AS147">
        <v>2810378</v>
      </c>
      <c r="AT147">
        <v>2536994</v>
      </c>
      <c r="AU147">
        <v>1819661</v>
      </c>
      <c r="AV147">
        <v>1300497</v>
      </c>
      <c r="AW147">
        <v>594713</v>
      </c>
      <c r="AX147">
        <v>1057645</v>
      </c>
      <c r="AY147">
        <v>3230119</v>
      </c>
      <c r="AZ147">
        <v>4064784</v>
      </c>
      <c r="BA147">
        <v>5738168</v>
      </c>
      <c r="BB147">
        <v>10453565</v>
      </c>
      <c r="BC147">
        <v>13752333</v>
      </c>
    </row>
    <row r="148" spans="1:55" x14ac:dyDescent="0.25">
      <c r="A148" t="s">
        <v>0</v>
      </c>
      <c r="B148" t="s">
        <v>111</v>
      </c>
      <c r="D148" t="s">
        <v>232</v>
      </c>
      <c r="J148">
        <v>112605</v>
      </c>
      <c r="K148">
        <v>163485</v>
      </c>
      <c r="L148">
        <v>225388</v>
      </c>
      <c r="M148">
        <v>177598</v>
      </c>
      <c r="N148">
        <v>202904</v>
      </c>
      <c r="O148">
        <v>239804</v>
      </c>
      <c r="P148">
        <v>325313</v>
      </c>
      <c r="Q148">
        <v>330144</v>
      </c>
      <c r="R148">
        <v>360465</v>
      </c>
      <c r="X148">
        <v>550665</v>
      </c>
      <c r="Y148">
        <v>747400</v>
      </c>
      <c r="Z148">
        <v>432820</v>
      </c>
      <c r="AA148" s="1">
        <v>410913</v>
      </c>
      <c r="AB148">
        <v>544247</v>
      </c>
      <c r="AC148" s="1">
        <v>503330</v>
      </c>
      <c r="AD148">
        <v>521067</v>
      </c>
      <c r="AE148" s="1">
        <v>541230</v>
      </c>
      <c r="AF148" s="1">
        <v>410141</v>
      </c>
      <c r="AG148" s="1">
        <v>497931</v>
      </c>
      <c r="AH148" s="1">
        <v>673349</v>
      </c>
      <c r="AI148" s="1">
        <v>346813</v>
      </c>
      <c r="AJ148" s="1">
        <v>170118</v>
      </c>
      <c r="AK148" s="1">
        <v>194174</v>
      </c>
      <c r="AL148">
        <v>420328</v>
      </c>
      <c r="AM148">
        <v>260562</v>
      </c>
      <c r="AN148">
        <v>128744</v>
      </c>
      <c r="AO148">
        <v>186922</v>
      </c>
      <c r="AP148">
        <v>255257</v>
      </c>
      <c r="AQ148">
        <v>206283</v>
      </c>
      <c r="AR148">
        <v>199061</v>
      </c>
      <c r="AS148">
        <v>383321</v>
      </c>
      <c r="AT148">
        <v>479730</v>
      </c>
      <c r="AU148">
        <v>484963</v>
      </c>
      <c r="AV148">
        <v>557229</v>
      </c>
      <c r="AW148">
        <v>251813</v>
      </c>
      <c r="AX148">
        <v>223265</v>
      </c>
      <c r="AY148">
        <v>466096</v>
      </c>
      <c r="AZ148">
        <v>497320</v>
      </c>
      <c r="BA148">
        <v>931444</v>
      </c>
      <c r="BB148">
        <v>948353</v>
      </c>
      <c r="BC148">
        <v>1026127</v>
      </c>
    </row>
    <row r="149" spans="1:55" x14ac:dyDescent="0.25">
      <c r="A149" t="s">
        <v>0</v>
      </c>
      <c r="B149" t="s">
        <v>112</v>
      </c>
      <c r="D149" t="s">
        <v>232</v>
      </c>
      <c r="J149">
        <v>12997341</v>
      </c>
      <c r="K149">
        <v>19425772</v>
      </c>
      <c r="L149">
        <v>17794870</v>
      </c>
      <c r="M149">
        <v>16404147</v>
      </c>
      <c r="N149">
        <v>18684134</v>
      </c>
      <c r="O149">
        <v>19097210</v>
      </c>
      <c r="P149">
        <v>18602471</v>
      </c>
      <c r="Q149">
        <v>20549853</v>
      </c>
      <c r="R149">
        <v>22640921</v>
      </c>
      <c r="X149">
        <v>21217214</v>
      </c>
      <c r="Y149">
        <v>42921254</v>
      </c>
      <c r="Z149">
        <v>27626234</v>
      </c>
      <c r="AA149" s="1">
        <v>22668618</v>
      </c>
      <c r="AB149">
        <v>28138063</v>
      </c>
      <c r="AC149" s="1">
        <v>27204123</v>
      </c>
      <c r="AD149">
        <v>29145326</v>
      </c>
      <c r="AE149" s="1">
        <v>23074409</v>
      </c>
      <c r="AF149" s="1">
        <v>26991958</v>
      </c>
      <c r="AG149" s="1">
        <v>31209978</v>
      </c>
      <c r="AH149" s="1">
        <v>29074250</v>
      </c>
      <c r="AI149" s="1">
        <v>25234173</v>
      </c>
      <c r="AJ149" s="1">
        <v>14785467</v>
      </c>
      <c r="AK149" s="1">
        <v>10660386</v>
      </c>
      <c r="AL149">
        <v>13073149</v>
      </c>
      <c r="AM149">
        <v>14654653</v>
      </c>
      <c r="AN149">
        <v>15256670</v>
      </c>
      <c r="AO149">
        <v>15266220</v>
      </c>
      <c r="AP149">
        <v>20043196</v>
      </c>
      <c r="AQ149">
        <v>19338017</v>
      </c>
      <c r="AR149">
        <v>20425649</v>
      </c>
      <c r="AS149">
        <v>17753283</v>
      </c>
      <c r="AT149">
        <v>15497025</v>
      </c>
      <c r="AU149">
        <v>13309391</v>
      </c>
      <c r="AV149">
        <v>9552493</v>
      </c>
      <c r="AW149">
        <v>4069594</v>
      </c>
      <c r="AX149">
        <v>6422685</v>
      </c>
      <c r="AY149">
        <v>20534706</v>
      </c>
      <c r="AZ149">
        <v>34800669</v>
      </c>
      <c r="BA149">
        <v>52529280</v>
      </c>
      <c r="BB149">
        <v>51114910</v>
      </c>
      <c r="BC149">
        <v>38471746</v>
      </c>
    </row>
    <row r="150" spans="1:55" x14ac:dyDescent="0.25">
      <c r="A150" t="s">
        <v>0</v>
      </c>
      <c r="B150" t="s">
        <v>113</v>
      </c>
      <c r="D150" t="s">
        <v>232</v>
      </c>
      <c r="J150">
        <v>98569</v>
      </c>
      <c r="K150">
        <v>187942</v>
      </c>
      <c r="L150">
        <v>113539</v>
      </c>
      <c r="M150">
        <v>55844</v>
      </c>
      <c r="N150">
        <v>83070</v>
      </c>
      <c r="O150">
        <v>219147</v>
      </c>
      <c r="P150">
        <v>145803</v>
      </c>
      <c r="Q150">
        <v>97102</v>
      </c>
      <c r="R150">
        <v>195355</v>
      </c>
      <c r="X150">
        <v>294882</v>
      </c>
      <c r="Y150">
        <v>169350</v>
      </c>
      <c r="Z150">
        <v>69958</v>
      </c>
      <c r="AA150" s="1">
        <v>75147</v>
      </c>
      <c r="AB150">
        <v>135797</v>
      </c>
      <c r="AC150" s="1">
        <v>153043</v>
      </c>
      <c r="AD150">
        <v>194983</v>
      </c>
      <c r="AE150" s="1">
        <v>135340</v>
      </c>
      <c r="AF150" s="1">
        <v>112482</v>
      </c>
      <c r="AG150" s="1">
        <v>141427</v>
      </c>
      <c r="AH150" s="1">
        <v>119766</v>
      </c>
      <c r="AI150" s="1">
        <v>148257</v>
      </c>
      <c r="AJ150" s="1">
        <v>108125</v>
      </c>
      <c r="AK150" s="1">
        <v>84679</v>
      </c>
      <c r="AL150">
        <v>155865</v>
      </c>
      <c r="AM150">
        <v>123971</v>
      </c>
      <c r="AN150">
        <v>77227</v>
      </c>
      <c r="AO150">
        <v>62793</v>
      </c>
      <c r="AP150">
        <v>95154</v>
      </c>
      <c r="AQ150">
        <v>72308</v>
      </c>
      <c r="AR150">
        <v>72573</v>
      </c>
      <c r="AS150">
        <v>86285</v>
      </c>
      <c r="AT150">
        <v>73106</v>
      </c>
      <c r="AU150">
        <v>82851</v>
      </c>
      <c r="AV150">
        <v>99878</v>
      </c>
      <c r="AW150">
        <v>52122</v>
      </c>
      <c r="AX150">
        <v>75704</v>
      </c>
      <c r="AY150">
        <v>302691</v>
      </c>
      <c r="AZ150">
        <v>304846</v>
      </c>
      <c r="BA150">
        <v>968376</v>
      </c>
      <c r="BB150">
        <v>890800</v>
      </c>
      <c r="BC150">
        <v>533943</v>
      </c>
    </row>
    <row r="151" spans="1:55" x14ac:dyDescent="0.25">
      <c r="A151" t="s">
        <v>0</v>
      </c>
      <c r="B151" t="s">
        <v>226</v>
      </c>
      <c r="D151" t="s">
        <v>232</v>
      </c>
      <c r="AL151">
        <v>1969</v>
      </c>
      <c r="AM151">
        <v>74</v>
      </c>
      <c r="AN151">
        <v>46</v>
      </c>
      <c r="AP151">
        <v>10</v>
      </c>
      <c r="AQ151">
        <v>17</v>
      </c>
      <c r="AR151">
        <v>269</v>
      </c>
    </row>
    <row r="152" spans="1:55" x14ac:dyDescent="0.25">
      <c r="A152" t="s">
        <v>0</v>
      </c>
      <c r="B152" t="s">
        <v>227</v>
      </c>
      <c r="D152" t="s">
        <v>232</v>
      </c>
      <c r="AO152">
        <v>471</v>
      </c>
      <c r="AQ152">
        <v>128</v>
      </c>
      <c r="AY152">
        <v>880</v>
      </c>
    </row>
    <row r="153" spans="1:55" x14ac:dyDescent="0.25">
      <c r="A153" t="s">
        <v>0</v>
      </c>
      <c r="B153" t="s">
        <v>114</v>
      </c>
      <c r="D153" t="s">
        <v>232</v>
      </c>
      <c r="J153">
        <v>6806</v>
      </c>
      <c r="K153">
        <v>3148</v>
      </c>
      <c r="L153">
        <v>362</v>
      </c>
      <c r="M153">
        <v>1504</v>
      </c>
      <c r="O153">
        <v>247</v>
      </c>
      <c r="P153">
        <v>83</v>
      </c>
      <c r="Q153">
        <v>417</v>
      </c>
      <c r="R153">
        <v>516</v>
      </c>
      <c r="AB153">
        <v>247</v>
      </c>
      <c r="AE153" s="1">
        <v>49</v>
      </c>
      <c r="AF153">
        <v>84</v>
      </c>
      <c r="AG153">
        <v>50</v>
      </c>
      <c r="AH153">
        <v>38</v>
      </c>
      <c r="AJ153">
        <v>1915</v>
      </c>
      <c r="AK153">
        <v>1973</v>
      </c>
      <c r="AL153">
        <v>65</v>
      </c>
      <c r="AM153">
        <v>63</v>
      </c>
    </row>
    <row r="154" spans="1:55" x14ac:dyDescent="0.25">
      <c r="A154" t="s">
        <v>0</v>
      </c>
      <c r="B154" t="s">
        <v>115</v>
      </c>
      <c r="D154" t="s">
        <v>232</v>
      </c>
      <c r="P154">
        <v>2095</v>
      </c>
      <c r="Q154">
        <v>1201</v>
      </c>
      <c r="R154">
        <v>3296</v>
      </c>
      <c r="Z154">
        <v>300</v>
      </c>
      <c r="AA154" s="1">
        <v>6623</v>
      </c>
      <c r="AB154">
        <v>11587</v>
      </c>
      <c r="AC154" s="1">
        <v>9700</v>
      </c>
      <c r="AD154">
        <v>983</v>
      </c>
      <c r="AE154" s="1">
        <v>1760</v>
      </c>
      <c r="AF154" s="1">
        <v>224</v>
      </c>
      <c r="AG154" s="1">
        <v>56095</v>
      </c>
      <c r="AH154" s="1">
        <v>44195</v>
      </c>
      <c r="AI154" s="1">
        <v>96737</v>
      </c>
      <c r="AK154">
        <v>23188</v>
      </c>
      <c r="AL154">
        <v>7569</v>
      </c>
      <c r="AM154">
        <v>18986</v>
      </c>
    </row>
    <row r="155" spans="1:55" x14ac:dyDescent="0.25">
      <c r="A155" t="s">
        <v>0</v>
      </c>
      <c r="B155" t="s">
        <v>228</v>
      </c>
      <c r="D155" t="s">
        <v>232</v>
      </c>
      <c r="AN155">
        <v>7281</v>
      </c>
      <c r="AO155">
        <v>4410</v>
      </c>
      <c r="AP155">
        <v>28</v>
      </c>
      <c r="AQ155">
        <v>6148</v>
      </c>
      <c r="AR155">
        <v>692</v>
      </c>
      <c r="AS155">
        <v>20</v>
      </c>
      <c r="AY155">
        <v>35087</v>
      </c>
      <c r="BA155">
        <v>159</v>
      </c>
    </row>
    <row r="156" spans="1:55" x14ac:dyDescent="0.25">
      <c r="A156" t="s">
        <v>0</v>
      </c>
      <c r="B156" t="s">
        <v>116</v>
      </c>
      <c r="D156" t="s">
        <v>232</v>
      </c>
      <c r="AB156">
        <v>1452</v>
      </c>
      <c r="AC156" s="1">
        <v>1601</v>
      </c>
      <c r="AD156">
        <v>1381</v>
      </c>
      <c r="AE156" s="1">
        <v>875</v>
      </c>
      <c r="AF156" s="1">
        <v>1477</v>
      </c>
      <c r="AG156" s="1">
        <v>1242</v>
      </c>
      <c r="AH156" s="1">
        <v>1774</v>
      </c>
      <c r="AI156" s="1">
        <v>1655</v>
      </c>
      <c r="AJ156" s="1">
        <v>1654</v>
      </c>
      <c r="AK156" s="1">
        <v>1220</v>
      </c>
      <c r="AL156">
        <v>1305</v>
      </c>
      <c r="AM156">
        <v>1378</v>
      </c>
      <c r="AN156">
        <v>1546</v>
      </c>
      <c r="AO156">
        <v>564</v>
      </c>
      <c r="AP156">
        <v>578</v>
      </c>
      <c r="AQ156">
        <v>302</v>
      </c>
      <c r="AR156">
        <v>202</v>
      </c>
      <c r="AS156">
        <v>61</v>
      </c>
      <c r="AY156">
        <v>10</v>
      </c>
    </row>
    <row r="157" spans="1:55" x14ac:dyDescent="0.25">
      <c r="A157" t="s">
        <v>0</v>
      </c>
      <c r="B157" t="s">
        <v>117</v>
      </c>
      <c r="D157" t="s">
        <v>232</v>
      </c>
      <c r="J157" s="1">
        <f t="shared" ref="J157:M157" si="0">SUM(J4:J156)</f>
        <v>215599171</v>
      </c>
      <c r="K157" s="1">
        <f t="shared" si="0"/>
        <v>253565853</v>
      </c>
      <c r="L157" s="1">
        <f t="shared" si="0"/>
        <v>287891317</v>
      </c>
      <c r="M157" s="1">
        <f t="shared" si="0"/>
        <v>250338797</v>
      </c>
      <c r="N157" s="1">
        <f t="shared" ref="N157:Z157" si="1">SUM(N4:N156)</f>
        <v>250942263</v>
      </c>
      <c r="O157" s="1">
        <f t="shared" si="1"/>
        <v>283081830</v>
      </c>
      <c r="P157" s="1">
        <f t="shared" si="1"/>
        <v>295275154</v>
      </c>
      <c r="Q157" s="1">
        <f t="shared" si="1"/>
        <v>310130801</v>
      </c>
      <c r="R157" s="1">
        <f t="shared" si="1"/>
        <v>329938481</v>
      </c>
      <c r="S157" s="1">
        <f t="shared" si="1"/>
        <v>0</v>
      </c>
      <c r="T157" s="1">
        <f t="shared" si="1"/>
        <v>0</v>
      </c>
      <c r="U157" s="1">
        <f t="shared" si="1"/>
        <v>0</v>
      </c>
      <c r="V157" s="1">
        <f t="shared" si="1"/>
        <v>0</v>
      </c>
      <c r="W157" s="1">
        <f t="shared" si="1"/>
        <v>0</v>
      </c>
      <c r="X157" s="1">
        <f t="shared" si="1"/>
        <v>593015902</v>
      </c>
      <c r="Y157" s="1">
        <f t="shared" si="1"/>
        <v>832998846</v>
      </c>
      <c r="Z157" s="1">
        <f t="shared" si="1"/>
        <v>404782909</v>
      </c>
      <c r="AA157" s="1">
        <v>433938686</v>
      </c>
      <c r="AB157">
        <v>466655145</v>
      </c>
      <c r="AC157" s="1">
        <v>463502476</v>
      </c>
      <c r="AD157">
        <v>438266540</v>
      </c>
      <c r="AE157" s="1">
        <v>336195482</v>
      </c>
      <c r="AF157" s="1">
        <f t="shared" ref="AF157:AW157" si="2">SUM(AF4:AF156)</f>
        <v>378751239</v>
      </c>
      <c r="AG157" s="1">
        <f t="shared" si="2"/>
        <v>393230230</v>
      </c>
      <c r="AH157" s="1">
        <f t="shared" si="2"/>
        <v>402472178</v>
      </c>
      <c r="AI157" s="1">
        <f t="shared" si="2"/>
        <v>320717958</v>
      </c>
      <c r="AJ157" s="1">
        <f t="shared" si="2"/>
        <v>218706688</v>
      </c>
      <c r="AK157" s="1">
        <f t="shared" si="2"/>
        <v>197535883</v>
      </c>
      <c r="AL157" s="1">
        <f t="shared" si="2"/>
        <v>202497923</v>
      </c>
      <c r="AM157" s="1">
        <f t="shared" si="2"/>
        <v>208756617</v>
      </c>
      <c r="AN157" s="1">
        <f t="shared" si="2"/>
        <v>219535554</v>
      </c>
      <c r="AO157" s="1">
        <f t="shared" si="2"/>
        <v>221811737</v>
      </c>
      <c r="AP157" s="1">
        <f t="shared" si="2"/>
        <v>266906657</v>
      </c>
      <c r="AQ157" s="1">
        <f t="shared" si="2"/>
        <v>233594655</v>
      </c>
      <c r="AR157" s="1">
        <f t="shared" si="2"/>
        <v>221501452</v>
      </c>
      <c r="AS157" s="1">
        <f t="shared" si="2"/>
        <v>161909503</v>
      </c>
      <c r="AT157" s="1">
        <f t="shared" si="2"/>
        <v>131661960</v>
      </c>
      <c r="AU157" s="1">
        <f t="shared" si="2"/>
        <v>157415187</v>
      </c>
      <c r="AV157" s="1">
        <f t="shared" si="2"/>
        <v>143968666</v>
      </c>
      <c r="AW157" s="1">
        <f t="shared" si="2"/>
        <v>126577408</v>
      </c>
      <c r="AX157" s="1">
        <f t="shared" ref="AX157:BC157" si="3">SUM(AX4:AX156)</f>
        <v>197551547</v>
      </c>
      <c r="AY157" s="1">
        <f t="shared" si="3"/>
        <v>453715488</v>
      </c>
      <c r="AZ157" s="1">
        <f t="shared" si="3"/>
        <v>523959775</v>
      </c>
      <c r="BA157" s="1">
        <f t="shared" si="3"/>
        <v>716227004</v>
      </c>
      <c r="BB157" s="1">
        <f t="shared" si="3"/>
        <v>775043367</v>
      </c>
      <c r="BC157" s="1">
        <f t="shared" si="3"/>
        <v>1006793825</v>
      </c>
    </row>
    <row r="158" spans="1:55" x14ac:dyDescent="0.25">
      <c r="A158" t="s">
        <v>0</v>
      </c>
      <c r="B158" t="s">
        <v>118</v>
      </c>
      <c r="D158" t="s">
        <v>232</v>
      </c>
      <c r="AB158">
        <v>24639242</v>
      </c>
      <c r="AC158" s="1">
        <v>47296605</v>
      </c>
      <c r="AD158" s="1">
        <v>40217350</v>
      </c>
      <c r="AE158" s="1">
        <v>34757887</v>
      </c>
      <c r="AF158" s="1">
        <v>36199867</v>
      </c>
      <c r="AG158" s="1">
        <v>35079584</v>
      </c>
      <c r="AH158" s="1">
        <v>36078090</v>
      </c>
      <c r="AI158" s="1">
        <v>34496909</v>
      </c>
      <c r="AJ158" s="1">
        <v>30511122</v>
      </c>
      <c r="AK158" s="1">
        <v>25784484</v>
      </c>
      <c r="AL158">
        <v>19033595</v>
      </c>
      <c r="AM158">
        <v>19525264</v>
      </c>
      <c r="AN158" s="1">
        <v>20239597</v>
      </c>
      <c r="AO158" s="1">
        <v>21071939</v>
      </c>
      <c r="AP158" s="1">
        <v>21596400</v>
      </c>
      <c r="AQ158" s="1">
        <v>20281525</v>
      </c>
      <c r="AR158" s="1">
        <v>22902877</v>
      </c>
      <c r="AS158" s="1">
        <v>23188774</v>
      </c>
      <c r="AT158" s="1">
        <v>18985447</v>
      </c>
      <c r="AU158" s="1">
        <v>17961012</v>
      </c>
      <c r="AV158" s="1">
        <v>11636843</v>
      </c>
      <c r="AW158" s="1">
        <v>11973215</v>
      </c>
      <c r="AX158" s="1">
        <v>18637835</v>
      </c>
      <c r="AY158">
        <v>39586567</v>
      </c>
      <c r="AZ158">
        <v>56008724</v>
      </c>
      <c r="BA158">
        <v>75415423</v>
      </c>
      <c r="BB158">
        <v>76551060</v>
      </c>
      <c r="BC158">
        <v>86688858</v>
      </c>
    </row>
    <row r="159" spans="1:55" x14ac:dyDescent="0.25">
      <c r="A159" t="s">
        <v>0</v>
      </c>
      <c r="B159" t="s">
        <v>119</v>
      </c>
      <c r="D159" t="s">
        <v>232</v>
      </c>
      <c r="J159">
        <v>1109099</v>
      </c>
      <c r="K159">
        <v>1127539</v>
      </c>
      <c r="L159">
        <v>1188857</v>
      </c>
      <c r="M159">
        <v>1282513</v>
      </c>
      <c r="N159">
        <v>1251689</v>
      </c>
      <c r="O159">
        <v>1275042</v>
      </c>
      <c r="P159">
        <v>1288289</v>
      </c>
      <c r="Q159">
        <v>1335641</v>
      </c>
      <c r="R159">
        <v>1351456</v>
      </c>
      <c r="X159">
        <v>2435595</v>
      </c>
      <c r="Y159">
        <v>3186485</v>
      </c>
      <c r="Z159">
        <v>2966953</v>
      </c>
      <c r="AA159" s="1">
        <v>2841845</v>
      </c>
      <c r="AB159">
        <v>2990560</v>
      </c>
      <c r="AC159" s="1">
        <v>3017734</v>
      </c>
      <c r="AD159" s="1">
        <v>3268816</v>
      </c>
      <c r="AE159" s="1">
        <v>3090130</v>
      </c>
      <c r="AF159" s="1">
        <v>3423718</v>
      </c>
      <c r="AG159" s="1">
        <v>3514353</v>
      </c>
      <c r="AH159" s="1">
        <v>3646814</v>
      </c>
      <c r="AI159" s="1">
        <v>3697049</v>
      </c>
      <c r="AJ159" s="1">
        <v>3510024</v>
      </c>
      <c r="AK159" s="1">
        <v>4030139</v>
      </c>
      <c r="AL159">
        <v>4345337</v>
      </c>
      <c r="AM159">
        <v>4723055</v>
      </c>
      <c r="AN159" s="1">
        <v>4942093</v>
      </c>
      <c r="AO159" s="1">
        <v>5101658</v>
      </c>
      <c r="AP159" s="1">
        <v>5477589</v>
      </c>
      <c r="AQ159" s="1">
        <v>5093144</v>
      </c>
      <c r="AR159" s="1">
        <v>5411841</v>
      </c>
      <c r="AS159" s="1">
        <v>2252628</v>
      </c>
      <c r="AX159">
        <v>3386478</v>
      </c>
      <c r="AY159">
        <v>8912477</v>
      </c>
      <c r="AZ159">
        <v>12144750</v>
      </c>
      <c r="BA159">
        <v>15193226</v>
      </c>
      <c r="BB159">
        <v>14727354</v>
      </c>
      <c r="BC159">
        <v>14371652</v>
      </c>
    </row>
    <row r="160" spans="1:55" x14ac:dyDescent="0.25">
      <c r="A160" t="s">
        <v>0</v>
      </c>
      <c r="B160" t="s">
        <v>120</v>
      </c>
      <c r="D160" t="s">
        <v>232</v>
      </c>
      <c r="J160">
        <v>765222</v>
      </c>
      <c r="K160">
        <v>744905</v>
      </c>
      <c r="L160">
        <v>631744</v>
      </c>
      <c r="M160">
        <v>603888</v>
      </c>
      <c r="N160">
        <v>585304</v>
      </c>
      <c r="O160">
        <v>574789</v>
      </c>
      <c r="P160">
        <v>638541</v>
      </c>
      <c r="Q160">
        <v>736166</v>
      </c>
      <c r="R160">
        <v>827806</v>
      </c>
      <c r="X160">
        <v>3654632</v>
      </c>
      <c r="Y160">
        <v>6521826</v>
      </c>
      <c r="Z160">
        <v>1873918</v>
      </c>
      <c r="AA160" s="1">
        <v>1675596</v>
      </c>
      <c r="AB160">
        <v>1188328</v>
      </c>
      <c r="AC160" s="1">
        <v>1327796</v>
      </c>
      <c r="AD160" s="1">
        <v>1114172</v>
      </c>
      <c r="AE160" s="1">
        <v>642452</v>
      </c>
      <c r="AF160" s="1">
        <v>791153</v>
      </c>
      <c r="AG160" s="1">
        <v>747034</v>
      </c>
      <c r="AH160" s="1">
        <v>725465</v>
      </c>
      <c r="AI160" s="1">
        <v>514002</v>
      </c>
      <c r="AJ160" s="1">
        <v>481706</v>
      </c>
      <c r="AK160" s="1">
        <v>538022</v>
      </c>
      <c r="AL160">
        <v>609211</v>
      </c>
      <c r="AM160">
        <v>780899</v>
      </c>
      <c r="AN160" s="1">
        <v>1022238</v>
      </c>
      <c r="AO160" s="1">
        <v>845070</v>
      </c>
      <c r="AP160" s="1">
        <v>1058886</v>
      </c>
      <c r="AQ160" s="1">
        <v>976122</v>
      </c>
      <c r="AR160" s="1">
        <v>1053061</v>
      </c>
      <c r="AS160" s="1">
        <v>1204657</v>
      </c>
      <c r="AT160" s="1">
        <v>1260588</v>
      </c>
      <c r="AU160" s="1">
        <v>1228675</v>
      </c>
      <c r="AV160" s="1">
        <v>2096459</v>
      </c>
      <c r="AW160" s="1">
        <v>1823377</v>
      </c>
      <c r="AX160" s="1">
        <v>1424436</v>
      </c>
      <c r="AY160">
        <v>2321329</v>
      </c>
      <c r="AZ160">
        <v>2210284</v>
      </c>
      <c r="BA160">
        <v>3485894</v>
      </c>
      <c r="BB160">
        <v>3812113</v>
      </c>
      <c r="BC160">
        <v>3483954</v>
      </c>
    </row>
    <row r="161" spans="1:55" x14ac:dyDescent="0.25">
      <c r="A161" t="s">
        <v>0</v>
      </c>
      <c r="B161" t="s">
        <v>121</v>
      </c>
      <c r="C161" t="s">
        <v>122</v>
      </c>
      <c r="D161" t="s">
        <v>232</v>
      </c>
      <c r="J161">
        <v>1076471</v>
      </c>
      <c r="K161">
        <v>1005754</v>
      </c>
      <c r="L161">
        <v>946089</v>
      </c>
      <c r="M161">
        <v>952925</v>
      </c>
      <c r="N161">
        <v>800756</v>
      </c>
      <c r="O161">
        <v>840847</v>
      </c>
      <c r="P161">
        <v>830983</v>
      </c>
      <c r="Q161">
        <v>903349</v>
      </c>
      <c r="R161">
        <v>1105199</v>
      </c>
      <c r="X161">
        <v>2285553</v>
      </c>
      <c r="Y161">
        <v>2932789</v>
      </c>
      <c r="Z161">
        <v>1514728</v>
      </c>
      <c r="AA161" s="1">
        <v>1375160</v>
      </c>
      <c r="AB161">
        <v>1221183</v>
      </c>
      <c r="AC161" s="1">
        <v>1336224</v>
      </c>
      <c r="AD161" s="1">
        <v>1541095</v>
      </c>
      <c r="AE161" s="1">
        <v>1113315</v>
      </c>
      <c r="AF161" s="1">
        <v>1191810</v>
      </c>
      <c r="AG161" s="1">
        <v>1161269</v>
      </c>
      <c r="AH161" s="1">
        <v>1279498</v>
      </c>
      <c r="AI161" s="1">
        <v>1028415</v>
      </c>
      <c r="AJ161" s="1">
        <v>974292</v>
      </c>
      <c r="AK161" s="1">
        <v>1006495</v>
      </c>
      <c r="AL161">
        <v>1075841</v>
      </c>
      <c r="AM161">
        <v>1128750</v>
      </c>
      <c r="AN161" s="1">
        <v>1206654</v>
      </c>
      <c r="AO161" s="1">
        <v>1274898</v>
      </c>
      <c r="AP161" s="1">
        <v>1258544</v>
      </c>
      <c r="AQ161" s="1">
        <v>1384753</v>
      </c>
      <c r="AR161" s="1">
        <v>1343979</v>
      </c>
      <c r="AS161" s="1">
        <v>1442563</v>
      </c>
      <c r="AT161" s="1">
        <v>754730</v>
      </c>
      <c r="AU161" s="1">
        <v>808302</v>
      </c>
      <c r="AV161" s="1">
        <v>2094346</v>
      </c>
      <c r="AW161" s="1">
        <v>3435870</v>
      </c>
      <c r="AX161" s="1">
        <v>2820263</v>
      </c>
      <c r="AY161">
        <v>5599830</v>
      </c>
      <c r="AZ161">
        <v>5663723</v>
      </c>
      <c r="BA161">
        <v>6994561</v>
      </c>
      <c r="BB161">
        <v>6403592</v>
      </c>
      <c r="BC161">
        <v>6094316</v>
      </c>
    </row>
    <row r="162" spans="1:55" x14ac:dyDescent="0.25">
      <c r="A162" t="s">
        <v>0</v>
      </c>
      <c r="B162" t="s">
        <v>123</v>
      </c>
      <c r="D162" t="s">
        <v>232</v>
      </c>
      <c r="J162">
        <v>138142</v>
      </c>
      <c r="K162">
        <v>121782</v>
      </c>
      <c r="L162">
        <v>161671</v>
      </c>
      <c r="M162">
        <v>139530</v>
      </c>
      <c r="N162">
        <v>131987</v>
      </c>
      <c r="O162">
        <v>103992</v>
      </c>
      <c r="P162">
        <v>137468</v>
      </c>
      <c r="Q162">
        <v>154020</v>
      </c>
      <c r="R162">
        <v>147488</v>
      </c>
      <c r="X162">
        <v>343775</v>
      </c>
      <c r="Y162">
        <v>590644</v>
      </c>
      <c r="Z162">
        <v>434313</v>
      </c>
      <c r="AA162" s="1">
        <v>371099</v>
      </c>
      <c r="AB162">
        <v>271361</v>
      </c>
      <c r="AC162" s="1">
        <v>287510</v>
      </c>
      <c r="AD162" s="1">
        <v>387263</v>
      </c>
      <c r="AE162" s="1">
        <v>354614</v>
      </c>
      <c r="AF162" s="1">
        <v>374932</v>
      </c>
      <c r="AG162" s="1">
        <v>409398</v>
      </c>
      <c r="AH162" s="1">
        <v>468034</v>
      </c>
      <c r="AI162" s="1">
        <v>358628</v>
      </c>
      <c r="AJ162" s="1">
        <v>321940</v>
      </c>
      <c r="AK162" s="1">
        <v>355015</v>
      </c>
      <c r="AL162">
        <v>378690</v>
      </c>
      <c r="AM162">
        <v>459233</v>
      </c>
      <c r="AN162" s="1">
        <v>503404</v>
      </c>
      <c r="AO162" s="1">
        <v>444488</v>
      </c>
      <c r="AP162" s="1">
        <v>584709</v>
      </c>
      <c r="AQ162" s="1">
        <v>658212</v>
      </c>
      <c r="AR162" s="1">
        <v>563607</v>
      </c>
      <c r="AS162" s="1">
        <v>464624</v>
      </c>
      <c r="AT162" s="1">
        <v>327518</v>
      </c>
      <c r="AU162" s="1">
        <v>223627</v>
      </c>
      <c r="AV162" s="1">
        <v>334410</v>
      </c>
      <c r="AW162" s="1">
        <v>390220</v>
      </c>
      <c r="AX162" s="1">
        <v>628197</v>
      </c>
      <c r="AY162">
        <v>2729881</v>
      </c>
      <c r="AZ162">
        <v>3892293</v>
      </c>
      <c r="BA162">
        <v>4674887</v>
      </c>
      <c r="BB162">
        <v>4157235</v>
      </c>
      <c r="BC162">
        <v>5610611</v>
      </c>
    </row>
    <row r="163" spans="1:55" x14ac:dyDescent="0.25">
      <c r="A163" t="s">
        <v>0</v>
      </c>
      <c r="B163" t="s">
        <v>124</v>
      </c>
      <c r="D163" t="s">
        <v>232</v>
      </c>
      <c r="Z163">
        <v>807008</v>
      </c>
      <c r="AA163" s="1">
        <v>956508</v>
      </c>
      <c r="AB163">
        <v>542155</v>
      </c>
      <c r="AC163" s="1">
        <v>580253</v>
      </c>
      <c r="AD163" s="1">
        <v>717096</v>
      </c>
      <c r="AE163" s="1">
        <v>647209</v>
      </c>
      <c r="AF163" s="1">
        <v>759485</v>
      </c>
      <c r="AG163" s="1">
        <v>683732</v>
      </c>
      <c r="AH163" s="1">
        <v>887873</v>
      </c>
      <c r="AI163" s="1">
        <v>1063931</v>
      </c>
      <c r="AJ163" s="1">
        <v>793783</v>
      </c>
      <c r="AK163" s="1">
        <v>1303891</v>
      </c>
      <c r="AL163">
        <v>1659873</v>
      </c>
      <c r="AM163">
        <v>2382294</v>
      </c>
      <c r="AN163" s="1">
        <v>2586090</v>
      </c>
      <c r="AO163" s="1">
        <v>1803451</v>
      </c>
      <c r="AP163" s="1">
        <v>1898619</v>
      </c>
      <c r="AQ163" s="1">
        <v>1534244</v>
      </c>
      <c r="AR163" s="1">
        <v>2662393</v>
      </c>
      <c r="AS163" s="1">
        <v>3079029</v>
      </c>
      <c r="AT163" s="1">
        <v>3010383</v>
      </c>
      <c r="AU163" s="1">
        <v>2387894</v>
      </c>
      <c r="AV163" s="1">
        <v>1699454</v>
      </c>
      <c r="AW163" s="1">
        <v>2128410</v>
      </c>
      <c r="AX163" s="1">
        <v>3749377</v>
      </c>
      <c r="AY163">
        <v>16844423</v>
      </c>
      <c r="AZ163">
        <v>17363452</v>
      </c>
      <c r="BA163">
        <v>7359322</v>
      </c>
    </row>
    <row r="164" spans="1:55" x14ac:dyDescent="0.25">
      <c r="A164" t="s">
        <v>0</v>
      </c>
      <c r="B164" t="s">
        <v>74</v>
      </c>
      <c r="D164" t="s">
        <v>232</v>
      </c>
      <c r="X164">
        <v>19405263</v>
      </c>
      <c r="Y164">
        <v>43643665</v>
      </c>
      <c r="Z164">
        <v>18884073</v>
      </c>
      <c r="AA164" s="1">
        <v>15366886</v>
      </c>
      <c r="AD164" s="1"/>
    </row>
    <row r="165" spans="1:55" x14ac:dyDescent="0.25">
      <c r="A165" t="s">
        <v>0</v>
      </c>
      <c r="B165" t="s">
        <v>125</v>
      </c>
      <c r="D165" t="s">
        <v>232</v>
      </c>
      <c r="J165">
        <v>79175</v>
      </c>
      <c r="K165">
        <v>114084</v>
      </c>
      <c r="L165">
        <v>114516</v>
      </c>
      <c r="M165">
        <v>95892</v>
      </c>
      <c r="N165">
        <v>100824</v>
      </c>
      <c r="O165">
        <v>150907</v>
      </c>
      <c r="P165">
        <v>163370</v>
      </c>
      <c r="Q165">
        <v>173454</v>
      </c>
      <c r="R165">
        <v>235036</v>
      </c>
      <c r="X165">
        <v>598077</v>
      </c>
      <c r="Y165">
        <v>1034772</v>
      </c>
      <c r="Z165">
        <v>336747</v>
      </c>
      <c r="AA165" s="1">
        <v>292486</v>
      </c>
      <c r="AB165">
        <v>413973</v>
      </c>
      <c r="AC165" s="1">
        <v>222906</v>
      </c>
      <c r="AD165" s="1">
        <v>236303</v>
      </c>
      <c r="AE165" s="1">
        <v>280288</v>
      </c>
      <c r="AF165" s="1">
        <v>316638</v>
      </c>
      <c r="AG165" s="1">
        <v>345931</v>
      </c>
      <c r="AH165" s="1">
        <v>187278</v>
      </c>
      <c r="AI165" s="1">
        <v>174531</v>
      </c>
      <c r="AJ165" s="1">
        <v>78972</v>
      </c>
      <c r="AK165" s="1">
        <v>135885</v>
      </c>
      <c r="AL165">
        <v>201960</v>
      </c>
      <c r="AM165">
        <v>131885</v>
      </c>
      <c r="AN165">
        <v>218569</v>
      </c>
      <c r="AO165">
        <v>286835</v>
      </c>
      <c r="AP165">
        <v>312504</v>
      </c>
      <c r="AQ165">
        <v>115836</v>
      </c>
      <c r="AR165">
        <v>97138</v>
      </c>
      <c r="AS165">
        <v>124211</v>
      </c>
      <c r="AT165">
        <v>232434</v>
      </c>
      <c r="AU165">
        <v>567322</v>
      </c>
      <c r="AV165">
        <v>496676</v>
      </c>
      <c r="AW165">
        <v>444135</v>
      </c>
      <c r="AX165">
        <v>447671</v>
      </c>
      <c r="AY165">
        <v>454451</v>
      </c>
      <c r="AZ165">
        <v>521645</v>
      </c>
      <c r="BA165">
        <v>979333</v>
      </c>
      <c r="BB165">
        <v>1143713</v>
      </c>
      <c r="BC165">
        <v>1744911</v>
      </c>
    </row>
    <row r="166" spans="1:55" x14ac:dyDescent="0.25">
      <c r="A166" t="s">
        <v>0</v>
      </c>
      <c r="B166" t="s">
        <v>126</v>
      </c>
      <c r="D166" t="s">
        <v>232</v>
      </c>
      <c r="J166">
        <v>315829</v>
      </c>
      <c r="K166">
        <v>370650</v>
      </c>
      <c r="L166">
        <v>436262</v>
      </c>
      <c r="M166">
        <v>396157</v>
      </c>
      <c r="N166">
        <v>431618</v>
      </c>
      <c r="O166">
        <v>538076</v>
      </c>
      <c r="P166">
        <v>548355</v>
      </c>
      <c r="Q166">
        <v>669373</v>
      </c>
      <c r="R166">
        <v>755506</v>
      </c>
      <c r="X166">
        <v>1008953</v>
      </c>
      <c r="Y166">
        <v>1884724</v>
      </c>
      <c r="Z166">
        <v>796086</v>
      </c>
      <c r="AA166" s="1">
        <v>853571</v>
      </c>
      <c r="AB166">
        <v>820030</v>
      </c>
      <c r="AC166" s="1">
        <v>752246</v>
      </c>
      <c r="AD166" s="1">
        <v>926154</v>
      </c>
      <c r="AE166" s="1">
        <v>692500</v>
      </c>
      <c r="AF166" s="1">
        <v>855529</v>
      </c>
      <c r="AG166" s="1">
        <v>860926</v>
      </c>
      <c r="AH166" s="1">
        <v>779004</v>
      </c>
      <c r="AI166" s="1">
        <v>625423</v>
      </c>
      <c r="AJ166" s="1">
        <v>557905</v>
      </c>
      <c r="AK166" s="1">
        <v>738312</v>
      </c>
      <c r="AL166">
        <v>449682</v>
      </c>
      <c r="AM166">
        <v>405645</v>
      </c>
      <c r="AN166">
        <v>775372</v>
      </c>
      <c r="AO166">
        <v>824600</v>
      </c>
      <c r="AP166">
        <v>1034096</v>
      </c>
      <c r="AQ166">
        <v>1076299</v>
      </c>
      <c r="AR166">
        <v>867684</v>
      </c>
      <c r="AS166">
        <v>1393633</v>
      </c>
      <c r="AT166">
        <v>2094254</v>
      </c>
      <c r="AU166">
        <v>2132079</v>
      </c>
      <c r="AV166">
        <v>2830059</v>
      </c>
      <c r="AW166">
        <v>2139407</v>
      </c>
      <c r="AX166">
        <v>1684648</v>
      </c>
      <c r="AY166">
        <v>1990193</v>
      </c>
      <c r="AZ166">
        <v>1814686</v>
      </c>
      <c r="BA166">
        <v>3417550</v>
      </c>
      <c r="BB166">
        <v>3451277</v>
      </c>
      <c r="BC166">
        <v>4110907</v>
      </c>
    </row>
    <row r="167" spans="1:55" x14ac:dyDescent="0.25">
      <c r="A167" t="s">
        <v>0</v>
      </c>
      <c r="B167" t="s">
        <v>127</v>
      </c>
      <c r="C167" t="s">
        <v>128</v>
      </c>
      <c r="D167" t="s">
        <v>232</v>
      </c>
      <c r="J167">
        <v>762340</v>
      </c>
      <c r="K167">
        <v>970142</v>
      </c>
      <c r="L167">
        <v>1144297</v>
      </c>
      <c r="M167">
        <v>1076282</v>
      </c>
      <c r="N167">
        <v>1141344</v>
      </c>
      <c r="O167">
        <v>1674378</v>
      </c>
      <c r="P167">
        <v>1652424</v>
      </c>
      <c r="Q167">
        <v>1735480</v>
      </c>
      <c r="R167">
        <v>1876940</v>
      </c>
      <c r="X167">
        <v>3939416</v>
      </c>
      <c r="Y167">
        <v>7641620</v>
      </c>
      <c r="Z167">
        <v>3824723</v>
      </c>
      <c r="AA167" s="1">
        <v>3917185</v>
      </c>
      <c r="AB167">
        <v>3810253</v>
      </c>
      <c r="AC167" s="1">
        <v>3398832</v>
      </c>
      <c r="AD167" s="1">
        <v>4097257</v>
      </c>
      <c r="AE167" s="1">
        <v>3584060</v>
      </c>
      <c r="AF167" s="1">
        <v>5136705</v>
      </c>
      <c r="AG167" s="1">
        <v>4677277</v>
      </c>
      <c r="AH167" s="1">
        <v>3828368</v>
      </c>
      <c r="AI167" s="1">
        <v>3450465</v>
      </c>
      <c r="AJ167" s="1">
        <v>1952687</v>
      </c>
      <c r="AK167" s="1">
        <v>2659129</v>
      </c>
      <c r="AL167">
        <v>2324087</v>
      </c>
      <c r="AM167">
        <v>2290427</v>
      </c>
      <c r="AN167">
        <v>3715083</v>
      </c>
      <c r="AO167">
        <v>4240325</v>
      </c>
      <c r="AP167">
        <v>5564023</v>
      </c>
      <c r="AQ167">
        <v>3863930</v>
      </c>
      <c r="AR167">
        <v>3708834</v>
      </c>
      <c r="AS167">
        <v>3443313</v>
      </c>
      <c r="AT167">
        <v>3524052</v>
      </c>
      <c r="AU167">
        <v>3634166</v>
      </c>
      <c r="AV167">
        <v>3993802</v>
      </c>
      <c r="AW167">
        <v>3888847</v>
      </c>
      <c r="AX167">
        <v>5027685</v>
      </c>
      <c r="AY167">
        <v>7326653</v>
      </c>
      <c r="AZ167">
        <v>10110345</v>
      </c>
      <c r="BA167">
        <v>17014855</v>
      </c>
      <c r="BB167">
        <v>24811857</v>
      </c>
      <c r="BC167">
        <v>23576180</v>
      </c>
    </row>
    <row r="168" spans="1:55" x14ac:dyDescent="0.25">
      <c r="B168" t="s">
        <v>306</v>
      </c>
      <c r="J168">
        <v>690597</v>
      </c>
      <c r="K168">
        <v>662640</v>
      </c>
      <c r="L168">
        <v>975351</v>
      </c>
      <c r="AD168" s="1"/>
      <c r="AF168" s="1"/>
      <c r="AG168" s="1"/>
      <c r="AH168" s="1"/>
      <c r="AI168" s="1"/>
      <c r="AJ168" s="1"/>
      <c r="AK168" s="1"/>
    </row>
    <row r="169" spans="1:55" x14ac:dyDescent="0.25">
      <c r="B169" t="s">
        <v>307</v>
      </c>
      <c r="J169">
        <v>948706</v>
      </c>
      <c r="K169">
        <v>920103</v>
      </c>
      <c r="L169">
        <v>1300844</v>
      </c>
      <c r="AD169" s="1"/>
      <c r="AF169" s="1"/>
      <c r="AG169" s="1"/>
      <c r="AH169" s="1"/>
      <c r="AI169" s="1"/>
      <c r="AJ169" s="1"/>
      <c r="AK169" s="1"/>
    </row>
    <row r="170" spans="1:55" x14ac:dyDescent="0.25">
      <c r="B170" t="s">
        <v>295</v>
      </c>
      <c r="M170">
        <v>2279584</v>
      </c>
      <c r="N170">
        <v>2388529</v>
      </c>
      <c r="O170">
        <v>2701186</v>
      </c>
      <c r="P170">
        <v>2807032</v>
      </c>
      <c r="Q170">
        <v>3332134</v>
      </c>
      <c r="R170">
        <v>3410184</v>
      </c>
      <c r="AD170" s="1"/>
      <c r="AF170" s="1"/>
      <c r="AG170" s="1"/>
      <c r="AH170" s="1"/>
      <c r="AI170" s="1"/>
      <c r="AJ170" s="1"/>
      <c r="AK170" s="1"/>
    </row>
    <row r="171" spans="1:55" x14ac:dyDescent="0.25">
      <c r="B171" t="s">
        <v>296</v>
      </c>
      <c r="M171">
        <v>258025</v>
      </c>
      <c r="N171">
        <v>317429</v>
      </c>
      <c r="O171">
        <v>187042</v>
      </c>
      <c r="P171">
        <v>252807</v>
      </c>
      <c r="Q171">
        <v>246755</v>
      </c>
      <c r="R171">
        <v>323693</v>
      </c>
      <c r="AD171" s="1"/>
      <c r="AF171" s="1"/>
      <c r="AG171" s="1"/>
      <c r="AH171" s="1"/>
      <c r="AI171" s="1"/>
      <c r="AJ171" s="1"/>
      <c r="AK171" s="1"/>
    </row>
    <row r="172" spans="1:55" x14ac:dyDescent="0.25">
      <c r="A172" t="s">
        <v>0</v>
      </c>
      <c r="B172" t="s">
        <v>129</v>
      </c>
      <c r="C172" t="s">
        <v>130</v>
      </c>
      <c r="D172" t="s">
        <v>232</v>
      </c>
      <c r="X172">
        <v>6720846</v>
      </c>
      <c r="Y172">
        <v>12769437</v>
      </c>
      <c r="Z172">
        <v>7605338</v>
      </c>
      <c r="AA172" s="1">
        <v>6632068</v>
      </c>
      <c r="AB172">
        <v>6462246</v>
      </c>
      <c r="AC172" s="1">
        <v>6112704</v>
      </c>
      <c r="AD172" s="1">
        <v>8661388</v>
      </c>
      <c r="AE172" s="1">
        <v>7175799</v>
      </c>
      <c r="AF172" s="1">
        <v>8380761</v>
      </c>
      <c r="AG172" s="1">
        <v>8942888</v>
      </c>
      <c r="AH172" s="1">
        <v>7521532</v>
      </c>
      <c r="AI172" s="1">
        <v>6479568</v>
      </c>
      <c r="AJ172" s="1">
        <v>3731842</v>
      </c>
      <c r="AK172" s="1">
        <v>4380836</v>
      </c>
      <c r="AL172">
        <v>3386490</v>
      </c>
      <c r="AM172">
        <v>2925532</v>
      </c>
      <c r="AN172">
        <v>4591122</v>
      </c>
      <c r="AO172">
        <v>6041360</v>
      </c>
      <c r="AP172">
        <v>7348073</v>
      </c>
      <c r="AQ172">
        <v>4246371</v>
      </c>
      <c r="AR172">
        <v>3686397</v>
      </c>
      <c r="AS172">
        <v>3920725</v>
      </c>
      <c r="AT172">
        <v>3643548</v>
      </c>
      <c r="AU172">
        <v>4377542</v>
      </c>
      <c r="AV172">
        <v>6158532</v>
      </c>
      <c r="AW172">
        <v>7484145</v>
      </c>
      <c r="AX172">
        <v>7509714</v>
      </c>
      <c r="AY172">
        <v>11559913</v>
      </c>
      <c r="AZ172">
        <v>15430049</v>
      </c>
      <c r="BA172">
        <v>24515064</v>
      </c>
      <c r="BB172">
        <v>34916924</v>
      </c>
      <c r="BC172">
        <v>34487918</v>
      </c>
    </row>
    <row r="173" spans="1:55" x14ac:dyDescent="0.25">
      <c r="A173" t="s">
        <v>0</v>
      </c>
      <c r="B173" t="s">
        <v>131</v>
      </c>
      <c r="D173" t="s">
        <v>232</v>
      </c>
      <c r="J173">
        <v>2772</v>
      </c>
      <c r="K173">
        <v>4581</v>
      </c>
      <c r="L173">
        <v>3961</v>
      </c>
      <c r="M173">
        <v>3980</v>
      </c>
      <c r="N173">
        <v>4825</v>
      </c>
      <c r="O173">
        <v>551719</v>
      </c>
      <c r="P173">
        <v>5896</v>
      </c>
      <c r="Q173">
        <v>5227</v>
      </c>
      <c r="R173">
        <v>4885</v>
      </c>
      <c r="X173">
        <v>30189</v>
      </c>
      <c r="Y173">
        <v>28318</v>
      </c>
      <c r="Z173">
        <v>28918</v>
      </c>
      <c r="AA173" s="1">
        <v>18204</v>
      </c>
      <c r="AB173">
        <v>15175</v>
      </c>
      <c r="AC173" s="1">
        <v>26368</v>
      </c>
      <c r="AD173" s="1">
        <v>26737</v>
      </c>
      <c r="AE173" s="1">
        <v>19522</v>
      </c>
      <c r="AF173" s="1">
        <v>20581</v>
      </c>
      <c r="AG173" s="1">
        <v>22114</v>
      </c>
      <c r="AH173" s="1">
        <v>16152</v>
      </c>
      <c r="AI173" s="1">
        <v>16286</v>
      </c>
      <c r="AJ173" s="1">
        <v>7150</v>
      </c>
      <c r="AK173" s="1">
        <v>5688</v>
      </c>
      <c r="AL173">
        <v>7638</v>
      </c>
      <c r="AM173">
        <v>12587</v>
      </c>
      <c r="AN173">
        <v>8421</v>
      </c>
    </row>
    <row r="174" spans="1:55" x14ac:dyDescent="0.25">
      <c r="A174" t="s">
        <v>0</v>
      </c>
      <c r="B174" t="s">
        <v>132</v>
      </c>
      <c r="D174" t="s">
        <v>232</v>
      </c>
      <c r="J174">
        <v>27387</v>
      </c>
      <c r="K174">
        <v>21729</v>
      </c>
      <c r="L174">
        <v>18304</v>
      </c>
      <c r="M174">
        <v>19817</v>
      </c>
      <c r="N174">
        <v>16822</v>
      </c>
      <c r="O174">
        <v>21445</v>
      </c>
      <c r="P174">
        <v>21294</v>
      </c>
      <c r="Q174">
        <v>23878</v>
      </c>
      <c r="R174">
        <v>28958</v>
      </c>
      <c r="X174">
        <v>15989</v>
      </c>
      <c r="Y174">
        <v>21677</v>
      </c>
      <c r="Z174">
        <v>40028</v>
      </c>
      <c r="AA174" s="1">
        <v>28709</v>
      </c>
      <c r="AB174">
        <v>26020</v>
      </c>
      <c r="AC174" s="1">
        <v>33522</v>
      </c>
      <c r="AD174" s="1">
        <v>39335</v>
      </c>
      <c r="AE174" s="1">
        <v>35265</v>
      </c>
      <c r="AF174" s="1">
        <v>30609</v>
      </c>
      <c r="AG174" s="1">
        <v>37199</v>
      </c>
      <c r="AH174" s="1">
        <v>35657</v>
      </c>
      <c r="AI174" s="1">
        <v>30332</v>
      </c>
      <c r="AJ174" s="1">
        <v>27066</v>
      </c>
      <c r="AK174" s="1">
        <v>22651</v>
      </c>
      <c r="AL174">
        <v>25949</v>
      </c>
      <c r="AM174">
        <v>28287</v>
      </c>
      <c r="AN174">
        <v>25724</v>
      </c>
    </row>
    <row r="175" spans="1:55" x14ac:dyDescent="0.25">
      <c r="A175" t="s">
        <v>0</v>
      </c>
      <c r="B175" t="s">
        <v>209</v>
      </c>
      <c r="D175" t="s">
        <v>232</v>
      </c>
      <c r="AD175" s="1"/>
      <c r="AO175">
        <v>34631</v>
      </c>
      <c r="AP175">
        <v>38102</v>
      </c>
      <c r="AQ175">
        <v>44455</v>
      </c>
      <c r="AR175">
        <v>36225</v>
      </c>
      <c r="AS175">
        <v>47413</v>
      </c>
      <c r="AT175">
        <v>50325</v>
      </c>
      <c r="AU175">
        <v>53676</v>
      </c>
      <c r="AV175">
        <v>67650</v>
      </c>
      <c r="AW175">
        <v>74643</v>
      </c>
      <c r="AX175">
        <v>48839</v>
      </c>
      <c r="AY175">
        <v>74017</v>
      </c>
      <c r="AZ175">
        <v>64205</v>
      </c>
      <c r="BA175">
        <v>83214</v>
      </c>
      <c r="BB175">
        <v>86574</v>
      </c>
      <c r="BC175">
        <v>82760</v>
      </c>
    </row>
    <row r="176" spans="1:55" x14ac:dyDescent="0.25">
      <c r="A176" t="s">
        <v>0</v>
      </c>
      <c r="B176" t="s">
        <v>133</v>
      </c>
      <c r="C176" t="s">
        <v>153</v>
      </c>
      <c r="D176" t="s">
        <v>232</v>
      </c>
      <c r="Z176">
        <v>46073</v>
      </c>
      <c r="AA176" s="1">
        <v>22620</v>
      </c>
      <c r="AB176">
        <v>110712</v>
      </c>
      <c r="AC176" s="1">
        <v>134774</v>
      </c>
      <c r="AD176" s="1">
        <v>177043</v>
      </c>
      <c r="AE176" s="1">
        <v>166306</v>
      </c>
      <c r="AF176" s="1">
        <v>189393</v>
      </c>
      <c r="AG176" s="1">
        <v>202811</v>
      </c>
      <c r="AH176" s="1">
        <v>249136</v>
      </c>
      <c r="AI176" s="1">
        <v>198708</v>
      </c>
      <c r="AJ176" s="1">
        <v>73759</v>
      </c>
      <c r="AK176" s="1">
        <v>66556</v>
      </c>
      <c r="AL176">
        <v>47240</v>
      </c>
      <c r="AM176">
        <v>57866</v>
      </c>
      <c r="AN176">
        <v>61460</v>
      </c>
      <c r="AO176">
        <v>82442</v>
      </c>
      <c r="AP176">
        <v>102864</v>
      </c>
      <c r="AQ176">
        <v>105718</v>
      </c>
      <c r="AR176">
        <v>83812</v>
      </c>
      <c r="AS176">
        <v>93558</v>
      </c>
      <c r="AT176">
        <v>48227</v>
      </c>
      <c r="AU176">
        <v>20832</v>
      </c>
      <c r="AV176">
        <v>20855</v>
      </c>
      <c r="AW176">
        <v>11782</v>
      </c>
      <c r="AX176">
        <v>17010</v>
      </c>
      <c r="AY176">
        <v>105796</v>
      </c>
      <c r="AZ176">
        <v>273692</v>
      </c>
      <c r="BA176">
        <v>325415</v>
      </c>
      <c r="BB176">
        <v>386975</v>
      </c>
      <c r="BC176">
        <v>485469</v>
      </c>
    </row>
    <row r="177" spans="1:55" x14ac:dyDescent="0.25">
      <c r="A177" t="s">
        <v>0</v>
      </c>
      <c r="B177" t="s">
        <v>134</v>
      </c>
      <c r="C177" t="s">
        <v>153</v>
      </c>
      <c r="D177" t="s">
        <v>232</v>
      </c>
      <c r="J177">
        <v>8659470</v>
      </c>
      <c r="K177">
        <v>8538029</v>
      </c>
      <c r="L177">
        <v>7737382</v>
      </c>
      <c r="M177">
        <v>5998894</v>
      </c>
      <c r="N177">
        <v>6188013</v>
      </c>
      <c r="O177">
        <v>8044198</v>
      </c>
      <c r="P177">
        <v>8462886</v>
      </c>
      <c r="Q177">
        <v>9883606</v>
      </c>
      <c r="R177">
        <v>10812259</v>
      </c>
      <c r="AD177" s="1"/>
      <c r="AF177" s="1"/>
    </row>
    <row r="178" spans="1:55" x14ac:dyDescent="0.25">
      <c r="A178" t="s">
        <v>0</v>
      </c>
      <c r="B178" t="s">
        <v>135</v>
      </c>
      <c r="C178" t="s">
        <v>153</v>
      </c>
      <c r="D178" t="s">
        <v>232</v>
      </c>
      <c r="J178">
        <v>4643360</v>
      </c>
      <c r="K178">
        <v>3844028</v>
      </c>
      <c r="L178">
        <v>3170051</v>
      </c>
      <c r="M178">
        <v>2998894</v>
      </c>
      <c r="N178">
        <v>3537600</v>
      </c>
      <c r="O178">
        <v>5099422</v>
      </c>
      <c r="P178">
        <v>4540343</v>
      </c>
      <c r="Q178">
        <v>4878994</v>
      </c>
      <c r="R178">
        <v>5053173</v>
      </c>
      <c r="AD178" s="1"/>
      <c r="AF178" s="1"/>
    </row>
    <row r="179" spans="1:55" x14ac:dyDescent="0.25">
      <c r="A179" t="s">
        <v>0</v>
      </c>
      <c r="B179" t="s">
        <v>136</v>
      </c>
      <c r="C179" t="s">
        <v>153</v>
      </c>
      <c r="D179" t="s">
        <v>232</v>
      </c>
      <c r="J179">
        <v>314477</v>
      </c>
      <c r="K179">
        <v>429896</v>
      </c>
      <c r="L179">
        <v>419953</v>
      </c>
      <c r="M179">
        <v>371684</v>
      </c>
      <c r="N179">
        <v>415929</v>
      </c>
      <c r="O179">
        <v>525354</v>
      </c>
      <c r="P179">
        <v>545246</v>
      </c>
      <c r="Q179">
        <v>580193</v>
      </c>
      <c r="R179">
        <v>567371</v>
      </c>
      <c r="AD179" s="1"/>
      <c r="AF179" s="1"/>
    </row>
    <row r="180" spans="1:55" x14ac:dyDescent="0.25">
      <c r="A180" t="s">
        <v>0</v>
      </c>
      <c r="B180" t="s">
        <v>137</v>
      </c>
      <c r="C180" t="s">
        <v>153</v>
      </c>
      <c r="D180" t="s">
        <v>232</v>
      </c>
      <c r="J180">
        <v>3261279</v>
      </c>
      <c r="K180">
        <v>2794081</v>
      </c>
      <c r="L180">
        <v>2878160</v>
      </c>
      <c r="M180">
        <v>3100032</v>
      </c>
      <c r="N180">
        <v>4405369</v>
      </c>
      <c r="O180">
        <v>5782587</v>
      </c>
      <c r="P180">
        <v>6631868</v>
      </c>
      <c r="Q180">
        <v>6078119</v>
      </c>
      <c r="R180">
        <v>5751926</v>
      </c>
      <c r="AD180" s="1"/>
      <c r="AF180" s="1"/>
    </row>
    <row r="181" spans="1:55" x14ac:dyDescent="0.25">
      <c r="A181" t="s">
        <v>0</v>
      </c>
      <c r="B181" t="s">
        <v>196</v>
      </c>
      <c r="C181" t="s">
        <v>153</v>
      </c>
      <c r="D181" t="s">
        <v>232</v>
      </c>
      <c r="X181">
        <v>19249339</v>
      </c>
      <c r="Y181">
        <v>49075915</v>
      </c>
      <c r="Z181">
        <v>29812470</v>
      </c>
      <c r="AA181" s="1">
        <v>24307372</v>
      </c>
      <c r="AB181" s="1">
        <v>27733483</v>
      </c>
      <c r="AC181" s="1">
        <v>30270575</v>
      </c>
      <c r="AD181" s="1">
        <v>30570821</v>
      </c>
      <c r="AE181" s="1">
        <v>31997278</v>
      </c>
      <c r="AF181">
        <v>30312361</v>
      </c>
      <c r="AG181">
        <v>31502577</v>
      </c>
      <c r="AH181">
        <v>32536441</v>
      </c>
      <c r="AI181">
        <v>26462342</v>
      </c>
      <c r="AJ181">
        <v>21856810</v>
      </c>
      <c r="AK181">
        <v>18105420</v>
      </c>
      <c r="AL181">
        <v>23354948</v>
      </c>
      <c r="AM181">
        <v>30218990</v>
      </c>
      <c r="AN181">
        <v>33600822</v>
      </c>
      <c r="AO181">
        <v>37511021</v>
      </c>
      <c r="AP181">
        <v>41432531</v>
      </c>
      <c r="AQ181">
        <v>39493503</v>
      </c>
      <c r="AR181">
        <v>36224831</v>
      </c>
      <c r="AS181">
        <v>38165976</v>
      </c>
      <c r="AT181">
        <v>39159610</v>
      </c>
      <c r="AU181">
        <v>38185720</v>
      </c>
      <c r="AV181">
        <v>31649047</v>
      </c>
      <c r="AW181">
        <v>28502536</v>
      </c>
      <c r="AX181">
        <v>37076708</v>
      </c>
      <c r="AY181">
        <v>75254844</v>
      </c>
      <c r="AZ181">
        <v>91836832</v>
      </c>
      <c r="BA181">
        <v>120291241</v>
      </c>
      <c r="BB181">
        <v>124697569</v>
      </c>
      <c r="BC181">
        <v>120729895</v>
      </c>
    </row>
    <row r="182" spans="1:55" x14ac:dyDescent="0.25">
      <c r="A182" t="s">
        <v>0</v>
      </c>
      <c r="B182" t="s">
        <v>210</v>
      </c>
      <c r="D182" t="s">
        <v>232</v>
      </c>
      <c r="AB182" s="1"/>
      <c r="AD182" s="1"/>
      <c r="AF182">
        <v>192155</v>
      </c>
      <c r="AG182">
        <v>186425</v>
      </c>
      <c r="AH182">
        <v>411290</v>
      </c>
      <c r="AI182">
        <v>830732</v>
      </c>
      <c r="AJ182">
        <v>1014631</v>
      </c>
      <c r="AK182">
        <v>190699</v>
      </c>
      <c r="AL182">
        <v>258867</v>
      </c>
      <c r="AM182">
        <v>604203</v>
      </c>
      <c r="AN182">
        <v>651908</v>
      </c>
      <c r="AO182">
        <v>463458</v>
      </c>
      <c r="AP182">
        <v>1029113</v>
      </c>
      <c r="AQ182">
        <v>1262058</v>
      </c>
      <c r="AR182">
        <v>726075</v>
      </c>
      <c r="AS182">
        <v>668772</v>
      </c>
      <c r="AT182">
        <v>642897</v>
      </c>
      <c r="AU182">
        <v>598385</v>
      </c>
      <c r="AV182">
        <v>821079</v>
      </c>
      <c r="AW182">
        <v>1215866</v>
      </c>
      <c r="AX182">
        <v>1113883</v>
      </c>
      <c r="AY182">
        <v>1498044</v>
      </c>
      <c r="AZ182">
        <v>1954494</v>
      </c>
      <c r="BA182">
        <v>3465558</v>
      </c>
      <c r="BB182">
        <v>5388474</v>
      </c>
      <c r="BC182">
        <v>6726925</v>
      </c>
    </row>
    <row r="183" spans="1:55" x14ac:dyDescent="0.25">
      <c r="A183" t="s">
        <v>0</v>
      </c>
      <c r="B183" t="s">
        <v>211</v>
      </c>
      <c r="D183" t="s">
        <v>232</v>
      </c>
      <c r="AB183" s="1"/>
      <c r="AD183" s="1"/>
      <c r="AF183">
        <v>1665307</v>
      </c>
      <c r="AG183">
        <v>1982187</v>
      </c>
      <c r="AH183">
        <v>2024370</v>
      </c>
      <c r="AI183">
        <v>2556646</v>
      </c>
      <c r="AJ183">
        <v>1476884</v>
      </c>
      <c r="AK183">
        <v>1207676</v>
      </c>
      <c r="AL183">
        <v>1450889</v>
      </c>
      <c r="AM183">
        <v>1686017</v>
      </c>
      <c r="AN183">
        <v>2005414</v>
      </c>
      <c r="AO183">
        <v>2030987</v>
      </c>
      <c r="AP183">
        <v>2950732</v>
      </c>
      <c r="AQ183">
        <v>3609657</v>
      </c>
      <c r="AR183">
        <v>2887417</v>
      </c>
      <c r="AS183">
        <v>3006403</v>
      </c>
      <c r="AT183">
        <v>3136670</v>
      </c>
      <c r="AU183">
        <v>2700196</v>
      </c>
      <c r="AV183">
        <v>3159331</v>
      </c>
      <c r="AW183">
        <v>4030211</v>
      </c>
      <c r="AX183">
        <v>3643357</v>
      </c>
      <c r="AY183">
        <v>7527637</v>
      </c>
      <c r="AZ183">
        <v>9827229</v>
      </c>
      <c r="BA183">
        <v>15522179</v>
      </c>
      <c r="BB183">
        <v>23487428</v>
      </c>
      <c r="BC183">
        <v>24089897</v>
      </c>
    </row>
    <row r="184" spans="1:55" x14ac:dyDescent="0.25">
      <c r="A184" t="s">
        <v>0</v>
      </c>
      <c r="B184" t="s">
        <v>138</v>
      </c>
      <c r="D184" t="s">
        <v>232</v>
      </c>
      <c r="J184">
        <v>261365</v>
      </c>
      <c r="K184">
        <v>311375</v>
      </c>
      <c r="L184">
        <v>403508</v>
      </c>
      <c r="M184">
        <v>448668</v>
      </c>
      <c r="N184">
        <v>512003</v>
      </c>
      <c r="O184">
        <v>758336</v>
      </c>
      <c r="P184">
        <v>1047106</v>
      </c>
      <c r="Q184">
        <v>825476</v>
      </c>
      <c r="R184">
        <v>838873</v>
      </c>
      <c r="X184">
        <v>666352</v>
      </c>
      <c r="Y184">
        <v>1408753</v>
      </c>
      <c r="Z184">
        <v>1132970</v>
      </c>
      <c r="AA184" s="1">
        <v>889145</v>
      </c>
      <c r="AB184">
        <v>903771</v>
      </c>
      <c r="AC184" s="1">
        <v>1063897</v>
      </c>
      <c r="AD184" s="1">
        <v>1278081</v>
      </c>
      <c r="AE184" s="1">
        <v>1466554</v>
      </c>
    </row>
    <row r="185" spans="1:55" x14ac:dyDescent="0.25">
      <c r="A185" t="s">
        <v>0</v>
      </c>
      <c r="B185" t="s">
        <v>139</v>
      </c>
      <c r="D185" t="s">
        <v>232</v>
      </c>
      <c r="N185">
        <v>5003</v>
      </c>
      <c r="O185">
        <v>14254</v>
      </c>
      <c r="P185">
        <v>16553</v>
      </c>
      <c r="Q185">
        <v>12646</v>
      </c>
      <c r="R185">
        <v>11667</v>
      </c>
      <c r="X185">
        <v>7832</v>
      </c>
      <c r="Y185">
        <v>17001</v>
      </c>
      <c r="Z185">
        <v>7769</v>
      </c>
      <c r="AA185" s="1">
        <v>3889</v>
      </c>
      <c r="AB185">
        <v>3175</v>
      </c>
      <c r="AC185" s="1">
        <v>3536</v>
      </c>
      <c r="AD185" s="1">
        <v>5270</v>
      </c>
      <c r="AE185" s="1">
        <v>13074</v>
      </c>
      <c r="AF185" s="1">
        <v>11496</v>
      </c>
      <c r="AG185" s="1">
        <v>10164</v>
      </c>
      <c r="AH185" s="1">
        <v>10837</v>
      </c>
      <c r="AI185" s="1">
        <v>11963</v>
      </c>
      <c r="AJ185" s="1">
        <v>5128</v>
      </c>
      <c r="AK185" s="1">
        <v>5722</v>
      </c>
      <c r="AL185">
        <v>7103</v>
      </c>
      <c r="AM185">
        <v>6292</v>
      </c>
      <c r="AN185">
        <v>6309</v>
      </c>
    </row>
    <row r="186" spans="1:55" x14ac:dyDescent="0.25">
      <c r="A186" t="s">
        <v>0</v>
      </c>
      <c r="B186" t="s">
        <v>140</v>
      </c>
      <c r="D186" t="s">
        <v>232</v>
      </c>
      <c r="N186">
        <v>8923</v>
      </c>
      <c r="O186">
        <v>19908</v>
      </c>
      <c r="P186">
        <v>17876</v>
      </c>
      <c r="Q186">
        <v>26964</v>
      </c>
      <c r="R186">
        <v>21074</v>
      </c>
      <c r="X186">
        <v>64001</v>
      </c>
      <c r="Y186">
        <v>67656</v>
      </c>
      <c r="Z186">
        <v>41068</v>
      </c>
      <c r="AA186" s="1">
        <v>16681</v>
      </c>
      <c r="AB186">
        <v>20754</v>
      </c>
      <c r="AC186" s="1">
        <v>37307</v>
      </c>
      <c r="AD186" s="1">
        <v>21953</v>
      </c>
      <c r="AE186" s="1">
        <v>31730</v>
      </c>
      <c r="AF186" s="1">
        <v>36860</v>
      </c>
      <c r="AG186" s="1">
        <v>36533</v>
      </c>
      <c r="AH186" s="1">
        <v>32926</v>
      </c>
      <c r="AI186" s="1">
        <v>28146</v>
      </c>
      <c r="AJ186" s="1">
        <v>15152</v>
      </c>
      <c r="AK186" s="1">
        <v>14134</v>
      </c>
      <c r="AL186">
        <v>13002</v>
      </c>
      <c r="AM186">
        <v>12529</v>
      </c>
      <c r="AN186">
        <v>19477</v>
      </c>
    </row>
    <row r="187" spans="1:55" x14ac:dyDescent="0.25">
      <c r="A187" t="s">
        <v>0</v>
      </c>
      <c r="B187" t="s">
        <v>141</v>
      </c>
      <c r="D187" t="s">
        <v>232</v>
      </c>
      <c r="N187">
        <v>1056</v>
      </c>
      <c r="O187">
        <v>2272</v>
      </c>
      <c r="P187">
        <v>709</v>
      </c>
      <c r="Q187">
        <v>1322</v>
      </c>
      <c r="R187">
        <v>839</v>
      </c>
      <c r="X187">
        <v>3252</v>
      </c>
      <c r="Y187">
        <v>1799</v>
      </c>
      <c r="Z187">
        <v>5405</v>
      </c>
      <c r="AA187" s="1">
        <v>3156</v>
      </c>
      <c r="AB187">
        <v>1691</v>
      </c>
      <c r="AC187" s="1">
        <v>1771</v>
      </c>
      <c r="AD187" s="1">
        <v>1638</v>
      </c>
      <c r="AE187" s="1">
        <v>2338</v>
      </c>
      <c r="AF187" s="1">
        <v>2945</v>
      </c>
      <c r="AG187" s="1">
        <v>4047</v>
      </c>
      <c r="AH187" s="1">
        <v>3013</v>
      </c>
      <c r="AI187" s="1">
        <v>5218</v>
      </c>
      <c r="AJ187" s="1">
        <v>3933</v>
      </c>
      <c r="AK187" s="1">
        <v>2125</v>
      </c>
      <c r="AL187">
        <v>6015</v>
      </c>
      <c r="AM187">
        <v>4800</v>
      </c>
      <c r="AN187">
        <v>7266</v>
      </c>
    </row>
    <row r="188" spans="1:55" x14ac:dyDescent="0.25">
      <c r="A188" t="s">
        <v>0</v>
      </c>
      <c r="B188" t="s">
        <v>212</v>
      </c>
      <c r="D188" t="s">
        <v>232</v>
      </c>
      <c r="AD188" s="1"/>
      <c r="AO188">
        <v>33893</v>
      </c>
      <c r="AP188">
        <v>44362</v>
      </c>
      <c r="AQ188">
        <v>47361</v>
      </c>
      <c r="AR188">
        <v>36011</v>
      </c>
      <c r="AS188">
        <v>38363</v>
      </c>
      <c r="AT188">
        <v>24840</v>
      </c>
      <c r="AU188">
        <v>11574</v>
      </c>
      <c r="AV188">
        <v>13812</v>
      </c>
      <c r="AW188">
        <v>16623</v>
      </c>
      <c r="AX188">
        <v>20022</v>
      </c>
      <c r="AY188">
        <v>34495</v>
      </c>
      <c r="AZ188">
        <v>36434</v>
      </c>
      <c r="BA188">
        <v>61482</v>
      </c>
      <c r="BB188">
        <v>53125</v>
      </c>
      <c r="BC188">
        <v>104852</v>
      </c>
    </row>
    <row r="189" spans="1:55" x14ac:dyDescent="0.25">
      <c r="A189" t="s">
        <v>0</v>
      </c>
      <c r="B189" t="s">
        <v>142</v>
      </c>
      <c r="D189" t="s">
        <v>232</v>
      </c>
      <c r="Z189">
        <v>253725</v>
      </c>
      <c r="AA189" s="1">
        <v>380186</v>
      </c>
      <c r="AB189">
        <v>478383</v>
      </c>
      <c r="AC189" s="1">
        <v>411394</v>
      </c>
      <c r="AD189" s="1">
        <v>770519</v>
      </c>
      <c r="AE189" s="1">
        <v>836891</v>
      </c>
      <c r="AF189" s="1">
        <v>1142299</v>
      </c>
      <c r="AG189" s="1">
        <v>899475</v>
      </c>
      <c r="AH189" s="1">
        <v>1105062</v>
      </c>
      <c r="AI189" s="1">
        <v>1290917</v>
      </c>
      <c r="AJ189" s="1">
        <v>665004</v>
      </c>
      <c r="AK189" s="1">
        <v>421484</v>
      </c>
      <c r="AL189">
        <v>409625</v>
      </c>
      <c r="AM189">
        <v>476536</v>
      </c>
      <c r="AN189">
        <v>607713</v>
      </c>
      <c r="AO189">
        <v>630033</v>
      </c>
      <c r="AP189">
        <v>655344</v>
      </c>
      <c r="AQ189">
        <v>599738</v>
      </c>
      <c r="AR189">
        <v>523294</v>
      </c>
      <c r="AS189">
        <v>572943</v>
      </c>
      <c r="AT189">
        <v>591554</v>
      </c>
      <c r="AU189">
        <v>351673</v>
      </c>
      <c r="AV189">
        <v>519619</v>
      </c>
      <c r="AW189">
        <v>733440</v>
      </c>
      <c r="AX189">
        <v>1040394</v>
      </c>
      <c r="AY189">
        <v>2121612</v>
      </c>
      <c r="AZ189">
        <v>3393818</v>
      </c>
      <c r="BA189">
        <v>9003447</v>
      </c>
      <c r="BB189">
        <v>11120117</v>
      </c>
      <c r="BC189">
        <v>9285580</v>
      </c>
    </row>
    <row r="190" spans="1:55" x14ac:dyDescent="0.25">
      <c r="A190" t="s">
        <v>0</v>
      </c>
      <c r="B190" t="s">
        <v>143</v>
      </c>
      <c r="D190" t="s">
        <v>232</v>
      </c>
      <c r="J190">
        <v>213324</v>
      </c>
      <c r="K190">
        <v>154507</v>
      </c>
      <c r="L190">
        <v>200469</v>
      </c>
      <c r="M190">
        <v>123063</v>
      </c>
      <c r="N190">
        <v>119464</v>
      </c>
      <c r="O190">
        <v>79043</v>
      </c>
      <c r="P190">
        <v>81815</v>
      </c>
      <c r="Q190">
        <v>102310</v>
      </c>
      <c r="R190">
        <v>105597</v>
      </c>
      <c r="X190">
        <v>289179</v>
      </c>
      <c r="Y190">
        <v>392050</v>
      </c>
      <c r="Z190">
        <v>284138</v>
      </c>
      <c r="AA190" s="1">
        <v>312949</v>
      </c>
      <c r="AB190">
        <v>372877</v>
      </c>
      <c r="AC190" s="1">
        <v>279241</v>
      </c>
      <c r="AD190" s="1">
        <v>378683</v>
      </c>
      <c r="AE190" s="1">
        <v>275706</v>
      </c>
      <c r="AF190" s="1">
        <v>265345</v>
      </c>
      <c r="AG190" s="1">
        <v>243760</v>
      </c>
      <c r="AH190" s="1">
        <v>233076</v>
      </c>
      <c r="AI190" s="1">
        <v>215815</v>
      </c>
      <c r="AJ190" s="1">
        <v>168325</v>
      </c>
      <c r="AK190" s="1">
        <v>133293</v>
      </c>
      <c r="AL190">
        <v>94603</v>
      </c>
      <c r="AM190">
        <v>101656</v>
      </c>
      <c r="AN190">
        <v>124657</v>
      </c>
      <c r="AO190">
        <v>89966</v>
      </c>
      <c r="AP190">
        <v>111259</v>
      </c>
      <c r="AQ190">
        <v>109681</v>
      </c>
      <c r="AR190">
        <v>72433</v>
      </c>
      <c r="AS190">
        <v>88345</v>
      </c>
      <c r="AT190">
        <v>113116</v>
      </c>
      <c r="AU190">
        <v>56004</v>
      </c>
      <c r="AV190">
        <v>99275</v>
      </c>
      <c r="AW190">
        <v>149801</v>
      </c>
      <c r="AX190">
        <v>162859</v>
      </c>
      <c r="AY190">
        <v>326481</v>
      </c>
      <c r="AZ190">
        <v>404298</v>
      </c>
      <c r="BA190">
        <v>508815</v>
      </c>
      <c r="BB190">
        <v>669003</v>
      </c>
      <c r="BC190">
        <v>880226</v>
      </c>
    </row>
    <row r="191" spans="1:55" x14ac:dyDescent="0.25">
      <c r="B191" t="s">
        <v>308</v>
      </c>
      <c r="J191">
        <v>188915</v>
      </c>
      <c r="K191">
        <v>288928</v>
      </c>
      <c r="L191">
        <v>362864</v>
      </c>
      <c r="AD191" s="1"/>
      <c r="AF191" s="1"/>
      <c r="AG191" s="1"/>
      <c r="AH191" s="1"/>
      <c r="AI191" s="1"/>
      <c r="AJ191" s="1"/>
      <c r="AK191" s="1"/>
    </row>
    <row r="192" spans="1:55" x14ac:dyDescent="0.25">
      <c r="A192" t="s">
        <v>0</v>
      </c>
      <c r="B192" t="s">
        <v>144</v>
      </c>
      <c r="D192" t="s">
        <v>232</v>
      </c>
      <c r="M192">
        <v>276811</v>
      </c>
      <c r="N192">
        <v>261092</v>
      </c>
      <c r="O192">
        <v>352453</v>
      </c>
      <c r="P192">
        <v>507285</v>
      </c>
      <c r="Q192">
        <v>962312</v>
      </c>
      <c r="R192">
        <v>1130461</v>
      </c>
      <c r="X192">
        <v>1415531</v>
      </c>
      <c r="Y192">
        <v>2809361</v>
      </c>
      <c r="Z192">
        <v>1588828</v>
      </c>
      <c r="AA192" s="1">
        <v>1525807</v>
      </c>
      <c r="AB192">
        <v>1810047</v>
      </c>
      <c r="AC192" s="1">
        <v>2632759</v>
      </c>
      <c r="AD192" s="1">
        <v>3466895</v>
      </c>
      <c r="AE192" s="1">
        <v>2641731</v>
      </c>
      <c r="AF192" s="1">
        <v>2725602</v>
      </c>
      <c r="AG192" s="1">
        <v>3400076</v>
      </c>
      <c r="AH192" s="1">
        <v>3051787</v>
      </c>
      <c r="AI192" s="1">
        <v>2522401</v>
      </c>
      <c r="AJ192" s="1">
        <v>1767878</v>
      </c>
      <c r="AK192" s="1">
        <v>1326311</v>
      </c>
      <c r="AL192">
        <v>1351892</v>
      </c>
      <c r="AM192">
        <v>1532564</v>
      </c>
      <c r="AN192">
        <v>1822474</v>
      </c>
      <c r="AO192">
        <v>1925752</v>
      </c>
      <c r="AP192">
        <v>2659898</v>
      </c>
      <c r="AQ192">
        <v>2688925</v>
      </c>
      <c r="AR192">
        <v>2352375</v>
      </c>
      <c r="AS192">
        <v>2838000</v>
      </c>
      <c r="AT192">
        <v>3040647</v>
      </c>
      <c r="AU192">
        <v>1696292</v>
      </c>
      <c r="AV192">
        <v>1975642</v>
      </c>
      <c r="AW192">
        <v>2386414</v>
      </c>
      <c r="AX192">
        <v>2694283</v>
      </c>
      <c r="AY192">
        <v>6563381</v>
      </c>
      <c r="AZ192">
        <v>9090167</v>
      </c>
      <c r="BA192">
        <v>17407611</v>
      </c>
      <c r="BB192">
        <v>20139824</v>
      </c>
      <c r="BC192">
        <v>19734385</v>
      </c>
    </row>
    <row r="193" spans="1:55" x14ac:dyDescent="0.25">
      <c r="A193" t="s">
        <v>0</v>
      </c>
      <c r="B193" t="s">
        <v>145</v>
      </c>
      <c r="D193" t="s">
        <v>232</v>
      </c>
      <c r="M193">
        <v>28487</v>
      </c>
      <c r="N193">
        <v>39321</v>
      </c>
      <c r="O193">
        <v>31201</v>
      </c>
      <c r="P193">
        <v>35143</v>
      </c>
      <c r="Q193">
        <v>38561</v>
      </c>
      <c r="R193">
        <v>54181</v>
      </c>
      <c r="X193">
        <v>91483</v>
      </c>
      <c r="Y193">
        <v>205624</v>
      </c>
      <c r="Z193">
        <v>162530</v>
      </c>
      <c r="AA193" s="1">
        <v>113147</v>
      </c>
      <c r="AB193">
        <v>119923</v>
      </c>
      <c r="AC193" s="1">
        <v>176753</v>
      </c>
      <c r="AD193" s="1">
        <v>293074</v>
      </c>
      <c r="AE193" s="1">
        <v>459893</v>
      </c>
      <c r="AF193" s="1">
        <v>250153</v>
      </c>
      <c r="AG193" s="1">
        <v>292065</v>
      </c>
      <c r="AH193" s="1">
        <v>374968</v>
      </c>
      <c r="AI193" s="1">
        <v>285123</v>
      </c>
      <c r="AJ193" s="1">
        <v>176010</v>
      </c>
      <c r="AK193" s="1">
        <v>151899</v>
      </c>
      <c r="AL193">
        <v>147421</v>
      </c>
      <c r="AM193">
        <v>171572</v>
      </c>
      <c r="AN193">
        <v>194893</v>
      </c>
      <c r="AO193">
        <v>212880</v>
      </c>
      <c r="AP193">
        <v>315361</v>
      </c>
      <c r="AQ193">
        <v>342573</v>
      </c>
      <c r="AR193">
        <v>247486</v>
      </c>
      <c r="AS193">
        <v>289412</v>
      </c>
      <c r="AT193">
        <v>290724</v>
      </c>
      <c r="AU193">
        <v>135893</v>
      </c>
      <c r="AV193">
        <v>178869</v>
      </c>
      <c r="AW193">
        <v>337969</v>
      </c>
      <c r="AX193">
        <v>620431</v>
      </c>
      <c r="AY193">
        <v>1047172</v>
      </c>
      <c r="AZ193">
        <v>1377937</v>
      </c>
      <c r="BA193">
        <v>2551300</v>
      </c>
      <c r="BB193">
        <v>3577025</v>
      </c>
      <c r="BC193">
        <v>4514613</v>
      </c>
    </row>
    <row r="194" spans="1:55" x14ac:dyDescent="0.25">
      <c r="A194" t="s">
        <v>0</v>
      </c>
      <c r="B194" t="s">
        <v>146</v>
      </c>
      <c r="D194" t="s">
        <v>232</v>
      </c>
      <c r="J194">
        <v>39097</v>
      </c>
      <c r="K194">
        <v>110736</v>
      </c>
      <c r="L194">
        <v>34033</v>
      </c>
      <c r="M194">
        <v>44539</v>
      </c>
      <c r="N194">
        <v>50478</v>
      </c>
      <c r="O194">
        <v>86960</v>
      </c>
      <c r="P194">
        <v>94180</v>
      </c>
      <c r="Q194">
        <v>138618</v>
      </c>
      <c r="R194">
        <v>81816</v>
      </c>
      <c r="X194">
        <v>186297</v>
      </c>
      <c r="Y194">
        <v>252032</v>
      </c>
      <c r="Z194">
        <v>271154</v>
      </c>
      <c r="AA194" s="1">
        <v>279495</v>
      </c>
      <c r="AB194">
        <v>150200</v>
      </c>
      <c r="AC194" s="1">
        <v>163358</v>
      </c>
      <c r="AD194" s="1">
        <v>236826</v>
      </c>
      <c r="AE194" s="1">
        <v>236801</v>
      </c>
      <c r="AF194" s="1">
        <v>247984</v>
      </c>
      <c r="AG194" s="1">
        <v>194333</v>
      </c>
      <c r="AH194" s="1">
        <v>203687</v>
      </c>
      <c r="AI194" s="1">
        <v>188734</v>
      </c>
      <c r="AJ194" s="1">
        <v>196856</v>
      </c>
      <c r="AK194" s="1">
        <v>219253</v>
      </c>
      <c r="AL194">
        <v>168823</v>
      </c>
      <c r="AM194">
        <v>140612</v>
      </c>
      <c r="AN194">
        <v>141731</v>
      </c>
      <c r="AO194">
        <v>157919</v>
      </c>
      <c r="AP194">
        <v>180039</v>
      </c>
      <c r="AQ194">
        <v>207041</v>
      </c>
      <c r="AR194">
        <v>186771</v>
      </c>
      <c r="AS194">
        <v>241146</v>
      </c>
      <c r="AT194">
        <v>266350</v>
      </c>
      <c r="AU194">
        <v>205556</v>
      </c>
      <c r="AV194">
        <v>156463</v>
      </c>
      <c r="AW194">
        <v>250539</v>
      </c>
      <c r="AX194">
        <v>368232</v>
      </c>
      <c r="AY194">
        <v>681065</v>
      </c>
      <c r="AZ194">
        <v>1162953</v>
      </c>
      <c r="BA194">
        <v>1754019</v>
      </c>
      <c r="BB194">
        <v>2610026</v>
      </c>
      <c r="BC194">
        <v>2471904</v>
      </c>
    </row>
    <row r="195" spans="1:55" x14ac:dyDescent="0.25">
      <c r="A195" t="s">
        <v>0</v>
      </c>
      <c r="B195" t="s">
        <v>147</v>
      </c>
      <c r="D195" t="s">
        <v>232</v>
      </c>
      <c r="J195">
        <v>1025</v>
      </c>
      <c r="K195">
        <v>1121</v>
      </c>
      <c r="L195">
        <v>8496</v>
      </c>
      <c r="M195">
        <v>6443</v>
      </c>
      <c r="N195">
        <v>17328</v>
      </c>
      <c r="O195">
        <v>3163</v>
      </c>
      <c r="P195">
        <v>1136</v>
      </c>
      <c r="Q195">
        <v>1692</v>
      </c>
      <c r="R195">
        <v>4090</v>
      </c>
      <c r="X195">
        <v>4706</v>
      </c>
      <c r="Y195">
        <v>8220</v>
      </c>
      <c r="Z195">
        <v>15603</v>
      </c>
      <c r="AA195" s="1">
        <v>5681</v>
      </c>
      <c r="AB195">
        <v>3651</v>
      </c>
      <c r="AC195" s="1">
        <v>6545</v>
      </c>
      <c r="AD195" s="1">
        <v>7042</v>
      </c>
      <c r="AE195" s="1">
        <v>32025</v>
      </c>
      <c r="AF195" s="1">
        <v>16942</v>
      </c>
      <c r="AG195" s="1">
        <v>18668</v>
      </c>
      <c r="AH195" s="1">
        <v>20589</v>
      </c>
      <c r="AI195" s="1">
        <v>23258</v>
      </c>
      <c r="AJ195" s="1">
        <v>26711</v>
      </c>
      <c r="AK195" s="1">
        <v>15239</v>
      </c>
      <c r="AL195">
        <v>19472</v>
      </c>
      <c r="AM195">
        <v>20165</v>
      </c>
      <c r="AN195">
        <v>29046</v>
      </c>
      <c r="AO195">
        <v>29743</v>
      </c>
      <c r="AP195">
        <v>58073</v>
      </c>
      <c r="AQ195">
        <v>52111</v>
      </c>
      <c r="AR195">
        <v>46216</v>
      </c>
      <c r="AS195">
        <v>14906</v>
      </c>
      <c r="AT195">
        <v>468</v>
      </c>
      <c r="AU195">
        <v>556</v>
      </c>
      <c r="AV195">
        <v>608</v>
      </c>
      <c r="AW195">
        <v>247</v>
      </c>
      <c r="AX195">
        <v>1952</v>
      </c>
      <c r="AY195">
        <v>20583</v>
      </c>
      <c r="AZ195">
        <v>33548</v>
      </c>
      <c r="BA195">
        <v>39318</v>
      </c>
      <c r="BB195">
        <v>120436</v>
      </c>
      <c r="BC195">
        <v>155595</v>
      </c>
    </row>
    <row r="196" spans="1:55" x14ac:dyDescent="0.25">
      <c r="A196" t="s">
        <v>0</v>
      </c>
      <c r="B196" t="s">
        <v>148</v>
      </c>
      <c r="D196" t="s">
        <v>232</v>
      </c>
      <c r="X196">
        <v>585615</v>
      </c>
      <c r="Y196">
        <v>1196059</v>
      </c>
      <c r="Z196">
        <v>1337864</v>
      </c>
      <c r="AA196" s="1">
        <v>786680</v>
      </c>
      <c r="AB196">
        <v>1459097</v>
      </c>
      <c r="AC196" s="1">
        <v>1284937</v>
      </c>
      <c r="AD196" s="1">
        <v>1563347</v>
      </c>
      <c r="AE196" s="1">
        <v>1327891</v>
      </c>
      <c r="AF196" s="1">
        <v>1937349</v>
      </c>
      <c r="AG196" s="1">
        <v>1825879</v>
      </c>
      <c r="AH196" s="1">
        <v>1781101</v>
      </c>
      <c r="AI196" s="1">
        <v>1909966</v>
      </c>
      <c r="AJ196" s="1">
        <v>736779</v>
      </c>
      <c r="AK196" s="1">
        <v>584423</v>
      </c>
      <c r="AL196">
        <v>650634</v>
      </c>
      <c r="AM196">
        <v>813172</v>
      </c>
      <c r="AN196">
        <v>963527</v>
      </c>
      <c r="AO196">
        <v>913874</v>
      </c>
      <c r="AP196">
        <v>1334430</v>
      </c>
      <c r="AQ196">
        <v>1185661</v>
      </c>
      <c r="AR196">
        <v>1243316</v>
      </c>
      <c r="AS196">
        <v>985838</v>
      </c>
      <c r="AT196">
        <v>971538</v>
      </c>
      <c r="AU196">
        <v>714767</v>
      </c>
      <c r="AV196">
        <v>642889</v>
      </c>
      <c r="AW196">
        <v>643756</v>
      </c>
      <c r="AX196">
        <v>1161017</v>
      </c>
      <c r="AY196">
        <v>3028556</v>
      </c>
      <c r="AZ196">
        <v>4094218</v>
      </c>
      <c r="BA196">
        <v>5413588</v>
      </c>
      <c r="BB196">
        <v>7812847</v>
      </c>
      <c r="BC196">
        <v>9309060</v>
      </c>
    </row>
    <row r="197" spans="1:55" x14ac:dyDescent="0.25">
      <c r="A197" t="s">
        <v>0</v>
      </c>
      <c r="B197" t="s">
        <v>149</v>
      </c>
      <c r="D197" t="s">
        <v>232</v>
      </c>
      <c r="J197">
        <v>350410</v>
      </c>
      <c r="K197">
        <v>400377</v>
      </c>
      <c r="L197">
        <v>378181</v>
      </c>
      <c r="M197">
        <v>308402</v>
      </c>
      <c r="N197">
        <v>398569</v>
      </c>
      <c r="O197">
        <v>551832</v>
      </c>
      <c r="P197">
        <v>543037</v>
      </c>
      <c r="Q197">
        <v>500188</v>
      </c>
      <c r="R197">
        <v>535873</v>
      </c>
      <c r="X197">
        <v>843075</v>
      </c>
      <c r="Y197">
        <v>2740065</v>
      </c>
      <c r="Z197">
        <v>2319105</v>
      </c>
      <c r="AA197" s="1">
        <v>970338</v>
      </c>
      <c r="AB197">
        <v>1143812</v>
      </c>
      <c r="AC197" s="1">
        <v>1233117</v>
      </c>
      <c r="AD197" s="1">
        <v>881113</v>
      </c>
      <c r="AE197" s="1">
        <v>700080</v>
      </c>
      <c r="AF197" s="1">
        <v>832420</v>
      </c>
      <c r="AG197" s="1">
        <v>656668</v>
      </c>
      <c r="AH197" s="1">
        <v>669109</v>
      </c>
      <c r="AI197" s="1">
        <v>600546</v>
      </c>
      <c r="AJ197" s="1">
        <v>442201</v>
      </c>
      <c r="AK197" s="1">
        <v>415218</v>
      </c>
      <c r="AL197">
        <v>535981</v>
      </c>
      <c r="AM197">
        <v>554678</v>
      </c>
      <c r="AN197">
        <v>585132</v>
      </c>
      <c r="AO197">
        <v>589095</v>
      </c>
      <c r="AP197">
        <v>713731</v>
      </c>
      <c r="AQ197">
        <v>726199</v>
      </c>
      <c r="AR197">
        <v>632166</v>
      </c>
      <c r="AS197">
        <v>598138</v>
      </c>
      <c r="AT197">
        <v>615727</v>
      </c>
      <c r="AU197">
        <v>630136</v>
      </c>
      <c r="AV197">
        <v>631138</v>
      </c>
      <c r="AW197">
        <v>1141079</v>
      </c>
      <c r="AX197">
        <v>1023537</v>
      </c>
      <c r="AY197">
        <v>1497952</v>
      </c>
      <c r="AZ197">
        <v>2097718</v>
      </c>
      <c r="BA197">
        <v>3411182</v>
      </c>
      <c r="BB197">
        <v>3599168</v>
      </c>
      <c r="BC197">
        <v>4195933</v>
      </c>
    </row>
    <row r="198" spans="1:55" x14ac:dyDescent="0.25">
      <c r="A198" t="s">
        <v>0</v>
      </c>
      <c r="B198" t="s">
        <v>150</v>
      </c>
      <c r="D198" t="s">
        <v>232</v>
      </c>
      <c r="J198">
        <v>19225</v>
      </c>
      <c r="K198">
        <v>20647</v>
      </c>
      <c r="L198">
        <v>27752</v>
      </c>
      <c r="M198">
        <v>22278</v>
      </c>
      <c r="N198">
        <v>20015</v>
      </c>
      <c r="O198">
        <v>26105</v>
      </c>
      <c r="P198">
        <v>25719</v>
      </c>
      <c r="Q198">
        <v>17138</v>
      </c>
      <c r="R198">
        <v>23628</v>
      </c>
      <c r="X198">
        <v>11284</v>
      </c>
      <c r="Y198">
        <v>32250</v>
      </c>
      <c r="Z198">
        <v>25222</v>
      </c>
      <c r="AA198" s="1">
        <v>32019</v>
      </c>
      <c r="AB198">
        <v>34631</v>
      </c>
      <c r="AC198" s="1">
        <v>31763</v>
      </c>
      <c r="AD198" s="1">
        <v>43348</v>
      </c>
      <c r="AE198" s="1">
        <v>35062</v>
      </c>
      <c r="AF198" s="1">
        <v>31984</v>
      </c>
      <c r="AG198" s="1">
        <v>41989</v>
      </c>
      <c r="AH198" s="1">
        <v>38598</v>
      </c>
      <c r="AI198" s="1">
        <v>37007</v>
      </c>
      <c r="AJ198" s="1">
        <v>24314</v>
      </c>
      <c r="AK198" s="1">
        <v>20516</v>
      </c>
      <c r="AL198">
        <v>23150</v>
      </c>
      <c r="AM198">
        <v>25006</v>
      </c>
      <c r="AN198">
        <v>24017</v>
      </c>
      <c r="AO198">
        <v>34032</v>
      </c>
      <c r="AP198">
        <v>31540</v>
      </c>
      <c r="AQ198">
        <v>34238</v>
      </c>
      <c r="AR198">
        <v>22947</v>
      </c>
      <c r="AS198">
        <v>19753</v>
      </c>
      <c r="AT198">
        <v>21361</v>
      </c>
      <c r="AU198">
        <v>16254</v>
      </c>
      <c r="AV198">
        <v>37137</v>
      </c>
      <c r="AW198">
        <v>38522</v>
      </c>
      <c r="AX198">
        <v>52839</v>
      </c>
      <c r="AY198">
        <v>93364</v>
      </c>
      <c r="AZ198">
        <v>99419</v>
      </c>
      <c r="BA198">
        <v>123890</v>
      </c>
      <c r="BB198">
        <v>171236</v>
      </c>
      <c r="BC198">
        <v>164192</v>
      </c>
    </row>
    <row r="199" spans="1:55" x14ac:dyDescent="0.25">
      <c r="A199" t="s">
        <v>0</v>
      </c>
      <c r="B199" t="s">
        <v>151</v>
      </c>
      <c r="D199" t="s">
        <v>232</v>
      </c>
      <c r="J199">
        <v>245768</v>
      </c>
      <c r="K199">
        <v>250483</v>
      </c>
      <c r="L199">
        <v>315346</v>
      </c>
      <c r="M199">
        <v>263469</v>
      </c>
      <c r="N199">
        <v>296632</v>
      </c>
      <c r="O199">
        <v>338141</v>
      </c>
      <c r="P199">
        <v>363325</v>
      </c>
      <c r="Q199">
        <v>445633</v>
      </c>
      <c r="R199">
        <v>483171</v>
      </c>
      <c r="X199">
        <v>547895</v>
      </c>
      <c r="Y199">
        <v>721673</v>
      </c>
      <c r="Z199">
        <v>625768</v>
      </c>
      <c r="AA199" s="1">
        <v>499636</v>
      </c>
      <c r="AB199">
        <v>531464</v>
      </c>
      <c r="AC199" s="1">
        <v>645324</v>
      </c>
      <c r="AD199" s="1">
        <v>676621</v>
      </c>
      <c r="AE199" s="1">
        <v>549888</v>
      </c>
      <c r="AF199" s="1">
        <v>695660</v>
      </c>
      <c r="AG199" s="1">
        <v>522566</v>
      </c>
      <c r="AH199" s="1">
        <v>575724</v>
      </c>
      <c r="AI199" s="1">
        <v>409714</v>
      </c>
      <c r="AJ199" s="1">
        <v>304214</v>
      </c>
      <c r="AK199" s="1">
        <v>403592</v>
      </c>
      <c r="AL199">
        <v>348398</v>
      </c>
      <c r="AM199">
        <v>280136</v>
      </c>
      <c r="AN199">
        <v>420106</v>
      </c>
      <c r="AO199">
        <v>540905</v>
      </c>
      <c r="AP199">
        <v>525409</v>
      </c>
      <c r="AQ199">
        <v>476918</v>
      </c>
      <c r="AR199">
        <v>422990</v>
      </c>
      <c r="AS199">
        <v>467673</v>
      </c>
      <c r="AT199">
        <v>408252</v>
      </c>
      <c r="AU199">
        <v>364711</v>
      </c>
      <c r="AV199">
        <v>262540</v>
      </c>
      <c r="AW199">
        <v>326616</v>
      </c>
      <c r="AX199">
        <v>770266</v>
      </c>
      <c r="AY199">
        <v>2236483</v>
      </c>
      <c r="AZ199">
        <v>1965491</v>
      </c>
      <c r="BA199">
        <v>2521089</v>
      </c>
      <c r="BB199">
        <v>2815152</v>
      </c>
      <c r="BC199">
        <v>3458923</v>
      </c>
    </row>
    <row r="200" spans="1:55" x14ac:dyDescent="0.25">
      <c r="B200" t="s">
        <v>278</v>
      </c>
      <c r="AD200" s="1"/>
      <c r="AF200" s="1"/>
      <c r="AG200" s="1"/>
      <c r="AH200" s="1"/>
      <c r="AZ200">
        <v>3273103</v>
      </c>
      <c r="BA200">
        <v>8543490</v>
      </c>
      <c r="BB200">
        <v>8230798</v>
      </c>
      <c r="BC200">
        <v>6910986</v>
      </c>
    </row>
    <row r="201" spans="1:55" x14ac:dyDescent="0.25">
      <c r="A201" t="s">
        <v>0</v>
      </c>
      <c r="B201" t="s">
        <v>82</v>
      </c>
      <c r="D201" t="s">
        <v>232</v>
      </c>
      <c r="AD201" s="1"/>
      <c r="AL201">
        <v>267</v>
      </c>
      <c r="AM201">
        <v>198</v>
      </c>
      <c r="AO201">
        <v>129</v>
      </c>
      <c r="AP201">
        <v>242</v>
      </c>
      <c r="AQ201">
        <v>573</v>
      </c>
      <c r="AR201">
        <v>124</v>
      </c>
      <c r="AY201">
        <v>663</v>
      </c>
      <c r="AZ201">
        <v>77</v>
      </c>
      <c r="BA201">
        <v>2807</v>
      </c>
      <c r="BB201">
        <v>881</v>
      </c>
      <c r="BC201">
        <v>11200</v>
      </c>
    </row>
    <row r="202" spans="1:55" x14ac:dyDescent="0.25">
      <c r="A202" t="s">
        <v>0</v>
      </c>
      <c r="B202" t="s">
        <v>152</v>
      </c>
      <c r="D202" t="s">
        <v>232</v>
      </c>
      <c r="Z202">
        <v>4678244</v>
      </c>
      <c r="AA202" s="1">
        <v>3700505</v>
      </c>
      <c r="AB202">
        <v>3952470</v>
      </c>
      <c r="AC202" s="1">
        <v>3695464</v>
      </c>
      <c r="AD202" s="1">
        <v>4371031</v>
      </c>
      <c r="AE202" s="1">
        <v>2829955</v>
      </c>
      <c r="AF202">
        <v>3679814</v>
      </c>
      <c r="AG202">
        <v>2680957</v>
      </c>
      <c r="AH202">
        <v>2425649</v>
      </c>
      <c r="AI202">
        <v>1692499</v>
      </c>
      <c r="AJ202">
        <v>1242118</v>
      </c>
      <c r="AK202">
        <v>1975845</v>
      </c>
      <c r="AL202">
        <v>1893866</v>
      </c>
      <c r="AM202">
        <v>1655870</v>
      </c>
      <c r="AN202">
        <v>1954345</v>
      </c>
      <c r="AO202">
        <v>1935094</v>
      </c>
      <c r="AP202">
        <v>2545040</v>
      </c>
      <c r="AQ202">
        <v>2422285</v>
      </c>
      <c r="AR202">
        <v>1464316</v>
      </c>
      <c r="AS202">
        <v>1829293</v>
      </c>
      <c r="AT202">
        <v>1561269</v>
      </c>
      <c r="AU202">
        <v>995095</v>
      </c>
      <c r="AV202">
        <v>1207055</v>
      </c>
    </row>
    <row r="203" spans="1:55" x14ac:dyDescent="0.25">
      <c r="A203" t="s">
        <v>0</v>
      </c>
      <c r="B203" t="s">
        <v>154</v>
      </c>
      <c r="C203" t="s">
        <v>159</v>
      </c>
      <c r="D203" t="s">
        <v>232</v>
      </c>
      <c r="AD203" s="1"/>
      <c r="AF203" s="1"/>
      <c r="AG203" s="1"/>
      <c r="AH203" s="1"/>
      <c r="AI203" s="1"/>
      <c r="AJ203" s="1"/>
      <c r="AK203" s="1"/>
    </row>
    <row r="204" spans="1:55" x14ac:dyDescent="0.25">
      <c r="A204" t="s">
        <v>0</v>
      </c>
      <c r="B204" t="s">
        <v>155</v>
      </c>
      <c r="C204" t="s">
        <v>159</v>
      </c>
      <c r="D204" t="s">
        <v>232</v>
      </c>
      <c r="AD204" s="1"/>
      <c r="AF204" s="1"/>
      <c r="AG204" s="1"/>
      <c r="AH204" s="1"/>
      <c r="AI204" s="1"/>
      <c r="AJ204" s="1"/>
      <c r="AK204" s="1"/>
    </row>
    <row r="205" spans="1:55" x14ac:dyDescent="0.25">
      <c r="A205" t="s">
        <v>0</v>
      </c>
      <c r="B205" t="s">
        <v>156</v>
      </c>
      <c r="C205" t="s">
        <v>159</v>
      </c>
      <c r="D205" t="s">
        <v>232</v>
      </c>
      <c r="AD205" s="1"/>
      <c r="AF205" s="1"/>
      <c r="AG205" s="1"/>
      <c r="AH205" s="1"/>
      <c r="AI205" s="1"/>
      <c r="AJ205" s="1"/>
      <c r="AK205" s="1"/>
    </row>
    <row r="206" spans="1:55" x14ac:dyDescent="0.25">
      <c r="A206" t="s">
        <v>0</v>
      </c>
      <c r="B206" t="s">
        <v>157</v>
      </c>
      <c r="C206" t="s">
        <v>159</v>
      </c>
      <c r="D206" t="s">
        <v>232</v>
      </c>
      <c r="AD206" s="1"/>
      <c r="AF206" s="1"/>
      <c r="AG206" s="1"/>
      <c r="AH206" s="1"/>
      <c r="AI206" s="1"/>
      <c r="AJ206" s="1"/>
      <c r="AK206" s="1"/>
    </row>
    <row r="207" spans="1:55" x14ac:dyDescent="0.25">
      <c r="B207" t="s">
        <v>159</v>
      </c>
      <c r="J207">
        <f>42996388-J210</f>
        <v>39762957</v>
      </c>
      <c r="K207">
        <f>45181307-K210</f>
        <v>41612795</v>
      </c>
      <c r="L207">
        <f>52027221-L210</f>
        <v>48395986</v>
      </c>
      <c r="M207">
        <f>49418713-M210</f>
        <v>44748364</v>
      </c>
      <c r="N207">
        <f>43581501-N210</f>
        <v>39646085</v>
      </c>
      <c r="O207">
        <f>45998500-O210</f>
        <v>42455844</v>
      </c>
      <c r="P207">
        <f>52245664-P210</f>
        <v>48206114</v>
      </c>
      <c r="Q207">
        <f>57626101-Q210</f>
        <v>53056358</v>
      </c>
      <c r="R207">
        <f>70273145-R210</f>
        <v>64603897</v>
      </c>
      <c r="X207">
        <v>66116787</v>
      </c>
      <c r="Y207">
        <v>166591910</v>
      </c>
      <c r="Z207">
        <v>102298920</v>
      </c>
      <c r="AA207">
        <v>85302460</v>
      </c>
      <c r="AB207">
        <v>80303246</v>
      </c>
      <c r="AC207">
        <v>83813156</v>
      </c>
      <c r="AD207">
        <v>79182888</v>
      </c>
      <c r="AE207">
        <v>74366145</v>
      </c>
      <c r="AF207">
        <v>76901066</v>
      </c>
      <c r="AG207">
        <v>77426447</v>
      </c>
      <c r="AH207">
        <v>72066702</v>
      </c>
      <c r="AI207">
        <v>48067868</v>
      </c>
      <c r="AJ207">
        <v>29346171</v>
      </c>
      <c r="AK207">
        <v>30975583</v>
      </c>
      <c r="AL207">
        <v>30873102</v>
      </c>
      <c r="AM207">
        <v>33812025</v>
      </c>
      <c r="AN207">
        <v>34725727</v>
      </c>
      <c r="AO207">
        <v>31397281</v>
      </c>
      <c r="AP207">
        <v>35842344</v>
      </c>
      <c r="AQ207">
        <v>33764754</v>
      </c>
      <c r="AR207">
        <v>29722950</v>
      </c>
      <c r="AS207">
        <v>33323046</v>
      </c>
      <c r="AT207">
        <v>31597673</v>
      </c>
      <c r="AU207">
        <v>22268330</v>
      </c>
      <c r="AV207">
        <v>17561585</v>
      </c>
      <c r="AW207">
        <v>23537293</v>
      </c>
      <c r="AX207">
        <v>33147590</v>
      </c>
      <c r="AY207">
        <v>79662534</v>
      </c>
      <c r="AZ207">
        <v>91543658</v>
      </c>
      <c r="BA207">
        <v>96028016</v>
      </c>
      <c r="BB207">
        <v>117118970</v>
      </c>
      <c r="BC207">
        <v>96742475</v>
      </c>
    </row>
    <row r="208" spans="1:55" x14ac:dyDescent="0.25">
      <c r="B208" t="s">
        <v>272</v>
      </c>
      <c r="AD208" s="1"/>
      <c r="BA208">
        <v>17942335</v>
      </c>
      <c r="BB208">
        <v>33004193</v>
      </c>
      <c r="BC208">
        <v>40981655</v>
      </c>
    </row>
    <row r="209" spans="1:55" x14ac:dyDescent="0.25">
      <c r="B209" t="s">
        <v>273</v>
      </c>
      <c r="AD209" s="1"/>
      <c r="BA209">
        <v>90072</v>
      </c>
      <c r="BB209">
        <v>12878</v>
      </c>
      <c r="BC209">
        <v>609</v>
      </c>
    </row>
    <row r="210" spans="1:55" x14ac:dyDescent="0.25">
      <c r="A210" t="s">
        <v>0</v>
      </c>
      <c r="B210" t="s">
        <v>158</v>
      </c>
      <c r="C210" t="s">
        <v>159</v>
      </c>
      <c r="D210" t="s">
        <v>232</v>
      </c>
      <c r="J210">
        <v>3233431</v>
      </c>
      <c r="K210">
        <v>3568512</v>
      </c>
      <c r="L210">
        <v>3631235</v>
      </c>
      <c r="M210">
        <v>4670349</v>
      </c>
      <c r="N210">
        <v>3935416</v>
      </c>
      <c r="O210">
        <v>3542656</v>
      </c>
      <c r="P210">
        <v>4039550</v>
      </c>
      <c r="Q210">
        <v>4569743</v>
      </c>
      <c r="R210">
        <v>5669248</v>
      </c>
      <c r="X210">
        <v>4744204</v>
      </c>
      <c r="Y210">
        <v>14647724</v>
      </c>
      <c r="Z210">
        <v>6569628</v>
      </c>
      <c r="AA210" s="1">
        <v>6802318</v>
      </c>
      <c r="AB210">
        <v>5943242</v>
      </c>
      <c r="AC210" s="1">
        <v>6763992</v>
      </c>
      <c r="AD210" s="1">
        <v>6864869</v>
      </c>
      <c r="AE210" s="1">
        <v>7388901</v>
      </c>
      <c r="AF210" s="1">
        <v>8143776</v>
      </c>
      <c r="AG210" s="1">
        <v>6473993</v>
      </c>
      <c r="AH210" s="1">
        <v>6160506</v>
      </c>
      <c r="AI210" s="1">
        <v>4876579</v>
      </c>
      <c r="AJ210" s="1">
        <v>2942408</v>
      </c>
      <c r="AK210" s="1">
        <v>3112778</v>
      </c>
      <c r="AL210">
        <v>2529302</v>
      </c>
      <c r="AM210">
        <v>2862556</v>
      </c>
      <c r="AN210">
        <v>3123365</v>
      </c>
      <c r="AO210">
        <v>2724697</v>
      </c>
      <c r="AP210">
        <v>3249229</v>
      </c>
      <c r="AQ210">
        <v>2648901</v>
      </c>
      <c r="AR210">
        <v>2929355</v>
      </c>
      <c r="AS210">
        <v>3158965</v>
      </c>
      <c r="AT210">
        <v>3477807</v>
      </c>
      <c r="AU210">
        <v>634894</v>
      </c>
      <c r="AW210">
        <v>2897</v>
      </c>
      <c r="AX210">
        <v>1246440</v>
      </c>
      <c r="AY210">
        <v>8586050</v>
      </c>
      <c r="AZ210">
        <v>20460089</v>
      </c>
      <c r="BA210">
        <v>14030515</v>
      </c>
      <c r="BB210">
        <v>7101223</v>
      </c>
      <c r="BC210">
        <v>8963711</v>
      </c>
    </row>
    <row r="211" spans="1:55" x14ac:dyDescent="0.25">
      <c r="A211" t="s">
        <v>0</v>
      </c>
      <c r="B211" t="s">
        <v>160</v>
      </c>
      <c r="C211" t="s">
        <v>161</v>
      </c>
      <c r="D211" t="s">
        <v>232</v>
      </c>
      <c r="J211">
        <v>3231453</v>
      </c>
      <c r="K211">
        <v>3796774</v>
      </c>
      <c r="L211">
        <v>3898908</v>
      </c>
      <c r="M211">
        <v>3382219</v>
      </c>
      <c r="N211">
        <v>3370069</v>
      </c>
      <c r="O211">
        <v>4142832</v>
      </c>
      <c r="P211">
        <v>4398055</v>
      </c>
      <c r="Q211">
        <v>5038746</v>
      </c>
      <c r="R211">
        <v>5836346</v>
      </c>
      <c r="X211">
        <v>6288920</v>
      </c>
      <c r="Y211">
        <v>16599545</v>
      </c>
      <c r="Z211">
        <v>8430115</v>
      </c>
      <c r="AA211" s="1">
        <v>6599101</v>
      </c>
      <c r="AB211" s="1">
        <v>7742414</v>
      </c>
      <c r="AC211" s="1">
        <v>8289458</v>
      </c>
      <c r="AD211" s="1">
        <v>11569242</v>
      </c>
      <c r="AE211" s="1">
        <v>11516146</v>
      </c>
      <c r="AF211" s="1">
        <v>11404760</v>
      </c>
      <c r="AG211" s="1">
        <v>11434233</v>
      </c>
      <c r="AH211" s="1">
        <v>12271821</v>
      </c>
      <c r="AI211" s="1">
        <v>7463932</v>
      </c>
      <c r="AJ211" s="1">
        <v>4810946</v>
      </c>
      <c r="AK211" s="1">
        <v>4725155</v>
      </c>
      <c r="AL211">
        <v>4470889</v>
      </c>
      <c r="AM211">
        <v>5728094</v>
      </c>
      <c r="AN211">
        <v>5874962</v>
      </c>
      <c r="AO211">
        <v>6384076</v>
      </c>
      <c r="AP211">
        <v>8551798</v>
      </c>
      <c r="AQ211">
        <v>7713903</v>
      </c>
      <c r="AR211">
        <v>7213549</v>
      </c>
      <c r="AS211">
        <v>8514206</v>
      </c>
      <c r="AT211">
        <v>7789495</v>
      </c>
      <c r="AU211">
        <v>782327</v>
      </c>
      <c r="AX211">
        <v>725661</v>
      </c>
      <c r="AY211">
        <v>14821339</v>
      </c>
    </row>
    <row r="212" spans="1:55" x14ac:dyDescent="0.25">
      <c r="B212" t="s">
        <v>237</v>
      </c>
      <c r="J212">
        <v>36959</v>
      </c>
      <c r="K212">
        <v>171422</v>
      </c>
      <c r="L212">
        <v>313701</v>
      </c>
      <c r="M212">
        <v>474573</v>
      </c>
      <c r="N212">
        <v>298633</v>
      </c>
      <c r="O212">
        <v>429625</v>
      </c>
      <c r="P212">
        <v>617672</v>
      </c>
      <c r="Q212">
        <v>872572</v>
      </c>
      <c r="R212">
        <v>1338529</v>
      </c>
      <c r="X212">
        <v>1193930</v>
      </c>
      <c r="Y212">
        <v>2922914</v>
      </c>
      <c r="Z212">
        <v>2270717</v>
      </c>
      <c r="AB212" s="1"/>
      <c r="AD212" s="1">
        <v>1964627</v>
      </c>
      <c r="AE212" s="1">
        <v>2527694</v>
      </c>
      <c r="AF212" s="1">
        <v>3274143</v>
      </c>
      <c r="AG212" s="1">
        <v>3556502</v>
      </c>
      <c r="AH212" s="1">
        <v>3221816</v>
      </c>
      <c r="AI212" s="1">
        <v>2936934</v>
      </c>
      <c r="AJ212" s="1">
        <v>1470576</v>
      </c>
      <c r="AK212" s="1">
        <v>927991</v>
      </c>
      <c r="AL212">
        <v>875188</v>
      </c>
      <c r="AM212">
        <v>1206989</v>
      </c>
      <c r="AS212">
        <v>3140917</v>
      </c>
      <c r="AT212">
        <v>2331285</v>
      </c>
      <c r="AU212">
        <v>227163</v>
      </c>
      <c r="AX212">
        <v>191616</v>
      </c>
      <c r="AY212">
        <v>5421723</v>
      </c>
    </row>
    <row r="213" spans="1:55" x14ac:dyDescent="0.25">
      <c r="B213" t="s">
        <v>238</v>
      </c>
      <c r="AB213" s="1"/>
      <c r="AD213" s="1">
        <v>31086</v>
      </c>
      <c r="AE213" s="1">
        <v>72082</v>
      </c>
      <c r="AF213" s="1">
        <v>84053</v>
      </c>
      <c r="AG213" s="1">
        <v>96950</v>
      </c>
      <c r="AH213" s="1">
        <v>70662</v>
      </c>
      <c r="AI213" s="1">
        <v>73982</v>
      </c>
      <c r="AJ213" s="1">
        <v>58833</v>
      </c>
      <c r="AK213" s="1">
        <v>62202</v>
      </c>
      <c r="AL213">
        <v>36346</v>
      </c>
      <c r="AM213">
        <v>58099</v>
      </c>
      <c r="AS213">
        <v>49460</v>
      </c>
      <c r="AT213">
        <v>47272</v>
      </c>
      <c r="AU213">
        <v>7295</v>
      </c>
      <c r="AX213">
        <v>9</v>
      </c>
      <c r="AY213">
        <v>10461</v>
      </c>
    </row>
    <row r="214" spans="1:55" x14ac:dyDescent="0.25">
      <c r="A214" t="s">
        <v>0</v>
      </c>
      <c r="B214" t="s">
        <v>162</v>
      </c>
      <c r="D214" t="s">
        <v>232</v>
      </c>
      <c r="AA214" s="1">
        <v>877313</v>
      </c>
      <c r="AB214" s="1">
        <v>866073</v>
      </c>
      <c r="AC214" s="1">
        <f>1128862+44297</f>
        <v>1173159</v>
      </c>
      <c r="AD214" s="1"/>
      <c r="AN214">
        <f>1472277+62176</f>
        <v>1534453</v>
      </c>
      <c r="AO214">
        <f>1920648+58625</f>
        <v>1979273</v>
      </c>
      <c r="AP214">
        <f>2949340+70695</f>
        <v>3020035</v>
      </c>
      <c r="AQ214">
        <f>3340829+61200</f>
        <v>3402029</v>
      </c>
      <c r="AR214">
        <f>3027604+69435</f>
        <v>3097039</v>
      </c>
    </row>
    <row r="215" spans="1:55" x14ac:dyDescent="0.25">
      <c r="B215" t="s">
        <v>274</v>
      </c>
      <c r="AB215" s="1"/>
      <c r="AD215" s="1"/>
      <c r="AZ215">
        <v>12189455</v>
      </c>
      <c r="BA215">
        <v>16371804</v>
      </c>
      <c r="BB215">
        <v>18906246</v>
      </c>
      <c r="BC215">
        <v>23892989</v>
      </c>
    </row>
    <row r="216" spans="1:55" x14ac:dyDescent="0.25">
      <c r="B216" t="s">
        <v>275</v>
      </c>
      <c r="AB216" s="1"/>
      <c r="AD216" s="1"/>
      <c r="AZ216">
        <v>17879390</v>
      </c>
      <c r="BA216">
        <v>20411269</v>
      </c>
      <c r="BB216">
        <v>23168279</v>
      </c>
      <c r="BC216">
        <v>29942562</v>
      </c>
    </row>
    <row r="217" spans="1:55" x14ac:dyDescent="0.25">
      <c r="A217" t="s">
        <v>0</v>
      </c>
      <c r="B217" t="s">
        <v>163</v>
      </c>
      <c r="D217" t="s">
        <v>232</v>
      </c>
      <c r="J217">
        <v>1368469</v>
      </c>
      <c r="K217">
        <v>1572488</v>
      </c>
      <c r="L217">
        <v>1797402</v>
      </c>
      <c r="M217">
        <v>1759320</v>
      </c>
      <c r="N217">
        <v>1827508</v>
      </c>
      <c r="O217">
        <v>2321512</v>
      </c>
      <c r="P217">
        <v>2526602</v>
      </c>
      <c r="Q217">
        <v>2861188</v>
      </c>
      <c r="R217">
        <v>4185172</v>
      </c>
      <c r="X217">
        <v>2467868</v>
      </c>
      <c r="Y217">
        <v>6386843</v>
      </c>
      <c r="Z217">
        <v>3949940</v>
      </c>
      <c r="AA217" s="1">
        <v>3572214</v>
      </c>
      <c r="AB217" s="1">
        <v>3763585</v>
      </c>
      <c r="AC217" s="1">
        <v>4309994</v>
      </c>
      <c r="AD217" s="1">
        <v>5038570</v>
      </c>
      <c r="AE217" s="1">
        <v>5692443</v>
      </c>
      <c r="AF217" s="1">
        <v>5875360</v>
      </c>
      <c r="AG217" s="1">
        <v>5962199</v>
      </c>
      <c r="AH217" s="1">
        <v>5920176</v>
      </c>
      <c r="AI217" s="1">
        <v>3998008</v>
      </c>
      <c r="AJ217" s="1">
        <v>2702752</v>
      </c>
      <c r="AK217" s="1">
        <v>2485331</v>
      </c>
      <c r="AL217">
        <v>2130980</v>
      </c>
      <c r="AM217">
        <v>2836825</v>
      </c>
      <c r="AN217">
        <v>3199478</v>
      </c>
      <c r="AO217">
        <v>3206820</v>
      </c>
      <c r="AP217">
        <v>3921685</v>
      </c>
      <c r="AQ217">
        <v>3494513</v>
      </c>
      <c r="AR217">
        <v>3162895</v>
      </c>
      <c r="AS217">
        <v>3320600</v>
      </c>
      <c r="AT217">
        <v>2526542</v>
      </c>
      <c r="AU217">
        <v>2021696</v>
      </c>
      <c r="AV217">
        <v>1974943</v>
      </c>
      <c r="AW217">
        <v>3344867</v>
      </c>
      <c r="AX217">
        <v>5751071</v>
      </c>
      <c r="AY217">
        <v>7481612</v>
      </c>
      <c r="AZ217">
        <v>11548318</v>
      </c>
      <c r="BA217">
        <v>12649200</v>
      </c>
      <c r="BB217">
        <v>14746136</v>
      </c>
      <c r="BC217">
        <v>17201721</v>
      </c>
    </row>
    <row r="218" spans="1:55" x14ac:dyDescent="0.25">
      <c r="A218" t="s">
        <v>0</v>
      </c>
      <c r="B218" t="s">
        <v>164</v>
      </c>
      <c r="C218" t="s">
        <v>235</v>
      </c>
      <c r="D218" t="s">
        <v>232</v>
      </c>
      <c r="J218">
        <v>9959</v>
      </c>
      <c r="K218">
        <v>14545</v>
      </c>
      <c r="L218">
        <v>16043</v>
      </c>
      <c r="M218">
        <v>14274</v>
      </c>
      <c r="N218">
        <v>19654</v>
      </c>
      <c r="O218">
        <v>28288</v>
      </c>
      <c r="P218">
        <v>33672</v>
      </c>
      <c r="Q218">
        <v>27661</v>
      </c>
      <c r="R218">
        <v>63616</v>
      </c>
      <c r="X218">
        <v>43270</v>
      </c>
      <c r="Y218">
        <v>124402</v>
      </c>
      <c r="Z218">
        <v>89715</v>
      </c>
      <c r="AA218" s="1">
        <v>61233</v>
      </c>
      <c r="AB218" s="1">
        <v>48218</v>
      </c>
      <c r="AC218" s="1">
        <v>60463</v>
      </c>
      <c r="AD218" s="1">
        <v>53085</v>
      </c>
      <c r="AE218" s="1">
        <v>52913</v>
      </c>
      <c r="AF218" s="1">
        <v>73327</v>
      </c>
      <c r="AG218" s="1">
        <v>78278</v>
      </c>
      <c r="AH218" s="1">
        <v>70435</v>
      </c>
      <c r="AI218" s="1">
        <v>54607</v>
      </c>
      <c r="AJ218" s="1">
        <v>24087</v>
      </c>
      <c r="AK218" s="1">
        <v>25767</v>
      </c>
      <c r="AL218">
        <v>24307</v>
      </c>
      <c r="AM218">
        <v>41339</v>
      </c>
      <c r="AN218">
        <v>39276</v>
      </c>
      <c r="AO218">
        <v>42673</v>
      </c>
      <c r="AP218">
        <v>50949</v>
      </c>
      <c r="AQ218">
        <v>49694</v>
      </c>
      <c r="AR218">
        <v>38366</v>
      </c>
      <c r="AS218">
        <v>55870</v>
      </c>
      <c r="AT218">
        <v>38785</v>
      </c>
      <c r="AU218">
        <v>2558</v>
      </c>
      <c r="AX218">
        <v>52817</v>
      </c>
      <c r="AY218">
        <v>378212</v>
      </c>
      <c r="AZ218">
        <v>1030524</v>
      </c>
      <c r="BA218">
        <v>1784982</v>
      </c>
      <c r="BB218">
        <v>2366988</v>
      </c>
      <c r="BC218">
        <v>2383522</v>
      </c>
    </row>
    <row r="219" spans="1:55" x14ac:dyDescent="0.25">
      <c r="A219" t="s">
        <v>0</v>
      </c>
      <c r="B219" t="s">
        <v>165</v>
      </c>
      <c r="D219" t="s">
        <v>232</v>
      </c>
      <c r="J219">
        <v>569</v>
      </c>
      <c r="K219">
        <v>100</v>
      </c>
      <c r="N219">
        <v>8</v>
      </c>
      <c r="O219">
        <v>56</v>
      </c>
      <c r="P219">
        <v>30</v>
      </c>
      <c r="Q219">
        <v>758</v>
      </c>
      <c r="R219">
        <v>562</v>
      </c>
      <c r="X219">
        <v>1662</v>
      </c>
      <c r="Y219">
        <v>471</v>
      </c>
      <c r="Z219">
        <v>132</v>
      </c>
      <c r="AA219" s="1">
        <v>344</v>
      </c>
      <c r="AB219" s="1">
        <v>1091</v>
      </c>
      <c r="AC219" s="1">
        <v>1338</v>
      </c>
      <c r="AD219" s="1">
        <v>991</v>
      </c>
      <c r="AE219" s="1">
        <v>858</v>
      </c>
      <c r="AF219" s="1">
        <v>1881</v>
      </c>
      <c r="AG219" s="1">
        <v>2135</v>
      </c>
      <c r="AH219" s="1">
        <v>1503</v>
      </c>
      <c r="AI219" s="1">
        <v>2312</v>
      </c>
      <c r="AJ219" s="1">
        <v>725</v>
      </c>
      <c r="AK219" s="1">
        <v>964</v>
      </c>
      <c r="AL219">
        <v>1858</v>
      </c>
      <c r="AM219">
        <v>8302</v>
      </c>
      <c r="AN219">
        <v>4390</v>
      </c>
      <c r="AO219">
        <v>3102</v>
      </c>
      <c r="AP219">
        <v>5307</v>
      </c>
      <c r="AQ219">
        <v>2957</v>
      </c>
      <c r="AR219">
        <v>2612</v>
      </c>
      <c r="AS219">
        <v>1513</v>
      </c>
      <c r="AT219">
        <v>2692</v>
      </c>
      <c r="AU219">
        <v>50</v>
      </c>
      <c r="AY219">
        <v>11272</v>
      </c>
      <c r="AZ219">
        <v>5299</v>
      </c>
      <c r="BA219">
        <v>73865</v>
      </c>
      <c r="BB219">
        <v>60392</v>
      </c>
      <c r="BC219">
        <v>53185</v>
      </c>
    </row>
    <row r="220" spans="1:55" x14ac:dyDescent="0.25">
      <c r="A220" t="s">
        <v>0</v>
      </c>
      <c r="B220" t="s">
        <v>166</v>
      </c>
      <c r="D220" t="s">
        <v>232</v>
      </c>
      <c r="J220">
        <v>22339</v>
      </c>
      <c r="K220">
        <v>15501</v>
      </c>
      <c r="L220">
        <v>15001</v>
      </c>
      <c r="M220">
        <v>13127</v>
      </c>
      <c r="N220">
        <v>14653</v>
      </c>
      <c r="O220">
        <v>19353</v>
      </c>
      <c r="P220">
        <v>32683</v>
      </c>
      <c r="Q220">
        <v>28003</v>
      </c>
      <c r="R220">
        <v>36460</v>
      </c>
      <c r="X220">
        <v>30524</v>
      </c>
      <c r="Y220">
        <v>67882</v>
      </c>
      <c r="Z220">
        <v>85232</v>
      </c>
      <c r="AA220" s="1">
        <v>71072</v>
      </c>
      <c r="AB220" s="1">
        <v>78998</v>
      </c>
      <c r="AC220" s="1">
        <v>76801</v>
      </c>
      <c r="AD220" s="1">
        <v>84628</v>
      </c>
      <c r="AE220" s="1">
        <v>115531</v>
      </c>
      <c r="AF220" s="1">
        <v>130991</v>
      </c>
      <c r="AG220" s="1">
        <v>199094</v>
      </c>
      <c r="AH220" s="1">
        <v>143270</v>
      </c>
      <c r="AI220" s="1">
        <v>106916</v>
      </c>
      <c r="AJ220" s="1">
        <v>65079</v>
      </c>
      <c r="AK220" s="1">
        <v>40014</v>
      </c>
      <c r="AL220">
        <v>64081</v>
      </c>
      <c r="AM220">
        <v>88456</v>
      </c>
      <c r="AN220">
        <v>82678</v>
      </c>
      <c r="AO220">
        <v>67660</v>
      </c>
      <c r="AP220">
        <v>94424</v>
      </c>
      <c r="AQ220">
        <v>94102</v>
      </c>
      <c r="AR220">
        <v>94372</v>
      </c>
      <c r="AS220">
        <v>86108</v>
      </c>
      <c r="AT220">
        <v>72437</v>
      </c>
      <c r="AU220">
        <v>2091</v>
      </c>
      <c r="AX220">
        <v>14</v>
      </c>
      <c r="AY220">
        <v>101536</v>
      </c>
      <c r="AZ220">
        <v>239953</v>
      </c>
      <c r="BA220">
        <v>458050</v>
      </c>
      <c r="BB220">
        <v>545827</v>
      </c>
      <c r="BC220">
        <v>690390</v>
      </c>
    </row>
    <row r="221" spans="1:55" x14ac:dyDescent="0.25">
      <c r="A221" t="s">
        <v>0</v>
      </c>
      <c r="B221" t="s">
        <v>167</v>
      </c>
      <c r="C221" t="s">
        <v>168</v>
      </c>
      <c r="D221" t="s">
        <v>232</v>
      </c>
      <c r="J221">
        <v>4460</v>
      </c>
      <c r="K221">
        <v>7188</v>
      </c>
      <c r="L221">
        <v>1545</v>
      </c>
      <c r="M221">
        <v>10056</v>
      </c>
      <c r="N221">
        <v>19247</v>
      </c>
      <c r="O221">
        <v>6475</v>
      </c>
      <c r="P221">
        <v>8006</v>
      </c>
      <c r="Q221">
        <v>14844</v>
      </c>
      <c r="R221">
        <v>18937</v>
      </c>
      <c r="X221">
        <v>5836</v>
      </c>
      <c r="Y221">
        <v>5535</v>
      </c>
      <c r="Z221">
        <v>14407</v>
      </c>
      <c r="AA221" s="1">
        <v>4064</v>
      </c>
      <c r="AB221" s="1">
        <v>12080</v>
      </c>
      <c r="AC221" s="1">
        <v>14129</v>
      </c>
      <c r="AD221" s="1">
        <v>22488</v>
      </c>
      <c r="AE221" s="1">
        <v>7726</v>
      </c>
      <c r="AF221" s="1">
        <v>13603</v>
      </c>
      <c r="AG221" s="1">
        <v>34571</v>
      </c>
      <c r="AH221" s="1">
        <v>26414</v>
      </c>
      <c r="AI221" s="1">
        <v>18767</v>
      </c>
    </row>
    <row r="222" spans="1:55" x14ac:dyDescent="0.25">
      <c r="A222" t="s">
        <v>0</v>
      </c>
      <c r="B222" t="s">
        <v>169</v>
      </c>
      <c r="D222" t="s">
        <v>232</v>
      </c>
      <c r="J222">
        <v>3716937</v>
      </c>
      <c r="K222">
        <v>3065149</v>
      </c>
      <c r="L222">
        <v>3225249</v>
      </c>
      <c r="M222">
        <v>2901465</v>
      </c>
      <c r="N222">
        <v>3567350</v>
      </c>
      <c r="O222">
        <v>3617728</v>
      </c>
      <c r="P222">
        <v>2789328</v>
      </c>
      <c r="Q222">
        <v>3530762</v>
      </c>
      <c r="R222">
        <v>4354128</v>
      </c>
      <c r="X222">
        <v>4493560</v>
      </c>
      <c r="Y222">
        <v>13099711</v>
      </c>
      <c r="Z222">
        <v>6746769</v>
      </c>
      <c r="AA222" s="1">
        <v>6165089</v>
      </c>
      <c r="AB222" s="1">
        <v>6644921</v>
      </c>
      <c r="AC222" s="1">
        <v>8554434</v>
      </c>
      <c r="AD222" s="1">
        <v>5109808</v>
      </c>
      <c r="AE222" s="1">
        <v>3182460</v>
      </c>
      <c r="AF222" s="1">
        <v>4909994</v>
      </c>
      <c r="AG222" s="1">
        <v>5472229</v>
      </c>
      <c r="AH222" s="1">
        <v>6162007</v>
      </c>
      <c r="AI222" s="1">
        <v>4354270</v>
      </c>
      <c r="AJ222" s="1">
        <v>4435340</v>
      </c>
      <c r="AK222" s="1">
        <v>4817734</v>
      </c>
      <c r="AL222">
        <v>3228927</v>
      </c>
      <c r="AM222">
        <v>2512001</v>
      </c>
      <c r="AN222">
        <v>2409935</v>
      </c>
      <c r="AO222">
        <v>2105342</v>
      </c>
      <c r="AP222">
        <v>3391716</v>
      </c>
      <c r="AQ222">
        <v>3924647</v>
      </c>
      <c r="AR222">
        <v>2751430</v>
      </c>
      <c r="AS222">
        <v>3242078</v>
      </c>
      <c r="AT222">
        <v>2411416</v>
      </c>
      <c r="AU222">
        <v>110659</v>
      </c>
      <c r="AX222">
        <v>42427</v>
      </c>
      <c r="AY222">
        <v>5989526</v>
      </c>
      <c r="AZ222">
        <v>12742797</v>
      </c>
      <c r="BA222">
        <v>20575326</v>
      </c>
      <c r="BB222">
        <v>27907383</v>
      </c>
      <c r="BC222">
        <v>27761824</v>
      </c>
    </row>
    <row r="223" spans="1:55" x14ac:dyDescent="0.25">
      <c r="A223" t="s">
        <v>0</v>
      </c>
      <c r="B223" t="s">
        <v>170</v>
      </c>
      <c r="C223" t="s">
        <v>231</v>
      </c>
      <c r="D223" t="s">
        <v>232</v>
      </c>
      <c r="J223">
        <v>16991009</v>
      </c>
      <c r="K223">
        <v>20228836</v>
      </c>
      <c r="L223">
        <v>24096655</v>
      </c>
      <c r="M223">
        <v>22942415</v>
      </c>
      <c r="N223">
        <v>23998845</v>
      </c>
      <c r="O223">
        <v>27652367</v>
      </c>
      <c r="P223">
        <v>30881094</v>
      </c>
      <c r="Q223">
        <v>34840701</v>
      </c>
      <c r="R223">
        <v>34470452</v>
      </c>
      <c r="X223">
        <v>26306421</v>
      </c>
      <c r="Y223">
        <v>62574445</v>
      </c>
      <c r="Z223">
        <v>45636741</v>
      </c>
      <c r="AA223" s="1">
        <v>60253567</v>
      </c>
      <c r="AB223" s="1">
        <v>57699700</v>
      </c>
      <c r="AC223" s="1">
        <v>60759614</v>
      </c>
      <c r="AD223" s="1">
        <v>60169330</v>
      </c>
      <c r="AE223" s="1">
        <v>61331260</v>
      </c>
      <c r="AF223" s="1">
        <v>61179266</v>
      </c>
      <c r="AG223" s="1">
        <v>55654186</v>
      </c>
      <c r="AH223" s="1">
        <v>54235261</v>
      </c>
      <c r="AI223" s="1">
        <v>31677581</v>
      </c>
      <c r="AJ223" s="1">
        <v>14527871</v>
      </c>
      <c r="AK223" s="1">
        <v>20020106</v>
      </c>
      <c r="AL223">
        <v>21340614</v>
      </c>
      <c r="AM223">
        <v>26243415</v>
      </c>
      <c r="AN223">
        <v>29338126</v>
      </c>
      <c r="AO223">
        <v>32255842</v>
      </c>
      <c r="AP223">
        <v>37519765</v>
      </c>
      <c r="AQ223">
        <v>38164905</v>
      </c>
      <c r="AR223">
        <v>32303861</v>
      </c>
      <c r="AS223">
        <v>46344335</v>
      </c>
      <c r="AT223">
        <v>38048454</v>
      </c>
      <c r="AU223">
        <v>64031408</v>
      </c>
      <c r="AV223">
        <v>44321759</v>
      </c>
      <c r="AW223">
        <v>50497327</v>
      </c>
      <c r="AX223">
        <v>49618300</v>
      </c>
      <c r="AY223">
        <v>55172845</v>
      </c>
      <c r="AZ223">
        <v>71860694</v>
      </c>
      <c r="BA223">
        <v>144717653</v>
      </c>
      <c r="BB223">
        <v>188463178</v>
      </c>
      <c r="BC223">
        <v>255775541</v>
      </c>
    </row>
    <row r="224" spans="1:55" x14ac:dyDescent="0.25">
      <c r="A224" t="s">
        <v>0</v>
      </c>
      <c r="B224" t="s">
        <v>171</v>
      </c>
      <c r="C224" t="s">
        <v>231</v>
      </c>
      <c r="D224" t="s">
        <v>232</v>
      </c>
      <c r="J224">
        <v>5287</v>
      </c>
      <c r="K224">
        <v>4176</v>
      </c>
      <c r="L224">
        <v>5525</v>
      </c>
      <c r="M224">
        <v>6439</v>
      </c>
      <c r="N224">
        <v>9534</v>
      </c>
      <c r="O224">
        <v>21635</v>
      </c>
      <c r="P224">
        <v>17157</v>
      </c>
      <c r="Q224">
        <v>19483</v>
      </c>
      <c r="R224">
        <v>18338</v>
      </c>
      <c r="X224">
        <v>22292</v>
      </c>
      <c r="Y224">
        <v>42951</v>
      </c>
      <c r="Z224">
        <v>47468</v>
      </c>
      <c r="AA224" s="1">
        <v>12879</v>
      </c>
      <c r="AB224" s="1">
        <v>23351</v>
      </c>
      <c r="AC224" s="1">
        <v>46926</v>
      </c>
      <c r="AD224" s="1">
        <v>62548</v>
      </c>
      <c r="AE224" s="1">
        <v>65007</v>
      </c>
      <c r="AF224" s="1">
        <v>52822</v>
      </c>
      <c r="AG224" s="1">
        <v>71123</v>
      </c>
      <c r="AH224" s="1">
        <v>140214</v>
      </c>
      <c r="AI224" s="1">
        <v>76823</v>
      </c>
      <c r="AJ224" s="1">
        <v>74002</v>
      </c>
      <c r="AK224" s="1">
        <v>72600</v>
      </c>
    </row>
    <row r="225" spans="1:55" x14ac:dyDescent="0.25">
      <c r="A225" t="s">
        <v>0</v>
      </c>
      <c r="B225" t="s">
        <v>230</v>
      </c>
      <c r="C225" t="s">
        <v>231</v>
      </c>
      <c r="D225" t="s">
        <v>232</v>
      </c>
      <c r="AB225" s="1"/>
      <c r="AD225" s="1"/>
      <c r="AL225">
        <v>72844</v>
      </c>
      <c r="AM225">
        <v>57797</v>
      </c>
      <c r="AN225">
        <v>111611</v>
      </c>
      <c r="AO225">
        <v>103021</v>
      </c>
      <c r="AP225">
        <v>115425</v>
      </c>
      <c r="AQ225">
        <v>90976</v>
      </c>
      <c r="AR225">
        <v>68927</v>
      </c>
      <c r="AS225">
        <v>62587</v>
      </c>
      <c r="AT225">
        <v>29323</v>
      </c>
      <c r="AU225">
        <v>3823</v>
      </c>
      <c r="AV225">
        <v>912</v>
      </c>
      <c r="AW225">
        <v>70614</v>
      </c>
      <c r="AX225">
        <v>337</v>
      </c>
      <c r="AY225">
        <v>16742</v>
      </c>
      <c r="AZ225">
        <v>59483</v>
      </c>
      <c r="BA225">
        <v>126175</v>
      </c>
      <c r="BB225">
        <v>195870</v>
      </c>
      <c r="BC225">
        <v>269886</v>
      </c>
    </row>
    <row r="226" spans="1:55" x14ac:dyDescent="0.25">
      <c r="A226" t="s">
        <v>0</v>
      </c>
      <c r="B226" t="s">
        <v>213</v>
      </c>
      <c r="C226" t="s">
        <v>231</v>
      </c>
      <c r="D226" t="s">
        <v>232</v>
      </c>
      <c r="AB226" s="1"/>
      <c r="AD226" s="1"/>
      <c r="AP226">
        <v>2</v>
      </c>
      <c r="AQ226">
        <v>11</v>
      </c>
    </row>
    <row r="227" spans="1:55" x14ac:dyDescent="0.25">
      <c r="A227" t="s">
        <v>0</v>
      </c>
      <c r="B227" t="s">
        <v>172</v>
      </c>
      <c r="C227" t="s">
        <v>198</v>
      </c>
      <c r="D227" t="s">
        <v>232</v>
      </c>
      <c r="J227">
        <v>6425793</v>
      </c>
      <c r="K227">
        <v>7400188</v>
      </c>
      <c r="L227">
        <v>8700941</v>
      </c>
      <c r="M227">
        <v>8767003</v>
      </c>
      <c r="N227">
        <v>7351619</v>
      </c>
      <c r="O227">
        <v>8652716</v>
      </c>
      <c r="P227">
        <v>9809497</v>
      </c>
      <c r="Q227">
        <v>10390334</v>
      </c>
      <c r="R227">
        <v>10837647</v>
      </c>
      <c r="X227">
        <v>9593153</v>
      </c>
      <c r="Y227">
        <v>26628235</v>
      </c>
      <c r="Z227">
        <v>14889289</v>
      </c>
      <c r="AA227" s="1">
        <v>15997041</v>
      </c>
      <c r="AB227" s="1">
        <v>20695679</v>
      </c>
      <c r="AC227" s="1">
        <v>20333219</v>
      </c>
      <c r="AD227" s="1">
        <v>23072583</v>
      </c>
      <c r="AE227" s="1">
        <v>20583362</v>
      </c>
      <c r="AF227" s="1">
        <v>19608464</v>
      </c>
      <c r="AG227" s="1">
        <v>19287825</v>
      </c>
      <c r="AH227" s="1">
        <v>21393411</v>
      </c>
      <c r="AI227" s="1">
        <v>17866803</v>
      </c>
      <c r="AJ227" s="1">
        <v>11196327</v>
      </c>
      <c r="AK227" s="1">
        <v>10358131</v>
      </c>
      <c r="AL227">
        <v>9546893</v>
      </c>
      <c r="AM227">
        <v>11437971</v>
      </c>
      <c r="AN227">
        <v>13359259</v>
      </c>
      <c r="AO227">
        <v>17297278</v>
      </c>
      <c r="AP227">
        <v>20237210</v>
      </c>
      <c r="AQ227">
        <v>19205093</v>
      </c>
      <c r="AR227">
        <v>15990530</v>
      </c>
      <c r="AS227">
        <v>16497605</v>
      </c>
      <c r="AT227">
        <v>14776997</v>
      </c>
      <c r="AU227">
        <v>24991583</v>
      </c>
      <c r="AV227">
        <v>19391763</v>
      </c>
      <c r="AW227">
        <v>17146898</v>
      </c>
      <c r="AX227">
        <v>14810374</v>
      </c>
      <c r="AY227">
        <v>27870664</v>
      </c>
      <c r="AZ227">
        <v>43151503</v>
      </c>
      <c r="BA227">
        <v>52476719</v>
      </c>
      <c r="BB227">
        <v>64618363</v>
      </c>
      <c r="BC227">
        <v>86455193</v>
      </c>
    </row>
    <row r="228" spans="1:55" x14ac:dyDescent="0.25">
      <c r="A228" t="s">
        <v>0</v>
      </c>
      <c r="B228" t="s">
        <v>197</v>
      </c>
      <c r="C228" t="s">
        <v>198</v>
      </c>
      <c r="D228" t="s">
        <v>232</v>
      </c>
      <c r="AB228" s="1"/>
      <c r="AD228" s="1"/>
      <c r="AN228">
        <v>105</v>
      </c>
      <c r="AO228">
        <v>20</v>
      </c>
      <c r="AP228">
        <v>201</v>
      </c>
      <c r="AQ228">
        <v>49</v>
      </c>
      <c r="AR228">
        <v>14</v>
      </c>
      <c r="AV228">
        <v>17</v>
      </c>
    </row>
    <row r="229" spans="1:55" x14ac:dyDescent="0.25">
      <c r="A229" t="s">
        <v>0</v>
      </c>
      <c r="B229" t="s">
        <v>173</v>
      </c>
      <c r="D229" t="s">
        <v>232</v>
      </c>
      <c r="Z229">
        <v>12875</v>
      </c>
      <c r="AA229" s="1">
        <v>17084</v>
      </c>
      <c r="AB229" s="1">
        <v>12584</v>
      </c>
      <c r="AC229" s="1">
        <v>16064</v>
      </c>
      <c r="AD229" s="1">
        <v>33757</v>
      </c>
      <c r="AE229" s="1">
        <v>35411</v>
      </c>
      <c r="AF229" s="1">
        <v>47250</v>
      </c>
      <c r="AG229" s="1">
        <v>71909</v>
      </c>
      <c r="AH229" s="1">
        <v>34120</v>
      </c>
      <c r="AI229" s="1">
        <v>41792</v>
      </c>
      <c r="AJ229" s="1">
        <v>33238</v>
      </c>
      <c r="AK229" s="1">
        <v>26793</v>
      </c>
      <c r="AL229">
        <v>23919</v>
      </c>
      <c r="AM229">
        <v>12016</v>
      </c>
      <c r="AN229">
        <v>69058</v>
      </c>
      <c r="AO229">
        <v>35275</v>
      </c>
      <c r="AP229">
        <v>25265</v>
      </c>
      <c r="AQ229">
        <v>101043</v>
      </c>
      <c r="AR229">
        <v>15351</v>
      </c>
      <c r="AS229">
        <v>11358</v>
      </c>
      <c r="AT229">
        <v>6431</v>
      </c>
      <c r="AU229">
        <v>5375</v>
      </c>
      <c r="AV229">
        <v>12548</v>
      </c>
      <c r="AW229">
        <v>18766</v>
      </c>
      <c r="AX229">
        <v>22537</v>
      </c>
      <c r="AY229">
        <v>83446</v>
      </c>
    </row>
    <row r="230" spans="1:55" x14ac:dyDescent="0.25">
      <c r="B230" t="s">
        <v>276</v>
      </c>
      <c r="AB230" s="1"/>
      <c r="AD230" s="1"/>
      <c r="AF230" s="1"/>
      <c r="AG230" s="1"/>
      <c r="AH230" s="1"/>
      <c r="AZ230">
        <v>74135</v>
      </c>
      <c r="BA230">
        <v>122585</v>
      </c>
      <c r="BB230">
        <v>101948</v>
      </c>
      <c r="BC230">
        <v>205215</v>
      </c>
    </row>
    <row r="231" spans="1:55" x14ac:dyDescent="0.25">
      <c r="B231" t="s">
        <v>277</v>
      </c>
      <c r="AB231" s="1"/>
      <c r="AD231" s="1"/>
      <c r="AF231" s="1"/>
      <c r="AG231" s="1"/>
      <c r="AH231" s="1"/>
      <c r="AZ231">
        <v>8797</v>
      </c>
      <c r="BA231">
        <v>12890</v>
      </c>
      <c r="BB231">
        <v>18303</v>
      </c>
      <c r="BC231">
        <v>34277</v>
      </c>
    </row>
    <row r="232" spans="1:55" x14ac:dyDescent="0.25">
      <c r="A232" t="s">
        <v>0</v>
      </c>
      <c r="B232" t="s">
        <v>174</v>
      </c>
      <c r="D232" t="s">
        <v>232</v>
      </c>
      <c r="J232">
        <v>34909</v>
      </c>
      <c r="K232">
        <v>91942</v>
      </c>
      <c r="L232">
        <v>114771</v>
      </c>
      <c r="M232">
        <v>60728</v>
      </c>
      <c r="N232">
        <v>79216</v>
      </c>
      <c r="O232">
        <v>98450</v>
      </c>
      <c r="P232">
        <v>124148</v>
      </c>
      <c r="Q232">
        <v>122062</v>
      </c>
      <c r="R232">
        <v>123876</v>
      </c>
      <c r="X232">
        <v>49047</v>
      </c>
      <c r="Y232">
        <v>223790</v>
      </c>
      <c r="Z232">
        <v>241974</v>
      </c>
      <c r="AA232" s="1">
        <v>207226</v>
      </c>
      <c r="AB232" s="1">
        <v>279964</v>
      </c>
      <c r="AC232" s="1">
        <v>320759</v>
      </c>
      <c r="AD232" s="1">
        <v>294977</v>
      </c>
      <c r="AE232" s="1">
        <v>416748</v>
      </c>
      <c r="AF232" s="1">
        <v>302291</v>
      </c>
      <c r="AG232" s="1">
        <v>467518</v>
      </c>
      <c r="AH232" s="1">
        <v>446625</v>
      </c>
      <c r="AI232" s="1">
        <v>328191</v>
      </c>
      <c r="AJ232" s="1">
        <v>242427</v>
      </c>
      <c r="AK232" s="1">
        <v>244849</v>
      </c>
      <c r="AL232">
        <v>292218</v>
      </c>
      <c r="AM232">
        <v>309912</v>
      </c>
      <c r="AN232">
        <v>401691</v>
      </c>
      <c r="AO232">
        <v>456656</v>
      </c>
      <c r="AP232">
        <v>512356</v>
      </c>
      <c r="AQ232">
        <v>454347</v>
      </c>
      <c r="AR232">
        <v>369322</v>
      </c>
      <c r="AS232">
        <v>304687</v>
      </c>
      <c r="AT232">
        <v>174201</v>
      </c>
      <c r="AU232">
        <v>291422</v>
      </c>
      <c r="AV232">
        <v>262247</v>
      </c>
      <c r="AW232">
        <v>283708</v>
      </c>
      <c r="AX232">
        <v>284786</v>
      </c>
      <c r="AY232">
        <v>535540</v>
      </c>
      <c r="AZ232">
        <v>771810</v>
      </c>
      <c r="BA232">
        <v>1673730</v>
      </c>
      <c r="BB232">
        <v>1668926</v>
      </c>
      <c r="BC232">
        <v>1806681</v>
      </c>
    </row>
    <row r="233" spans="1:55" x14ac:dyDescent="0.25">
      <c r="A233" t="s">
        <v>0</v>
      </c>
      <c r="B233" t="s">
        <v>175</v>
      </c>
      <c r="D233" t="s">
        <v>232</v>
      </c>
      <c r="J233">
        <v>948</v>
      </c>
      <c r="K233">
        <v>3263</v>
      </c>
      <c r="L233">
        <v>6471</v>
      </c>
      <c r="M233">
        <v>1924</v>
      </c>
      <c r="N233">
        <v>21897</v>
      </c>
      <c r="O233">
        <v>9011</v>
      </c>
      <c r="P233">
        <v>20052</v>
      </c>
      <c r="Q233">
        <v>21069</v>
      </c>
      <c r="R233">
        <v>13485</v>
      </c>
      <c r="X233">
        <v>12693</v>
      </c>
      <c r="Y233">
        <v>39219</v>
      </c>
      <c r="Z233">
        <v>44306</v>
      </c>
      <c r="AA233" s="1">
        <v>16069</v>
      </c>
      <c r="AB233" s="1">
        <v>26706</v>
      </c>
      <c r="AC233" s="1">
        <v>52620</v>
      </c>
      <c r="AD233" s="1">
        <v>62376</v>
      </c>
      <c r="AE233" s="1">
        <v>68650</v>
      </c>
      <c r="AF233" s="1">
        <v>32127</v>
      </c>
      <c r="AG233" s="1">
        <v>59460</v>
      </c>
      <c r="AH233" s="1">
        <v>52534</v>
      </c>
      <c r="AI233" s="1">
        <v>52616</v>
      </c>
      <c r="AJ233" s="1">
        <v>30509</v>
      </c>
      <c r="AK233" s="1">
        <v>18680</v>
      </c>
      <c r="AL233">
        <v>38255</v>
      </c>
      <c r="AM233">
        <v>19359</v>
      </c>
      <c r="AN233">
        <v>38004</v>
      </c>
      <c r="AO233">
        <v>37726</v>
      </c>
      <c r="AP233">
        <v>41087</v>
      </c>
      <c r="AQ233">
        <v>73835</v>
      </c>
      <c r="AR233">
        <v>19137</v>
      </c>
      <c r="AS233">
        <v>25058</v>
      </c>
      <c r="AT233">
        <v>12720</v>
      </c>
      <c r="AU233">
        <v>3068</v>
      </c>
      <c r="AV233">
        <v>4935</v>
      </c>
      <c r="AW233">
        <v>27079</v>
      </c>
      <c r="AX233">
        <v>22853</v>
      </c>
      <c r="AY233">
        <v>65821</v>
      </c>
      <c r="AZ233">
        <v>101642</v>
      </c>
      <c r="BA233">
        <v>218350</v>
      </c>
      <c r="BB233">
        <v>255686</v>
      </c>
      <c r="BC233">
        <v>292807</v>
      </c>
    </row>
    <row r="234" spans="1:55" x14ac:dyDescent="0.25">
      <c r="A234" t="s">
        <v>0</v>
      </c>
      <c r="B234" t="s">
        <v>176</v>
      </c>
      <c r="D234" t="s">
        <v>232</v>
      </c>
      <c r="J234">
        <v>11909244</v>
      </c>
      <c r="K234">
        <v>13688833</v>
      </c>
      <c r="L234">
        <v>17101524</v>
      </c>
      <c r="M234">
        <v>12243960</v>
      </c>
      <c r="N234">
        <v>15688105</v>
      </c>
      <c r="O234">
        <v>19645155</v>
      </c>
      <c r="P234">
        <v>19715058</v>
      </c>
      <c r="Q234">
        <v>23531311</v>
      </c>
      <c r="R234">
        <v>23794926</v>
      </c>
      <c r="X234">
        <v>15994519</v>
      </c>
      <c r="Y234">
        <v>42692777</v>
      </c>
      <c r="Z234">
        <v>19458990</v>
      </c>
      <c r="AA234" s="1">
        <v>25188846</v>
      </c>
      <c r="AB234" s="1">
        <v>27557591</v>
      </c>
      <c r="AC234" s="1">
        <v>27993586</v>
      </c>
      <c r="AD234" s="1">
        <v>27553090</v>
      </c>
      <c r="AE234" s="1">
        <v>26374171</v>
      </c>
      <c r="AF234" s="1">
        <v>29250282</v>
      </c>
      <c r="AG234" s="1">
        <v>34466279</v>
      </c>
      <c r="AH234" s="1">
        <v>35007873</v>
      </c>
      <c r="AI234" s="1">
        <v>29138405</v>
      </c>
      <c r="AJ234" s="1">
        <v>20550612</v>
      </c>
      <c r="AK234" s="1">
        <v>16412077</v>
      </c>
      <c r="AL234">
        <v>17443823</v>
      </c>
      <c r="AM234">
        <v>19726235</v>
      </c>
      <c r="AN234">
        <v>21382663</v>
      </c>
      <c r="AO234">
        <v>23242807</v>
      </c>
      <c r="AP234">
        <v>27551343</v>
      </c>
      <c r="AQ234">
        <v>22529765</v>
      </c>
      <c r="AR234">
        <v>22383847</v>
      </c>
      <c r="AS234">
        <v>32227220</v>
      </c>
      <c r="AT234">
        <v>38393837</v>
      </c>
      <c r="AU234">
        <v>31932644</v>
      </c>
      <c r="AV234">
        <v>30917892</v>
      </c>
      <c r="AW234">
        <v>26098741</v>
      </c>
      <c r="AX234">
        <v>27193170</v>
      </c>
      <c r="AY234">
        <v>32607693</v>
      </c>
      <c r="AZ234">
        <v>43482251</v>
      </c>
      <c r="BA234">
        <v>70462514</v>
      </c>
      <c r="BB234">
        <v>79316487</v>
      </c>
      <c r="BC234">
        <v>125884607</v>
      </c>
    </row>
    <row r="235" spans="1:55" x14ac:dyDescent="0.25">
      <c r="A235" t="s">
        <v>0</v>
      </c>
      <c r="B235" t="s">
        <v>177</v>
      </c>
      <c r="D235" t="s">
        <v>232</v>
      </c>
      <c r="J235">
        <v>432209</v>
      </c>
      <c r="K235">
        <v>516814</v>
      </c>
      <c r="L235">
        <v>445407</v>
      </c>
      <c r="M235">
        <v>437261</v>
      </c>
      <c r="N235">
        <v>610090</v>
      </c>
      <c r="O235">
        <v>961734</v>
      </c>
      <c r="P235">
        <v>594187</v>
      </c>
      <c r="Q235">
        <v>737980</v>
      </c>
      <c r="R235">
        <v>880567</v>
      </c>
      <c r="X235">
        <v>527186</v>
      </c>
      <c r="Y235">
        <v>1010187</v>
      </c>
      <c r="Z235">
        <v>330660</v>
      </c>
      <c r="AA235" s="1">
        <v>510783</v>
      </c>
      <c r="AB235" s="1">
        <v>676365</v>
      </c>
      <c r="AC235" s="1">
        <v>1957881</v>
      </c>
      <c r="AD235" s="1">
        <v>1366653</v>
      </c>
      <c r="AE235" s="1">
        <v>1024321</v>
      </c>
      <c r="AF235" s="1">
        <v>790357</v>
      </c>
      <c r="AG235" s="1">
        <v>986682</v>
      </c>
      <c r="AH235" s="1">
        <v>908885</v>
      </c>
      <c r="AI235" s="1">
        <v>754188</v>
      </c>
      <c r="AJ235" s="1">
        <v>542534</v>
      </c>
      <c r="AK235" s="1">
        <v>648957</v>
      </c>
      <c r="AL235">
        <v>661617</v>
      </c>
      <c r="AM235">
        <v>775830</v>
      </c>
      <c r="AN235">
        <v>928736</v>
      </c>
      <c r="AO235">
        <v>1125661</v>
      </c>
      <c r="AP235">
        <v>1181749</v>
      </c>
      <c r="AQ235">
        <v>938387</v>
      </c>
      <c r="AR235">
        <v>1045564</v>
      </c>
      <c r="AS235">
        <v>1116466</v>
      </c>
      <c r="AT235">
        <v>783019</v>
      </c>
      <c r="AU235">
        <v>655908</v>
      </c>
      <c r="AV235">
        <v>444588</v>
      </c>
      <c r="AW235">
        <v>442556</v>
      </c>
      <c r="AX235">
        <v>458237</v>
      </c>
      <c r="AY235">
        <v>868223</v>
      </c>
      <c r="AZ235">
        <v>1458524</v>
      </c>
      <c r="BA235">
        <v>2327147</v>
      </c>
      <c r="BB235">
        <v>474345</v>
      </c>
    </row>
    <row r="236" spans="1:55" x14ac:dyDescent="0.25">
      <c r="A236" t="s">
        <v>0</v>
      </c>
      <c r="B236" t="s">
        <v>178</v>
      </c>
      <c r="D236" t="s">
        <v>232</v>
      </c>
      <c r="J236">
        <v>166911</v>
      </c>
      <c r="K236">
        <v>100828</v>
      </c>
      <c r="L236">
        <v>120893</v>
      </c>
      <c r="M236">
        <v>112331</v>
      </c>
      <c r="N236">
        <v>125651</v>
      </c>
      <c r="O236">
        <v>141217</v>
      </c>
      <c r="P236">
        <v>173143</v>
      </c>
      <c r="Q236">
        <v>164048</v>
      </c>
      <c r="R236">
        <v>163242</v>
      </c>
      <c r="X236">
        <v>72421</v>
      </c>
      <c r="Y236">
        <v>299159</v>
      </c>
      <c r="Z236">
        <v>314055</v>
      </c>
      <c r="AA236" s="1">
        <v>349252</v>
      </c>
      <c r="AB236" s="1">
        <v>661092</v>
      </c>
      <c r="AC236" s="1">
        <v>493345</v>
      </c>
      <c r="AD236" s="1">
        <v>313809</v>
      </c>
      <c r="AE236" s="1">
        <v>391156</v>
      </c>
      <c r="AF236" s="1">
        <v>393599</v>
      </c>
      <c r="AG236" s="1">
        <v>430951</v>
      </c>
      <c r="AH236" s="1">
        <v>602300</v>
      </c>
      <c r="AI236" s="1">
        <v>694845</v>
      </c>
      <c r="AJ236" s="1">
        <v>750760</v>
      </c>
      <c r="AK236" s="1">
        <v>574128</v>
      </c>
      <c r="AL236">
        <v>1671284</v>
      </c>
      <c r="AM236">
        <v>402692</v>
      </c>
      <c r="AN236">
        <v>460460</v>
      </c>
      <c r="AO236">
        <v>646531</v>
      </c>
      <c r="AP236">
        <v>678329</v>
      </c>
      <c r="AQ236">
        <v>601170</v>
      </c>
      <c r="AR236">
        <v>424043</v>
      </c>
      <c r="AS236">
        <v>374601</v>
      </c>
      <c r="AT236">
        <v>461416</v>
      </c>
      <c r="AU236">
        <v>367106</v>
      </c>
      <c r="AV236">
        <v>256907</v>
      </c>
      <c r="AW236">
        <v>157398</v>
      </c>
      <c r="AX236">
        <v>199460</v>
      </c>
      <c r="AY236">
        <v>568412</v>
      </c>
      <c r="AZ236">
        <v>1028998</v>
      </c>
      <c r="BA236">
        <v>1537792</v>
      </c>
      <c r="BB236">
        <v>1854053</v>
      </c>
      <c r="BC236">
        <v>2210912</v>
      </c>
    </row>
    <row r="237" spans="1:55" x14ac:dyDescent="0.25">
      <c r="A237" t="s">
        <v>0</v>
      </c>
      <c r="B237" t="s">
        <v>179</v>
      </c>
      <c r="D237" t="s">
        <v>232</v>
      </c>
      <c r="J237">
        <v>45190</v>
      </c>
      <c r="K237">
        <v>39929</v>
      </c>
      <c r="L237">
        <v>61490</v>
      </c>
      <c r="M237">
        <v>69651</v>
      </c>
      <c r="N237">
        <v>64450</v>
      </c>
      <c r="O237">
        <v>63797</v>
      </c>
      <c r="P237">
        <v>60584</v>
      </c>
      <c r="Q237">
        <v>60647</v>
      </c>
      <c r="R237">
        <v>66393</v>
      </c>
      <c r="X237">
        <v>39918</v>
      </c>
      <c r="Y237">
        <v>225779</v>
      </c>
      <c r="Z237">
        <v>273122</v>
      </c>
      <c r="AA237" s="1">
        <v>675208</v>
      </c>
      <c r="AB237" s="1">
        <v>947778</v>
      </c>
      <c r="AC237" s="1">
        <v>467921</v>
      </c>
      <c r="AD237" s="1">
        <v>496531</v>
      </c>
      <c r="AE237" s="1">
        <v>489160</v>
      </c>
      <c r="AF237" s="1">
        <v>436286</v>
      </c>
      <c r="AG237" s="1">
        <v>410251</v>
      </c>
      <c r="AH237" s="1">
        <v>442406</v>
      </c>
      <c r="AI237" s="1">
        <v>344070</v>
      </c>
      <c r="AJ237" s="1">
        <v>241241</v>
      </c>
      <c r="AK237" s="1">
        <v>214052</v>
      </c>
      <c r="AL237">
        <v>252652</v>
      </c>
      <c r="AM237">
        <v>188770</v>
      </c>
      <c r="AN237">
        <v>159126</v>
      </c>
      <c r="AO237">
        <v>224725</v>
      </c>
      <c r="AP237">
        <v>276249</v>
      </c>
      <c r="AQ237">
        <v>247249</v>
      </c>
      <c r="AR237">
        <v>192389</v>
      </c>
      <c r="AS237">
        <v>186762</v>
      </c>
      <c r="AT237">
        <v>185022</v>
      </c>
      <c r="AU237">
        <v>78045</v>
      </c>
      <c r="AV237">
        <v>65667</v>
      </c>
      <c r="AW237">
        <v>93291</v>
      </c>
      <c r="AX237">
        <v>99878</v>
      </c>
      <c r="AY237">
        <v>306556</v>
      </c>
      <c r="AZ237">
        <v>317080</v>
      </c>
      <c r="BA237">
        <v>1012179</v>
      </c>
      <c r="BB237">
        <v>1381781</v>
      </c>
      <c r="BC237">
        <v>1572750</v>
      </c>
    </row>
    <row r="238" spans="1:55" x14ac:dyDescent="0.25">
      <c r="A238" t="s">
        <v>0</v>
      </c>
      <c r="B238" t="s">
        <v>199</v>
      </c>
      <c r="D238" t="s">
        <v>232</v>
      </c>
      <c r="AB238" s="1"/>
      <c r="AD238" s="1"/>
      <c r="AF238" s="1">
        <v>1554220</v>
      </c>
      <c r="AG238" s="1">
        <v>1763217</v>
      </c>
      <c r="AH238" s="1">
        <v>1745786</v>
      </c>
      <c r="AI238" s="1">
        <v>1639594</v>
      </c>
      <c r="AJ238" s="1">
        <v>1505265</v>
      </c>
      <c r="AK238" s="1">
        <v>1869894</v>
      </c>
      <c r="AL238">
        <v>1583531</v>
      </c>
      <c r="AM238">
        <v>1903174</v>
      </c>
      <c r="AN238">
        <v>1844078</v>
      </c>
      <c r="AO238">
        <v>1734961</v>
      </c>
      <c r="AP238">
        <v>1965149</v>
      </c>
      <c r="AQ238">
        <v>2007227</v>
      </c>
      <c r="AR238">
        <v>1790221</v>
      </c>
      <c r="AS238">
        <v>1716099</v>
      </c>
      <c r="AT238">
        <v>1692005</v>
      </c>
      <c r="AU238">
        <v>1736787</v>
      </c>
      <c r="AV238">
        <v>1766655</v>
      </c>
      <c r="AW238">
        <v>1146874</v>
      </c>
      <c r="AX238">
        <v>1336461</v>
      </c>
      <c r="AY238">
        <v>2451671</v>
      </c>
      <c r="AZ238">
        <v>3561101</v>
      </c>
      <c r="BA238">
        <v>6959732</v>
      </c>
      <c r="BB238">
        <v>7859556</v>
      </c>
      <c r="BC238">
        <v>8703665</v>
      </c>
    </row>
    <row r="239" spans="1:55" x14ac:dyDescent="0.25">
      <c r="A239" t="s">
        <v>0</v>
      </c>
      <c r="B239" t="s">
        <v>200</v>
      </c>
      <c r="D239" t="s">
        <v>232</v>
      </c>
      <c r="AB239" s="1"/>
      <c r="AD239" s="1"/>
      <c r="AO239">
        <v>251840</v>
      </c>
      <c r="AP239">
        <v>294257</v>
      </c>
      <c r="AQ239">
        <v>260073</v>
      </c>
      <c r="AR239">
        <v>255222</v>
      </c>
      <c r="AS239">
        <v>208173</v>
      </c>
      <c r="AT239">
        <v>158302</v>
      </c>
      <c r="AU239">
        <v>149705</v>
      </c>
      <c r="AV239">
        <v>102003</v>
      </c>
      <c r="AW239">
        <v>137339</v>
      </c>
      <c r="AX239">
        <v>188427</v>
      </c>
      <c r="AY239">
        <v>280366</v>
      </c>
      <c r="AZ239">
        <v>366039</v>
      </c>
      <c r="BA239">
        <v>416197</v>
      </c>
      <c r="BB239">
        <v>694973</v>
      </c>
      <c r="BC239">
        <v>1052175</v>
      </c>
    </row>
    <row r="240" spans="1:55" x14ac:dyDescent="0.25">
      <c r="A240" t="s">
        <v>0</v>
      </c>
      <c r="B240" t="s">
        <v>201</v>
      </c>
      <c r="D240" t="s">
        <v>232</v>
      </c>
      <c r="AB240" s="1"/>
      <c r="AD240" s="1"/>
      <c r="AO240">
        <v>253204</v>
      </c>
      <c r="AP240">
        <v>304725</v>
      </c>
      <c r="AQ240">
        <v>240280</v>
      </c>
      <c r="AR240">
        <v>239979</v>
      </c>
      <c r="AS240">
        <v>344545</v>
      </c>
      <c r="AT240">
        <v>279185</v>
      </c>
      <c r="AU240">
        <v>252543</v>
      </c>
      <c r="AV240">
        <v>218026</v>
      </c>
      <c r="AW240">
        <v>198088</v>
      </c>
      <c r="AX240">
        <v>239885</v>
      </c>
      <c r="AY240">
        <v>441802</v>
      </c>
      <c r="AZ240">
        <v>535526</v>
      </c>
      <c r="BA240">
        <v>790305</v>
      </c>
      <c r="BB240">
        <v>1137560</v>
      </c>
      <c r="BC240">
        <v>1561082</v>
      </c>
    </row>
    <row r="241" spans="1:55" x14ac:dyDescent="0.25">
      <c r="A241" t="s">
        <v>0</v>
      </c>
      <c r="B241" t="s">
        <v>202</v>
      </c>
      <c r="D241" t="s">
        <v>232</v>
      </c>
      <c r="AB241" s="1"/>
      <c r="AD241" s="1"/>
      <c r="AO241">
        <v>735301</v>
      </c>
      <c r="AP241">
        <v>809811</v>
      </c>
      <c r="AQ241">
        <v>739772</v>
      </c>
      <c r="AR241">
        <v>693301</v>
      </c>
      <c r="AS241">
        <v>637923</v>
      </c>
      <c r="AT241">
        <v>469487</v>
      </c>
      <c r="AU241">
        <v>411706</v>
      </c>
      <c r="AV241">
        <v>460465</v>
      </c>
      <c r="AW241">
        <v>613790</v>
      </c>
      <c r="AX241">
        <v>406194</v>
      </c>
      <c r="AY241">
        <v>1291446</v>
      </c>
      <c r="AZ241">
        <v>1540000</v>
      </c>
      <c r="BA241">
        <v>2001213</v>
      </c>
      <c r="BB241">
        <v>2488969</v>
      </c>
      <c r="BC241">
        <v>3271232</v>
      </c>
    </row>
    <row r="242" spans="1:55" x14ac:dyDescent="0.25">
      <c r="A242" t="s">
        <v>0</v>
      </c>
      <c r="B242" t="s">
        <v>203</v>
      </c>
      <c r="D242" t="s">
        <v>232</v>
      </c>
      <c r="AB242" s="1"/>
      <c r="AD242" s="1"/>
      <c r="AF242">
        <v>1400540</v>
      </c>
      <c r="AG242">
        <v>1679988</v>
      </c>
      <c r="AH242">
        <v>1730539</v>
      </c>
      <c r="AI242">
        <v>1792634</v>
      </c>
      <c r="AJ242">
        <v>1266800</v>
      </c>
      <c r="AK242">
        <v>1401073</v>
      </c>
      <c r="AL242">
        <v>1579317</v>
      </c>
      <c r="AM242">
        <v>1627509</v>
      </c>
      <c r="AN242">
        <v>1838751</v>
      </c>
      <c r="AO242">
        <v>2029834</v>
      </c>
      <c r="AP242">
        <v>2537174</v>
      </c>
      <c r="AQ242">
        <v>2494872</v>
      </c>
      <c r="AR242">
        <v>2497373</v>
      </c>
      <c r="AS242">
        <v>2638864</v>
      </c>
      <c r="AT242">
        <v>2325465</v>
      </c>
      <c r="AU242">
        <v>1764904</v>
      </c>
      <c r="AV242">
        <v>1784153</v>
      </c>
      <c r="AW242">
        <v>1371042</v>
      </c>
      <c r="AX242">
        <v>1961774</v>
      </c>
      <c r="AY242">
        <v>3966013</v>
      </c>
      <c r="AZ242">
        <v>5197020</v>
      </c>
      <c r="BA242">
        <v>8383437</v>
      </c>
      <c r="BB242">
        <v>10422400</v>
      </c>
      <c r="BC242">
        <v>12607679</v>
      </c>
    </row>
    <row r="243" spans="1:55" x14ac:dyDescent="0.25">
      <c r="A243" t="s">
        <v>0</v>
      </c>
      <c r="B243" t="s">
        <v>204</v>
      </c>
      <c r="D243" t="s">
        <v>232</v>
      </c>
      <c r="AB243" s="1"/>
      <c r="AD243" s="1"/>
      <c r="AF243">
        <v>1136936</v>
      </c>
      <c r="AG243">
        <v>1257457</v>
      </c>
      <c r="AH243">
        <v>1124127</v>
      </c>
      <c r="AI243">
        <v>972516</v>
      </c>
      <c r="AJ243">
        <v>863206</v>
      </c>
      <c r="AK243">
        <v>1135139</v>
      </c>
      <c r="AL243">
        <v>1216688</v>
      </c>
      <c r="AM243">
        <v>1140629</v>
      </c>
      <c r="AN243">
        <v>1125855</v>
      </c>
    </row>
    <row r="244" spans="1:55" ht="15" customHeight="1" x14ac:dyDescent="0.25">
      <c r="A244" t="s">
        <v>0</v>
      </c>
      <c r="B244" t="s">
        <v>180</v>
      </c>
      <c r="D244" t="s">
        <v>232</v>
      </c>
      <c r="J244">
        <v>1967165</v>
      </c>
      <c r="K244">
        <v>2155888</v>
      </c>
      <c r="L244">
        <v>2575758</v>
      </c>
      <c r="M244">
        <v>2235524</v>
      </c>
      <c r="N244">
        <v>2331568</v>
      </c>
      <c r="O244">
        <v>2371908</v>
      </c>
      <c r="P244">
        <v>2617990</v>
      </c>
      <c r="Q244">
        <v>2524036</v>
      </c>
      <c r="R244">
        <v>2339049</v>
      </c>
      <c r="X244">
        <v>2184306</v>
      </c>
      <c r="Y244">
        <v>5934823</v>
      </c>
      <c r="Z244">
        <v>3763382</v>
      </c>
      <c r="AA244" s="1">
        <v>3462212</v>
      </c>
      <c r="AB244" s="1">
        <v>3689005</v>
      </c>
      <c r="AC244" s="1">
        <v>3778689</v>
      </c>
      <c r="AD244" s="1">
        <v>4004474</v>
      </c>
      <c r="AE244" s="1">
        <v>3533246</v>
      </c>
    </row>
    <row r="245" spans="1:55" x14ac:dyDescent="0.25">
      <c r="A245" t="s">
        <v>0</v>
      </c>
      <c r="B245" t="s">
        <v>181</v>
      </c>
      <c r="D245" t="s">
        <v>232</v>
      </c>
      <c r="J245">
        <v>75729</v>
      </c>
      <c r="K245">
        <v>93716</v>
      </c>
      <c r="L245">
        <v>122367</v>
      </c>
      <c r="M245">
        <v>116584</v>
      </c>
      <c r="N245">
        <v>110796</v>
      </c>
      <c r="O245">
        <v>101239</v>
      </c>
      <c r="P245">
        <v>108263</v>
      </c>
      <c r="Q245">
        <v>124437</v>
      </c>
      <c r="R245">
        <v>121622</v>
      </c>
      <c r="X245">
        <v>97312</v>
      </c>
      <c r="Y245">
        <v>178112</v>
      </c>
      <c r="Z245">
        <v>119697</v>
      </c>
      <c r="AA245" s="1">
        <v>165240</v>
      </c>
      <c r="AB245" s="1">
        <v>184099</v>
      </c>
      <c r="AC245" s="1">
        <v>181526</v>
      </c>
      <c r="AD245" s="1">
        <v>179840</v>
      </c>
      <c r="AE245" s="1">
        <v>174114</v>
      </c>
      <c r="AF245" s="1">
        <v>173710</v>
      </c>
      <c r="AG245" s="1">
        <v>179263</v>
      </c>
      <c r="AH245" s="1">
        <v>195596</v>
      </c>
      <c r="AI245" s="1">
        <v>141604</v>
      </c>
      <c r="AJ245" s="1">
        <v>143651</v>
      </c>
      <c r="AK245" s="1">
        <v>121847</v>
      </c>
      <c r="AL245">
        <v>100475</v>
      </c>
      <c r="AM245">
        <v>89853</v>
      </c>
      <c r="AN245">
        <v>140536</v>
      </c>
      <c r="AO245">
        <v>144078</v>
      </c>
      <c r="AP245">
        <v>154519</v>
      </c>
      <c r="AQ245">
        <v>143064</v>
      </c>
      <c r="AR245">
        <v>113486</v>
      </c>
      <c r="AS245">
        <v>105748</v>
      </c>
      <c r="AT245">
        <v>72219</v>
      </c>
      <c r="AU245">
        <v>57729</v>
      </c>
      <c r="AV245">
        <v>49432</v>
      </c>
      <c r="AW245">
        <v>57212</v>
      </c>
      <c r="AX245">
        <v>61732</v>
      </c>
      <c r="AY245">
        <v>150179</v>
      </c>
      <c r="AZ245">
        <v>194307</v>
      </c>
      <c r="BA245">
        <v>271714</v>
      </c>
      <c r="BB245">
        <v>488696</v>
      </c>
      <c r="BC245">
        <v>712960</v>
      </c>
    </row>
    <row r="246" spans="1:55" x14ac:dyDescent="0.25">
      <c r="A246" t="s">
        <v>0</v>
      </c>
      <c r="B246" t="s">
        <v>182</v>
      </c>
      <c r="D246" t="s">
        <v>232</v>
      </c>
      <c r="J246">
        <v>626476</v>
      </c>
      <c r="K246">
        <v>613341</v>
      </c>
      <c r="L246">
        <v>594260</v>
      </c>
      <c r="M246">
        <v>649964</v>
      </c>
      <c r="N246">
        <v>636012</v>
      </c>
      <c r="O246">
        <v>587545</v>
      </c>
      <c r="P246">
        <v>706228</v>
      </c>
      <c r="Q246">
        <v>644459</v>
      </c>
      <c r="R246">
        <v>730464</v>
      </c>
      <c r="X246">
        <v>716036</v>
      </c>
      <c r="Y246">
        <v>1692277</v>
      </c>
      <c r="Z246">
        <v>1141558</v>
      </c>
      <c r="AA246" s="1">
        <v>931529</v>
      </c>
      <c r="AB246" s="1">
        <v>1244938</v>
      </c>
      <c r="AC246" s="1">
        <v>1289077</v>
      </c>
      <c r="AD246" s="1">
        <v>1356729</v>
      </c>
      <c r="AE246" s="1">
        <v>1147965</v>
      </c>
      <c r="AF246" s="1">
        <v>1110014</v>
      </c>
      <c r="AG246" s="1">
        <v>1277658</v>
      </c>
      <c r="AH246" s="1">
        <v>1069971</v>
      </c>
      <c r="AI246" s="1">
        <v>1008172</v>
      </c>
      <c r="AJ246" s="1">
        <v>814313</v>
      </c>
      <c r="AK246" s="1">
        <v>905347</v>
      </c>
      <c r="AL246">
        <v>994920</v>
      </c>
      <c r="AM246">
        <v>900532</v>
      </c>
      <c r="AN246">
        <v>949263</v>
      </c>
      <c r="AO246">
        <v>1059671</v>
      </c>
      <c r="AP246">
        <v>1190402</v>
      </c>
      <c r="AQ246">
        <v>1015591</v>
      </c>
      <c r="AR246">
        <v>1017787</v>
      </c>
      <c r="AS246">
        <v>977881</v>
      </c>
      <c r="AT246">
        <v>711225</v>
      </c>
      <c r="AU246">
        <v>771631</v>
      </c>
      <c r="AV246">
        <v>681938</v>
      </c>
      <c r="AW246">
        <v>573436</v>
      </c>
      <c r="AX246">
        <v>773634</v>
      </c>
      <c r="AY246">
        <v>1616898</v>
      </c>
      <c r="AZ246">
        <v>2140275</v>
      </c>
      <c r="BA246">
        <v>3505175</v>
      </c>
      <c r="BB246">
        <v>4505532</v>
      </c>
      <c r="BC246">
        <v>4957925</v>
      </c>
    </row>
    <row r="247" spans="1:55" x14ac:dyDescent="0.25">
      <c r="A247" t="s">
        <v>0</v>
      </c>
      <c r="B247" t="s">
        <v>183</v>
      </c>
      <c r="D247" t="s">
        <v>232</v>
      </c>
      <c r="J247">
        <v>34380</v>
      </c>
      <c r="K247">
        <v>37846</v>
      </c>
      <c r="L247">
        <v>43179</v>
      </c>
      <c r="M247">
        <v>45777</v>
      </c>
      <c r="N247">
        <v>62666</v>
      </c>
      <c r="O247">
        <v>95628</v>
      </c>
      <c r="P247">
        <v>103194</v>
      </c>
      <c r="Q247">
        <v>100927</v>
      </c>
      <c r="R247">
        <v>95383</v>
      </c>
      <c r="X247">
        <v>216286</v>
      </c>
      <c r="Y247">
        <v>296569</v>
      </c>
      <c r="Z247">
        <v>165328</v>
      </c>
      <c r="AA247" s="1">
        <v>146653</v>
      </c>
      <c r="AB247" s="1">
        <v>269239</v>
      </c>
      <c r="AC247" s="1">
        <v>250995</v>
      </c>
      <c r="AD247" s="1">
        <v>248912</v>
      </c>
      <c r="AE247" s="1">
        <v>297713</v>
      </c>
      <c r="AF247" s="1">
        <v>331049</v>
      </c>
      <c r="AG247" s="1">
        <v>365576</v>
      </c>
      <c r="AH247" s="1">
        <v>431056</v>
      </c>
      <c r="AI247" s="1">
        <v>348175</v>
      </c>
      <c r="AJ247" s="1">
        <v>130041</v>
      </c>
      <c r="AK247" s="1">
        <v>70981</v>
      </c>
      <c r="AL247">
        <v>76550</v>
      </c>
      <c r="AM247">
        <v>81804</v>
      </c>
      <c r="AN247">
        <v>79475</v>
      </c>
      <c r="AO247">
        <v>96893</v>
      </c>
      <c r="AP247">
        <v>95508</v>
      </c>
      <c r="AQ247">
        <v>114042</v>
      </c>
      <c r="AR247">
        <v>93703</v>
      </c>
      <c r="AS247">
        <v>98493</v>
      </c>
      <c r="AT247">
        <v>65556</v>
      </c>
      <c r="AU247">
        <v>67628</v>
      </c>
      <c r="AV247">
        <v>50515</v>
      </c>
      <c r="AW247">
        <v>36728</v>
      </c>
      <c r="AX247">
        <v>102749</v>
      </c>
      <c r="AY247">
        <v>212335</v>
      </c>
      <c r="AZ247">
        <v>251611</v>
      </c>
      <c r="BA247">
        <v>498327</v>
      </c>
      <c r="BB247">
        <v>675688</v>
      </c>
      <c r="BC247">
        <v>526433</v>
      </c>
    </row>
    <row r="248" spans="1:55" x14ac:dyDescent="0.25">
      <c r="B248" t="s">
        <v>205</v>
      </c>
      <c r="D248" t="s">
        <v>232</v>
      </c>
      <c r="AB248" s="1"/>
      <c r="AD248" s="1"/>
      <c r="AN248">
        <v>23149</v>
      </c>
      <c r="AO248">
        <v>416</v>
      </c>
      <c r="AP248">
        <v>5311</v>
      </c>
      <c r="AQ248">
        <v>4283</v>
      </c>
      <c r="AR248">
        <v>1017</v>
      </c>
      <c r="AS248">
        <v>2</v>
      </c>
      <c r="AX248">
        <v>1639</v>
      </c>
      <c r="AY248">
        <v>600</v>
      </c>
      <c r="AZ248">
        <v>6199</v>
      </c>
      <c r="BA248">
        <v>9978</v>
      </c>
    </row>
    <row r="249" spans="1:55" ht="15" customHeight="1" x14ac:dyDescent="0.25">
      <c r="A249" t="s">
        <v>0</v>
      </c>
      <c r="B249" t="s">
        <v>116</v>
      </c>
      <c r="D249" t="s">
        <v>232</v>
      </c>
      <c r="J249">
        <v>1205</v>
      </c>
      <c r="K249">
        <v>1294</v>
      </c>
      <c r="L249">
        <v>1364</v>
      </c>
      <c r="M249">
        <v>1462</v>
      </c>
      <c r="N249">
        <v>1090</v>
      </c>
      <c r="O249">
        <v>1519</v>
      </c>
      <c r="P249">
        <v>1151</v>
      </c>
      <c r="Q249">
        <v>1260</v>
      </c>
      <c r="R249">
        <v>1319</v>
      </c>
      <c r="X249">
        <v>180</v>
      </c>
      <c r="Y249">
        <v>748</v>
      </c>
      <c r="Z249">
        <v>844</v>
      </c>
      <c r="AA249" s="1">
        <v>1304</v>
      </c>
      <c r="AD249" s="1"/>
    </row>
    <row r="250" spans="1:55" x14ac:dyDescent="0.25">
      <c r="A250" t="s">
        <v>0</v>
      </c>
      <c r="B250" t="s">
        <v>184</v>
      </c>
      <c r="D250" t="s">
        <v>232</v>
      </c>
      <c r="J250" s="1">
        <f t="shared" ref="J250:M250" si="4">SUM(J158:J249)</f>
        <v>114217443</v>
      </c>
      <c r="K250" s="1">
        <f t="shared" si="4"/>
        <v>122009485</v>
      </c>
      <c r="L250" s="1">
        <f t="shared" si="4"/>
        <v>138143766</v>
      </c>
      <c r="M250" s="1">
        <f t="shared" si="4"/>
        <v>126765027</v>
      </c>
      <c r="N250" s="1">
        <f t="shared" ref="N250:Z250" si="5">SUM(N158:N249)</f>
        <v>127238084</v>
      </c>
      <c r="O250" s="1">
        <f t="shared" si="5"/>
        <v>147302942</v>
      </c>
      <c r="P250" s="1">
        <f t="shared" si="5"/>
        <v>158844144</v>
      </c>
      <c r="Q250" s="1">
        <f t="shared" si="5"/>
        <v>177092638</v>
      </c>
      <c r="R250" s="1">
        <f t="shared" si="5"/>
        <v>195306808</v>
      </c>
      <c r="S250" s="1">
        <f t="shared" si="5"/>
        <v>0</v>
      </c>
      <c r="T250" s="1">
        <f t="shared" si="5"/>
        <v>0</v>
      </c>
      <c r="U250" s="1">
        <f t="shared" si="5"/>
        <v>0</v>
      </c>
      <c r="V250" s="1">
        <f t="shared" si="5"/>
        <v>0</v>
      </c>
      <c r="W250" s="1">
        <f t="shared" si="5"/>
        <v>0</v>
      </c>
      <c r="X250" s="1">
        <f t="shared" si="5"/>
        <v>205622460</v>
      </c>
      <c r="Y250" s="1">
        <f t="shared" si="5"/>
        <v>501470423</v>
      </c>
      <c r="Z250" s="1">
        <f t="shared" si="5"/>
        <v>298616633</v>
      </c>
      <c r="AA250" s="1">
        <f t="shared" ref="AA250:AE250" si="6">SUM(AA158:AA249)</f>
        <v>285568724</v>
      </c>
      <c r="AB250" s="1">
        <f t="shared" si="6"/>
        <v>300602626</v>
      </c>
      <c r="AC250" s="1">
        <f t="shared" si="6"/>
        <v>337464361</v>
      </c>
      <c r="AD250" s="1">
        <f t="shared" si="6"/>
        <v>335114162</v>
      </c>
      <c r="AE250" s="1">
        <f t="shared" si="6"/>
        <v>316851427</v>
      </c>
      <c r="AF250" s="1">
        <f t="shared" ref="AF250:AM250" si="7">SUM(AF158:AF249)</f>
        <v>330330024</v>
      </c>
      <c r="AG250" s="1">
        <f t="shared" si="7"/>
        <v>330348859</v>
      </c>
      <c r="AH250" s="1">
        <f t="shared" si="7"/>
        <v>326877144</v>
      </c>
      <c r="AI250" s="1">
        <f t="shared" si="7"/>
        <v>250037458</v>
      </c>
      <c r="AJ250" s="1">
        <f t="shared" si="7"/>
        <v>171914910</v>
      </c>
      <c r="AK250" s="1">
        <f t="shared" si="7"/>
        <v>167488125</v>
      </c>
      <c r="AL250" s="1">
        <f t="shared" si="7"/>
        <v>165411129</v>
      </c>
      <c r="AM250" s="1">
        <f t="shared" si="7"/>
        <v>187228904</v>
      </c>
      <c r="AN250" s="1">
        <v>204344529</v>
      </c>
      <c r="AO250" s="1">
        <v>216858048</v>
      </c>
      <c r="AP250" s="1">
        <v>251939797</v>
      </c>
      <c r="AQ250" s="1">
        <v>234738380</v>
      </c>
      <c r="AR250" s="1">
        <v>216569942</v>
      </c>
      <c r="AS250" s="1">
        <f>SUM(AS158:AS248)</f>
        <v>249251259</v>
      </c>
      <c r="AT250" s="1">
        <f t="shared" ref="AT250:BC250" si="8">SUM(AT158:AT248)</f>
        <v>233716797</v>
      </c>
      <c r="AU250" s="1">
        <f t="shared" si="8"/>
        <v>233688017</v>
      </c>
      <c r="AV250" s="1">
        <f t="shared" si="8"/>
        <v>193112540</v>
      </c>
      <c r="AW250" s="1">
        <f t="shared" si="8"/>
        <v>199423614</v>
      </c>
      <c r="AX250" s="1">
        <f t="shared" si="8"/>
        <v>234072005</v>
      </c>
      <c r="AY250" s="1">
        <f t="shared" si="8"/>
        <v>450409379</v>
      </c>
      <c r="AZ250" s="1">
        <f t="shared" si="8"/>
        <v>599892062</v>
      </c>
      <c r="BA250" s="1">
        <f t="shared" si="8"/>
        <v>848019006</v>
      </c>
      <c r="BB250" s="1">
        <f t="shared" si="8"/>
        <v>996502612</v>
      </c>
      <c r="BC250" s="1">
        <f t="shared" si="8"/>
        <v>1149997365</v>
      </c>
    </row>
    <row r="251" spans="1:55" x14ac:dyDescent="0.25">
      <c r="A251" t="s">
        <v>0</v>
      </c>
      <c r="B251" t="s">
        <v>185</v>
      </c>
      <c r="D251" t="s">
        <v>232</v>
      </c>
      <c r="J251">
        <f t="shared" ref="J251:M251" si="9">+J250+J157</f>
        <v>329816614</v>
      </c>
      <c r="K251">
        <f t="shared" si="9"/>
        <v>375575338</v>
      </c>
      <c r="L251">
        <f t="shared" si="9"/>
        <v>426035083</v>
      </c>
      <c r="M251">
        <f t="shared" si="9"/>
        <v>377103824</v>
      </c>
      <c r="N251">
        <f t="shared" ref="N251:W251" si="10">+N250+N157</f>
        <v>378180347</v>
      </c>
      <c r="O251">
        <f t="shared" si="10"/>
        <v>430384772</v>
      </c>
      <c r="P251">
        <f t="shared" si="10"/>
        <v>454119298</v>
      </c>
      <c r="Q251">
        <f t="shared" si="10"/>
        <v>487223439</v>
      </c>
      <c r="R251">
        <f t="shared" si="10"/>
        <v>525245289</v>
      </c>
      <c r="S251">
        <f t="shared" si="10"/>
        <v>0</v>
      </c>
      <c r="T251">
        <f t="shared" si="10"/>
        <v>0</v>
      </c>
      <c r="U251">
        <f t="shared" si="10"/>
        <v>0</v>
      </c>
      <c r="V251">
        <f t="shared" si="10"/>
        <v>0</v>
      </c>
      <c r="W251">
        <f t="shared" si="10"/>
        <v>0</v>
      </c>
      <c r="X251">
        <f t="shared" ref="X251:Z251" si="11">+X250+X157</f>
        <v>798638362</v>
      </c>
      <c r="Y251">
        <f t="shared" si="11"/>
        <v>1334469269</v>
      </c>
      <c r="Z251">
        <f t="shared" si="11"/>
        <v>703399542</v>
      </c>
      <c r="AA251">
        <f t="shared" ref="AA251:AM251" si="12">+AA250+AA157</f>
        <v>719507410</v>
      </c>
      <c r="AB251">
        <f t="shared" si="12"/>
        <v>767257771</v>
      </c>
      <c r="AC251">
        <f t="shared" si="12"/>
        <v>800966837</v>
      </c>
      <c r="AD251">
        <f t="shared" si="12"/>
        <v>773380702</v>
      </c>
      <c r="AE251">
        <f t="shared" si="12"/>
        <v>653046909</v>
      </c>
      <c r="AF251">
        <f t="shared" si="12"/>
        <v>709081263</v>
      </c>
      <c r="AG251">
        <f t="shared" si="12"/>
        <v>723579089</v>
      </c>
      <c r="AH251">
        <f t="shared" si="12"/>
        <v>729349322</v>
      </c>
      <c r="AI251">
        <f t="shared" si="12"/>
        <v>570755416</v>
      </c>
      <c r="AJ251">
        <f t="shared" si="12"/>
        <v>390621598</v>
      </c>
      <c r="AK251">
        <f t="shared" si="12"/>
        <v>365024008</v>
      </c>
      <c r="AL251">
        <f t="shared" si="12"/>
        <v>367909052</v>
      </c>
      <c r="AM251">
        <f t="shared" si="12"/>
        <v>395985521</v>
      </c>
      <c r="AN251">
        <f>+AN250+AN157</f>
        <v>423880083</v>
      </c>
      <c r="AO251">
        <f t="shared" ref="AO251:BC251" si="13">+AO250+AO157</f>
        <v>438669785</v>
      </c>
      <c r="AP251">
        <f t="shared" si="13"/>
        <v>518846454</v>
      </c>
      <c r="AQ251">
        <f t="shared" si="13"/>
        <v>468333035</v>
      </c>
      <c r="AR251">
        <f t="shared" si="13"/>
        <v>438071394</v>
      </c>
      <c r="AS251">
        <f t="shared" si="13"/>
        <v>411160762</v>
      </c>
      <c r="AT251">
        <f t="shared" si="13"/>
        <v>365378757</v>
      </c>
      <c r="AU251">
        <f t="shared" si="13"/>
        <v>391103204</v>
      </c>
      <c r="AV251">
        <f t="shared" si="13"/>
        <v>337081206</v>
      </c>
      <c r="AW251">
        <f t="shared" si="13"/>
        <v>326001022</v>
      </c>
      <c r="AX251">
        <f t="shared" si="13"/>
        <v>431623552</v>
      </c>
      <c r="AY251">
        <f t="shared" si="13"/>
        <v>904124867</v>
      </c>
      <c r="AZ251">
        <f t="shared" si="13"/>
        <v>1123851837</v>
      </c>
      <c r="BA251">
        <f t="shared" si="13"/>
        <v>1564246010</v>
      </c>
      <c r="BB251">
        <f t="shared" si="13"/>
        <v>1771545979</v>
      </c>
      <c r="BC251">
        <f t="shared" si="13"/>
        <v>2156791190</v>
      </c>
    </row>
    <row r="253" spans="1:55" x14ac:dyDescent="0.25">
      <c r="J253">
        <f>329816614-J251</f>
        <v>0</v>
      </c>
      <c r="K253">
        <f>375575338-K251</f>
        <v>0</v>
      </c>
      <c r="L253">
        <f>426035083-L251</f>
        <v>0</v>
      </c>
      <c r="M253">
        <f>377103824-M251</f>
        <v>0</v>
      </c>
      <c r="N253">
        <f>378180347-N251</f>
        <v>0</v>
      </c>
      <c r="O253">
        <f>430384772-O251</f>
        <v>0</v>
      </c>
      <c r="P253">
        <f>454119298-P251</f>
        <v>0</v>
      </c>
      <c r="Q253">
        <f>487223439-Q251</f>
        <v>0</v>
      </c>
      <c r="R253">
        <f>525245289-R251</f>
        <v>0</v>
      </c>
      <c r="X253">
        <f>798638362-X251</f>
        <v>0</v>
      </c>
      <c r="Y253">
        <f>1334469269-Y251</f>
        <v>0</v>
      </c>
      <c r="Z253">
        <f>703399542-Z251</f>
        <v>0</v>
      </c>
      <c r="AA253" s="1">
        <f>719507410-AA251</f>
        <v>0</v>
      </c>
      <c r="AB253">
        <f>767257771-AB251</f>
        <v>0</v>
      </c>
      <c r="AC253" s="1">
        <f>800966837-AC251</f>
        <v>0</v>
      </c>
      <c r="AD253">
        <f>773380702-AD251</f>
        <v>0</v>
      </c>
      <c r="AE253" s="1">
        <f>653046909-AE251</f>
        <v>0</v>
      </c>
      <c r="AF253">
        <f>709081263-AF251</f>
        <v>0</v>
      </c>
      <c r="AG253">
        <f>723579089-AG251</f>
        <v>0</v>
      </c>
      <c r="AH253">
        <f>729349322-AH251</f>
        <v>0</v>
      </c>
      <c r="AI253">
        <f>570755416-AI251</f>
        <v>0</v>
      </c>
      <c r="AJ253">
        <f>390621598-AJ251</f>
        <v>0</v>
      </c>
      <c r="AK253">
        <f>365024008-AK251</f>
        <v>0</v>
      </c>
      <c r="AL253">
        <f>367909052-AL251</f>
        <v>0</v>
      </c>
      <c r="AM253">
        <f>395985521-AM251</f>
        <v>0</v>
      </c>
      <c r="AN253">
        <f>425834428-AN251</f>
        <v>1954345</v>
      </c>
      <c r="AO253">
        <f>440604879-AO251</f>
        <v>1935094</v>
      </c>
      <c r="AP253">
        <f>521391494-AP251</f>
        <v>2545040</v>
      </c>
      <c r="AQ253">
        <f>470755320-AQ251</f>
        <v>2422285</v>
      </c>
      <c r="AR253">
        <f>439535710-AR251</f>
        <v>1464316</v>
      </c>
      <c r="AS253">
        <f>411160762-AS251</f>
        <v>0</v>
      </c>
      <c r="AT253">
        <f>365378757-AT251</f>
        <v>0</v>
      </c>
      <c r="AU253">
        <f>391103204-AU251</f>
        <v>0</v>
      </c>
      <c r="AV253">
        <f>337081206-AV251</f>
        <v>0</v>
      </c>
      <c r="AW253">
        <f>327057948-AW251</f>
        <v>1056926</v>
      </c>
      <c r="AX253">
        <f>434526845-AX251</f>
        <v>2903293</v>
      </c>
      <c r="AY253">
        <f>914698966-AY251</f>
        <v>10574099</v>
      </c>
      <c r="AZ253">
        <f>1138276478-AZ251</f>
        <v>14424641</v>
      </c>
      <c r="BA253">
        <f>1581797383-BA251</f>
        <v>17551373</v>
      </c>
      <c r="BB253">
        <f>1785838662-BB251</f>
        <v>14292683</v>
      </c>
      <c r="BC253">
        <f>2171327190-BC251</f>
        <v>14536000</v>
      </c>
    </row>
    <row r="255" spans="1:55" x14ac:dyDescent="0.25">
      <c r="AD255" t="s">
        <v>300</v>
      </c>
      <c r="AE255" t="s">
        <v>300</v>
      </c>
      <c r="AF255" t="s">
        <v>300</v>
      </c>
      <c r="AG255" t="s">
        <v>300</v>
      </c>
      <c r="AH255" t="s">
        <v>300</v>
      </c>
      <c r="AI255" t="s">
        <v>300</v>
      </c>
      <c r="AJ255" t="s">
        <v>300</v>
      </c>
      <c r="AK255" t="s">
        <v>300</v>
      </c>
      <c r="AL255" t="s">
        <v>300</v>
      </c>
      <c r="AM255" t="s">
        <v>300</v>
      </c>
      <c r="AN255" t="s">
        <v>300</v>
      </c>
      <c r="AO255" t="s">
        <v>300</v>
      </c>
      <c r="AP255" t="s">
        <v>300</v>
      </c>
      <c r="AS255" t="s">
        <v>300</v>
      </c>
      <c r="AT255" t="s">
        <v>300</v>
      </c>
      <c r="AU255" t="s">
        <v>300</v>
      </c>
      <c r="AV255" t="s">
        <v>300</v>
      </c>
      <c r="AW255" t="s">
        <v>300</v>
      </c>
      <c r="AX255" t="s">
        <v>300</v>
      </c>
    </row>
    <row r="258" spans="30:50" x14ac:dyDescent="0.25">
      <c r="AD258" t="s">
        <v>301</v>
      </c>
      <c r="AE258" t="s">
        <v>301</v>
      </c>
      <c r="AF258" t="s">
        <v>301</v>
      </c>
      <c r="AG258" t="s">
        <v>301</v>
      </c>
      <c r="AH258" t="s">
        <v>301</v>
      </c>
      <c r="AI258" t="s">
        <v>301</v>
      </c>
      <c r="AJ258" t="s">
        <v>301</v>
      </c>
      <c r="AK258" t="s">
        <v>301</v>
      </c>
      <c r="AL258" t="s">
        <v>301</v>
      </c>
      <c r="AM258" t="s">
        <v>301</v>
      </c>
      <c r="AN258" t="s">
        <v>301</v>
      </c>
      <c r="AO258" t="s">
        <v>301</v>
      </c>
      <c r="AP258" t="s">
        <v>301</v>
      </c>
      <c r="AS258" t="s">
        <v>301</v>
      </c>
      <c r="AT258" t="s">
        <v>301</v>
      </c>
      <c r="AU258" t="s">
        <v>301</v>
      </c>
      <c r="AV258" t="s">
        <v>301</v>
      </c>
      <c r="AW258" t="s">
        <v>301</v>
      </c>
      <c r="AX258" t="s">
        <v>301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8"/>
  <sheetViews>
    <sheetView zoomScale="70" zoomScaleNormal="70" workbookViewId="0">
      <pane xSplit="4" ySplit="1" topLeftCell="E215" activePane="bottomRight" state="frozen"/>
      <selection activeCell="A109" sqref="A109:XFD109"/>
      <selection pane="topRight" activeCell="A109" sqref="A109:XFD109"/>
      <selection pane="bottomLeft" activeCell="A109" sqref="A109:XFD109"/>
      <selection pane="bottomRight" activeCell="X257" sqref="X257"/>
    </sheetView>
  </sheetViews>
  <sheetFormatPr defaultRowHeight="15" x14ac:dyDescent="0.25"/>
  <cols>
    <col min="1" max="1" width="6.5703125" customWidth="1"/>
    <col min="2" max="2" width="17.85546875" customWidth="1"/>
    <col min="10" max="13" width="12.5703125" customWidth="1"/>
    <col min="14" max="18" width="10.7109375" customWidth="1"/>
    <col min="19" max="23" width="0" hidden="1" customWidth="1"/>
    <col min="24" max="26" width="10" bestFit="1" customWidth="1"/>
    <col min="27" max="27" width="10" style="1" bestFit="1" customWidth="1"/>
    <col min="28" max="28" width="12" customWidth="1"/>
    <col min="29" max="29" width="12.28515625" style="1" customWidth="1"/>
    <col min="30" max="30" width="12.5703125" customWidth="1"/>
    <col min="31" max="31" width="11.85546875" style="1" customWidth="1"/>
    <col min="32" max="32" width="12" customWidth="1"/>
    <col min="33" max="33" width="11" customWidth="1"/>
    <col min="34" max="34" width="11.7109375" customWidth="1"/>
    <col min="35" max="39" width="9.5703125" bestFit="1" customWidth="1"/>
    <col min="40" max="40" width="12.85546875" customWidth="1"/>
    <col min="41" max="44" width="10.140625" customWidth="1"/>
    <col min="45" max="48" width="10.28515625" style="1" bestFit="1" customWidth="1"/>
    <col min="49" max="49" width="11.85546875" style="1" customWidth="1"/>
    <col min="50" max="50" width="12.5703125" customWidth="1"/>
    <col min="52" max="53" width="9.5703125" bestFit="1" customWidth="1"/>
    <col min="55" max="55" width="9.5703125" bestFit="1" customWidth="1"/>
  </cols>
  <sheetData>
    <row r="1" spans="1:55" x14ac:dyDescent="0.25">
      <c r="C1" t="s">
        <v>186</v>
      </c>
      <c r="D1" t="s">
        <v>187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 s="1">
        <v>1940</v>
      </c>
      <c r="AT1" s="1">
        <v>1941</v>
      </c>
      <c r="AU1" s="1">
        <v>1942</v>
      </c>
      <c r="AV1" s="1">
        <v>1943</v>
      </c>
      <c r="AW1" s="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 x14ac:dyDescent="0.25"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 x14ac:dyDescent="0.25">
      <c r="E3" t="s">
        <v>232</v>
      </c>
      <c r="F3" t="s">
        <v>232</v>
      </c>
      <c r="G3" t="s">
        <v>232</v>
      </c>
      <c r="H3" t="s">
        <v>232</v>
      </c>
      <c r="I3" t="s">
        <v>232</v>
      </c>
      <c r="J3" t="s">
        <v>232</v>
      </c>
      <c r="K3" t="s">
        <v>232</v>
      </c>
      <c r="L3" t="s">
        <v>232</v>
      </c>
      <c r="M3" t="s">
        <v>232</v>
      </c>
      <c r="N3" t="s">
        <v>232</v>
      </c>
      <c r="O3" t="s">
        <v>232</v>
      </c>
      <c r="P3" t="s">
        <v>232</v>
      </c>
      <c r="Q3" t="s">
        <v>232</v>
      </c>
      <c r="R3" t="s">
        <v>232</v>
      </c>
      <c r="X3" t="s">
        <v>232</v>
      </c>
      <c r="Y3" t="s">
        <v>232</v>
      </c>
      <c r="Z3" t="s">
        <v>232</v>
      </c>
      <c r="AA3" t="s">
        <v>232</v>
      </c>
      <c r="AB3" t="s">
        <v>232</v>
      </c>
      <c r="AC3" t="s">
        <v>232</v>
      </c>
      <c r="AD3" t="s">
        <v>232</v>
      </c>
      <c r="AE3" t="s">
        <v>232</v>
      </c>
      <c r="AF3" t="s">
        <v>232</v>
      </c>
      <c r="AG3" t="s">
        <v>232</v>
      </c>
      <c r="AH3" t="s">
        <v>232</v>
      </c>
      <c r="AI3" t="s">
        <v>232</v>
      </c>
      <c r="AJ3" t="s">
        <v>232</v>
      </c>
      <c r="AK3" t="s">
        <v>232</v>
      </c>
      <c r="AL3" t="s">
        <v>232</v>
      </c>
      <c r="AM3" t="s">
        <v>232</v>
      </c>
      <c r="AN3" t="s">
        <v>232</v>
      </c>
      <c r="AO3" t="s">
        <v>232</v>
      </c>
      <c r="AP3" t="s">
        <v>232</v>
      </c>
      <c r="AQ3" t="s">
        <v>232</v>
      </c>
      <c r="AR3" t="s">
        <v>232</v>
      </c>
      <c r="AS3" t="s">
        <v>232</v>
      </c>
      <c r="AT3" t="s">
        <v>232</v>
      </c>
      <c r="AU3" t="s">
        <v>232</v>
      </c>
      <c r="AV3" t="s">
        <v>232</v>
      </c>
      <c r="AW3" t="s">
        <v>232</v>
      </c>
      <c r="AX3" t="s">
        <v>232</v>
      </c>
      <c r="AY3" t="s">
        <v>232</v>
      </c>
      <c r="AZ3" t="s">
        <v>232</v>
      </c>
      <c r="BA3" t="s">
        <v>232</v>
      </c>
      <c r="BB3" t="s">
        <v>232</v>
      </c>
      <c r="BC3" t="s">
        <v>232</v>
      </c>
    </row>
    <row r="4" spans="1:55" x14ac:dyDescent="0.25">
      <c r="A4" t="s">
        <v>0</v>
      </c>
      <c r="B4" t="s">
        <v>1</v>
      </c>
      <c r="D4" t="s">
        <v>232</v>
      </c>
      <c r="J4">
        <v>6714596</v>
      </c>
      <c r="K4">
        <v>7083669</v>
      </c>
      <c r="L4">
        <v>7919056</v>
      </c>
      <c r="M4">
        <v>7856680</v>
      </c>
      <c r="N4">
        <v>7371601</v>
      </c>
      <c r="O4">
        <v>8968171</v>
      </c>
      <c r="P4">
        <v>8804364</v>
      </c>
      <c r="Q4">
        <v>8003496</v>
      </c>
      <c r="R4">
        <v>9591270</v>
      </c>
      <c r="X4">
        <v>4500382</v>
      </c>
      <c r="Y4">
        <v>4841300</v>
      </c>
      <c r="Z4">
        <v>1210283</v>
      </c>
      <c r="AA4" s="1">
        <v>970403</v>
      </c>
      <c r="AB4" s="1">
        <v>1989476</v>
      </c>
      <c r="AC4" s="1">
        <v>7212144</v>
      </c>
      <c r="AD4">
        <v>13017212</v>
      </c>
      <c r="AE4" s="1">
        <v>8543109</v>
      </c>
      <c r="AF4">
        <v>6780895</v>
      </c>
      <c r="AG4">
        <v>2084762</v>
      </c>
      <c r="AH4">
        <v>2798544</v>
      </c>
      <c r="AI4">
        <v>2519355</v>
      </c>
      <c r="AJ4">
        <v>1911895</v>
      </c>
      <c r="AK4">
        <v>1397402</v>
      </c>
      <c r="AL4">
        <v>957356</v>
      </c>
      <c r="AM4">
        <v>3905431</v>
      </c>
      <c r="AN4" s="1">
        <v>6243547</v>
      </c>
      <c r="AO4" s="1">
        <v>9838441</v>
      </c>
      <c r="AP4" s="1">
        <v>16419556</v>
      </c>
      <c r="AQ4" s="1">
        <v>10944749</v>
      </c>
      <c r="AR4" s="1">
        <v>3104522</v>
      </c>
      <c r="AS4" s="1">
        <v>489736</v>
      </c>
      <c r="AT4" s="1">
        <v>5932821</v>
      </c>
      <c r="AU4" s="1">
        <v>7262145</v>
      </c>
      <c r="AV4" s="1">
        <v>4626791</v>
      </c>
      <c r="AW4" s="1">
        <v>6232204</v>
      </c>
      <c r="AX4" s="1">
        <v>1158501</v>
      </c>
      <c r="AY4">
        <v>1245364</v>
      </c>
      <c r="AZ4">
        <v>2154521</v>
      </c>
      <c r="BA4">
        <v>1741822</v>
      </c>
      <c r="BB4">
        <v>1720286</v>
      </c>
      <c r="BC4">
        <v>2649582</v>
      </c>
    </row>
    <row r="5" spans="1:55" x14ac:dyDescent="0.25">
      <c r="A5" t="s">
        <v>0</v>
      </c>
      <c r="B5" t="s">
        <v>2</v>
      </c>
      <c r="D5" t="s">
        <v>232</v>
      </c>
      <c r="Z5">
        <v>970475</v>
      </c>
      <c r="AA5" s="1">
        <v>707490</v>
      </c>
      <c r="AB5">
        <v>921808</v>
      </c>
      <c r="AC5" s="1">
        <v>1018748</v>
      </c>
      <c r="AD5">
        <v>699421</v>
      </c>
      <c r="AE5" s="1">
        <v>767547</v>
      </c>
      <c r="AF5">
        <v>544683</v>
      </c>
      <c r="AG5">
        <v>510093</v>
      </c>
      <c r="AH5">
        <v>530031</v>
      </c>
      <c r="AI5">
        <v>429560</v>
      </c>
      <c r="AJ5">
        <v>169579</v>
      </c>
      <c r="AK5">
        <v>242492</v>
      </c>
      <c r="AL5">
        <v>256484</v>
      </c>
      <c r="AM5">
        <v>386880</v>
      </c>
      <c r="AN5" s="1">
        <v>463928</v>
      </c>
      <c r="AO5" s="1">
        <v>361941</v>
      </c>
      <c r="AP5" s="1">
        <v>397942</v>
      </c>
      <c r="AQ5" s="1">
        <v>327481</v>
      </c>
      <c r="AR5" s="1">
        <v>247868</v>
      </c>
      <c r="AS5" s="1">
        <v>187804</v>
      </c>
      <c r="AT5" s="1">
        <v>348</v>
      </c>
      <c r="AX5">
        <v>461720</v>
      </c>
      <c r="AY5">
        <v>476371</v>
      </c>
      <c r="AZ5">
        <v>367067</v>
      </c>
      <c r="BA5">
        <v>550447</v>
      </c>
      <c r="BB5">
        <v>398746</v>
      </c>
      <c r="BC5">
        <v>504622</v>
      </c>
    </row>
    <row r="6" spans="1:55" x14ac:dyDescent="0.25">
      <c r="A6" t="s">
        <v>0</v>
      </c>
      <c r="B6" t="s">
        <v>3</v>
      </c>
      <c r="D6" t="s">
        <v>232</v>
      </c>
      <c r="Z6">
        <v>379333</v>
      </c>
      <c r="AA6" s="1">
        <v>356371</v>
      </c>
      <c r="AB6">
        <v>451182</v>
      </c>
      <c r="AC6" s="1">
        <v>286021</v>
      </c>
      <c r="AD6">
        <v>305651</v>
      </c>
      <c r="AE6" s="1">
        <v>85159</v>
      </c>
      <c r="AF6">
        <v>181393</v>
      </c>
      <c r="AG6">
        <v>234142</v>
      </c>
      <c r="AH6">
        <v>235922</v>
      </c>
      <c r="AI6">
        <v>124313</v>
      </c>
      <c r="AJ6">
        <v>50476</v>
      </c>
      <c r="AK6">
        <v>61090</v>
      </c>
      <c r="AL6">
        <v>92489</v>
      </c>
      <c r="AM6">
        <v>192525</v>
      </c>
      <c r="AN6" s="1">
        <v>221428</v>
      </c>
      <c r="AO6" s="1">
        <v>204012</v>
      </c>
      <c r="AP6" s="1">
        <v>288830</v>
      </c>
      <c r="AQ6" s="1">
        <v>231516</v>
      </c>
      <c r="AR6" s="1">
        <v>187661</v>
      </c>
      <c r="AS6" s="1">
        <v>4645</v>
      </c>
    </row>
    <row r="7" spans="1:55" x14ac:dyDescent="0.25">
      <c r="A7" t="s">
        <v>0</v>
      </c>
      <c r="B7" t="s">
        <v>4</v>
      </c>
      <c r="D7" t="s">
        <v>232</v>
      </c>
      <c r="Z7">
        <v>425230</v>
      </c>
      <c r="AA7" s="1">
        <v>282219</v>
      </c>
      <c r="AB7">
        <v>366759</v>
      </c>
      <c r="AC7" s="1">
        <v>222087</v>
      </c>
      <c r="AD7">
        <v>180623</v>
      </c>
      <c r="AE7" s="1">
        <v>126264</v>
      </c>
      <c r="AF7">
        <v>134089</v>
      </c>
      <c r="AG7">
        <v>176811</v>
      </c>
      <c r="AH7">
        <v>134689</v>
      </c>
      <c r="AI7">
        <v>95360</v>
      </c>
      <c r="AJ7">
        <v>31314</v>
      </c>
      <c r="AK7">
        <v>44275</v>
      </c>
      <c r="AL7">
        <v>188355</v>
      </c>
      <c r="AM7">
        <v>228814</v>
      </c>
      <c r="AN7" s="1">
        <v>140944</v>
      </c>
      <c r="AO7" s="1">
        <v>125662</v>
      </c>
      <c r="AP7" s="1">
        <v>146480</v>
      </c>
      <c r="AQ7" s="1">
        <v>133001</v>
      </c>
      <c r="AR7" s="1">
        <v>127842</v>
      </c>
      <c r="AS7" s="1">
        <v>8011</v>
      </c>
    </row>
    <row r="8" spans="1:55" x14ac:dyDescent="0.25">
      <c r="A8" t="s">
        <v>0</v>
      </c>
      <c r="B8" t="s">
        <v>5</v>
      </c>
      <c r="D8" t="s">
        <v>232</v>
      </c>
      <c r="Z8">
        <v>1343</v>
      </c>
      <c r="AA8" s="1">
        <v>1822</v>
      </c>
      <c r="AB8">
        <v>1848</v>
      </c>
      <c r="AC8" s="1">
        <v>15761</v>
      </c>
      <c r="AD8">
        <v>21873</v>
      </c>
      <c r="AE8" s="1">
        <v>9264</v>
      </c>
      <c r="AF8">
        <v>17144</v>
      </c>
      <c r="AG8">
        <v>22983</v>
      </c>
      <c r="AH8">
        <v>14444</v>
      </c>
      <c r="AI8">
        <v>30381</v>
      </c>
      <c r="AJ8">
        <v>5968</v>
      </c>
      <c r="AK8">
        <v>16337</v>
      </c>
      <c r="AL8">
        <v>31389</v>
      </c>
      <c r="AM8">
        <v>30186</v>
      </c>
      <c r="AN8" s="1">
        <v>52559</v>
      </c>
      <c r="AO8" s="1">
        <v>92126</v>
      </c>
      <c r="AP8" s="1">
        <v>88573</v>
      </c>
      <c r="AQ8" s="1">
        <v>107426</v>
      </c>
      <c r="AR8" s="1">
        <v>49288</v>
      </c>
      <c r="AS8" s="1">
        <v>7945</v>
      </c>
      <c r="BA8">
        <v>1</v>
      </c>
    </row>
    <row r="9" spans="1:55" x14ac:dyDescent="0.25">
      <c r="A9" t="s">
        <v>0</v>
      </c>
      <c r="B9" t="s">
        <v>6</v>
      </c>
      <c r="D9" t="s">
        <v>232</v>
      </c>
      <c r="J9">
        <v>821548</v>
      </c>
      <c r="K9">
        <v>1073182</v>
      </c>
      <c r="L9">
        <v>1089442</v>
      </c>
      <c r="M9">
        <v>939351</v>
      </c>
      <c r="N9">
        <v>926869</v>
      </c>
      <c r="O9">
        <v>1084594</v>
      </c>
      <c r="P9">
        <v>1127446</v>
      </c>
      <c r="Q9">
        <v>967342</v>
      </c>
      <c r="R9">
        <v>1014271</v>
      </c>
      <c r="X9">
        <v>5206330</v>
      </c>
      <c r="Y9">
        <v>5005318</v>
      </c>
      <c r="Z9">
        <v>1892817</v>
      </c>
      <c r="AA9" s="1">
        <v>1526369</v>
      </c>
      <c r="AB9" s="1">
        <v>1832146</v>
      </c>
      <c r="AC9" s="1">
        <v>1811402</v>
      </c>
      <c r="AD9">
        <v>1739341</v>
      </c>
      <c r="AE9" s="1">
        <v>1289328</v>
      </c>
      <c r="AF9">
        <v>1029269</v>
      </c>
      <c r="AG9">
        <v>1239304</v>
      </c>
      <c r="AH9">
        <v>1156405</v>
      </c>
      <c r="AI9">
        <v>867940</v>
      </c>
      <c r="AJ9">
        <v>719421</v>
      </c>
      <c r="AK9">
        <v>667356</v>
      </c>
      <c r="AL9">
        <v>673818</v>
      </c>
      <c r="AM9">
        <v>792599</v>
      </c>
      <c r="AN9" s="1">
        <v>818574</v>
      </c>
      <c r="AO9" s="1">
        <v>909738</v>
      </c>
      <c r="AP9" s="1">
        <v>951998</v>
      </c>
      <c r="AQ9" s="1">
        <v>1107974</v>
      </c>
      <c r="AR9" s="1">
        <v>1251846</v>
      </c>
      <c r="AS9" s="1">
        <v>538177</v>
      </c>
      <c r="AT9" s="1">
        <v>14370</v>
      </c>
      <c r="AU9" s="1">
        <v>7847</v>
      </c>
      <c r="AV9" s="1">
        <v>24517</v>
      </c>
      <c r="AW9" s="1">
        <v>16770</v>
      </c>
      <c r="AX9" s="1">
        <v>359463</v>
      </c>
      <c r="AY9">
        <v>1088969</v>
      </c>
      <c r="AZ9">
        <v>823969</v>
      </c>
      <c r="BA9">
        <v>3583769</v>
      </c>
      <c r="BB9">
        <v>1507704</v>
      </c>
      <c r="BC9">
        <v>2320889</v>
      </c>
    </row>
    <row r="10" spans="1:55" x14ac:dyDescent="0.25">
      <c r="A10" t="s">
        <v>0</v>
      </c>
      <c r="B10" t="s">
        <v>7</v>
      </c>
      <c r="C10" t="s">
        <v>229</v>
      </c>
      <c r="D10" t="s">
        <v>232</v>
      </c>
      <c r="J10">
        <v>371509</v>
      </c>
      <c r="K10">
        <v>488320</v>
      </c>
      <c r="L10">
        <v>444169</v>
      </c>
      <c r="M10">
        <v>402867</v>
      </c>
      <c r="N10">
        <v>388105</v>
      </c>
      <c r="O10">
        <v>507008</v>
      </c>
      <c r="P10">
        <v>475652</v>
      </c>
      <c r="Q10">
        <v>463643</v>
      </c>
      <c r="R10">
        <v>518358</v>
      </c>
      <c r="X10">
        <v>2158929</v>
      </c>
      <c r="Y10">
        <v>2083008</v>
      </c>
      <c r="Z10">
        <v>785070</v>
      </c>
      <c r="AA10" s="1">
        <v>713033</v>
      </c>
      <c r="AB10" s="1">
        <v>730262</v>
      </c>
      <c r="AC10" s="1">
        <v>646183</v>
      </c>
      <c r="AD10">
        <v>789175</v>
      </c>
      <c r="AE10" s="1">
        <v>566839</v>
      </c>
      <c r="AF10">
        <v>503507</v>
      </c>
      <c r="AG10">
        <v>448738</v>
      </c>
      <c r="AH10">
        <v>469010</v>
      </c>
      <c r="AI10">
        <v>342286</v>
      </c>
      <c r="AJ10">
        <v>300649</v>
      </c>
      <c r="AK10">
        <v>339544</v>
      </c>
      <c r="AL10">
        <v>260577</v>
      </c>
      <c r="AM10">
        <v>254238</v>
      </c>
      <c r="AN10" s="1">
        <v>386614</v>
      </c>
      <c r="AO10" s="1">
        <v>252164</v>
      </c>
      <c r="AP10" s="1">
        <v>375352</v>
      </c>
      <c r="AQ10" s="1">
        <v>268826</v>
      </c>
      <c r="AR10" s="1">
        <v>283350</v>
      </c>
      <c r="AS10" s="1">
        <v>94317</v>
      </c>
      <c r="AX10">
        <v>529654</v>
      </c>
      <c r="AY10">
        <v>853451</v>
      </c>
      <c r="AZ10">
        <v>673753</v>
      </c>
      <c r="BA10">
        <v>942035</v>
      </c>
      <c r="BB10">
        <v>723094</v>
      </c>
      <c r="BC10">
        <v>1223082</v>
      </c>
    </row>
    <row r="11" spans="1:55" x14ac:dyDescent="0.25">
      <c r="A11" t="s">
        <v>0</v>
      </c>
      <c r="B11" t="s">
        <v>206</v>
      </c>
      <c r="C11" t="s">
        <v>229</v>
      </c>
      <c r="D11" t="s">
        <v>232</v>
      </c>
      <c r="AM11">
        <v>4</v>
      </c>
      <c r="AN11" s="1"/>
      <c r="AO11" s="1"/>
      <c r="AP11" s="1"/>
      <c r="AQ11" s="1"/>
      <c r="AR11" s="1"/>
      <c r="AX11">
        <v>8902</v>
      </c>
      <c r="AY11">
        <v>9494</v>
      </c>
      <c r="AZ11">
        <v>78</v>
      </c>
    </row>
    <row r="12" spans="1:55" x14ac:dyDescent="0.25">
      <c r="B12" t="s">
        <v>280</v>
      </c>
      <c r="J12">
        <v>17493</v>
      </c>
      <c r="K12">
        <v>20541</v>
      </c>
      <c r="L12">
        <v>23651</v>
      </c>
      <c r="M12">
        <v>15378</v>
      </c>
      <c r="N12">
        <v>23289</v>
      </c>
      <c r="O12">
        <v>22052</v>
      </c>
      <c r="P12">
        <v>27258</v>
      </c>
      <c r="Q12">
        <v>35969</v>
      </c>
      <c r="R12">
        <v>36350</v>
      </c>
      <c r="X12">
        <v>25363</v>
      </c>
      <c r="Y12">
        <v>98845</v>
      </c>
      <c r="AN12" s="1"/>
      <c r="AO12" s="1"/>
      <c r="AP12" s="1"/>
      <c r="AQ12" s="1"/>
      <c r="AR12" s="1"/>
    </row>
    <row r="13" spans="1:55" x14ac:dyDescent="0.25">
      <c r="A13" t="s">
        <v>0</v>
      </c>
      <c r="B13" t="s">
        <v>8</v>
      </c>
      <c r="D13" t="s">
        <v>232</v>
      </c>
      <c r="Z13">
        <v>71171</v>
      </c>
      <c r="AA13" s="1">
        <v>85530</v>
      </c>
      <c r="AB13">
        <v>75847</v>
      </c>
      <c r="AC13" s="1">
        <v>81962</v>
      </c>
      <c r="AD13">
        <v>100064</v>
      </c>
      <c r="AE13" s="1">
        <v>76241</v>
      </c>
      <c r="AF13">
        <v>109655</v>
      </c>
      <c r="AG13">
        <v>108933</v>
      </c>
      <c r="AH13">
        <v>104861</v>
      </c>
      <c r="AI13">
        <v>122883</v>
      </c>
      <c r="AJ13">
        <v>95147</v>
      </c>
      <c r="AK13">
        <v>76180</v>
      </c>
      <c r="AL13">
        <v>54075</v>
      </c>
      <c r="AM13">
        <v>55882</v>
      </c>
      <c r="AN13" s="1">
        <v>49311</v>
      </c>
      <c r="AO13" s="1">
        <v>29812</v>
      </c>
      <c r="AP13" s="1">
        <v>61478</v>
      </c>
      <c r="AQ13" s="1">
        <v>33322</v>
      </c>
      <c r="AR13" s="1">
        <v>19986</v>
      </c>
      <c r="AS13" s="1">
        <v>23660</v>
      </c>
      <c r="AT13" s="1">
        <v>62288</v>
      </c>
      <c r="AU13" s="1">
        <v>149042</v>
      </c>
      <c r="AV13" s="1">
        <v>21296</v>
      </c>
      <c r="AW13" s="1">
        <v>55894</v>
      </c>
      <c r="AX13" s="1">
        <v>180705</v>
      </c>
      <c r="AY13">
        <v>106078</v>
      </c>
      <c r="AZ13">
        <v>107802</v>
      </c>
      <c r="BA13">
        <v>68533</v>
      </c>
      <c r="BB13">
        <v>42527</v>
      </c>
      <c r="BC13">
        <v>50584</v>
      </c>
    </row>
    <row r="14" spans="1:55" x14ac:dyDescent="0.25">
      <c r="A14" t="s">
        <v>0</v>
      </c>
      <c r="B14" t="s">
        <v>9</v>
      </c>
      <c r="C14" t="s">
        <v>11</v>
      </c>
      <c r="D14" t="s">
        <v>232</v>
      </c>
      <c r="J14">
        <v>462874</v>
      </c>
      <c r="K14">
        <v>497285</v>
      </c>
      <c r="L14">
        <v>593753</v>
      </c>
      <c r="M14">
        <v>501953</v>
      </c>
      <c r="N14">
        <v>505278</v>
      </c>
      <c r="O14">
        <v>544662</v>
      </c>
      <c r="P14">
        <v>522062</v>
      </c>
      <c r="Q14">
        <v>582329</v>
      </c>
      <c r="R14">
        <v>550851</v>
      </c>
      <c r="X14">
        <v>6001120</v>
      </c>
      <c r="Y14">
        <v>4400756</v>
      </c>
      <c r="Z14">
        <v>1413815</v>
      </c>
      <c r="AA14" s="1">
        <v>1245868</v>
      </c>
      <c r="AB14" s="1">
        <v>1718789</v>
      </c>
      <c r="AC14" s="1">
        <v>1709835</v>
      </c>
      <c r="AD14">
        <v>1227406</v>
      </c>
      <c r="AE14" s="1">
        <v>884127</v>
      </c>
      <c r="AF14">
        <v>766536</v>
      </c>
      <c r="AG14">
        <v>781851</v>
      </c>
      <c r="AH14">
        <v>829150</v>
      </c>
      <c r="AI14">
        <v>741668</v>
      </c>
      <c r="AJ14">
        <v>556834</v>
      </c>
      <c r="AK14">
        <v>498544</v>
      </c>
      <c r="AL14">
        <v>476948</v>
      </c>
      <c r="AM14">
        <v>730765</v>
      </c>
      <c r="AN14" s="1">
        <v>776791</v>
      </c>
      <c r="AO14" s="1">
        <v>642167</v>
      </c>
      <c r="AP14" s="1">
        <v>667119</v>
      </c>
      <c r="AQ14" s="1">
        <v>585920</v>
      </c>
      <c r="AR14" s="1">
        <v>639820</v>
      </c>
      <c r="AS14" s="1">
        <v>265264</v>
      </c>
      <c r="AX14">
        <v>1146477</v>
      </c>
      <c r="AY14">
        <v>1720776</v>
      </c>
      <c r="AZ14">
        <v>707914</v>
      </c>
      <c r="BA14">
        <v>729663</v>
      </c>
      <c r="BB14">
        <v>1206716</v>
      </c>
      <c r="BC14">
        <v>1782147</v>
      </c>
    </row>
    <row r="15" spans="1:55" x14ac:dyDescent="0.25">
      <c r="B15" t="s">
        <v>257</v>
      </c>
      <c r="AN15" s="1"/>
      <c r="AO15" s="1"/>
      <c r="AP15" s="1"/>
      <c r="AQ15" s="1"/>
      <c r="AR15" s="1"/>
      <c r="AT15" s="1">
        <v>54524</v>
      </c>
      <c r="AU15" s="1">
        <v>54588</v>
      </c>
      <c r="AV15" s="1">
        <v>116490</v>
      </c>
      <c r="AW15" s="1">
        <v>87406</v>
      </c>
      <c r="AX15" s="1">
        <v>78348</v>
      </c>
      <c r="AY15">
        <v>54669</v>
      </c>
      <c r="AZ15">
        <v>81184</v>
      </c>
      <c r="BA15">
        <v>68588</v>
      </c>
      <c r="BB15">
        <v>61668</v>
      </c>
      <c r="BC15">
        <v>46244</v>
      </c>
    </row>
    <row r="16" spans="1:55" x14ac:dyDescent="0.25">
      <c r="A16" t="s">
        <v>0</v>
      </c>
      <c r="B16" t="s">
        <v>10</v>
      </c>
      <c r="C16" t="s">
        <v>11</v>
      </c>
      <c r="D16" t="s">
        <v>232</v>
      </c>
      <c r="Z16">
        <v>172</v>
      </c>
      <c r="AE16" s="1">
        <v>282</v>
      </c>
      <c r="AF16">
        <v>1</v>
      </c>
      <c r="AG16">
        <v>50</v>
      </c>
      <c r="AH16">
        <v>617</v>
      </c>
      <c r="AI16">
        <v>412</v>
      </c>
      <c r="AJ16">
        <v>73</v>
      </c>
      <c r="AK16">
        <v>237</v>
      </c>
      <c r="AL16">
        <v>161</v>
      </c>
      <c r="AM16">
        <v>360</v>
      </c>
      <c r="AN16" s="1">
        <v>164</v>
      </c>
      <c r="AO16" s="1">
        <v>35</v>
      </c>
      <c r="AP16" s="1">
        <v>50</v>
      </c>
      <c r="AQ16" s="1">
        <v>33</v>
      </c>
      <c r="AR16" s="1">
        <v>73</v>
      </c>
      <c r="BA16">
        <v>100</v>
      </c>
      <c r="BB16">
        <v>461</v>
      </c>
      <c r="BC16">
        <v>250</v>
      </c>
    </row>
    <row r="17" spans="1:55" x14ac:dyDescent="0.25">
      <c r="B17" t="s">
        <v>299</v>
      </c>
      <c r="J17">
        <v>2171</v>
      </c>
      <c r="K17">
        <v>2319</v>
      </c>
      <c r="L17">
        <v>2167</v>
      </c>
      <c r="M17">
        <v>2453</v>
      </c>
      <c r="N17">
        <v>3015</v>
      </c>
      <c r="O17">
        <v>2440</v>
      </c>
      <c r="P17">
        <v>2093</v>
      </c>
      <c r="Q17">
        <v>2817</v>
      </c>
      <c r="R17">
        <v>3078</v>
      </c>
      <c r="X17">
        <v>150</v>
      </c>
      <c r="Y17">
        <v>952</v>
      </c>
      <c r="AN17" s="1"/>
      <c r="AO17" s="1"/>
      <c r="AP17" s="1"/>
      <c r="AQ17" s="1"/>
      <c r="AR17" s="1"/>
    </row>
    <row r="18" spans="1:55" x14ac:dyDescent="0.25">
      <c r="A18" t="s">
        <v>0</v>
      </c>
      <c r="B18" t="s">
        <v>12</v>
      </c>
      <c r="D18" t="s">
        <v>232</v>
      </c>
      <c r="Z18">
        <v>1867217</v>
      </c>
      <c r="AA18" s="1">
        <v>636896</v>
      </c>
      <c r="AB18">
        <v>973043</v>
      </c>
      <c r="AC18" s="1">
        <v>1507011</v>
      </c>
      <c r="AD18">
        <v>887995</v>
      </c>
      <c r="AE18" s="1">
        <v>912362</v>
      </c>
      <c r="AF18">
        <v>848891</v>
      </c>
      <c r="AG18">
        <v>829089</v>
      </c>
      <c r="AH18">
        <v>778821</v>
      </c>
      <c r="AI18">
        <v>616528</v>
      </c>
      <c r="AJ18">
        <v>573577</v>
      </c>
      <c r="AK18">
        <v>668193</v>
      </c>
      <c r="AL18">
        <v>1107951</v>
      </c>
      <c r="AM18">
        <v>1261500</v>
      </c>
      <c r="AN18" s="1">
        <v>1309037</v>
      </c>
      <c r="AO18" s="1">
        <v>1709587</v>
      </c>
      <c r="AP18" s="1">
        <v>1924468</v>
      </c>
      <c r="AQ18" s="1">
        <v>2109838</v>
      </c>
      <c r="AR18" s="1">
        <v>1333095</v>
      </c>
      <c r="AX18">
        <v>805221</v>
      </c>
      <c r="AY18">
        <v>1173585</v>
      </c>
      <c r="AZ18">
        <v>2516457</v>
      </c>
      <c r="BA18">
        <v>4475625</v>
      </c>
      <c r="BB18">
        <v>2072160</v>
      </c>
      <c r="BC18">
        <v>1030860</v>
      </c>
    </row>
    <row r="19" spans="1:55" x14ac:dyDescent="0.25">
      <c r="A19" t="s">
        <v>0</v>
      </c>
      <c r="B19" t="s">
        <v>13</v>
      </c>
      <c r="D19" t="s">
        <v>232</v>
      </c>
      <c r="J19">
        <v>13035903</v>
      </c>
      <c r="K19">
        <v>14753169</v>
      </c>
      <c r="L19">
        <v>15369755</v>
      </c>
      <c r="M19">
        <v>12981417</v>
      </c>
      <c r="N19">
        <v>14909624</v>
      </c>
      <c r="O19">
        <v>17884815</v>
      </c>
      <c r="P19">
        <v>18135053</v>
      </c>
      <c r="Q19">
        <v>19209197</v>
      </c>
      <c r="R19">
        <v>19822663</v>
      </c>
      <c r="X19">
        <v>8509360</v>
      </c>
      <c r="Y19">
        <v>29382103</v>
      </c>
      <c r="Z19">
        <v>22849863</v>
      </c>
      <c r="AA19" s="1">
        <v>16985809</v>
      </c>
      <c r="AB19" s="1">
        <v>18271803</v>
      </c>
      <c r="AC19" s="1">
        <v>28930306</v>
      </c>
      <c r="AD19">
        <v>27263150</v>
      </c>
      <c r="AE19" s="1">
        <v>20921643</v>
      </c>
      <c r="AF19">
        <v>27537610</v>
      </c>
      <c r="AG19">
        <v>26392309</v>
      </c>
      <c r="AH19">
        <v>23253156</v>
      </c>
      <c r="AI19">
        <v>17308493</v>
      </c>
      <c r="AJ19">
        <v>13589920</v>
      </c>
      <c r="AK19">
        <v>10811882</v>
      </c>
      <c r="AL19">
        <v>9777338</v>
      </c>
      <c r="AM19">
        <v>8899396</v>
      </c>
      <c r="AN19" s="1">
        <v>7445742</v>
      </c>
      <c r="AO19" s="1">
        <v>6815702</v>
      </c>
      <c r="AP19" s="1">
        <v>7321429</v>
      </c>
      <c r="AQ19" s="1">
        <v>6612062</v>
      </c>
      <c r="AR19" s="1">
        <v>3925057</v>
      </c>
      <c r="AX19">
        <v>72788</v>
      </c>
      <c r="AY19">
        <v>5815691</v>
      </c>
      <c r="AZ19">
        <v>6894376</v>
      </c>
      <c r="BA19">
        <v>5975358</v>
      </c>
      <c r="BB19">
        <v>6948398</v>
      </c>
      <c r="BC19">
        <v>11616844</v>
      </c>
    </row>
    <row r="20" spans="1:55" x14ac:dyDescent="0.25">
      <c r="B20" t="s">
        <v>283</v>
      </c>
      <c r="J20">
        <v>11050</v>
      </c>
      <c r="K20">
        <v>15098</v>
      </c>
      <c r="L20">
        <v>15744</v>
      </c>
      <c r="M20">
        <v>18286</v>
      </c>
      <c r="N20">
        <v>18532</v>
      </c>
      <c r="O20">
        <v>17072</v>
      </c>
      <c r="P20">
        <v>20606</v>
      </c>
      <c r="Q20">
        <v>23925</v>
      </c>
      <c r="R20">
        <v>29713</v>
      </c>
      <c r="X20">
        <v>45611</v>
      </c>
      <c r="Y20">
        <v>93317</v>
      </c>
      <c r="AN20" s="1"/>
      <c r="AO20" s="1"/>
      <c r="AP20" s="1"/>
      <c r="AQ20" s="1"/>
      <c r="AR20" s="1"/>
    </row>
    <row r="21" spans="1:55" x14ac:dyDescent="0.25">
      <c r="B21" t="s">
        <v>284</v>
      </c>
      <c r="J21">
        <v>135</v>
      </c>
      <c r="K21">
        <v>375</v>
      </c>
      <c r="L21">
        <v>323</v>
      </c>
      <c r="M21">
        <v>722</v>
      </c>
      <c r="N21">
        <v>1158</v>
      </c>
      <c r="O21">
        <v>946</v>
      </c>
      <c r="P21">
        <v>1989</v>
      </c>
      <c r="Q21">
        <v>1603</v>
      </c>
      <c r="R21">
        <v>1826</v>
      </c>
      <c r="X21">
        <v>321</v>
      </c>
      <c r="Y21">
        <v>7398</v>
      </c>
      <c r="AN21" s="1"/>
      <c r="AO21" s="1"/>
      <c r="AP21" s="1"/>
      <c r="AQ21" s="1"/>
      <c r="AR21" s="1"/>
    </row>
    <row r="22" spans="1:55" x14ac:dyDescent="0.25">
      <c r="B22" t="s">
        <v>285</v>
      </c>
      <c r="K22">
        <v>2</v>
      </c>
      <c r="M22">
        <v>26</v>
      </c>
      <c r="N22">
        <v>30</v>
      </c>
      <c r="O22">
        <v>66</v>
      </c>
      <c r="Q22">
        <v>32</v>
      </c>
      <c r="AN22" s="1"/>
      <c r="AO22" s="1"/>
      <c r="AP22" s="1"/>
      <c r="AQ22" s="1"/>
      <c r="AR22" s="1"/>
    </row>
    <row r="23" spans="1:55" x14ac:dyDescent="0.25">
      <c r="B23" t="s">
        <v>286</v>
      </c>
      <c r="J23">
        <v>15</v>
      </c>
      <c r="K23">
        <v>57</v>
      </c>
      <c r="L23">
        <v>75</v>
      </c>
      <c r="M23">
        <v>327</v>
      </c>
      <c r="N23">
        <v>514</v>
      </c>
      <c r="O23">
        <v>76</v>
      </c>
      <c r="P23">
        <v>468</v>
      </c>
      <c r="Q23">
        <v>276</v>
      </c>
      <c r="R23">
        <v>415</v>
      </c>
      <c r="X23">
        <v>10</v>
      </c>
      <c r="Y23">
        <v>37</v>
      </c>
      <c r="AN23" s="1"/>
      <c r="AO23" s="1"/>
      <c r="AP23" s="1"/>
      <c r="AQ23" s="1"/>
      <c r="AR23" s="1"/>
    </row>
    <row r="24" spans="1:55" x14ac:dyDescent="0.25">
      <c r="A24" t="s">
        <v>0</v>
      </c>
      <c r="B24" t="s">
        <v>195</v>
      </c>
      <c r="C24" t="s">
        <v>20</v>
      </c>
      <c r="D24" t="s">
        <v>232</v>
      </c>
      <c r="J24">
        <v>4706500</v>
      </c>
      <c r="K24">
        <v>5160572</v>
      </c>
      <c r="L24">
        <v>5003871</v>
      </c>
      <c r="M24">
        <v>4217177</v>
      </c>
      <c r="N24">
        <v>4470138</v>
      </c>
      <c r="O24">
        <v>5174852</v>
      </c>
      <c r="P24">
        <v>4721094</v>
      </c>
      <c r="Q24">
        <v>5081942</v>
      </c>
      <c r="R24">
        <v>5092887</v>
      </c>
      <c r="X24">
        <v>26284880</v>
      </c>
      <c r="Y24">
        <v>14439083</v>
      </c>
      <c r="Z24">
        <v>9122888</v>
      </c>
      <c r="AA24" s="1">
        <v>5994431</v>
      </c>
      <c r="AB24" s="1">
        <v>5833926</v>
      </c>
      <c r="AC24" s="1">
        <v>7311255</v>
      </c>
      <c r="AD24">
        <v>6875410</v>
      </c>
      <c r="AE24" s="1">
        <v>4628200</v>
      </c>
      <c r="AF24">
        <v>4819963</v>
      </c>
      <c r="AG24">
        <v>4843059</v>
      </c>
      <c r="AH24">
        <v>5212003</v>
      </c>
      <c r="AI24">
        <v>4149478</v>
      </c>
      <c r="AJ24">
        <v>2998164</v>
      </c>
      <c r="AK24">
        <v>2383172</v>
      </c>
      <c r="AL24">
        <v>1975742</v>
      </c>
      <c r="AM24">
        <v>1991094</v>
      </c>
      <c r="AN24" s="1">
        <v>2303064</v>
      </c>
      <c r="AO24" s="1">
        <v>1959402</v>
      </c>
      <c r="AP24" s="1">
        <v>2064852</v>
      </c>
      <c r="AQ24" s="1">
        <v>1663055</v>
      </c>
      <c r="AR24" s="1">
        <v>1644733</v>
      </c>
      <c r="AS24" s="1">
        <v>1060869</v>
      </c>
      <c r="AW24" s="1">
        <v>23850</v>
      </c>
      <c r="AX24">
        <v>3868558</v>
      </c>
      <c r="AY24">
        <v>4848805</v>
      </c>
      <c r="AZ24">
        <v>1716647</v>
      </c>
      <c r="BA24">
        <v>3130012</v>
      </c>
      <c r="BB24">
        <v>3002122</v>
      </c>
      <c r="BC24">
        <v>4582546</v>
      </c>
    </row>
    <row r="25" spans="1:55" x14ac:dyDescent="0.25">
      <c r="A25" t="s">
        <v>0</v>
      </c>
      <c r="B25" t="s">
        <v>214</v>
      </c>
      <c r="C25" t="s">
        <v>20</v>
      </c>
      <c r="D25" t="s">
        <v>232</v>
      </c>
      <c r="AI25">
        <v>22177</v>
      </c>
      <c r="AJ25">
        <v>19296</v>
      </c>
      <c r="AK25">
        <v>9758</v>
      </c>
      <c r="AL25">
        <v>10223</v>
      </c>
      <c r="AM25">
        <v>10593</v>
      </c>
      <c r="AN25" s="1">
        <v>11839</v>
      </c>
      <c r="AO25" s="1">
        <v>12434</v>
      </c>
      <c r="AP25" s="1">
        <v>10242</v>
      </c>
      <c r="AQ25" s="1">
        <v>13629</v>
      </c>
      <c r="AR25" s="1">
        <v>13203</v>
      </c>
      <c r="AS25" s="1">
        <v>8740</v>
      </c>
      <c r="AT25" s="1">
        <v>16575</v>
      </c>
      <c r="AU25" s="1">
        <v>3888</v>
      </c>
      <c r="BA25">
        <v>1801</v>
      </c>
      <c r="BB25">
        <v>24986</v>
      </c>
      <c r="BC25">
        <v>2734</v>
      </c>
    </row>
    <row r="26" spans="1:55" x14ac:dyDescent="0.25">
      <c r="A26" t="s">
        <v>0</v>
      </c>
      <c r="B26" t="s">
        <v>14</v>
      </c>
      <c r="C26" t="s">
        <v>20</v>
      </c>
      <c r="D26" t="s">
        <v>232</v>
      </c>
      <c r="J26">
        <v>19504</v>
      </c>
      <c r="K26">
        <v>15788</v>
      </c>
      <c r="L26">
        <v>18615</v>
      </c>
      <c r="M26">
        <v>22443</v>
      </c>
      <c r="N26">
        <v>23861</v>
      </c>
      <c r="O26">
        <v>23247</v>
      </c>
      <c r="P26">
        <v>37528</v>
      </c>
      <c r="Q26">
        <v>31086</v>
      </c>
      <c r="R26">
        <v>46105</v>
      </c>
      <c r="X26">
        <v>38915</v>
      </c>
      <c r="Y26">
        <v>79992</v>
      </c>
      <c r="Z26">
        <v>91010</v>
      </c>
      <c r="AA26" s="1">
        <v>70802</v>
      </c>
      <c r="AB26" s="1">
        <v>79349</v>
      </c>
      <c r="AC26" s="1">
        <v>74021</v>
      </c>
      <c r="AD26">
        <v>91102</v>
      </c>
      <c r="AE26" s="1">
        <v>84520</v>
      </c>
      <c r="AF26">
        <v>94830</v>
      </c>
      <c r="AG26">
        <v>109108</v>
      </c>
      <c r="AH26">
        <v>90267</v>
      </c>
      <c r="AI26">
        <v>90762</v>
      </c>
      <c r="AJ26">
        <v>83982</v>
      </c>
      <c r="AK26">
        <v>46688</v>
      </c>
      <c r="AL26">
        <v>45213</v>
      </c>
      <c r="AM26">
        <v>40468</v>
      </c>
      <c r="AN26" s="1">
        <v>38822</v>
      </c>
      <c r="AO26" s="1">
        <v>41434</v>
      </c>
      <c r="AP26" s="1">
        <v>48968</v>
      </c>
      <c r="AQ26" s="1">
        <v>52424</v>
      </c>
      <c r="AR26" s="1">
        <v>40519</v>
      </c>
      <c r="AS26" s="1">
        <v>25756</v>
      </c>
      <c r="AT26" s="1">
        <v>24654</v>
      </c>
      <c r="AU26" s="1">
        <v>11302</v>
      </c>
      <c r="AY26">
        <v>100</v>
      </c>
      <c r="AZ26">
        <v>8164</v>
      </c>
      <c r="BA26">
        <v>10994</v>
      </c>
      <c r="BB26">
        <v>43599</v>
      </c>
      <c r="BC26">
        <v>37179</v>
      </c>
    </row>
    <row r="27" spans="1:55" x14ac:dyDescent="0.25">
      <c r="A27" t="s">
        <v>0</v>
      </c>
      <c r="B27" t="s">
        <v>15</v>
      </c>
      <c r="C27" t="s">
        <v>20</v>
      </c>
      <c r="D27" t="s">
        <v>232</v>
      </c>
      <c r="J27">
        <v>20</v>
      </c>
      <c r="K27">
        <v>783</v>
      </c>
      <c r="L27">
        <v>2344</v>
      </c>
      <c r="N27">
        <v>25</v>
      </c>
      <c r="O27">
        <v>224</v>
      </c>
      <c r="P27">
        <v>297</v>
      </c>
      <c r="Q27">
        <v>407</v>
      </c>
      <c r="R27">
        <v>517</v>
      </c>
      <c r="X27">
        <v>61</v>
      </c>
      <c r="Y27">
        <v>174</v>
      </c>
      <c r="Z27">
        <v>771</v>
      </c>
      <c r="AA27" s="1">
        <v>322</v>
      </c>
      <c r="AB27" s="1">
        <v>1241</v>
      </c>
      <c r="AC27" s="1">
        <v>746</v>
      </c>
      <c r="AD27">
        <v>328</v>
      </c>
      <c r="AE27" s="1">
        <v>745</v>
      </c>
      <c r="AF27">
        <v>617</v>
      </c>
      <c r="AG27">
        <v>1596</v>
      </c>
      <c r="AH27">
        <v>2001</v>
      </c>
      <c r="AI27">
        <v>1709</v>
      </c>
      <c r="AJ27">
        <v>1485</v>
      </c>
      <c r="AK27">
        <v>598</v>
      </c>
      <c r="AL27">
        <v>431</v>
      </c>
      <c r="AM27">
        <v>528</v>
      </c>
      <c r="AN27" s="1">
        <v>373</v>
      </c>
      <c r="AO27" s="1">
        <v>424</v>
      </c>
      <c r="AP27" s="1">
        <v>609</v>
      </c>
      <c r="AQ27" s="1">
        <v>863</v>
      </c>
      <c r="AR27" s="1">
        <v>692</v>
      </c>
      <c r="AS27" s="1">
        <v>390</v>
      </c>
      <c r="AT27" s="1">
        <v>331</v>
      </c>
      <c r="AU27" s="1">
        <v>38</v>
      </c>
      <c r="AY27">
        <v>536</v>
      </c>
      <c r="AZ27">
        <v>3316</v>
      </c>
      <c r="BA27">
        <v>6738</v>
      </c>
      <c r="BB27">
        <v>11205</v>
      </c>
      <c r="BC27">
        <v>3882</v>
      </c>
    </row>
    <row r="28" spans="1:55" x14ac:dyDescent="0.25">
      <c r="B28" t="s">
        <v>270</v>
      </c>
      <c r="AN28" s="1"/>
      <c r="AO28" s="1"/>
      <c r="AP28" s="1"/>
      <c r="AQ28" s="1"/>
      <c r="AR28" s="1"/>
      <c r="AZ28">
        <v>997</v>
      </c>
      <c r="BA28">
        <v>1414</v>
      </c>
      <c r="BB28">
        <v>4435</v>
      </c>
      <c r="BC28">
        <v>7355</v>
      </c>
    </row>
    <row r="29" spans="1:55" x14ac:dyDescent="0.25">
      <c r="A29" t="s">
        <v>0</v>
      </c>
      <c r="B29" t="s">
        <v>16</v>
      </c>
      <c r="C29" t="s">
        <v>20</v>
      </c>
      <c r="D29" t="s">
        <v>232</v>
      </c>
      <c r="K29">
        <v>3</v>
      </c>
      <c r="M29">
        <v>8</v>
      </c>
      <c r="N29">
        <v>9</v>
      </c>
      <c r="O29">
        <v>19</v>
      </c>
      <c r="P29">
        <v>9</v>
      </c>
      <c r="Q29">
        <v>16</v>
      </c>
      <c r="R29">
        <v>43</v>
      </c>
      <c r="X29">
        <v>80</v>
      </c>
      <c r="Y29">
        <v>198</v>
      </c>
      <c r="AA29" s="1">
        <v>140</v>
      </c>
      <c r="AE29" s="1">
        <v>335</v>
      </c>
      <c r="AN29" s="1"/>
      <c r="AO29" s="1"/>
      <c r="AP29" s="1"/>
      <c r="AQ29" s="1"/>
      <c r="AR29" s="1"/>
      <c r="BC29">
        <v>1106</v>
      </c>
    </row>
    <row r="30" spans="1:55" x14ac:dyDescent="0.25">
      <c r="A30" t="s">
        <v>0</v>
      </c>
      <c r="B30" t="s">
        <v>17</v>
      </c>
      <c r="C30" t="s">
        <v>20</v>
      </c>
      <c r="D30" t="s">
        <v>232</v>
      </c>
      <c r="J30">
        <v>3187</v>
      </c>
      <c r="K30">
        <v>3754</v>
      </c>
      <c r="L30">
        <v>3344</v>
      </c>
      <c r="M30">
        <v>4277</v>
      </c>
      <c r="N30">
        <v>6363</v>
      </c>
      <c r="O30">
        <v>5291</v>
      </c>
      <c r="P30">
        <v>5568</v>
      </c>
      <c r="Q30">
        <v>7512</v>
      </c>
      <c r="R30">
        <v>10081</v>
      </c>
      <c r="X30">
        <v>10681</v>
      </c>
      <c r="Y30">
        <v>19043</v>
      </c>
      <c r="Z30">
        <v>7010</v>
      </c>
      <c r="AA30" s="1">
        <v>18543</v>
      </c>
      <c r="AB30" s="1">
        <v>23132</v>
      </c>
      <c r="AC30" s="1">
        <v>33458</v>
      </c>
      <c r="AD30">
        <v>31639</v>
      </c>
      <c r="AE30" s="1">
        <v>33493</v>
      </c>
      <c r="AF30">
        <v>43471</v>
      </c>
      <c r="AG30">
        <v>37146</v>
      </c>
      <c r="AH30">
        <v>34270</v>
      </c>
      <c r="AI30">
        <v>12188</v>
      </c>
      <c r="AJ30">
        <v>7694</v>
      </c>
      <c r="AK30">
        <v>7676</v>
      </c>
      <c r="AL30">
        <v>5931</v>
      </c>
      <c r="AM30">
        <v>4193</v>
      </c>
      <c r="AN30" s="1">
        <v>4191</v>
      </c>
      <c r="AO30" s="1">
        <v>3941</v>
      </c>
      <c r="AP30" s="1">
        <v>4082</v>
      </c>
      <c r="AQ30" s="1">
        <v>4307</v>
      </c>
      <c r="AR30" s="1">
        <v>5700</v>
      </c>
      <c r="AS30" s="1">
        <v>2455</v>
      </c>
      <c r="AT30" s="1">
        <v>2765</v>
      </c>
      <c r="AU30" s="1">
        <v>1701</v>
      </c>
    </row>
    <row r="31" spans="1:55" x14ac:dyDescent="0.25">
      <c r="A31" t="s">
        <v>0</v>
      </c>
      <c r="B31" t="s">
        <v>18</v>
      </c>
      <c r="C31" t="s">
        <v>20</v>
      </c>
      <c r="D31" t="s">
        <v>232</v>
      </c>
      <c r="J31">
        <v>2218</v>
      </c>
      <c r="K31">
        <v>2269</v>
      </c>
      <c r="L31">
        <v>3676</v>
      </c>
      <c r="M31">
        <v>1127</v>
      </c>
      <c r="N31">
        <v>1814</v>
      </c>
      <c r="O31">
        <v>2551</v>
      </c>
      <c r="P31">
        <v>3173</v>
      </c>
      <c r="Q31">
        <v>2286</v>
      </c>
      <c r="R31">
        <v>2095</v>
      </c>
      <c r="X31">
        <v>1832</v>
      </c>
      <c r="Y31">
        <v>8221</v>
      </c>
      <c r="Z31">
        <v>3909</v>
      </c>
      <c r="AA31" s="1">
        <v>1900</v>
      </c>
      <c r="AB31" s="1">
        <v>7611</v>
      </c>
      <c r="AC31" s="1">
        <v>4044</v>
      </c>
      <c r="AD31">
        <v>4232</v>
      </c>
      <c r="AE31" s="1">
        <v>3091</v>
      </c>
      <c r="AF31">
        <v>4310</v>
      </c>
      <c r="AG31">
        <v>12121</v>
      </c>
      <c r="AH31">
        <v>7266</v>
      </c>
      <c r="AI31">
        <v>17966</v>
      </c>
      <c r="AJ31">
        <v>31529</v>
      </c>
      <c r="AK31">
        <v>13174</v>
      </c>
      <c r="AL31">
        <v>13417</v>
      </c>
      <c r="AM31">
        <v>12000</v>
      </c>
      <c r="AN31" s="1">
        <v>16842</v>
      </c>
      <c r="AO31" s="1">
        <v>22613</v>
      </c>
      <c r="AP31" s="1">
        <v>19129</v>
      </c>
      <c r="AQ31" s="1">
        <v>22569</v>
      </c>
      <c r="AR31" s="1">
        <v>14662</v>
      </c>
      <c r="AS31" s="1">
        <v>8813</v>
      </c>
      <c r="AT31" s="1">
        <v>5618</v>
      </c>
      <c r="AU31" s="1">
        <v>450</v>
      </c>
      <c r="AV31" s="1">
        <v>40</v>
      </c>
      <c r="AW31" s="1">
        <v>1110</v>
      </c>
      <c r="AX31" s="1">
        <v>2094</v>
      </c>
      <c r="AY31">
        <v>3441</v>
      </c>
      <c r="AZ31">
        <v>10829</v>
      </c>
      <c r="BA31">
        <v>14002</v>
      </c>
      <c r="BB31">
        <v>27302</v>
      </c>
      <c r="BC31">
        <v>44347</v>
      </c>
    </row>
    <row r="32" spans="1:55" x14ac:dyDescent="0.25">
      <c r="A32" t="s">
        <v>0</v>
      </c>
      <c r="B32" t="s">
        <v>19</v>
      </c>
      <c r="C32" t="s">
        <v>20</v>
      </c>
      <c r="D32" t="s">
        <v>232</v>
      </c>
      <c r="J32">
        <v>9388</v>
      </c>
      <c r="K32">
        <v>5487</v>
      </c>
      <c r="L32">
        <v>8518</v>
      </c>
      <c r="M32">
        <v>8226</v>
      </c>
      <c r="N32">
        <v>6705</v>
      </c>
      <c r="O32">
        <v>11255</v>
      </c>
      <c r="P32">
        <v>11694</v>
      </c>
      <c r="Q32">
        <v>8535</v>
      </c>
      <c r="R32">
        <v>8671</v>
      </c>
      <c r="X32">
        <v>3937</v>
      </c>
      <c r="Y32">
        <v>6914</v>
      </c>
      <c r="Z32">
        <v>5926</v>
      </c>
      <c r="AA32" s="1">
        <v>11606</v>
      </c>
      <c r="AB32" s="1">
        <v>8162</v>
      </c>
      <c r="AC32" s="1">
        <v>6834</v>
      </c>
      <c r="AD32">
        <v>6396</v>
      </c>
      <c r="AE32" s="1">
        <v>4460</v>
      </c>
      <c r="AF32">
        <v>8652</v>
      </c>
      <c r="AG32">
        <v>14232</v>
      </c>
      <c r="AH32">
        <v>14930</v>
      </c>
      <c r="AI32">
        <v>11610</v>
      </c>
      <c r="AJ32">
        <v>12484</v>
      </c>
      <c r="AK32">
        <v>1982</v>
      </c>
      <c r="AL32">
        <v>2019</v>
      </c>
      <c r="AM32">
        <v>1567</v>
      </c>
      <c r="AN32" s="1">
        <v>3290</v>
      </c>
      <c r="AO32" s="1">
        <v>1490</v>
      </c>
      <c r="AP32" s="1">
        <v>1429</v>
      </c>
      <c r="AQ32" s="1">
        <v>703</v>
      </c>
      <c r="AR32" s="1">
        <v>1068</v>
      </c>
      <c r="AS32" s="1">
        <v>1043</v>
      </c>
      <c r="AT32" s="1">
        <v>113</v>
      </c>
      <c r="AU32" s="1">
        <v>47</v>
      </c>
      <c r="AV32" s="1">
        <v>27</v>
      </c>
      <c r="AW32" s="1">
        <v>1040</v>
      </c>
      <c r="AX32" s="1">
        <v>431</v>
      </c>
      <c r="AY32">
        <v>310</v>
      </c>
      <c r="AZ32">
        <v>288</v>
      </c>
      <c r="BA32">
        <v>1931</v>
      </c>
      <c r="BB32">
        <v>3823</v>
      </c>
      <c r="BC32">
        <v>4443</v>
      </c>
    </row>
    <row r="33" spans="1:55" x14ac:dyDescent="0.25">
      <c r="A33" t="s">
        <v>0</v>
      </c>
      <c r="B33" t="s">
        <v>194</v>
      </c>
      <c r="C33" t="s">
        <v>22</v>
      </c>
      <c r="D33" t="s">
        <v>232</v>
      </c>
      <c r="J33">
        <v>4709009</v>
      </c>
      <c r="K33">
        <v>5076164</v>
      </c>
      <c r="L33">
        <v>6417464</v>
      </c>
      <c r="M33">
        <v>5225069</v>
      </c>
      <c r="N33">
        <v>5868109</v>
      </c>
      <c r="O33">
        <v>6951630</v>
      </c>
      <c r="P33">
        <v>7235895</v>
      </c>
      <c r="Q33">
        <v>7362955</v>
      </c>
      <c r="R33">
        <v>7420629</v>
      </c>
      <c r="X33">
        <v>17525759</v>
      </c>
      <c r="Y33">
        <v>19487918</v>
      </c>
      <c r="Z33">
        <v>9653922</v>
      </c>
      <c r="AA33" s="1">
        <v>10648103</v>
      </c>
      <c r="AB33" s="1">
        <v>10219308</v>
      </c>
      <c r="AC33" s="1">
        <v>10215243</v>
      </c>
      <c r="AD33">
        <v>10263820</v>
      </c>
      <c r="AE33" s="1">
        <v>8100291</v>
      </c>
      <c r="AF33">
        <v>8779209</v>
      </c>
      <c r="AG33">
        <v>10348182</v>
      </c>
      <c r="AH33">
        <v>9205338</v>
      </c>
      <c r="AI33">
        <v>6543682</v>
      </c>
      <c r="AJ33">
        <v>4547126</v>
      </c>
      <c r="AK33">
        <v>4131112</v>
      </c>
      <c r="AL33">
        <v>4107132</v>
      </c>
      <c r="AM33">
        <v>4110602</v>
      </c>
      <c r="AN33" s="1">
        <v>4442926</v>
      </c>
      <c r="AO33" s="1">
        <v>4693165</v>
      </c>
      <c r="AP33" s="1">
        <v>5902116</v>
      </c>
      <c r="AQ33" s="1">
        <v>4433018</v>
      </c>
      <c r="AR33" s="1">
        <v>3268182</v>
      </c>
      <c r="AS33" s="1">
        <v>767314</v>
      </c>
      <c r="AW33" s="1">
        <v>35554</v>
      </c>
      <c r="AX33">
        <v>17385245</v>
      </c>
      <c r="AY33">
        <v>3668856</v>
      </c>
      <c r="AZ33">
        <v>3113335</v>
      </c>
      <c r="BA33">
        <v>5332573</v>
      </c>
      <c r="BB33">
        <v>4319424</v>
      </c>
      <c r="BC33">
        <v>6243409</v>
      </c>
    </row>
    <row r="34" spans="1:55" x14ac:dyDescent="0.25">
      <c r="A34" t="s">
        <v>0</v>
      </c>
      <c r="B34" t="s">
        <v>21</v>
      </c>
      <c r="C34" t="s">
        <v>22</v>
      </c>
      <c r="D34" t="s">
        <v>232</v>
      </c>
      <c r="J34">
        <v>6686</v>
      </c>
      <c r="K34">
        <v>8213</v>
      </c>
      <c r="L34">
        <v>7872</v>
      </c>
      <c r="M34">
        <v>7636</v>
      </c>
      <c r="N34">
        <v>9286</v>
      </c>
      <c r="O34">
        <v>10988</v>
      </c>
      <c r="P34">
        <v>12667</v>
      </c>
      <c r="Q34">
        <v>15354</v>
      </c>
      <c r="R34">
        <v>15865</v>
      </c>
      <c r="X34">
        <v>24447</v>
      </c>
      <c r="Y34">
        <v>28942</v>
      </c>
      <c r="Z34">
        <v>19770</v>
      </c>
      <c r="AA34" s="1">
        <v>20086</v>
      </c>
      <c r="AB34" s="1">
        <v>17757</v>
      </c>
      <c r="AC34" s="1">
        <v>14989</v>
      </c>
      <c r="AD34">
        <v>36543</v>
      </c>
      <c r="AE34" s="1">
        <v>30949</v>
      </c>
      <c r="AF34">
        <v>28267</v>
      </c>
      <c r="AG34">
        <v>34057</v>
      </c>
      <c r="AH34">
        <v>35877</v>
      </c>
      <c r="AI34">
        <v>31037</v>
      </c>
      <c r="AJ34">
        <v>33604</v>
      </c>
      <c r="AK34">
        <v>18193</v>
      </c>
      <c r="AL34">
        <v>21842</v>
      </c>
      <c r="AM34">
        <v>16676</v>
      </c>
      <c r="AN34" s="1">
        <v>15414</v>
      </c>
      <c r="AO34" s="1">
        <v>16324</v>
      </c>
      <c r="AP34" s="1">
        <v>19195</v>
      </c>
      <c r="AQ34" s="1">
        <v>14381</v>
      </c>
      <c r="AR34" s="1">
        <v>20091</v>
      </c>
      <c r="AS34" s="1">
        <v>10840</v>
      </c>
      <c r="AT34" s="1">
        <v>6061</v>
      </c>
      <c r="AU34" s="1">
        <v>4052</v>
      </c>
      <c r="AV34" s="1">
        <v>1238</v>
      </c>
      <c r="AW34" s="1">
        <v>113557</v>
      </c>
      <c r="AX34" s="1">
        <v>293</v>
      </c>
      <c r="AY34">
        <v>2470</v>
      </c>
      <c r="AZ34">
        <v>4687</v>
      </c>
      <c r="BA34">
        <v>16147</v>
      </c>
      <c r="BB34">
        <v>32295</v>
      </c>
      <c r="BC34">
        <v>31600</v>
      </c>
    </row>
    <row r="35" spans="1:55" x14ac:dyDescent="0.25">
      <c r="A35" t="s">
        <v>0</v>
      </c>
      <c r="B35" t="s">
        <v>23</v>
      </c>
      <c r="D35" t="s">
        <v>232</v>
      </c>
      <c r="Z35">
        <v>1341</v>
      </c>
      <c r="AA35" s="1">
        <v>2253</v>
      </c>
      <c r="AB35" s="1">
        <v>5485</v>
      </c>
      <c r="AC35" s="1">
        <v>2902</v>
      </c>
      <c r="AD35">
        <v>1331</v>
      </c>
      <c r="AE35" s="1">
        <v>1279</v>
      </c>
      <c r="AF35">
        <v>1386</v>
      </c>
      <c r="AG35">
        <v>2336</v>
      </c>
      <c r="AH35">
        <v>844</v>
      </c>
      <c r="AI35">
        <v>1281</v>
      </c>
      <c r="AJ35">
        <v>2056</v>
      </c>
      <c r="AK35">
        <v>2339</v>
      </c>
      <c r="AL35">
        <v>747</v>
      </c>
      <c r="AM35">
        <v>2439</v>
      </c>
      <c r="AN35" s="1">
        <v>3613</v>
      </c>
      <c r="AO35" s="1">
        <v>5751</v>
      </c>
      <c r="AP35" s="1">
        <v>4473</v>
      </c>
      <c r="AQ35" s="1">
        <v>6315</v>
      </c>
      <c r="AR35" s="1">
        <v>2597</v>
      </c>
      <c r="AS35" s="1">
        <v>698</v>
      </c>
      <c r="AY35">
        <v>8878</v>
      </c>
      <c r="AZ35">
        <v>17241</v>
      </c>
      <c r="BA35">
        <v>11065</v>
      </c>
      <c r="BB35">
        <v>13912</v>
      </c>
      <c r="BC35">
        <v>18093</v>
      </c>
    </row>
    <row r="36" spans="1:55" x14ac:dyDescent="0.25">
      <c r="A36" t="s">
        <v>0</v>
      </c>
      <c r="B36" t="s">
        <v>193</v>
      </c>
      <c r="C36" t="s">
        <v>37</v>
      </c>
      <c r="D36" t="s">
        <v>232</v>
      </c>
      <c r="J36">
        <v>7002811</v>
      </c>
      <c r="K36">
        <v>8219178</v>
      </c>
      <c r="L36">
        <v>9860990</v>
      </c>
      <c r="M36">
        <v>9219113</v>
      </c>
      <c r="N36">
        <v>9635107</v>
      </c>
      <c r="O36">
        <v>10992314</v>
      </c>
      <c r="P36">
        <v>11170294</v>
      </c>
      <c r="Q36">
        <v>11946025</v>
      </c>
      <c r="R36">
        <v>11948719</v>
      </c>
      <c r="X36">
        <v>35952980</v>
      </c>
      <c r="Y36">
        <v>39811448</v>
      </c>
      <c r="Z36">
        <v>12805071</v>
      </c>
      <c r="AA36" s="1">
        <v>17618392</v>
      </c>
      <c r="AB36" s="1">
        <v>19040844</v>
      </c>
      <c r="AC36" s="1">
        <v>17766422</v>
      </c>
      <c r="AD36">
        <v>23216681</v>
      </c>
      <c r="AE36" s="1">
        <v>20224286</v>
      </c>
      <c r="AF36">
        <v>18455612</v>
      </c>
      <c r="AG36">
        <v>18560018</v>
      </c>
      <c r="AH36">
        <v>17517002</v>
      </c>
      <c r="AI36">
        <v>14507640</v>
      </c>
      <c r="AJ36">
        <v>9467968</v>
      </c>
      <c r="AK36">
        <v>8332320</v>
      </c>
      <c r="AL36">
        <v>7624777</v>
      </c>
      <c r="AM36">
        <v>6719363</v>
      </c>
      <c r="AN36" s="1">
        <v>6805505</v>
      </c>
      <c r="AO36" s="1">
        <v>8034377</v>
      </c>
      <c r="AP36" s="1">
        <v>8623428</v>
      </c>
      <c r="AQ36" s="1">
        <v>8207487</v>
      </c>
      <c r="AR36" s="1">
        <v>6967602</v>
      </c>
      <c r="AS36" s="1">
        <v>6098502</v>
      </c>
      <c r="AW36" s="1">
        <v>4197571</v>
      </c>
      <c r="AX36">
        <v>13736724</v>
      </c>
      <c r="AY36">
        <v>4496292</v>
      </c>
      <c r="AZ36">
        <v>5441898</v>
      </c>
      <c r="BA36">
        <v>10480816</v>
      </c>
      <c r="BB36">
        <v>8688376</v>
      </c>
      <c r="BC36">
        <v>11168138</v>
      </c>
    </row>
    <row r="37" spans="1:55" x14ac:dyDescent="0.25">
      <c r="A37" t="s">
        <v>0</v>
      </c>
      <c r="B37" t="s">
        <v>24</v>
      </c>
      <c r="C37" t="s">
        <v>37</v>
      </c>
      <c r="D37" t="s">
        <v>232</v>
      </c>
      <c r="J37">
        <v>1422</v>
      </c>
      <c r="K37">
        <v>3254</v>
      </c>
      <c r="L37">
        <v>3609</v>
      </c>
      <c r="M37">
        <v>3348</v>
      </c>
      <c r="N37">
        <v>3588</v>
      </c>
      <c r="O37">
        <v>3073</v>
      </c>
      <c r="P37">
        <v>6645</v>
      </c>
      <c r="Q37">
        <v>4236</v>
      </c>
      <c r="R37">
        <v>7119</v>
      </c>
      <c r="X37">
        <v>34506</v>
      </c>
      <c r="Y37">
        <v>40421</v>
      </c>
      <c r="Z37">
        <v>12516</v>
      </c>
      <c r="AA37" s="1">
        <v>49544</v>
      </c>
      <c r="AB37" s="1">
        <v>21206</v>
      </c>
      <c r="AC37" s="1">
        <v>28947</v>
      </c>
      <c r="AD37">
        <v>6882</v>
      </c>
      <c r="AE37" s="1">
        <v>7221</v>
      </c>
      <c r="AF37">
        <v>26330</v>
      </c>
      <c r="AG37">
        <v>10195</v>
      </c>
      <c r="AH37">
        <v>12965</v>
      </c>
      <c r="AI37">
        <v>25087</v>
      </c>
      <c r="AJ37">
        <v>6827</v>
      </c>
      <c r="AK37">
        <v>10172</v>
      </c>
      <c r="AL37">
        <v>6943</v>
      </c>
      <c r="AM37">
        <v>3434</v>
      </c>
      <c r="AN37" s="1">
        <v>2404</v>
      </c>
      <c r="AO37" s="1">
        <v>2931</v>
      </c>
      <c r="AP37" s="1">
        <v>1731</v>
      </c>
      <c r="AQ37" s="1">
        <v>3249</v>
      </c>
      <c r="AR37" s="1">
        <v>2294</v>
      </c>
      <c r="AS37" s="1">
        <v>887</v>
      </c>
      <c r="AV37" s="1">
        <v>71466</v>
      </c>
      <c r="AW37" s="1">
        <v>131007</v>
      </c>
      <c r="AX37" s="1">
        <v>34687</v>
      </c>
      <c r="AY37">
        <v>99950</v>
      </c>
      <c r="AZ37">
        <v>2624</v>
      </c>
      <c r="BA37">
        <v>21660</v>
      </c>
      <c r="BB37">
        <v>12176</v>
      </c>
      <c r="BC37">
        <v>7458</v>
      </c>
    </row>
    <row r="38" spans="1:55" x14ac:dyDescent="0.25">
      <c r="A38" t="s">
        <v>0</v>
      </c>
      <c r="B38" t="s">
        <v>25</v>
      </c>
      <c r="C38" t="s">
        <v>37</v>
      </c>
      <c r="D38" t="s">
        <v>232</v>
      </c>
      <c r="J38">
        <v>5358</v>
      </c>
      <c r="K38">
        <v>7086</v>
      </c>
      <c r="L38">
        <v>10114</v>
      </c>
      <c r="M38">
        <v>9816</v>
      </c>
      <c r="N38">
        <v>13951</v>
      </c>
      <c r="O38">
        <v>10763</v>
      </c>
      <c r="P38">
        <v>16181</v>
      </c>
      <c r="Q38">
        <v>22845</v>
      </c>
      <c r="R38">
        <v>18588</v>
      </c>
      <c r="X38">
        <v>88179</v>
      </c>
      <c r="Y38">
        <v>81495</v>
      </c>
      <c r="Z38">
        <v>29026</v>
      </c>
      <c r="AA38" s="1">
        <v>42086</v>
      </c>
      <c r="AB38" s="1">
        <v>43658</v>
      </c>
      <c r="AC38" s="1">
        <v>39069</v>
      </c>
      <c r="AD38">
        <v>31812</v>
      </c>
      <c r="AE38" s="1">
        <v>22194</v>
      </c>
      <c r="AF38">
        <v>38668</v>
      </c>
      <c r="AG38">
        <v>21809</v>
      </c>
      <c r="AH38">
        <v>24420</v>
      </c>
      <c r="AI38">
        <v>14201</v>
      </c>
      <c r="AJ38">
        <v>28638</v>
      </c>
      <c r="AK38">
        <v>11514</v>
      </c>
      <c r="AL38">
        <v>26738</v>
      </c>
      <c r="AM38">
        <v>37203</v>
      </c>
      <c r="AN38" s="1">
        <v>13485</v>
      </c>
      <c r="AO38" s="1">
        <v>8394</v>
      </c>
      <c r="AP38" s="1">
        <v>18941</v>
      </c>
      <c r="AQ38" s="1">
        <v>3981</v>
      </c>
      <c r="AR38" s="1">
        <v>10220</v>
      </c>
      <c r="AS38" s="1">
        <v>13400</v>
      </c>
      <c r="AV38" s="1">
        <v>4867</v>
      </c>
      <c r="AW38" s="1">
        <v>2625</v>
      </c>
      <c r="AY38">
        <v>28</v>
      </c>
      <c r="AZ38">
        <v>5223</v>
      </c>
      <c r="BA38">
        <v>4519</v>
      </c>
      <c r="BB38">
        <v>15457</v>
      </c>
      <c r="BC38">
        <v>20514</v>
      </c>
    </row>
    <row r="39" spans="1:55" x14ac:dyDescent="0.25">
      <c r="A39" t="s">
        <v>0</v>
      </c>
      <c r="B39" t="s">
        <v>26</v>
      </c>
      <c r="C39" t="s">
        <v>37</v>
      </c>
      <c r="D39" t="s">
        <v>232</v>
      </c>
      <c r="J39">
        <v>23361</v>
      </c>
      <c r="K39">
        <v>25549</v>
      </c>
      <c r="L39">
        <v>33743</v>
      </c>
      <c r="M39">
        <v>40245</v>
      </c>
      <c r="N39">
        <v>31193</v>
      </c>
      <c r="O39">
        <v>45625</v>
      </c>
      <c r="P39">
        <v>49632</v>
      </c>
      <c r="Q39">
        <v>62605</v>
      </c>
      <c r="R39">
        <v>63643</v>
      </c>
      <c r="X39">
        <v>118874</v>
      </c>
      <c r="Y39">
        <v>216339</v>
      </c>
      <c r="Z39">
        <v>43982</v>
      </c>
      <c r="AA39" s="1">
        <v>73791</v>
      </c>
      <c r="AB39" s="1">
        <v>75351</v>
      </c>
      <c r="AC39" s="1">
        <v>120448</v>
      </c>
      <c r="AN39" s="1"/>
      <c r="AO39" s="1"/>
      <c r="AP39" s="1"/>
      <c r="AQ39" s="1"/>
      <c r="AR39" s="1"/>
    </row>
    <row r="40" spans="1:55" x14ac:dyDescent="0.25">
      <c r="B40" t="s">
        <v>234</v>
      </c>
      <c r="AD40">
        <v>145390</v>
      </c>
      <c r="AE40" s="1">
        <v>141533</v>
      </c>
      <c r="AF40">
        <v>121148</v>
      </c>
      <c r="AG40">
        <v>127407</v>
      </c>
      <c r="AH40">
        <v>122647</v>
      </c>
      <c r="AI40">
        <v>116215</v>
      </c>
      <c r="AJ40">
        <v>52272</v>
      </c>
      <c r="AK40">
        <v>51065</v>
      </c>
      <c r="AL40">
        <v>52245</v>
      </c>
      <c r="AM40">
        <v>72364</v>
      </c>
      <c r="AN40" s="1">
        <v>68356</v>
      </c>
      <c r="AO40" s="1">
        <v>98024</v>
      </c>
      <c r="AP40" s="1">
        <v>117977</v>
      </c>
      <c r="AQ40" s="1">
        <v>60409</v>
      </c>
      <c r="AR40" s="1">
        <v>44037</v>
      </c>
      <c r="AS40" s="1">
        <v>9081</v>
      </c>
      <c r="AT40" s="1">
        <v>70369</v>
      </c>
      <c r="AU40" s="1">
        <v>14933</v>
      </c>
      <c r="AV40" s="1">
        <v>13808</v>
      </c>
      <c r="AW40" s="1">
        <v>10160</v>
      </c>
      <c r="AX40" s="1">
        <v>1802</v>
      </c>
      <c r="AY40">
        <v>977</v>
      </c>
      <c r="AZ40">
        <v>1344</v>
      </c>
      <c r="BA40">
        <v>5052</v>
      </c>
      <c r="BB40">
        <v>20344</v>
      </c>
      <c r="BC40">
        <v>32291</v>
      </c>
    </row>
    <row r="41" spans="1:55" x14ac:dyDescent="0.25">
      <c r="A41" t="s">
        <v>0</v>
      </c>
      <c r="B41" t="s">
        <v>27</v>
      </c>
      <c r="C41" t="s">
        <v>37</v>
      </c>
      <c r="D41" t="s">
        <v>232</v>
      </c>
      <c r="J41">
        <v>1615</v>
      </c>
      <c r="K41">
        <v>1624</v>
      </c>
      <c r="L41">
        <v>1023</v>
      </c>
      <c r="M41">
        <v>1195</v>
      </c>
      <c r="N41">
        <v>607</v>
      </c>
      <c r="O41">
        <v>1052</v>
      </c>
      <c r="P41">
        <v>1651</v>
      </c>
      <c r="Q41">
        <v>1109</v>
      </c>
      <c r="R41">
        <v>1012</v>
      </c>
      <c r="X41">
        <v>20</v>
      </c>
      <c r="Y41">
        <v>5810</v>
      </c>
      <c r="Z41">
        <v>358</v>
      </c>
      <c r="AA41" s="1">
        <v>293</v>
      </c>
      <c r="AB41" s="1">
        <v>177</v>
      </c>
      <c r="AC41" s="1">
        <v>342</v>
      </c>
      <c r="AD41">
        <v>1006</v>
      </c>
      <c r="AE41" s="1">
        <v>762</v>
      </c>
      <c r="AF41">
        <v>933</v>
      </c>
      <c r="AG41">
        <v>2438</v>
      </c>
      <c r="AH41">
        <v>1434</v>
      </c>
      <c r="AI41">
        <v>1165</v>
      </c>
      <c r="AJ41">
        <v>1267</v>
      </c>
      <c r="AK41">
        <v>716</v>
      </c>
      <c r="AL41">
        <v>1240</v>
      </c>
      <c r="AM41">
        <v>819</v>
      </c>
      <c r="AN41" s="1">
        <v>826</v>
      </c>
      <c r="AO41" s="1">
        <v>1527</v>
      </c>
      <c r="AP41" s="1">
        <v>577</v>
      </c>
      <c r="AQ41" s="1">
        <v>612</v>
      </c>
      <c r="AR41" s="1">
        <v>232</v>
      </c>
      <c r="AS41" s="1">
        <v>69</v>
      </c>
      <c r="AX41" s="1">
        <v>11</v>
      </c>
      <c r="AY41">
        <v>397</v>
      </c>
      <c r="AZ41">
        <v>26</v>
      </c>
      <c r="BA41">
        <v>21</v>
      </c>
      <c r="BB41">
        <v>74</v>
      </c>
      <c r="BC41">
        <v>610</v>
      </c>
    </row>
    <row r="42" spans="1:55" x14ac:dyDescent="0.25">
      <c r="A42" t="s">
        <v>0</v>
      </c>
      <c r="B42" t="s">
        <v>28</v>
      </c>
      <c r="C42" t="s">
        <v>37</v>
      </c>
      <c r="D42" t="s">
        <v>232</v>
      </c>
      <c r="J42">
        <v>2561</v>
      </c>
      <c r="K42">
        <v>1665</v>
      </c>
      <c r="L42">
        <v>1270</v>
      </c>
      <c r="M42">
        <v>942</v>
      </c>
      <c r="N42">
        <v>894</v>
      </c>
      <c r="O42">
        <v>1575</v>
      </c>
      <c r="P42">
        <v>1657</v>
      </c>
      <c r="Q42">
        <v>990</v>
      </c>
      <c r="R42">
        <v>1667</v>
      </c>
      <c r="X42">
        <v>3347</v>
      </c>
      <c r="Y42">
        <v>820</v>
      </c>
      <c r="Z42">
        <v>711</v>
      </c>
      <c r="AA42" s="1">
        <v>484</v>
      </c>
      <c r="AB42" s="1">
        <v>339</v>
      </c>
      <c r="AC42" s="1">
        <v>445</v>
      </c>
      <c r="AD42">
        <v>542</v>
      </c>
      <c r="AE42" s="1">
        <v>124</v>
      </c>
      <c r="AF42">
        <v>589</v>
      </c>
      <c r="AG42">
        <v>2023</v>
      </c>
      <c r="AH42">
        <v>2025</v>
      </c>
      <c r="AI42">
        <v>1529</v>
      </c>
      <c r="AJ42">
        <v>965</v>
      </c>
      <c r="AK42">
        <v>566</v>
      </c>
      <c r="AL42">
        <v>542</v>
      </c>
      <c r="AM42">
        <v>3568</v>
      </c>
      <c r="AN42" s="1">
        <v>1283</v>
      </c>
      <c r="AO42" s="1">
        <v>2134</v>
      </c>
      <c r="AP42" s="1">
        <v>3631</v>
      </c>
      <c r="AQ42" s="1">
        <v>2022</v>
      </c>
      <c r="AR42" s="1">
        <v>1783</v>
      </c>
      <c r="AS42" s="1">
        <v>2458</v>
      </c>
      <c r="AU42" s="1">
        <v>5</v>
      </c>
      <c r="AV42" s="1">
        <v>23</v>
      </c>
      <c r="AW42" s="1">
        <v>2858</v>
      </c>
      <c r="AX42" s="1">
        <v>96</v>
      </c>
      <c r="AY42">
        <v>1819</v>
      </c>
      <c r="AZ42">
        <v>558</v>
      </c>
      <c r="BA42">
        <v>3468</v>
      </c>
      <c r="BC42">
        <v>2359</v>
      </c>
    </row>
    <row r="43" spans="1:55" x14ac:dyDescent="0.25">
      <c r="A43" t="s">
        <v>0</v>
      </c>
      <c r="B43" t="s">
        <v>29</v>
      </c>
      <c r="C43" t="s">
        <v>37</v>
      </c>
      <c r="D43" t="s">
        <v>232</v>
      </c>
      <c r="J43">
        <v>195</v>
      </c>
      <c r="K43">
        <v>330</v>
      </c>
      <c r="M43">
        <v>159</v>
      </c>
      <c r="N43">
        <v>160</v>
      </c>
      <c r="O43">
        <v>69</v>
      </c>
      <c r="P43">
        <v>173</v>
      </c>
      <c r="Q43">
        <v>152</v>
      </c>
      <c r="R43">
        <v>26</v>
      </c>
      <c r="X43">
        <v>12</v>
      </c>
      <c r="Y43">
        <v>32</v>
      </c>
      <c r="AD43">
        <v>36</v>
      </c>
      <c r="AE43" s="1">
        <v>4</v>
      </c>
      <c r="AF43">
        <v>219</v>
      </c>
      <c r="AG43">
        <v>182</v>
      </c>
      <c r="AH43">
        <v>203</v>
      </c>
      <c r="AI43">
        <v>573</v>
      </c>
      <c r="AJ43">
        <v>463</v>
      </c>
      <c r="AK43">
        <v>870</v>
      </c>
      <c r="AL43">
        <v>334</v>
      </c>
      <c r="AM43">
        <v>727</v>
      </c>
      <c r="AN43" s="1">
        <v>579</v>
      </c>
      <c r="AO43" s="1">
        <v>358</v>
      </c>
      <c r="AP43" s="1">
        <v>319</v>
      </c>
      <c r="AQ43" s="1">
        <v>114</v>
      </c>
      <c r="AR43" s="1">
        <v>130</v>
      </c>
      <c r="AS43" s="1">
        <v>37</v>
      </c>
      <c r="AV43" s="1">
        <v>47</v>
      </c>
      <c r="AW43" s="1">
        <v>201</v>
      </c>
      <c r="AX43" s="1">
        <v>105</v>
      </c>
      <c r="AY43">
        <v>74</v>
      </c>
      <c r="BA43">
        <v>197</v>
      </c>
      <c r="BB43">
        <v>175</v>
      </c>
    </row>
    <row r="44" spans="1:55" x14ac:dyDescent="0.25">
      <c r="A44" t="s">
        <v>0</v>
      </c>
      <c r="B44" t="s">
        <v>30</v>
      </c>
      <c r="C44" t="s">
        <v>37</v>
      </c>
      <c r="D44" t="s">
        <v>232</v>
      </c>
      <c r="Z44">
        <v>26164</v>
      </c>
      <c r="AA44" s="1">
        <v>17869</v>
      </c>
      <c r="AB44">
        <v>13439</v>
      </c>
      <c r="AC44" s="1">
        <v>16869</v>
      </c>
      <c r="AD44">
        <v>14292</v>
      </c>
      <c r="AE44" s="1">
        <v>10685</v>
      </c>
      <c r="AF44">
        <v>19901</v>
      </c>
      <c r="AG44">
        <v>16220</v>
      </c>
      <c r="AH44">
        <v>22329</v>
      </c>
      <c r="AI44">
        <v>26837</v>
      </c>
      <c r="AJ44">
        <v>26418</v>
      </c>
      <c r="AK44">
        <v>15828</v>
      </c>
      <c r="AL44">
        <v>13244</v>
      </c>
      <c r="AM44">
        <v>10820</v>
      </c>
      <c r="AN44" s="1">
        <v>16010</v>
      </c>
      <c r="AO44" s="1">
        <v>12923</v>
      </c>
      <c r="AP44" s="1">
        <v>20417</v>
      </c>
      <c r="AQ44" s="1">
        <v>19322</v>
      </c>
      <c r="AR44" s="1">
        <v>12684</v>
      </c>
    </row>
    <row r="45" spans="1:55" x14ac:dyDescent="0.25">
      <c r="A45" t="s">
        <v>0</v>
      </c>
      <c r="B45" t="s">
        <v>31</v>
      </c>
      <c r="C45" t="s">
        <v>37</v>
      </c>
      <c r="D45" t="s">
        <v>232</v>
      </c>
      <c r="J45">
        <v>76</v>
      </c>
      <c r="K45">
        <v>240</v>
      </c>
      <c r="L45">
        <v>210</v>
      </c>
      <c r="M45">
        <v>307</v>
      </c>
      <c r="N45">
        <v>392</v>
      </c>
      <c r="O45">
        <v>1494</v>
      </c>
      <c r="P45">
        <v>498</v>
      </c>
      <c r="Q45">
        <v>604</v>
      </c>
      <c r="R45">
        <v>659</v>
      </c>
      <c r="X45">
        <v>73</v>
      </c>
      <c r="Y45">
        <v>261</v>
      </c>
      <c r="Z45">
        <v>135</v>
      </c>
      <c r="AA45" s="1">
        <v>141</v>
      </c>
      <c r="AB45" s="1">
        <v>50</v>
      </c>
      <c r="AC45" s="1">
        <v>330</v>
      </c>
      <c r="AD45">
        <v>55</v>
      </c>
      <c r="AE45" s="1">
        <v>27</v>
      </c>
      <c r="AF45">
        <v>85</v>
      </c>
      <c r="AG45">
        <v>285</v>
      </c>
      <c r="AH45">
        <v>130</v>
      </c>
      <c r="AI45">
        <v>100</v>
      </c>
      <c r="AJ45">
        <v>56</v>
      </c>
      <c r="AK45">
        <v>307</v>
      </c>
      <c r="AL45">
        <v>155</v>
      </c>
      <c r="AM45">
        <v>97</v>
      </c>
      <c r="AN45" s="1">
        <v>548</v>
      </c>
      <c r="AO45" s="1">
        <v>425</v>
      </c>
      <c r="AP45" s="1">
        <v>486</v>
      </c>
      <c r="AQ45" s="1">
        <v>169</v>
      </c>
      <c r="AR45" s="1">
        <v>271</v>
      </c>
      <c r="AS45" s="1">
        <v>85</v>
      </c>
      <c r="AT45" s="1">
        <v>18</v>
      </c>
      <c r="AZ45">
        <v>83</v>
      </c>
      <c r="BA45">
        <v>32</v>
      </c>
      <c r="BB45">
        <v>83</v>
      </c>
      <c r="BC45">
        <v>1243</v>
      </c>
    </row>
    <row r="46" spans="1:55" x14ac:dyDescent="0.25">
      <c r="A46" t="s">
        <v>0</v>
      </c>
      <c r="B46" t="s">
        <v>32</v>
      </c>
      <c r="C46" t="s">
        <v>37</v>
      </c>
      <c r="D46" t="s">
        <v>232</v>
      </c>
      <c r="J46">
        <v>1159</v>
      </c>
      <c r="K46">
        <v>712</v>
      </c>
      <c r="L46">
        <v>1035</v>
      </c>
      <c r="M46">
        <v>1861</v>
      </c>
      <c r="N46">
        <v>2220</v>
      </c>
      <c r="O46">
        <v>3081</v>
      </c>
      <c r="P46">
        <v>3839</v>
      </c>
      <c r="Q46">
        <v>2238</v>
      </c>
      <c r="R46">
        <v>3352</v>
      </c>
      <c r="X46">
        <v>674</v>
      </c>
      <c r="Y46">
        <v>1586</v>
      </c>
      <c r="Z46">
        <v>1660</v>
      </c>
      <c r="AA46" s="1">
        <v>2796</v>
      </c>
      <c r="AB46" s="1">
        <v>2154</v>
      </c>
      <c r="AC46" s="1">
        <v>3111</v>
      </c>
      <c r="AD46">
        <v>1410</v>
      </c>
      <c r="AE46" s="1">
        <v>7295</v>
      </c>
      <c r="AF46">
        <v>4073</v>
      </c>
      <c r="AG46">
        <v>9269</v>
      </c>
      <c r="AH46">
        <v>2865</v>
      </c>
      <c r="AI46">
        <v>2361</v>
      </c>
      <c r="AJ46">
        <v>3210</v>
      </c>
      <c r="AK46">
        <v>1990</v>
      </c>
      <c r="AL46">
        <v>1357</v>
      </c>
      <c r="AM46">
        <v>939</v>
      </c>
      <c r="AN46" s="1">
        <v>2243</v>
      </c>
      <c r="AO46" s="1">
        <v>1973</v>
      </c>
      <c r="AP46" s="1">
        <v>1267</v>
      </c>
      <c r="AQ46" s="1">
        <v>1398</v>
      </c>
      <c r="AR46" s="1">
        <v>2168</v>
      </c>
      <c r="AS46" s="1">
        <v>6641</v>
      </c>
      <c r="AT46" s="1">
        <v>53</v>
      </c>
      <c r="AY46">
        <v>1649</v>
      </c>
      <c r="AZ46">
        <v>35</v>
      </c>
      <c r="BA46">
        <v>75</v>
      </c>
      <c r="BB46">
        <v>165</v>
      </c>
      <c r="BC46">
        <v>10135</v>
      </c>
    </row>
    <row r="47" spans="1:55" x14ac:dyDescent="0.25">
      <c r="A47" t="s">
        <v>0</v>
      </c>
      <c r="B47" t="s">
        <v>33</v>
      </c>
      <c r="C47" t="s">
        <v>37</v>
      </c>
      <c r="D47" t="s">
        <v>232</v>
      </c>
      <c r="J47">
        <v>107</v>
      </c>
      <c r="K47">
        <v>156</v>
      </c>
      <c r="L47">
        <v>403</v>
      </c>
      <c r="M47">
        <v>220</v>
      </c>
      <c r="N47">
        <v>299</v>
      </c>
      <c r="O47">
        <v>404</v>
      </c>
      <c r="P47">
        <v>2234</v>
      </c>
      <c r="Q47">
        <v>19591</v>
      </c>
      <c r="R47">
        <v>14282</v>
      </c>
      <c r="X47">
        <v>120</v>
      </c>
      <c r="Y47">
        <v>935</v>
      </c>
      <c r="Z47">
        <v>2439</v>
      </c>
      <c r="AA47" s="1">
        <v>539</v>
      </c>
      <c r="AB47" s="1">
        <v>452</v>
      </c>
      <c r="AC47" s="1">
        <v>1402</v>
      </c>
      <c r="AD47">
        <v>621</v>
      </c>
      <c r="AE47" s="1">
        <v>732</v>
      </c>
      <c r="AF47">
        <v>1713</v>
      </c>
      <c r="AG47">
        <v>452</v>
      </c>
      <c r="AH47">
        <v>1270</v>
      </c>
      <c r="AI47">
        <v>1870</v>
      </c>
      <c r="AJ47">
        <v>2677</v>
      </c>
      <c r="AK47">
        <v>7235</v>
      </c>
      <c r="AL47">
        <v>3758</v>
      </c>
      <c r="AM47">
        <v>89</v>
      </c>
      <c r="AN47" s="1">
        <v>279</v>
      </c>
      <c r="AO47" s="1">
        <v>209</v>
      </c>
      <c r="AP47" s="1">
        <v>118</v>
      </c>
      <c r="AQ47" s="1">
        <v>76</v>
      </c>
      <c r="AR47" s="1">
        <v>46</v>
      </c>
      <c r="AS47" s="1">
        <v>33</v>
      </c>
      <c r="AT47" s="1">
        <v>2</v>
      </c>
      <c r="AU47" s="1">
        <v>30</v>
      </c>
      <c r="AX47" s="1">
        <v>400</v>
      </c>
      <c r="BA47">
        <v>54</v>
      </c>
      <c r="BB47">
        <v>3</v>
      </c>
      <c r="BC47">
        <v>61</v>
      </c>
    </row>
    <row r="48" spans="1:55" x14ac:dyDescent="0.25">
      <c r="A48" t="s">
        <v>0</v>
      </c>
      <c r="B48" t="s">
        <v>34</v>
      </c>
      <c r="C48" t="s">
        <v>37</v>
      </c>
      <c r="D48" t="s">
        <v>232</v>
      </c>
      <c r="N48">
        <v>3442</v>
      </c>
      <c r="O48">
        <v>3</v>
      </c>
      <c r="R48">
        <v>7</v>
      </c>
      <c r="AA48" s="1">
        <v>99352</v>
      </c>
      <c r="AB48" s="1">
        <v>211227</v>
      </c>
      <c r="AC48" s="1">
        <v>47759</v>
      </c>
      <c r="AD48">
        <v>13742</v>
      </c>
      <c r="AE48" s="1">
        <v>13363</v>
      </c>
      <c r="AF48">
        <v>35478</v>
      </c>
      <c r="AG48">
        <v>20020</v>
      </c>
      <c r="AH48">
        <v>9534</v>
      </c>
      <c r="AI48">
        <v>17423</v>
      </c>
      <c r="AJ48">
        <v>11949</v>
      </c>
      <c r="AK48">
        <v>5746</v>
      </c>
      <c r="AL48">
        <v>5874</v>
      </c>
      <c r="AM48">
        <v>197</v>
      </c>
      <c r="AN48" s="1">
        <v>34</v>
      </c>
      <c r="AO48" s="1">
        <v>10</v>
      </c>
      <c r="AP48" s="1"/>
      <c r="AQ48" s="1">
        <v>1</v>
      </c>
      <c r="AR48" s="1">
        <v>2</v>
      </c>
      <c r="AV48" s="1">
        <v>3</v>
      </c>
      <c r="BB48">
        <v>281</v>
      </c>
      <c r="BC48">
        <v>879</v>
      </c>
    </row>
    <row r="49" spans="1:55" x14ac:dyDescent="0.25">
      <c r="A49" t="s">
        <v>0</v>
      </c>
      <c r="B49" t="s">
        <v>35</v>
      </c>
      <c r="C49" t="s">
        <v>37</v>
      </c>
      <c r="D49" t="s">
        <v>232</v>
      </c>
      <c r="J49">
        <v>25110</v>
      </c>
      <c r="K49">
        <v>14633</v>
      </c>
      <c r="L49">
        <v>13920</v>
      </c>
      <c r="M49">
        <v>15785</v>
      </c>
      <c r="N49">
        <v>10292</v>
      </c>
      <c r="O49">
        <v>13467</v>
      </c>
      <c r="P49">
        <v>24601</v>
      </c>
      <c r="Q49">
        <v>15923</v>
      </c>
      <c r="R49">
        <v>30802</v>
      </c>
      <c r="X49">
        <v>12371</v>
      </c>
      <c r="Y49">
        <v>11394</v>
      </c>
      <c r="Z49">
        <v>766</v>
      </c>
      <c r="AA49" s="1">
        <v>1130</v>
      </c>
      <c r="AC49" s="1">
        <v>386</v>
      </c>
      <c r="AD49">
        <v>1399</v>
      </c>
      <c r="AE49" s="1">
        <v>1</v>
      </c>
      <c r="AF49">
        <v>138</v>
      </c>
      <c r="AG49">
        <v>5332</v>
      </c>
      <c r="AH49">
        <v>8444</v>
      </c>
      <c r="AI49">
        <v>7501</v>
      </c>
      <c r="AJ49">
        <v>2211</v>
      </c>
      <c r="AK49">
        <v>513</v>
      </c>
      <c r="AL49">
        <v>2993</v>
      </c>
      <c r="AM49">
        <v>61</v>
      </c>
      <c r="AN49" s="1">
        <v>351</v>
      </c>
      <c r="AO49" s="1">
        <v>364</v>
      </c>
      <c r="AP49" s="1">
        <v>163</v>
      </c>
      <c r="AQ49" s="1">
        <v>158</v>
      </c>
      <c r="AR49" s="1">
        <v>66</v>
      </c>
      <c r="AS49" s="1">
        <v>8</v>
      </c>
      <c r="BA49">
        <v>56</v>
      </c>
      <c r="BB49">
        <v>14</v>
      </c>
      <c r="BC49">
        <v>21</v>
      </c>
    </row>
    <row r="50" spans="1:55" x14ac:dyDescent="0.25">
      <c r="A50" t="s">
        <v>0</v>
      </c>
      <c r="B50" t="s">
        <v>36</v>
      </c>
      <c r="C50" t="s">
        <v>37</v>
      </c>
      <c r="D50" t="s">
        <v>232</v>
      </c>
      <c r="J50">
        <v>1004</v>
      </c>
      <c r="K50">
        <v>100</v>
      </c>
      <c r="L50">
        <v>118</v>
      </c>
      <c r="M50">
        <v>102</v>
      </c>
      <c r="O50">
        <v>45</v>
      </c>
      <c r="P50">
        <v>154</v>
      </c>
      <c r="Q50">
        <v>250</v>
      </c>
      <c r="R50">
        <v>588</v>
      </c>
      <c r="X50">
        <v>34</v>
      </c>
      <c r="Y50">
        <v>281</v>
      </c>
      <c r="Z50">
        <v>119</v>
      </c>
      <c r="AA50" s="1">
        <v>34</v>
      </c>
      <c r="AB50" s="1">
        <v>99</v>
      </c>
      <c r="AC50" s="1">
        <v>82</v>
      </c>
      <c r="AD50">
        <v>234</v>
      </c>
      <c r="AE50" s="1">
        <v>341</v>
      </c>
      <c r="AF50">
        <v>710</v>
      </c>
      <c r="AG50">
        <v>1376</v>
      </c>
      <c r="AH50">
        <v>1570</v>
      </c>
      <c r="AI50">
        <v>2091</v>
      </c>
      <c r="AJ50">
        <v>1198</v>
      </c>
      <c r="AK50">
        <v>274</v>
      </c>
      <c r="AL50">
        <v>128</v>
      </c>
      <c r="AM50">
        <v>272</v>
      </c>
      <c r="AN50" s="1">
        <v>249</v>
      </c>
      <c r="AO50" s="1">
        <v>768</v>
      </c>
      <c r="AP50" s="1">
        <v>365</v>
      </c>
      <c r="AQ50" s="1">
        <v>841</v>
      </c>
      <c r="AR50" s="1">
        <v>287</v>
      </c>
      <c r="AS50" s="1">
        <v>269</v>
      </c>
      <c r="AT50" s="1">
        <v>35</v>
      </c>
      <c r="AZ50">
        <v>120</v>
      </c>
      <c r="BC50">
        <v>51</v>
      </c>
    </row>
    <row r="51" spans="1:55" x14ac:dyDescent="0.25">
      <c r="A51" t="s">
        <v>0</v>
      </c>
      <c r="B51" t="s">
        <v>38</v>
      </c>
      <c r="D51" t="s">
        <v>232</v>
      </c>
      <c r="J51">
        <v>271178</v>
      </c>
      <c r="K51">
        <v>272639</v>
      </c>
      <c r="L51">
        <v>260827</v>
      </c>
      <c r="M51">
        <v>506552</v>
      </c>
      <c r="N51">
        <v>508788</v>
      </c>
      <c r="O51">
        <v>545970</v>
      </c>
      <c r="P51">
        <v>526179</v>
      </c>
      <c r="Q51">
        <v>718176</v>
      </c>
      <c r="R51">
        <v>875587</v>
      </c>
      <c r="X51">
        <v>1563275</v>
      </c>
      <c r="Y51">
        <v>2853144</v>
      </c>
      <c r="Z51">
        <v>1047020</v>
      </c>
      <c r="AA51" s="1">
        <v>1300037</v>
      </c>
      <c r="AB51" s="1">
        <v>1354595</v>
      </c>
      <c r="AC51" s="1">
        <v>1394142</v>
      </c>
      <c r="AD51">
        <v>1182216</v>
      </c>
      <c r="AE51" s="1">
        <v>1637323</v>
      </c>
      <c r="AF51">
        <v>1372697</v>
      </c>
      <c r="AG51">
        <v>1311348</v>
      </c>
      <c r="AH51">
        <v>1167610</v>
      </c>
      <c r="AI51">
        <v>1096363</v>
      </c>
      <c r="AJ51">
        <v>853410</v>
      </c>
      <c r="AK51">
        <v>737268</v>
      </c>
      <c r="AL51">
        <v>634277</v>
      </c>
      <c r="AM51">
        <v>789821</v>
      </c>
      <c r="AN51" s="1">
        <v>927851</v>
      </c>
      <c r="AO51" s="1">
        <v>1067603</v>
      </c>
      <c r="AP51" s="1">
        <v>1090036</v>
      </c>
      <c r="AQ51" s="1">
        <v>786947</v>
      </c>
      <c r="AR51" s="1">
        <v>852865</v>
      </c>
      <c r="AS51" s="1">
        <v>434555</v>
      </c>
      <c r="AT51" s="1">
        <v>37272</v>
      </c>
      <c r="AU51" s="1">
        <v>14628</v>
      </c>
      <c r="AV51" s="1">
        <v>24070</v>
      </c>
      <c r="AW51" s="1">
        <v>22676</v>
      </c>
      <c r="AX51" s="1">
        <v>170448</v>
      </c>
      <c r="AY51">
        <v>1350503</v>
      </c>
      <c r="AZ51">
        <v>2045904</v>
      </c>
      <c r="BA51">
        <v>1170597</v>
      </c>
      <c r="BB51">
        <v>1177288</v>
      </c>
      <c r="BC51">
        <v>1677263</v>
      </c>
    </row>
    <row r="52" spans="1:55" x14ac:dyDescent="0.25">
      <c r="A52" t="s">
        <v>0</v>
      </c>
      <c r="B52" t="s">
        <v>207</v>
      </c>
      <c r="D52" t="s">
        <v>232</v>
      </c>
      <c r="AN52" s="1">
        <v>69</v>
      </c>
      <c r="AO52" s="1"/>
      <c r="AP52" s="1"/>
      <c r="AQ52" s="1"/>
      <c r="AR52" s="1"/>
      <c r="BB52">
        <v>322</v>
      </c>
      <c r="BC52">
        <v>1091</v>
      </c>
    </row>
    <row r="53" spans="1:55" x14ac:dyDescent="0.25">
      <c r="A53" t="s">
        <v>0</v>
      </c>
      <c r="B53" t="s">
        <v>192</v>
      </c>
      <c r="C53" t="s">
        <v>45</v>
      </c>
      <c r="D53" t="s">
        <v>232</v>
      </c>
      <c r="J53">
        <v>578456</v>
      </c>
      <c r="K53">
        <v>654476</v>
      </c>
      <c r="L53">
        <v>613619</v>
      </c>
      <c r="M53">
        <v>539050</v>
      </c>
      <c r="N53">
        <v>456979</v>
      </c>
      <c r="O53">
        <v>561125</v>
      </c>
      <c r="P53">
        <v>584949</v>
      </c>
      <c r="Q53">
        <v>607975</v>
      </c>
      <c r="R53">
        <v>663365</v>
      </c>
      <c r="X53">
        <v>1203683</v>
      </c>
      <c r="Y53">
        <v>1496373</v>
      </c>
      <c r="Z53">
        <v>748931</v>
      </c>
      <c r="AA53" s="1">
        <v>479815</v>
      </c>
      <c r="AB53" s="1">
        <v>654075</v>
      </c>
      <c r="AC53" s="1">
        <v>899425</v>
      </c>
      <c r="AD53">
        <v>633447</v>
      </c>
      <c r="AE53" s="1">
        <v>589194</v>
      </c>
      <c r="AF53">
        <v>428455</v>
      </c>
      <c r="AG53">
        <v>357080</v>
      </c>
      <c r="AH53">
        <v>357592</v>
      </c>
      <c r="AI53">
        <v>427972</v>
      </c>
      <c r="AJ53">
        <v>204265</v>
      </c>
      <c r="AK53">
        <v>182720</v>
      </c>
      <c r="AL53">
        <v>120055</v>
      </c>
      <c r="AM53">
        <v>157360</v>
      </c>
      <c r="AN53" s="1">
        <v>229112</v>
      </c>
      <c r="AO53" s="1">
        <v>353624</v>
      </c>
      <c r="AP53" s="1">
        <v>397246</v>
      </c>
      <c r="AQ53" s="1">
        <v>270501</v>
      </c>
      <c r="AR53" s="1">
        <v>256523</v>
      </c>
      <c r="AS53" s="1">
        <v>148842</v>
      </c>
      <c r="AT53" s="1">
        <v>128723</v>
      </c>
      <c r="AU53" s="1">
        <v>68488</v>
      </c>
      <c r="AV53" s="1">
        <v>36208</v>
      </c>
      <c r="AW53" s="1">
        <v>22075</v>
      </c>
      <c r="AX53" s="1">
        <v>52436</v>
      </c>
      <c r="AY53">
        <v>200326</v>
      </c>
      <c r="AZ53">
        <v>359391</v>
      </c>
      <c r="BA53">
        <v>124429</v>
      </c>
      <c r="BB53">
        <v>139223</v>
      </c>
      <c r="BC53">
        <v>178941</v>
      </c>
    </row>
    <row r="54" spans="1:55" x14ac:dyDescent="0.25">
      <c r="A54" t="s">
        <v>0</v>
      </c>
      <c r="B54" t="s">
        <v>39</v>
      </c>
      <c r="C54" t="s">
        <v>45</v>
      </c>
      <c r="D54" t="s">
        <v>232</v>
      </c>
      <c r="J54">
        <v>11221</v>
      </c>
      <c r="K54">
        <v>14557</v>
      </c>
      <c r="L54">
        <v>17465</v>
      </c>
      <c r="M54">
        <v>11763</v>
      </c>
      <c r="N54">
        <v>7265</v>
      </c>
      <c r="O54">
        <v>5495</v>
      </c>
      <c r="P54">
        <v>8724</v>
      </c>
      <c r="Q54">
        <v>9398</v>
      </c>
      <c r="R54">
        <v>7390</v>
      </c>
      <c r="X54">
        <v>893</v>
      </c>
      <c r="Y54">
        <v>1086</v>
      </c>
      <c r="Z54">
        <v>1325</v>
      </c>
      <c r="AA54" s="1">
        <v>3949</v>
      </c>
      <c r="AB54" s="1">
        <v>3538</v>
      </c>
      <c r="AC54" s="1">
        <v>1750</v>
      </c>
      <c r="AD54">
        <v>5820</v>
      </c>
      <c r="AE54" s="1">
        <v>3212</v>
      </c>
      <c r="AF54">
        <v>3602</v>
      </c>
      <c r="AG54">
        <v>1725</v>
      </c>
      <c r="AH54">
        <v>3253</v>
      </c>
      <c r="AI54">
        <v>1102</v>
      </c>
      <c r="AJ54">
        <v>1000</v>
      </c>
      <c r="AK54">
        <v>874</v>
      </c>
      <c r="AL54">
        <v>945</v>
      </c>
      <c r="AM54">
        <v>864</v>
      </c>
      <c r="AN54" s="1">
        <v>873</v>
      </c>
      <c r="AO54" s="1">
        <v>2672</v>
      </c>
      <c r="AP54" s="1">
        <v>1487</v>
      </c>
      <c r="AQ54" s="1">
        <v>828</v>
      </c>
      <c r="AR54" s="1">
        <v>1905</v>
      </c>
      <c r="AS54" s="1">
        <v>1363</v>
      </c>
      <c r="AT54" s="1">
        <v>41</v>
      </c>
      <c r="AU54" s="1">
        <v>112</v>
      </c>
      <c r="AV54" s="1">
        <v>829</v>
      </c>
      <c r="AW54" s="1">
        <v>5338</v>
      </c>
      <c r="AX54" s="1">
        <v>2852</v>
      </c>
      <c r="AY54">
        <v>561</v>
      </c>
      <c r="AZ54">
        <v>21</v>
      </c>
      <c r="BA54">
        <v>21</v>
      </c>
      <c r="BB54">
        <v>5872</v>
      </c>
      <c r="BC54">
        <v>23893</v>
      </c>
    </row>
    <row r="55" spans="1:55" x14ac:dyDescent="0.25">
      <c r="A55" t="s">
        <v>0</v>
      </c>
      <c r="B55" t="s">
        <v>40</v>
      </c>
      <c r="C55" t="s">
        <v>45</v>
      </c>
      <c r="D55" t="s">
        <v>232</v>
      </c>
      <c r="J55">
        <v>19959</v>
      </c>
      <c r="K55">
        <v>25185</v>
      </c>
      <c r="L55">
        <v>17250</v>
      </c>
      <c r="M55">
        <v>16936</v>
      </c>
      <c r="N55">
        <v>18803</v>
      </c>
      <c r="O55">
        <v>14898</v>
      </c>
      <c r="P55">
        <v>24767</v>
      </c>
      <c r="Q55">
        <v>39804</v>
      </c>
      <c r="R55">
        <v>55844</v>
      </c>
      <c r="X55">
        <v>48407</v>
      </c>
      <c r="Y55">
        <v>52944</v>
      </c>
      <c r="Z55">
        <v>38917</v>
      </c>
      <c r="AA55" s="1">
        <v>44794</v>
      </c>
      <c r="AB55" s="1">
        <v>58401</v>
      </c>
      <c r="AC55" s="1">
        <v>39416</v>
      </c>
      <c r="AD55">
        <v>50530</v>
      </c>
      <c r="AE55" s="1">
        <v>47032</v>
      </c>
      <c r="AF55">
        <v>35931</v>
      </c>
      <c r="AG55">
        <v>32133</v>
      </c>
      <c r="AH55">
        <v>26736</v>
      </c>
      <c r="AI55">
        <v>37418</v>
      </c>
      <c r="AJ55">
        <v>19282</v>
      </c>
      <c r="AK55">
        <v>6552</v>
      </c>
      <c r="AL55">
        <v>8362</v>
      </c>
      <c r="AM55">
        <v>7637</v>
      </c>
      <c r="AN55" s="1">
        <v>9232</v>
      </c>
      <c r="AO55" s="1">
        <v>14033</v>
      </c>
      <c r="AP55" s="1">
        <v>9835</v>
      </c>
      <c r="AQ55" s="1">
        <v>8876</v>
      </c>
      <c r="AR55" s="1">
        <v>5068</v>
      </c>
      <c r="AS55" s="1">
        <v>3434</v>
      </c>
      <c r="AT55" s="1">
        <v>186</v>
      </c>
      <c r="AV55" s="1">
        <v>1</v>
      </c>
      <c r="AX55" s="1">
        <v>223</v>
      </c>
      <c r="AY55">
        <v>2087</v>
      </c>
      <c r="AZ55">
        <v>2677</v>
      </c>
      <c r="BA55">
        <v>6069</v>
      </c>
      <c r="BB55">
        <v>6825</v>
      </c>
      <c r="BC55">
        <v>6033</v>
      </c>
    </row>
    <row r="56" spans="1:55" x14ac:dyDescent="0.25">
      <c r="A56" t="s">
        <v>0</v>
      </c>
      <c r="B56" t="s">
        <v>41</v>
      </c>
      <c r="C56" t="s">
        <v>45</v>
      </c>
      <c r="D56" t="s">
        <v>232</v>
      </c>
      <c r="J56">
        <v>10966</v>
      </c>
      <c r="K56">
        <v>14944</v>
      </c>
      <c r="L56">
        <v>19181</v>
      </c>
      <c r="M56">
        <v>14675</v>
      </c>
      <c r="N56">
        <v>14287</v>
      </c>
      <c r="O56">
        <v>12930</v>
      </c>
      <c r="P56">
        <v>12265</v>
      </c>
      <c r="Q56">
        <v>12005</v>
      </c>
      <c r="R56">
        <v>11174</v>
      </c>
      <c r="X56">
        <v>4587</v>
      </c>
      <c r="Y56">
        <v>17965</v>
      </c>
      <c r="Z56">
        <v>15096</v>
      </c>
      <c r="AA56" s="1">
        <v>5439</v>
      </c>
      <c r="AB56" s="1">
        <v>14883</v>
      </c>
      <c r="AC56" s="1">
        <v>8458</v>
      </c>
      <c r="AD56">
        <v>18595</v>
      </c>
      <c r="AE56" s="1">
        <v>25199</v>
      </c>
      <c r="AF56">
        <v>26741</v>
      </c>
      <c r="AG56">
        <v>23780</v>
      </c>
      <c r="AH56">
        <v>23982</v>
      </c>
      <c r="AI56">
        <v>14711</v>
      </c>
      <c r="AJ56">
        <v>14600</v>
      </c>
      <c r="AK56">
        <v>8818</v>
      </c>
      <c r="AL56">
        <v>7526</v>
      </c>
      <c r="AM56">
        <v>4725</v>
      </c>
      <c r="AN56" s="1">
        <v>5841</v>
      </c>
      <c r="AO56" s="1">
        <v>4788</v>
      </c>
      <c r="AP56" s="1">
        <v>3089</v>
      </c>
      <c r="AQ56" s="1">
        <v>3245</v>
      </c>
      <c r="AR56" s="1">
        <v>4292</v>
      </c>
      <c r="AS56" s="1">
        <v>1897</v>
      </c>
      <c r="AT56" s="1">
        <v>374</v>
      </c>
      <c r="AU56" s="1">
        <v>8</v>
      </c>
      <c r="AV56" s="1">
        <v>557</v>
      </c>
      <c r="AX56" s="1">
        <v>62</v>
      </c>
      <c r="AY56">
        <v>845</v>
      </c>
      <c r="AZ56">
        <v>114</v>
      </c>
      <c r="BA56">
        <v>1119</v>
      </c>
      <c r="BB56">
        <v>2498</v>
      </c>
      <c r="BC56">
        <v>616</v>
      </c>
    </row>
    <row r="57" spans="1:55" x14ac:dyDescent="0.25">
      <c r="A57" t="s">
        <v>0</v>
      </c>
      <c r="B57" t="s">
        <v>208</v>
      </c>
      <c r="C57" t="s">
        <v>45</v>
      </c>
      <c r="D57" t="s">
        <v>232</v>
      </c>
      <c r="AL57">
        <v>1140</v>
      </c>
      <c r="AM57">
        <v>1405</v>
      </c>
      <c r="AN57" s="1">
        <v>2855</v>
      </c>
      <c r="AO57" s="1">
        <v>2916</v>
      </c>
      <c r="AP57" s="1">
        <v>3091</v>
      </c>
      <c r="AQ57" s="1">
        <v>2457</v>
      </c>
      <c r="AR57" s="1">
        <v>3723</v>
      </c>
      <c r="AS57" s="1">
        <v>1129</v>
      </c>
      <c r="AT57" s="1">
        <v>270</v>
      </c>
      <c r="AU57" s="1">
        <v>1446</v>
      </c>
      <c r="AV57" s="1">
        <v>30</v>
      </c>
      <c r="AX57" s="1">
        <v>10</v>
      </c>
      <c r="AY57">
        <v>125</v>
      </c>
      <c r="AZ57">
        <v>243</v>
      </c>
      <c r="BA57">
        <v>262</v>
      </c>
      <c r="BB57">
        <v>383</v>
      </c>
      <c r="BC57">
        <v>1179</v>
      </c>
    </row>
    <row r="58" spans="1:55" x14ac:dyDescent="0.25">
      <c r="A58" t="s">
        <v>0</v>
      </c>
      <c r="B58" t="s">
        <v>42</v>
      </c>
      <c r="C58" t="s">
        <v>45</v>
      </c>
      <c r="D58" t="s">
        <v>232</v>
      </c>
      <c r="J58">
        <v>63636</v>
      </c>
      <c r="K58">
        <v>72855</v>
      </c>
      <c r="L58">
        <v>54859</v>
      </c>
      <c r="M58">
        <v>77581</v>
      </c>
      <c r="N58">
        <v>93892</v>
      </c>
      <c r="O58">
        <v>112712</v>
      </c>
      <c r="P58">
        <v>108598</v>
      </c>
      <c r="Q58">
        <v>117095</v>
      </c>
      <c r="R58">
        <v>84634</v>
      </c>
      <c r="X58">
        <v>60090</v>
      </c>
      <c r="Y58">
        <v>87199</v>
      </c>
      <c r="Z58">
        <v>51483</v>
      </c>
      <c r="AA58" s="1">
        <v>40412</v>
      </c>
      <c r="AB58" s="1">
        <v>53312</v>
      </c>
      <c r="AC58" s="1">
        <v>46430</v>
      </c>
      <c r="AD58">
        <v>54915</v>
      </c>
      <c r="AE58" s="1">
        <v>56234</v>
      </c>
      <c r="AF58">
        <v>59637</v>
      </c>
      <c r="AG58">
        <v>71756</v>
      </c>
      <c r="AH58">
        <v>80444</v>
      </c>
      <c r="AI58">
        <v>63964</v>
      </c>
      <c r="AJ58">
        <v>58308</v>
      </c>
      <c r="AK58">
        <v>45517</v>
      </c>
      <c r="AL58">
        <v>42297</v>
      </c>
      <c r="AM58">
        <v>42966</v>
      </c>
      <c r="AN58" s="1">
        <v>35862</v>
      </c>
      <c r="AO58" s="1">
        <v>31056</v>
      </c>
      <c r="AP58" s="1">
        <v>24280</v>
      </c>
      <c r="AQ58" s="1">
        <v>28394</v>
      </c>
      <c r="AR58" s="1">
        <v>25299</v>
      </c>
      <c r="AS58" s="1">
        <v>10379</v>
      </c>
      <c r="AT58" s="1">
        <v>3445</v>
      </c>
      <c r="AU58" s="1">
        <v>2029</v>
      </c>
      <c r="AV58" s="1">
        <v>1611</v>
      </c>
      <c r="AW58" s="1">
        <v>1002</v>
      </c>
      <c r="AX58" s="1">
        <v>1857</v>
      </c>
      <c r="AY58">
        <v>1758</v>
      </c>
      <c r="AZ58">
        <v>6600</v>
      </c>
      <c r="BA58">
        <v>4290</v>
      </c>
      <c r="BB58">
        <v>11587</v>
      </c>
      <c r="BC58">
        <v>8834</v>
      </c>
    </row>
    <row r="59" spans="1:55" x14ac:dyDescent="0.25">
      <c r="A59" t="s">
        <v>0</v>
      </c>
      <c r="B59" t="s">
        <v>188</v>
      </c>
      <c r="D59" t="s">
        <v>232</v>
      </c>
      <c r="J59">
        <v>10016</v>
      </c>
      <c r="K59">
        <v>3159</v>
      </c>
      <c r="L59">
        <v>1431</v>
      </c>
      <c r="M59">
        <v>6841</v>
      </c>
      <c r="N59">
        <v>1697</v>
      </c>
      <c r="O59">
        <v>2500</v>
      </c>
      <c r="P59">
        <v>1601</v>
      </c>
      <c r="Q59">
        <v>2357</v>
      </c>
      <c r="R59">
        <v>2544</v>
      </c>
      <c r="X59">
        <v>295</v>
      </c>
      <c r="Y59">
        <v>401</v>
      </c>
      <c r="Z59">
        <v>183</v>
      </c>
      <c r="AA59" s="1">
        <v>1177</v>
      </c>
      <c r="AB59" s="1">
        <v>1468</v>
      </c>
      <c r="AC59" s="1">
        <v>1128</v>
      </c>
      <c r="AD59">
        <v>1223</v>
      </c>
      <c r="AE59" s="1">
        <v>825</v>
      </c>
      <c r="AF59">
        <v>1592</v>
      </c>
      <c r="AG59">
        <v>1824</v>
      </c>
      <c r="AH59">
        <v>1727</v>
      </c>
      <c r="AI59">
        <v>1625</v>
      </c>
      <c r="AJ59">
        <v>1709</v>
      </c>
      <c r="AK59">
        <v>1722</v>
      </c>
      <c r="AL59">
        <v>1394</v>
      </c>
      <c r="AM59">
        <v>1225</v>
      </c>
      <c r="AN59" s="1">
        <v>1188</v>
      </c>
      <c r="AO59" s="1">
        <v>543</v>
      </c>
      <c r="AP59" s="1">
        <v>646</v>
      </c>
      <c r="AQ59" s="1">
        <v>760</v>
      </c>
      <c r="AR59" s="1">
        <v>540</v>
      </c>
      <c r="AS59" s="1">
        <v>629</v>
      </c>
      <c r="AT59" s="1">
        <v>193</v>
      </c>
      <c r="AU59" s="1">
        <v>207</v>
      </c>
      <c r="AV59" s="1">
        <v>4</v>
      </c>
      <c r="AW59" s="1">
        <v>36</v>
      </c>
      <c r="AX59" s="1">
        <v>19</v>
      </c>
      <c r="AY59">
        <v>129</v>
      </c>
      <c r="AZ59">
        <v>580</v>
      </c>
      <c r="BA59">
        <v>4314</v>
      </c>
      <c r="BB59">
        <v>1963</v>
      </c>
      <c r="BC59">
        <v>4561</v>
      </c>
    </row>
    <row r="60" spans="1:55" x14ac:dyDescent="0.25">
      <c r="A60" t="s">
        <v>0</v>
      </c>
      <c r="B60" t="s">
        <v>43</v>
      </c>
      <c r="C60" t="s">
        <v>45</v>
      </c>
      <c r="D60" t="s">
        <v>232</v>
      </c>
      <c r="M60">
        <v>8</v>
      </c>
      <c r="N60">
        <v>63</v>
      </c>
      <c r="O60">
        <v>22</v>
      </c>
      <c r="R60">
        <v>3</v>
      </c>
      <c r="X60">
        <v>19</v>
      </c>
      <c r="Y60">
        <v>49</v>
      </c>
      <c r="Z60">
        <v>187</v>
      </c>
      <c r="AA60" s="1">
        <v>25</v>
      </c>
      <c r="AB60" s="1">
        <v>13</v>
      </c>
      <c r="AC60" s="1">
        <v>113</v>
      </c>
      <c r="AD60">
        <v>187</v>
      </c>
      <c r="AE60" s="1">
        <v>346</v>
      </c>
      <c r="AF60">
        <v>105</v>
      </c>
      <c r="AG60">
        <v>142</v>
      </c>
      <c r="AH60">
        <v>17</v>
      </c>
      <c r="AI60">
        <v>762</v>
      </c>
      <c r="AJ60">
        <v>49</v>
      </c>
      <c r="AK60">
        <v>45</v>
      </c>
      <c r="AL60">
        <v>38</v>
      </c>
      <c r="AM60">
        <v>131</v>
      </c>
      <c r="AN60" s="1">
        <v>160</v>
      </c>
      <c r="AO60" s="1"/>
      <c r="AP60" s="1"/>
      <c r="AQ60" s="1">
        <v>2</v>
      </c>
      <c r="AR60" s="1"/>
      <c r="AZ60">
        <v>53</v>
      </c>
      <c r="BA60">
        <v>3</v>
      </c>
      <c r="BB60">
        <v>26</v>
      </c>
      <c r="BC60">
        <v>1</v>
      </c>
    </row>
    <row r="61" spans="1:55" x14ac:dyDescent="0.25">
      <c r="A61" t="s">
        <v>0</v>
      </c>
      <c r="B61" t="s">
        <v>44</v>
      </c>
      <c r="C61" t="s">
        <v>45</v>
      </c>
      <c r="D61" t="s">
        <v>232</v>
      </c>
      <c r="J61">
        <v>196</v>
      </c>
      <c r="K61">
        <v>23</v>
      </c>
      <c r="M61">
        <v>11</v>
      </c>
      <c r="O61">
        <v>6</v>
      </c>
      <c r="P61">
        <v>17</v>
      </c>
      <c r="R61">
        <v>34</v>
      </c>
      <c r="X61">
        <v>36</v>
      </c>
      <c r="Y61">
        <v>45</v>
      </c>
      <c r="Z61">
        <v>63</v>
      </c>
      <c r="AA61" s="1">
        <v>117</v>
      </c>
      <c r="AB61" s="1">
        <v>131</v>
      </c>
      <c r="AC61" s="1">
        <v>100</v>
      </c>
      <c r="AD61">
        <v>88</v>
      </c>
      <c r="AE61" s="1">
        <v>20</v>
      </c>
      <c r="AF61">
        <v>42</v>
      </c>
      <c r="AG61">
        <v>11</v>
      </c>
      <c r="AH61">
        <v>157</v>
      </c>
      <c r="AK61">
        <v>71</v>
      </c>
      <c r="AL61">
        <v>1</v>
      </c>
      <c r="AM61">
        <v>150</v>
      </c>
      <c r="AN61" s="1">
        <v>29</v>
      </c>
      <c r="AO61" s="1">
        <v>4</v>
      </c>
      <c r="AP61" s="1"/>
      <c r="AQ61" s="1"/>
      <c r="AR61" s="1"/>
      <c r="BC61">
        <v>5</v>
      </c>
    </row>
    <row r="62" spans="1:55" x14ac:dyDescent="0.25">
      <c r="A62" t="s">
        <v>0</v>
      </c>
      <c r="B62" t="s">
        <v>191</v>
      </c>
      <c r="C62" t="s">
        <v>49</v>
      </c>
      <c r="D62" t="s">
        <v>232</v>
      </c>
      <c r="J62">
        <v>595931</v>
      </c>
      <c r="K62">
        <v>713684</v>
      </c>
      <c r="L62">
        <v>792111</v>
      </c>
      <c r="M62">
        <v>501648</v>
      </c>
      <c r="N62">
        <v>495415</v>
      </c>
      <c r="O62">
        <v>522165</v>
      </c>
      <c r="P62">
        <v>570503</v>
      </c>
      <c r="Q62">
        <v>791036</v>
      </c>
      <c r="R62">
        <v>779820</v>
      </c>
      <c r="X62">
        <v>1968179</v>
      </c>
      <c r="Y62">
        <v>3401158</v>
      </c>
      <c r="Z62">
        <v>703527</v>
      </c>
      <c r="AA62" s="1">
        <v>959368</v>
      </c>
      <c r="AB62" s="1">
        <v>795765</v>
      </c>
      <c r="AC62" s="1">
        <v>899211</v>
      </c>
      <c r="AD62">
        <v>758831</v>
      </c>
      <c r="AE62" s="1">
        <v>538875</v>
      </c>
      <c r="AF62">
        <v>640075</v>
      </c>
      <c r="AG62">
        <v>644915</v>
      </c>
      <c r="AH62">
        <v>485580</v>
      </c>
      <c r="AI62">
        <v>526743</v>
      </c>
      <c r="AJ62">
        <v>222025</v>
      </c>
      <c r="AK62">
        <v>353574</v>
      </c>
      <c r="AL62">
        <v>214496</v>
      </c>
      <c r="AM62">
        <v>274224</v>
      </c>
      <c r="AN62" s="1">
        <v>414284</v>
      </c>
      <c r="AO62" s="1">
        <v>242195</v>
      </c>
      <c r="AP62" s="1">
        <v>966650</v>
      </c>
      <c r="AQ62" s="1">
        <v>710604</v>
      </c>
      <c r="AR62" s="1">
        <v>341622</v>
      </c>
      <c r="AS62" s="1">
        <v>100315</v>
      </c>
      <c r="AT62" s="1">
        <v>118044</v>
      </c>
      <c r="AU62" s="1">
        <v>47950</v>
      </c>
      <c r="AV62" s="1">
        <v>38000</v>
      </c>
      <c r="AW62" s="1">
        <v>261213</v>
      </c>
      <c r="AX62" s="1">
        <v>576523</v>
      </c>
      <c r="AY62">
        <v>524551</v>
      </c>
      <c r="AZ62">
        <v>348142</v>
      </c>
      <c r="BA62">
        <v>427345</v>
      </c>
      <c r="BB62">
        <v>479961</v>
      </c>
      <c r="BC62">
        <v>690954</v>
      </c>
    </row>
    <row r="63" spans="1:55" x14ac:dyDescent="0.25">
      <c r="A63" t="s">
        <v>0</v>
      </c>
      <c r="B63" t="s">
        <v>46</v>
      </c>
      <c r="C63" t="s">
        <v>49</v>
      </c>
      <c r="D63" t="s">
        <v>232</v>
      </c>
      <c r="J63">
        <v>102739</v>
      </c>
      <c r="K63">
        <v>144284</v>
      </c>
      <c r="L63">
        <v>143599</v>
      </c>
      <c r="M63">
        <v>95923</v>
      </c>
      <c r="N63">
        <v>106990</v>
      </c>
      <c r="O63">
        <v>143147</v>
      </c>
      <c r="P63">
        <v>212576</v>
      </c>
      <c r="Q63">
        <v>172793</v>
      </c>
      <c r="R63">
        <v>178829</v>
      </c>
      <c r="X63">
        <v>59279</v>
      </c>
      <c r="Y63">
        <v>144172</v>
      </c>
      <c r="Z63">
        <v>85766</v>
      </c>
      <c r="AA63" s="1">
        <v>103558</v>
      </c>
      <c r="AB63" s="1">
        <v>108887</v>
      </c>
      <c r="AC63" s="1">
        <v>67806</v>
      </c>
      <c r="AD63">
        <v>63279</v>
      </c>
      <c r="AE63" s="1">
        <v>61727</v>
      </c>
      <c r="AF63">
        <v>108092</v>
      </c>
      <c r="AG63">
        <v>44140</v>
      </c>
      <c r="AH63">
        <v>47394</v>
      </c>
      <c r="AI63">
        <v>37394</v>
      </c>
      <c r="AJ63">
        <v>36350</v>
      </c>
      <c r="AK63">
        <v>34969</v>
      </c>
      <c r="AL63">
        <v>53830</v>
      </c>
      <c r="AM63">
        <v>29841</v>
      </c>
      <c r="AN63" s="1">
        <v>36896</v>
      </c>
      <c r="AO63" s="1">
        <v>36416</v>
      </c>
      <c r="AP63" s="1">
        <v>31360</v>
      </c>
      <c r="AQ63" s="1">
        <v>54211</v>
      </c>
      <c r="AR63" s="1">
        <v>35200</v>
      </c>
      <c r="AS63" s="1">
        <v>4614</v>
      </c>
      <c r="AT63" s="1">
        <v>628</v>
      </c>
      <c r="AU63" s="1">
        <v>14349</v>
      </c>
      <c r="AV63" s="1">
        <v>126697</v>
      </c>
      <c r="AX63" s="1">
        <v>813</v>
      </c>
      <c r="AY63">
        <v>1487</v>
      </c>
      <c r="AZ63">
        <v>7552</v>
      </c>
      <c r="BA63">
        <v>46647</v>
      </c>
      <c r="BB63">
        <v>31155</v>
      </c>
      <c r="BC63">
        <v>19626</v>
      </c>
    </row>
    <row r="64" spans="1:55" x14ac:dyDescent="0.25">
      <c r="A64" t="s">
        <v>0</v>
      </c>
      <c r="B64" t="s">
        <v>47</v>
      </c>
      <c r="C64" t="s">
        <v>49</v>
      </c>
      <c r="D64" t="s">
        <v>232</v>
      </c>
      <c r="J64">
        <v>2854</v>
      </c>
      <c r="K64">
        <v>2758</v>
      </c>
      <c r="L64">
        <v>5594</v>
      </c>
      <c r="M64">
        <v>6997</v>
      </c>
      <c r="N64">
        <v>17736</v>
      </c>
      <c r="O64">
        <v>15336</v>
      </c>
      <c r="P64">
        <v>12472</v>
      </c>
      <c r="Q64">
        <v>13304</v>
      </c>
      <c r="R64">
        <v>16755</v>
      </c>
      <c r="X64">
        <v>14801</v>
      </c>
      <c r="Y64">
        <v>17478</v>
      </c>
      <c r="Z64">
        <v>27835</v>
      </c>
      <c r="AA64" s="1">
        <v>53225</v>
      </c>
      <c r="AB64" s="1">
        <v>43413</v>
      </c>
      <c r="AC64" s="1">
        <v>46123</v>
      </c>
      <c r="AD64">
        <v>17988</v>
      </c>
      <c r="AE64" s="1">
        <v>22251</v>
      </c>
      <c r="AF64">
        <v>21696</v>
      </c>
      <c r="AG64">
        <v>16233</v>
      </c>
      <c r="AH64">
        <v>12741</v>
      </c>
      <c r="AI64">
        <v>7988</v>
      </c>
      <c r="AJ64">
        <v>7303</v>
      </c>
      <c r="AK64">
        <v>6077</v>
      </c>
      <c r="AL64">
        <v>4860</v>
      </c>
      <c r="AM64">
        <v>5947</v>
      </c>
      <c r="AN64" s="1">
        <v>8673</v>
      </c>
      <c r="AO64" s="1">
        <v>6302</v>
      </c>
      <c r="AP64" s="1">
        <v>3615</v>
      </c>
      <c r="AQ64" s="1">
        <v>297</v>
      </c>
      <c r="AR64" s="1">
        <v>403</v>
      </c>
      <c r="AS64" s="1">
        <v>4195</v>
      </c>
      <c r="AU64" s="1">
        <v>111</v>
      </c>
      <c r="BC64">
        <v>3</v>
      </c>
    </row>
    <row r="65" spans="1:55" x14ac:dyDescent="0.25">
      <c r="A65" t="s">
        <v>0</v>
      </c>
      <c r="B65" t="s">
        <v>48</v>
      </c>
      <c r="C65" t="s">
        <v>49</v>
      </c>
      <c r="D65" t="s">
        <v>232</v>
      </c>
      <c r="J65">
        <v>3221</v>
      </c>
      <c r="K65">
        <v>3347</v>
      </c>
      <c r="L65">
        <v>4282</v>
      </c>
      <c r="M65">
        <v>5222</v>
      </c>
      <c r="N65">
        <v>3216</v>
      </c>
      <c r="O65">
        <v>3174</v>
      </c>
      <c r="P65">
        <v>3657</v>
      </c>
      <c r="Q65">
        <v>5794</v>
      </c>
      <c r="R65">
        <v>4829</v>
      </c>
      <c r="X65">
        <v>2245</v>
      </c>
      <c r="Y65">
        <v>7647</v>
      </c>
      <c r="Z65">
        <v>4340</v>
      </c>
      <c r="AA65" s="1">
        <v>5624</v>
      </c>
      <c r="AB65" s="1">
        <v>4805</v>
      </c>
      <c r="AC65" s="1">
        <v>4902</v>
      </c>
      <c r="AD65">
        <v>6575</v>
      </c>
      <c r="AE65" s="1">
        <v>5900</v>
      </c>
      <c r="AF65">
        <v>5882</v>
      </c>
      <c r="AG65">
        <v>6783</v>
      </c>
      <c r="AH65">
        <v>6948</v>
      </c>
      <c r="AI65">
        <v>5622</v>
      </c>
      <c r="AJ65">
        <v>2192</v>
      </c>
      <c r="AK65">
        <v>4166</v>
      </c>
      <c r="AL65">
        <v>5411</v>
      </c>
      <c r="AM65">
        <v>3311</v>
      </c>
      <c r="AN65" s="1">
        <v>3177</v>
      </c>
      <c r="AO65" s="1">
        <v>2286</v>
      </c>
      <c r="AP65" s="1">
        <v>788</v>
      </c>
      <c r="AQ65" s="1">
        <v>229</v>
      </c>
      <c r="AR65" s="1">
        <v>10</v>
      </c>
      <c r="AS65" s="1">
        <v>14</v>
      </c>
      <c r="BC65">
        <v>225</v>
      </c>
    </row>
    <row r="66" spans="1:55" x14ac:dyDescent="0.25">
      <c r="A66" t="s">
        <v>0</v>
      </c>
      <c r="B66" t="s">
        <v>190</v>
      </c>
      <c r="C66" t="s">
        <v>52</v>
      </c>
      <c r="D66" t="s">
        <v>232</v>
      </c>
      <c r="J66">
        <v>892625</v>
      </c>
      <c r="K66">
        <v>1316985</v>
      </c>
      <c r="L66">
        <v>1116807</v>
      </c>
      <c r="M66">
        <v>1038670</v>
      </c>
      <c r="N66">
        <v>1133051</v>
      </c>
      <c r="O66">
        <v>1937451</v>
      </c>
      <c r="P66">
        <v>1367281</v>
      </c>
      <c r="Q66">
        <v>1003003</v>
      </c>
      <c r="R66">
        <v>1011847</v>
      </c>
      <c r="X66">
        <v>5693449</v>
      </c>
      <c r="Y66">
        <v>5624454</v>
      </c>
      <c r="Z66">
        <v>1723894</v>
      </c>
      <c r="AA66" s="1">
        <v>1724501</v>
      </c>
      <c r="AB66" s="1">
        <v>2145005</v>
      </c>
      <c r="AC66" s="1">
        <v>2371167</v>
      </c>
      <c r="AD66">
        <v>2868862</v>
      </c>
      <c r="AE66" s="1">
        <v>1959717</v>
      </c>
      <c r="AF66">
        <v>2239632</v>
      </c>
      <c r="AG66">
        <v>2116181</v>
      </c>
      <c r="AH66">
        <v>1578819</v>
      </c>
      <c r="AI66">
        <v>956962</v>
      </c>
      <c r="AJ66">
        <v>727322</v>
      </c>
      <c r="AK66">
        <v>785587</v>
      </c>
      <c r="AL66">
        <v>882406</v>
      </c>
      <c r="AM66">
        <v>1223276</v>
      </c>
      <c r="AN66" s="1">
        <v>1356453</v>
      </c>
      <c r="AO66" s="1">
        <v>407586</v>
      </c>
      <c r="AP66" s="1">
        <v>632416</v>
      </c>
      <c r="AQ66" s="1">
        <v>439622</v>
      </c>
      <c r="AR66" s="1">
        <v>348454</v>
      </c>
      <c r="AS66" s="1">
        <v>216157</v>
      </c>
      <c r="AV66" s="1">
        <v>4029</v>
      </c>
      <c r="AW66" s="1">
        <v>47555</v>
      </c>
      <c r="AX66" s="1">
        <v>319507</v>
      </c>
      <c r="AY66">
        <v>4938568</v>
      </c>
      <c r="AZ66">
        <v>4086799</v>
      </c>
      <c r="BA66">
        <v>2711498</v>
      </c>
      <c r="BB66">
        <v>2898857</v>
      </c>
      <c r="BC66">
        <v>3238399</v>
      </c>
    </row>
    <row r="67" spans="1:55" x14ac:dyDescent="0.25">
      <c r="B67" t="s">
        <v>261</v>
      </c>
      <c r="AN67" s="1"/>
      <c r="AO67" s="1"/>
      <c r="AP67" s="1"/>
      <c r="AQ67" s="1"/>
      <c r="AR67" s="1"/>
      <c r="BA67">
        <v>7364</v>
      </c>
      <c r="BB67">
        <v>26180</v>
      </c>
      <c r="BC67">
        <v>9507</v>
      </c>
    </row>
    <row r="68" spans="1:55" x14ac:dyDescent="0.25">
      <c r="B68" t="s">
        <v>258</v>
      </c>
      <c r="AN68" s="1"/>
      <c r="AO68" s="1"/>
      <c r="AP68" s="1"/>
      <c r="AQ68" s="1"/>
      <c r="AR68" s="1"/>
    </row>
    <row r="69" spans="1:55" x14ac:dyDescent="0.25">
      <c r="A69" t="s">
        <v>0</v>
      </c>
      <c r="B69" t="s">
        <v>215</v>
      </c>
      <c r="D69" t="s">
        <v>232</v>
      </c>
      <c r="AL69">
        <v>39</v>
      </c>
      <c r="AM69">
        <v>149</v>
      </c>
      <c r="AN69" s="1">
        <v>178</v>
      </c>
      <c r="AO69" s="1">
        <v>563</v>
      </c>
      <c r="AP69" s="1">
        <v>27</v>
      </c>
      <c r="AQ69" s="1"/>
      <c r="AR69" s="1"/>
      <c r="AS69" s="1">
        <v>2</v>
      </c>
    </row>
    <row r="70" spans="1:55" x14ac:dyDescent="0.25">
      <c r="A70" t="s">
        <v>0</v>
      </c>
      <c r="B70" t="s">
        <v>50</v>
      </c>
      <c r="C70" t="s">
        <v>52</v>
      </c>
      <c r="D70" t="s">
        <v>232</v>
      </c>
      <c r="J70">
        <v>13262</v>
      </c>
      <c r="K70">
        <v>20395</v>
      </c>
      <c r="L70">
        <v>21414</v>
      </c>
      <c r="M70">
        <v>14465</v>
      </c>
      <c r="N70">
        <v>12159</v>
      </c>
      <c r="O70">
        <v>8434</v>
      </c>
      <c r="P70">
        <v>11683</v>
      </c>
      <c r="Q70">
        <v>16125</v>
      </c>
      <c r="R70">
        <v>35166</v>
      </c>
      <c r="X70">
        <v>29335</v>
      </c>
      <c r="Y70">
        <v>80160</v>
      </c>
      <c r="Z70">
        <v>18479</v>
      </c>
      <c r="AA70" s="1">
        <v>5173</v>
      </c>
      <c r="AB70" s="1">
        <v>15575</v>
      </c>
      <c r="AC70" s="1">
        <v>2894</v>
      </c>
      <c r="AD70">
        <v>4890</v>
      </c>
      <c r="AE70" s="1">
        <v>6028</v>
      </c>
      <c r="AF70">
        <v>7557</v>
      </c>
      <c r="AG70">
        <v>4760</v>
      </c>
      <c r="AH70">
        <v>4345</v>
      </c>
      <c r="AI70">
        <v>3115</v>
      </c>
      <c r="AJ70">
        <v>3229</v>
      </c>
      <c r="AK70">
        <v>2605</v>
      </c>
      <c r="AL70">
        <v>4413</v>
      </c>
      <c r="AM70">
        <v>5636</v>
      </c>
      <c r="AN70" s="1">
        <v>1600</v>
      </c>
      <c r="AO70" s="1">
        <v>4377</v>
      </c>
      <c r="AP70" s="1">
        <v>7594</v>
      </c>
      <c r="AQ70" s="1">
        <v>2893</v>
      </c>
      <c r="AR70" s="1">
        <v>50</v>
      </c>
      <c r="AS70" s="1">
        <v>446</v>
      </c>
      <c r="AX70">
        <v>545</v>
      </c>
      <c r="AY70">
        <v>239</v>
      </c>
      <c r="AZ70">
        <v>8601</v>
      </c>
      <c r="BA70">
        <v>74033</v>
      </c>
      <c r="BB70">
        <v>56390</v>
      </c>
      <c r="BC70">
        <v>61363</v>
      </c>
    </row>
    <row r="71" spans="1:55" x14ac:dyDescent="0.25">
      <c r="A71" t="s">
        <v>0</v>
      </c>
      <c r="B71" t="s">
        <v>51</v>
      </c>
      <c r="C71" t="s">
        <v>52</v>
      </c>
      <c r="D71" t="s">
        <v>232</v>
      </c>
      <c r="K71">
        <v>4</v>
      </c>
      <c r="L71">
        <v>6</v>
      </c>
      <c r="M71">
        <v>138</v>
      </c>
      <c r="N71">
        <v>428</v>
      </c>
      <c r="O71">
        <v>234</v>
      </c>
      <c r="P71">
        <v>268</v>
      </c>
      <c r="Q71">
        <v>150</v>
      </c>
      <c r="R71">
        <v>199</v>
      </c>
      <c r="X71">
        <v>60</v>
      </c>
      <c r="AB71">
        <v>10</v>
      </c>
      <c r="AD71">
        <v>490</v>
      </c>
      <c r="AE71" s="1">
        <v>1035</v>
      </c>
      <c r="AF71">
        <v>165</v>
      </c>
      <c r="AG71">
        <v>246</v>
      </c>
      <c r="AH71">
        <v>231</v>
      </c>
      <c r="AI71">
        <v>280</v>
      </c>
      <c r="AJ71">
        <v>24</v>
      </c>
      <c r="AK71">
        <v>30</v>
      </c>
      <c r="AL71">
        <v>105</v>
      </c>
      <c r="AM71">
        <v>499</v>
      </c>
      <c r="AN71" s="1">
        <v>613</v>
      </c>
      <c r="AO71" s="1">
        <v>5</v>
      </c>
      <c r="AP71" s="1">
        <v>156</v>
      </c>
      <c r="AQ71" s="1">
        <v>1</v>
      </c>
      <c r="AR71" s="1"/>
      <c r="AU71" s="1">
        <v>108</v>
      </c>
      <c r="AV71" s="1">
        <v>3307</v>
      </c>
      <c r="AW71" s="1">
        <v>4</v>
      </c>
      <c r="AX71" s="1">
        <v>22</v>
      </c>
      <c r="AY71">
        <v>9</v>
      </c>
      <c r="AZ71">
        <v>2731</v>
      </c>
      <c r="BA71">
        <v>7836</v>
      </c>
      <c r="BB71">
        <v>2416</v>
      </c>
      <c r="BC71">
        <v>11635</v>
      </c>
    </row>
    <row r="72" spans="1:55" x14ac:dyDescent="0.25">
      <c r="A72" t="s">
        <v>0</v>
      </c>
      <c r="B72" t="s">
        <v>216</v>
      </c>
      <c r="C72" t="s">
        <v>52</v>
      </c>
      <c r="D72" t="s">
        <v>232</v>
      </c>
      <c r="AL72">
        <v>596</v>
      </c>
      <c r="AM72">
        <v>806</v>
      </c>
      <c r="AN72" s="1">
        <v>934</v>
      </c>
      <c r="AO72" s="1">
        <v>456</v>
      </c>
      <c r="AP72" s="1">
        <v>1117</v>
      </c>
      <c r="AQ72" s="1">
        <v>62</v>
      </c>
      <c r="AR72" s="1">
        <v>95</v>
      </c>
    </row>
    <row r="73" spans="1:55" x14ac:dyDescent="0.25">
      <c r="A73" t="s">
        <v>0</v>
      </c>
      <c r="B73" t="s">
        <v>53</v>
      </c>
      <c r="C73" t="s">
        <v>54</v>
      </c>
      <c r="D73" t="s">
        <v>232</v>
      </c>
      <c r="Z73">
        <v>2</v>
      </c>
      <c r="AA73" s="1">
        <v>1650</v>
      </c>
      <c r="AB73">
        <v>1332</v>
      </c>
      <c r="AN73" s="1"/>
      <c r="AO73" s="1"/>
      <c r="AP73" s="1"/>
      <c r="AQ73" s="1"/>
      <c r="AR73" s="1"/>
    </row>
    <row r="74" spans="1:55" x14ac:dyDescent="0.25">
      <c r="A74" t="s">
        <v>0</v>
      </c>
      <c r="B74" t="s">
        <v>55</v>
      </c>
      <c r="D74" t="s">
        <v>232</v>
      </c>
      <c r="AA74" s="1">
        <v>1</v>
      </c>
      <c r="AB74">
        <v>3</v>
      </c>
      <c r="AD74">
        <v>43</v>
      </c>
      <c r="AE74" s="1">
        <v>221</v>
      </c>
      <c r="AG74">
        <v>125</v>
      </c>
      <c r="AH74">
        <v>7</v>
      </c>
      <c r="AN74" s="1"/>
      <c r="AO74" s="1"/>
      <c r="AP74" s="1"/>
      <c r="AQ74" s="1"/>
      <c r="AR74" s="1"/>
      <c r="BC74">
        <v>9669</v>
      </c>
    </row>
    <row r="75" spans="1:55" x14ac:dyDescent="0.25">
      <c r="B75" t="s">
        <v>290</v>
      </c>
      <c r="J75">
        <v>746551</v>
      </c>
      <c r="K75">
        <v>815109</v>
      </c>
      <c r="L75">
        <v>787222</v>
      </c>
      <c r="M75">
        <v>760227</v>
      </c>
      <c r="N75">
        <v>796519</v>
      </c>
      <c r="O75">
        <v>1122988</v>
      </c>
      <c r="P75">
        <v>1361533</v>
      </c>
      <c r="Q75">
        <v>1210163</v>
      </c>
      <c r="R75">
        <v>1299552</v>
      </c>
      <c r="X75">
        <v>593997</v>
      </c>
      <c r="Y75">
        <v>1689009</v>
      </c>
      <c r="AN75" s="1"/>
      <c r="AO75" s="1"/>
      <c r="AP75" s="1"/>
      <c r="AQ75" s="1"/>
      <c r="AR75" s="1"/>
    </row>
    <row r="76" spans="1:55" x14ac:dyDescent="0.25">
      <c r="A76" t="s">
        <v>0</v>
      </c>
      <c r="B76" t="s">
        <v>56</v>
      </c>
      <c r="D76" t="s">
        <v>232</v>
      </c>
      <c r="Z76">
        <v>407857</v>
      </c>
      <c r="AA76" s="1">
        <v>413041</v>
      </c>
      <c r="AB76">
        <v>391767</v>
      </c>
      <c r="AC76" s="1">
        <v>535126</v>
      </c>
      <c r="AD76">
        <v>530480</v>
      </c>
      <c r="AE76" s="1">
        <v>377397</v>
      </c>
      <c r="AF76">
        <v>405523</v>
      </c>
      <c r="AG76">
        <v>575437</v>
      </c>
      <c r="AH76">
        <v>469174</v>
      </c>
      <c r="AI76">
        <v>455516</v>
      </c>
      <c r="AJ76">
        <v>412731</v>
      </c>
      <c r="AK76">
        <v>226958</v>
      </c>
      <c r="AL76">
        <v>223886</v>
      </c>
      <c r="AM76">
        <v>321386</v>
      </c>
      <c r="AN76" s="1">
        <v>391025</v>
      </c>
      <c r="AO76" s="1">
        <v>612673</v>
      </c>
      <c r="AP76" s="1">
        <v>670878</v>
      </c>
      <c r="AQ76" s="1"/>
      <c r="AR76" s="1"/>
      <c r="AY76">
        <v>262113</v>
      </c>
      <c r="AZ76">
        <v>669483</v>
      </c>
      <c r="BA76">
        <v>289906</v>
      </c>
      <c r="BB76">
        <v>1044060</v>
      </c>
      <c r="BC76">
        <v>856408</v>
      </c>
    </row>
    <row r="77" spans="1:55" x14ac:dyDescent="0.25">
      <c r="A77" t="s">
        <v>0</v>
      </c>
      <c r="B77" t="s">
        <v>57</v>
      </c>
      <c r="D77" t="s">
        <v>232</v>
      </c>
      <c r="Z77">
        <v>26761</v>
      </c>
      <c r="AA77" s="1">
        <v>27499</v>
      </c>
      <c r="AB77">
        <v>11921</v>
      </c>
      <c r="AC77" s="1">
        <v>34308</v>
      </c>
      <c r="AD77">
        <v>59890</v>
      </c>
      <c r="AE77" s="1">
        <v>39616</v>
      </c>
      <c r="AF77">
        <v>67759</v>
      </c>
      <c r="AG77">
        <v>68258</v>
      </c>
      <c r="AH77">
        <v>70944</v>
      </c>
      <c r="AI77">
        <v>90109</v>
      </c>
      <c r="AJ77">
        <v>80615</v>
      </c>
      <c r="AK77">
        <v>38465</v>
      </c>
      <c r="AL77">
        <v>49994</v>
      </c>
      <c r="AM77">
        <v>71020</v>
      </c>
      <c r="AN77" s="1">
        <v>63201</v>
      </c>
      <c r="AO77" s="1">
        <v>103403</v>
      </c>
      <c r="AP77" s="1">
        <v>107156</v>
      </c>
      <c r="AQ77" s="1">
        <v>76842</v>
      </c>
      <c r="AR77" s="1">
        <v>99643</v>
      </c>
      <c r="AS77" s="1">
        <v>49137</v>
      </c>
      <c r="AX77">
        <v>56</v>
      </c>
      <c r="AY77">
        <v>39551</v>
      </c>
      <c r="AZ77">
        <v>613759</v>
      </c>
      <c r="BA77">
        <v>327009</v>
      </c>
      <c r="BB77">
        <v>441592</v>
      </c>
      <c r="BC77">
        <v>109371</v>
      </c>
    </row>
    <row r="78" spans="1:55" x14ac:dyDescent="0.25">
      <c r="A78" t="s">
        <v>0</v>
      </c>
      <c r="B78" t="s">
        <v>58</v>
      </c>
      <c r="D78" t="s">
        <v>232</v>
      </c>
      <c r="Z78">
        <v>1415794</v>
      </c>
      <c r="AA78" s="1">
        <v>304221</v>
      </c>
      <c r="AB78">
        <v>107174</v>
      </c>
      <c r="AC78" s="1">
        <v>155525</v>
      </c>
      <c r="AD78">
        <v>230821</v>
      </c>
      <c r="AE78" s="1">
        <v>177589</v>
      </c>
      <c r="AF78">
        <v>204473</v>
      </c>
      <c r="AG78">
        <v>177504</v>
      </c>
      <c r="AH78">
        <v>135977</v>
      </c>
      <c r="AI78">
        <v>115508</v>
      </c>
      <c r="AJ78">
        <v>127030</v>
      </c>
      <c r="AK78">
        <v>117086</v>
      </c>
      <c r="AL78">
        <v>150881</v>
      </c>
      <c r="AM78">
        <v>240033</v>
      </c>
      <c r="AN78" s="1">
        <v>309962</v>
      </c>
      <c r="AO78" s="1">
        <v>504748</v>
      </c>
      <c r="AP78" s="1">
        <v>580052</v>
      </c>
      <c r="AQ78" s="1">
        <v>562663</v>
      </c>
      <c r="AR78" s="1">
        <v>357059</v>
      </c>
      <c r="AW78" s="1">
        <v>34</v>
      </c>
      <c r="AX78">
        <v>887701</v>
      </c>
      <c r="AY78">
        <v>2068113</v>
      </c>
      <c r="AZ78">
        <v>2379203</v>
      </c>
      <c r="BA78">
        <v>1673556</v>
      </c>
      <c r="BB78">
        <v>787324</v>
      </c>
      <c r="BC78">
        <v>693439</v>
      </c>
    </row>
    <row r="79" spans="1:55" x14ac:dyDescent="0.25">
      <c r="A79" t="s">
        <v>0</v>
      </c>
      <c r="B79" t="s">
        <v>59</v>
      </c>
      <c r="D79" t="s">
        <v>232</v>
      </c>
      <c r="Z79">
        <v>27640</v>
      </c>
      <c r="AA79" s="1">
        <v>18760</v>
      </c>
      <c r="AB79">
        <v>17677</v>
      </c>
      <c r="AC79" s="1">
        <v>19735</v>
      </c>
      <c r="AN79" s="1"/>
      <c r="AO79" s="1"/>
      <c r="AP79" s="1"/>
      <c r="AQ79" s="1"/>
      <c r="AR79" s="1"/>
    </row>
    <row r="80" spans="1:55" x14ac:dyDescent="0.25">
      <c r="A80" t="s">
        <v>0</v>
      </c>
      <c r="B80" t="s">
        <v>217</v>
      </c>
      <c r="D80" t="s">
        <v>232</v>
      </c>
      <c r="AD80">
        <v>36322</v>
      </c>
      <c r="AE80" s="1">
        <v>32507</v>
      </c>
      <c r="AF80">
        <v>42109</v>
      </c>
      <c r="AG80">
        <v>53584</v>
      </c>
      <c r="AH80">
        <v>49941</v>
      </c>
      <c r="AI80">
        <v>30431</v>
      </c>
      <c r="AJ80">
        <v>32749</v>
      </c>
      <c r="AK80">
        <v>13035</v>
      </c>
      <c r="AL80">
        <v>17024</v>
      </c>
      <c r="AM80">
        <v>17215</v>
      </c>
      <c r="AN80" s="1">
        <v>25622</v>
      </c>
      <c r="AO80" s="1">
        <v>58618</v>
      </c>
      <c r="AP80" s="1">
        <v>80465</v>
      </c>
      <c r="AQ80" s="1">
        <v>131527</v>
      </c>
      <c r="AR80" s="1">
        <v>58464</v>
      </c>
      <c r="AS80" s="1">
        <v>42581</v>
      </c>
      <c r="AT80" s="1">
        <v>228</v>
      </c>
      <c r="AU80" s="1">
        <v>194</v>
      </c>
      <c r="AX80" s="1">
        <v>543228</v>
      </c>
      <c r="AY80">
        <v>622789</v>
      </c>
      <c r="AZ80">
        <v>679351</v>
      </c>
      <c r="BA80">
        <v>252691</v>
      </c>
      <c r="BB80">
        <v>869826</v>
      </c>
      <c r="BC80">
        <v>908374</v>
      </c>
    </row>
    <row r="81" spans="1:55" x14ac:dyDescent="0.25">
      <c r="A81" t="s">
        <v>0</v>
      </c>
      <c r="B81" t="s">
        <v>60</v>
      </c>
      <c r="D81" t="s">
        <v>232</v>
      </c>
      <c r="J81">
        <v>81549</v>
      </c>
      <c r="K81">
        <v>103483</v>
      </c>
      <c r="L81">
        <v>57683</v>
      </c>
      <c r="M81">
        <v>41412</v>
      </c>
      <c r="N81">
        <v>32343</v>
      </c>
      <c r="O81">
        <v>28477</v>
      </c>
      <c r="P81">
        <v>47327</v>
      </c>
      <c r="Q81">
        <v>35132</v>
      </c>
      <c r="R81">
        <v>59311</v>
      </c>
      <c r="X81">
        <v>549944</v>
      </c>
      <c r="Y81">
        <v>511074</v>
      </c>
      <c r="Z81">
        <v>261307</v>
      </c>
      <c r="AA81" s="1">
        <v>67278</v>
      </c>
      <c r="AB81" s="1">
        <v>131649</v>
      </c>
      <c r="AC81" s="1">
        <v>150668</v>
      </c>
      <c r="AD81">
        <v>156829</v>
      </c>
      <c r="AE81" s="1">
        <v>126669</v>
      </c>
      <c r="AF81">
        <v>162295</v>
      </c>
      <c r="AG81">
        <v>150016</v>
      </c>
      <c r="AH81">
        <v>158644</v>
      </c>
      <c r="AI81">
        <v>195131</v>
      </c>
      <c r="AJ81">
        <v>135880</v>
      </c>
      <c r="AK81">
        <v>124354</v>
      </c>
      <c r="AL81">
        <v>107324</v>
      </c>
      <c r="AM81">
        <v>239501</v>
      </c>
      <c r="AN81" s="1">
        <v>282287</v>
      </c>
      <c r="AO81" s="1">
        <v>317850</v>
      </c>
      <c r="AP81" s="1">
        <v>223622</v>
      </c>
      <c r="AQ81" s="1">
        <v>115753</v>
      </c>
      <c r="AR81" s="1">
        <v>133109</v>
      </c>
      <c r="AS81" s="1">
        <v>44391</v>
      </c>
      <c r="AT81" s="1">
        <v>38877</v>
      </c>
      <c r="AX81" s="1">
        <v>376889</v>
      </c>
      <c r="AY81">
        <v>333286</v>
      </c>
      <c r="AZ81">
        <v>352698</v>
      </c>
      <c r="BA81">
        <v>303885</v>
      </c>
      <c r="BB81">
        <v>478125</v>
      </c>
      <c r="BC81">
        <v>780215</v>
      </c>
    </row>
    <row r="82" spans="1:55" x14ac:dyDescent="0.25">
      <c r="A82" t="s">
        <v>0</v>
      </c>
      <c r="B82" t="s">
        <v>61</v>
      </c>
      <c r="C82" t="s">
        <v>62</v>
      </c>
      <c r="D82" t="s">
        <v>232</v>
      </c>
      <c r="J82">
        <v>5032</v>
      </c>
      <c r="K82">
        <v>8095</v>
      </c>
      <c r="L82">
        <v>4283</v>
      </c>
      <c r="M82">
        <v>5374</v>
      </c>
      <c r="N82">
        <v>2944</v>
      </c>
      <c r="O82">
        <v>2036</v>
      </c>
      <c r="P82">
        <v>4083</v>
      </c>
      <c r="Q82">
        <v>3842</v>
      </c>
      <c r="R82">
        <v>4468</v>
      </c>
      <c r="X82">
        <v>5620</v>
      </c>
      <c r="Y82">
        <v>3790</v>
      </c>
      <c r="Z82">
        <v>1209</v>
      </c>
      <c r="AA82" s="1">
        <v>188</v>
      </c>
      <c r="AB82" s="1">
        <v>271</v>
      </c>
      <c r="AC82" s="1">
        <v>251</v>
      </c>
      <c r="AD82">
        <v>1563</v>
      </c>
      <c r="AE82" s="1">
        <v>191</v>
      </c>
      <c r="AF82">
        <v>305</v>
      </c>
      <c r="AG82">
        <v>422</v>
      </c>
      <c r="AH82">
        <v>515</v>
      </c>
      <c r="AI82">
        <v>521</v>
      </c>
      <c r="AJ82">
        <v>693</v>
      </c>
      <c r="AK82">
        <v>246</v>
      </c>
      <c r="AL82">
        <v>98</v>
      </c>
      <c r="AM82">
        <v>190</v>
      </c>
      <c r="AN82" s="1"/>
      <c r="AO82" s="1"/>
      <c r="AP82" s="1"/>
      <c r="AQ82" s="1"/>
      <c r="AR82" s="1"/>
    </row>
    <row r="83" spans="1:55" x14ac:dyDescent="0.25">
      <c r="A83" t="s">
        <v>0</v>
      </c>
      <c r="B83" t="s">
        <v>63</v>
      </c>
      <c r="C83" t="s">
        <v>64</v>
      </c>
      <c r="D83" t="s">
        <v>232</v>
      </c>
      <c r="J83">
        <v>1</v>
      </c>
      <c r="K83">
        <v>20</v>
      </c>
      <c r="L83">
        <v>3</v>
      </c>
      <c r="M83">
        <v>4</v>
      </c>
      <c r="N83">
        <v>20</v>
      </c>
      <c r="O83">
        <v>2430</v>
      </c>
      <c r="P83">
        <v>181</v>
      </c>
      <c r="Q83">
        <v>2</v>
      </c>
      <c r="R83">
        <v>241</v>
      </c>
      <c r="Z83">
        <v>3292</v>
      </c>
      <c r="AN83" s="1"/>
      <c r="AO83" s="1"/>
      <c r="AP83" s="1"/>
      <c r="AQ83" s="1"/>
      <c r="AR83" s="1"/>
    </row>
    <row r="84" spans="1:55" x14ac:dyDescent="0.25">
      <c r="A84" t="s">
        <v>0</v>
      </c>
      <c r="B84" t="s">
        <v>65</v>
      </c>
      <c r="D84" t="s">
        <v>232</v>
      </c>
      <c r="AA84" s="1">
        <v>5</v>
      </c>
      <c r="AB84">
        <v>10</v>
      </c>
      <c r="AC84" s="1">
        <v>128</v>
      </c>
      <c r="AD84">
        <v>118</v>
      </c>
      <c r="AE84" s="1">
        <v>96</v>
      </c>
      <c r="AF84">
        <v>1371</v>
      </c>
      <c r="AG84">
        <v>1619</v>
      </c>
      <c r="AH84">
        <v>167</v>
      </c>
      <c r="AI84">
        <v>150</v>
      </c>
      <c r="AJ84">
        <v>298</v>
      </c>
      <c r="AK84">
        <v>384</v>
      </c>
      <c r="AL84">
        <v>275</v>
      </c>
      <c r="AM84">
        <v>157</v>
      </c>
      <c r="AN84" s="1">
        <v>443</v>
      </c>
      <c r="AO84" s="1">
        <v>806</v>
      </c>
      <c r="AP84" s="1">
        <v>1459</v>
      </c>
      <c r="AQ84" s="1">
        <v>1374</v>
      </c>
      <c r="AR84" s="1">
        <v>9321</v>
      </c>
      <c r="AS84" s="1">
        <v>430</v>
      </c>
      <c r="AX84">
        <v>20379</v>
      </c>
      <c r="AY84">
        <v>31862</v>
      </c>
      <c r="AZ84">
        <v>6400</v>
      </c>
      <c r="BB84">
        <v>10</v>
      </c>
    </row>
    <row r="85" spans="1:55" x14ac:dyDescent="0.25">
      <c r="A85" t="s">
        <v>0</v>
      </c>
      <c r="B85" t="s">
        <v>66</v>
      </c>
      <c r="D85" t="s">
        <v>232</v>
      </c>
      <c r="J85">
        <v>81078</v>
      </c>
      <c r="K85">
        <v>84505</v>
      </c>
      <c r="L85">
        <v>55264</v>
      </c>
      <c r="M85">
        <v>49833</v>
      </c>
      <c r="N85">
        <v>45064</v>
      </c>
      <c r="O85">
        <v>47963</v>
      </c>
      <c r="P85">
        <v>64399</v>
      </c>
      <c r="Q85">
        <v>46203</v>
      </c>
      <c r="R85">
        <v>30450</v>
      </c>
      <c r="X85">
        <v>11735</v>
      </c>
      <c r="Y85">
        <v>52065</v>
      </c>
      <c r="Z85">
        <v>31475</v>
      </c>
      <c r="AA85" s="1">
        <v>22475</v>
      </c>
      <c r="AB85" s="1">
        <v>12330</v>
      </c>
      <c r="AC85" s="1">
        <v>10240</v>
      </c>
      <c r="AD85">
        <v>23560</v>
      </c>
      <c r="AE85" s="1">
        <v>14419</v>
      </c>
      <c r="AF85">
        <v>10430</v>
      </c>
      <c r="AG85">
        <v>12633</v>
      </c>
      <c r="AH85">
        <v>11691</v>
      </c>
      <c r="AI85">
        <v>4410</v>
      </c>
      <c r="AJ85">
        <v>18423</v>
      </c>
      <c r="AK85">
        <v>16143</v>
      </c>
      <c r="AL85">
        <v>5595</v>
      </c>
      <c r="AM85">
        <v>20235</v>
      </c>
      <c r="AN85" s="1">
        <v>24328</v>
      </c>
      <c r="AO85" s="1">
        <v>43468</v>
      </c>
      <c r="AP85" s="1">
        <v>26530</v>
      </c>
      <c r="AQ85" s="1">
        <v>22110</v>
      </c>
      <c r="AR85" s="1">
        <v>21725</v>
      </c>
      <c r="AS85" s="1">
        <v>40324</v>
      </c>
      <c r="AX85">
        <v>4</v>
      </c>
      <c r="AY85">
        <v>345</v>
      </c>
      <c r="AZ85">
        <v>2941</v>
      </c>
      <c r="BA85">
        <v>125171</v>
      </c>
      <c r="BB85">
        <v>79958</v>
      </c>
      <c r="BC85">
        <v>164399</v>
      </c>
    </row>
    <row r="86" spans="1:55" x14ac:dyDescent="0.25">
      <c r="B86" t="s">
        <v>291</v>
      </c>
      <c r="J86">
        <v>388</v>
      </c>
      <c r="K86">
        <v>819</v>
      </c>
      <c r="L86">
        <v>494</v>
      </c>
      <c r="M86">
        <v>243</v>
      </c>
      <c r="N86">
        <v>278</v>
      </c>
      <c r="O86">
        <v>1757</v>
      </c>
      <c r="P86">
        <v>1334</v>
      </c>
      <c r="Q86">
        <v>498</v>
      </c>
      <c r="R86">
        <v>669</v>
      </c>
      <c r="X86">
        <v>65216</v>
      </c>
      <c r="Y86">
        <v>51894</v>
      </c>
      <c r="AN86" s="1"/>
      <c r="AO86" s="1"/>
      <c r="AP86" s="1"/>
      <c r="AQ86" s="1"/>
      <c r="AR86" s="1"/>
    </row>
    <row r="87" spans="1:55" x14ac:dyDescent="0.25">
      <c r="A87" t="s">
        <v>0</v>
      </c>
      <c r="B87" t="s">
        <v>67</v>
      </c>
      <c r="D87" t="s">
        <v>232</v>
      </c>
      <c r="J87">
        <v>68489</v>
      </c>
      <c r="K87">
        <v>75797</v>
      </c>
      <c r="L87">
        <v>47757</v>
      </c>
      <c r="M87">
        <v>48414</v>
      </c>
      <c r="N87">
        <v>31659</v>
      </c>
      <c r="O87">
        <v>53397</v>
      </c>
      <c r="P87">
        <v>79287</v>
      </c>
      <c r="Q87">
        <v>91167</v>
      </c>
      <c r="R87">
        <v>70962</v>
      </c>
      <c r="X87">
        <v>446317</v>
      </c>
      <c r="Y87">
        <v>390743</v>
      </c>
      <c r="Z87">
        <v>129742</v>
      </c>
      <c r="AA87" s="1">
        <v>52021</v>
      </c>
      <c r="AB87" s="1">
        <v>71203</v>
      </c>
      <c r="AC87" s="1">
        <v>81930</v>
      </c>
      <c r="AD87">
        <v>115170</v>
      </c>
      <c r="AE87" s="1">
        <v>85984</v>
      </c>
      <c r="AF87">
        <v>107455</v>
      </c>
      <c r="AG87">
        <v>72186</v>
      </c>
      <c r="AH87">
        <v>57635</v>
      </c>
      <c r="AI87">
        <v>38757</v>
      </c>
      <c r="AJ87">
        <v>29066</v>
      </c>
      <c r="AK87">
        <v>32198</v>
      </c>
      <c r="AL87">
        <v>57022</v>
      </c>
      <c r="AM87">
        <v>80207</v>
      </c>
      <c r="AN87" s="1">
        <v>53637</v>
      </c>
      <c r="AO87" s="1">
        <v>45224</v>
      </c>
      <c r="AP87" s="1">
        <v>94353</v>
      </c>
      <c r="AQ87" s="1">
        <v>53991</v>
      </c>
      <c r="AR87" s="1">
        <v>42538</v>
      </c>
      <c r="AS87" s="1">
        <v>72549</v>
      </c>
      <c r="AY87">
        <v>46</v>
      </c>
      <c r="AZ87">
        <v>4590</v>
      </c>
      <c r="BA87">
        <v>26938</v>
      </c>
      <c r="BB87">
        <v>697404</v>
      </c>
      <c r="BC87">
        <v>686605</v>
      </c>
    </row>
    <row r="88" spans="1:55" x14ac:dyDescent="0.25">
      <c r="A88" t="s">
        <v>0</v>
      </c>
      <c r="B88" t="s">
        <v>68</v>
      </c>
      <c r="D88" t="s">
        <v>232</v>
      </c>
      <c r="J88">
        <v>183909</v>
      </c>
      <c r="K88">
        <v>213483</v>
      </c>
      <c r="L88">
        <v>169140</v>
      </c>
      <c r="M88">
        <v>108043</v>
      </c>
      <c r="N88">
        <v>116027</v>
      </c>
      <c r="O88">
        <v>121882</v>
      </c>
      <c r="P88">
        <v>172792</v>
      </c>
      <c r="Q88">
        <v>124099</v>
      </c>
      <c r="R88">
        <v>138032</v>
      </c>
      <c r="X88">
        <v>555311</v>
      </c>
      <c r="Y88">
        <v>471168</v>
      </c>
      <c r="Z88">
        <v>94252</v>
      </c>
      <c r="AA88" s="1">
        <v>137758</v>
      </c>
      <c r="AB88" s="1">
        <v>155881</v>
      </c>
      <c r="AC88" s="1">
        <v>110819</v>
      </c>
      <c r="AD88">
        <v>179008</v>
      </c>
      <c r="AE88" s="1">
        <v>91005</v>
      </c>
      <c r="AF88">
        <v>82535</v>
      </c>
      <c r="AG88">
        <v>108248</v>
      </c>
      <c r="AH88">
        <v>99395</v>
      </c>
      <c r="AI88">
        <v>42723</v>
      </c>
      <c r="AJ88">
        <v>45788</v>
      </c>
      <c r="AK88">
        <v>39249</v>
      </c>
      <c r="AN88" s="1"/>
      <c r="AO88" s="1"/>
      <c r="AP88" s="1"/>
      <c r="AQ88" s="1"/>
      <c r="AR88" s="1"/>
    </row>
    <row r="89" spans="1:55" x14ac:dyDescent="0.25">
      <c r="A89" t="s">
        <v>0</v>
      </c>
      <c r="B89" t="s">
        <v>69</v>
      </c>
      <c r="D89" t="s">
        <v>232</v>
      </c>
      <c r="J89">
        <v>98636</v>
      </c>
      <c r="K89">
        <v>105819</v>
      </c>
      <c r="L89">
        <v>91105</v>
      </c>
      <c r="M89">
        <v>87069</v>
      </c>
      <c r="N89">
        <v>59407</v>
      </c>
      <c r="O89">
        <v>71891</v>
      </c>
      <c r="P89">
        <v>89466</v>
      </c>
      <c r="Q89">
        <v>89334</v>
      </c>
      <c r="R89">
        <v>107801</v>
      </c>
      <c r="X89">
        <v>226426</v>
      </c>
      <c r="Y89">
        <v>616853</v>
      </c>
      <c r="Z89">
        <v>4924</v>
      </c>
      <c r="AA89" s="1">
        <v>5139</v>
      </c>
      <c r="AB89" s="1">
        <v>14270</v>
      </c>
      <c r="AC89" s="1">
        <v>20788</v>
      </c>
      <c r="AD89">
        <v>31187</v>
      </c>
      <c r="AE89" s="1">
        <v>17320</v>
      </c>
      <c r="AF89">
        <v>23191</v>
      </c>
      <c r="AG89">
        <v>36116</v>
      </c>
      <c r="AH89">
        <v>21181</v>
      </c>
      <c r="AI89">
        <v>29862</v>
      </c>
      <c r="AJ89">
        <v>20560</v>
      </c>
      <c r="AK89">
        <v>11795</v>
      </c>
      <c r="AN89" s="1"/>
      <c r="AO89" s="1"/>
      <c r="AP89" s="1"/>
      <c r="AQ89" s="1"/>
      <c r="AR89" s="1"/>
    </row>
    <row r="90" spans="1:55" x14ac:dyDescent="0.25">
      <c r="A90" t="s">
        <v>0</v>
      </c>
      <c r="B90" t="s">
        <v>70</v>
      </c>
      <c r="C90" t="s">
        <v>71</v>
      </c>
      <c r="D90" t="s">
        <v>232</v>
      </c>
      <c r="Z90">
        <v>1715</v>
      </c>
      <c r="AB90" s="1">
        <v>4819</v>
      </c>
      <c r="AN90" s="1"/>
      <c r="AO90" s="1"/>
      <c r="AP90" s="1"/>
      <c r="AQ90" s="1"/>
      <c r="AR90" s="1"/>
    </row>
    <row r="91" spans="1:55" x14ac:dyDescent="0.25">
      <c r="A91" t="s">
        <v>0</v>
      </c>
      <c r="B91" t="s">
        <v>72</v>
      </c>
      <c r="C91" t="s">
        <v>73</v>
      </c>
      <c r="D91" t="s">
        <v>232</v>
      </c>
      <c r="Z91">
        <v>51261</v>
      </c>
      <c r="AA91" s="1">
        <v>44289</v>
      </c>
      <c r="AN91" s="1"/>
      <c r="AO91" s="1"/>
      <c r="AP91" s="1"/>
      <c r="AQ91" s="1"/>
      <c r="AR91" s="1"/>
    </row>
    <row r="92" spans="1:55" x14ac:dyDescent="0.25">
      <c r="A92" t="s">
        <v>0</v>
      </c>
      <c r="B92" t="s">
        <v>218</v>
      </c>
      <c r="D92" t="s">
        <v>232</v>
      </c>
      <c r="AL92">
        <v>63332</v>
      </c>
      <c r="AM92">
        <v>57514</v>
      </c>
      <c r="AN92" s="1">
        <v>27354</v>
      </c>
      <c r="AO92" s="1">
        <v>21576</v>
      </c>
      <c r="AP92" s="1">
        <v>25597</v>
      </c>
      <c r="AQ92" s="1">
        <v>36613</v>
      </c>
      <c r="AR92" s="1">
        <v>45806</v>
      </c>
      <c r="AS92" s="1">
        <v>76365</v>
      </c>
      <c r="AT92" s="1">
        <v>23415</v>
      </c>
      <c r="AU92" s="1">
        <v>58238</v>
      </c>
      <c r="AV92" s="1">
        <v>40141</v>
      </c>
      <c r="AW92" s="1">
        <v>4405</v>
      </c>
      <c r="AX92" s="1">
        <v>16494</v>
      </c>
      <c r="AY92">
        <v>38435</v>
      </c>
      <c r="AZ92">
        <v>112568</v>
      </c>
      <c r="BA92">
        <v>548946</v>
      </c>
      <c r="BB92">
        <v>189964</v>
      </c>
      <c r="BC92">
        <v>309217</v>
      </c>
    </row>
    <row r="93" spans="1:55" x14ac:dyDescent="0.25">
      <c r="B93" t="s">
        <v>259</v>
      </c>
      <c r="AN93" s="1"/>
      <c r="AO93" s="1"/>
      <c r="AP93" s="1"/>
      <c r="AQ93" s="1"/>
      <c r="AR93" s="1"/>
      <c r="AS93" s="1">
        <v>5057</v>
      </c>
      <c r="AT93" s="1">
        <v>250</v>
      </c>
      <c r="AU93" s="1">
        <v>2000</v>
      </c>
      <c r="AV93" s="1">
        <v>311</v>
      </c>
      <c r="AW93" s="1">
        <v>378</v>
      </c>
      <c r="AX93" s="1">
        <v>9462</v>
      </c>
      <c r="AY93">
        <v>14906</v>
      </c>
    </row>
    <row r="94" spans="1:55" x14ac:dyDescent="0.25">
      <c r="B94" t="s">
        <v>30</v>
      </c>
      <c r="AN94" s="1"/>
      <c r="AO94" s="1"/>
      <c r="AP94" s="1"/>
      <c r="AQ94" s="1"/>
      <c r="AR94" s="1"/>
      <c r="AZ94">
        <v>27979</v>
      </c>
      <c r="BA94">
        <v>26337</v>
      </c>
      <c r="BB94">
        <v>5154</v>
      </c>
      <c r="BC94">
        <v>35724</v>
      </c>
    </row>
    <row r="95" spans="1:55" x14ac:dyDescent="0.25">
      <c r="B95" t="s">
        <v>264</v>
      </c>
      <c r="AN95" s="1"/>
      <c r="AO95" s="1"/>
      <c r="AP95" s="1"/>
      <c r="AQ95" s="1"/>
      <c r="AR95" s="1"/>
      <c r="AZ95">
        <v>21044</v>
      </c>
      <c r="BA95">
        <v>15130</v>
      </c>
      <c r="BB95">
        <v>32980</v>
      </c>
      <c r="BC95">
        <v>45123</v>
      </c>
    </row>
    <row r="96" spans="1:55" x14ac:dyDescent="0.25">
      <c r="B96" t="s">
        <v>265</v>
      </c>
      <c r="AN96" s="1"/>
      <c r="AO96" s="1"/>
      <c r="AP96" s="1"/>
      <c r="AQ96" s="1"/>
      <c r="AR96" s="1"/>
      <c r="BB96">
        <v>299839</v>
      </c>
      <c r="BC96">
        <v>576023</v>
      </c>
    </row>
    <row r="97" spans="1:55" x14ac:dyDescent="0.25">
      <c r="B97" t="s">
        <v>266</v>
      </c>
      <c r="AN97" s="1"/>
      <c r="AO97" s="1"/>
      <c r="AP97" s="1"/>
      <c r="AQ97" s="1"/>
      <c r="AR97" s="1"/>
      <c r="AZ97">
        <v>3020</v>
      </c>
      <c r="BA97">
        <v>7705</v>
      </c>
      <c r="BB97">
        <v>15691</v>
      </c>
      <c r="BC97">
        <v>13135</v>
      </c>
    </row>
    <row r="98" spans="1:55" x14ac:dyDescent="0.25">
      <c r="A98" t="s">
        <v>0</v>
      </c>
      <c r="B98" t="s">
        <v>74</v>
      </c>
      <c r="D98" t="s">
        <v>232</v>
      </c>
      <c r="J98">
        <v>220720</v>
      </c>
      <c r="K98">
        <v>216857</v>
      </c>
      <c r="L98">
        <v>208876</v>
      </c>
      <c r="M98">
        <v>245234</v>
      </c>
      <c r="N98">
        <v>160352</v>
      </c>
      <c r="O98">
        <v>165455</v>
      </c>
      <c r="P98">
        <v>146678</v>
      </c>
      <c r="Q98">
        <v>148689</v>
      </c>
      <c r="R98">
        <v>158484</v>
      </c>
      <c r="AB98">
        <v>241105</v>
      </c>
      <c r="AC98" s="1">
        <v>260337</v>
      </c>
      <c r="AD98">
        <v>257354</v>
      </c>
      <c r="AE98" s="1">
        <v>228494</v>
      </c>
      <c r="AF98">
        <v>195100</v>
      </c>
      <c r="AG98">
        <v>197810</v>
      </c>
      <c r="AH98">
        <v>264634</v>
      </c>
      <c r="AI98">
        <v>191819</v>
      </c>
      <c r="AJ98">
        <v>158130</v>
      </c>
      <c r="AK98">
        <v>131568</v>
      </c>
      <c r="AL98">
        <v>184187</v>
      </c>
      <c r="AM98">
        <v>226335</v>
      </c>
      <c r="AN98" s="1">
        <v>204466</v>
      </c>
      <c r="AO98" s="1">
        <v>182997</v>
      </c>
      <c r="AP98" s="1">
        <v>146729</v>
      </c>
      <c r="AQ98" s="1">
        <v>179213</v>
      </c>
      <c r="AR98" s="1">
        <v>168974</v>
      </c>
      <c r="AS98" s="1">
        <v>150463</v>
      </c>
      <c r="AT98" s="1">
        <v>162116</v>
      </c>
      <c r="AU98" s="1">
        <v>49112</v>
      </c>
      <c r="AV98" s="1">
        <v>214727</v>
      </c>
      <c r="AW98" s="1">
        <v>57669</v>
      </c>
      <c r="AX98" s="1">
        <v>365157</v>
      </c>
      <c r="AY98">
        <v>316834</v>
      </c>
      <c r="AZ98">
        <v>290682</v>
      </c>
      <c r="BA98">
        <v>543508</v>
      </c>
      <c r="BB98">
        <v>486542</v>
      </c>
      <c r="BC98">
        <v>496242</v>
      </c>
    </row>
    <row r="99" spans="1:55" x14ac:dyDescent="0.25">
      <c r="A99" t="s">
        <v>0</v>
      </c>
      <c r="B99" t="s">
        <v>75</v>
      </c>
      <c r="D99" t="s">
        <v>232</v>
      </c>
      <c r="J99">
        <v>152436</v>
      </c>
      <c r="K99">
        <v>186279</v>
      </c>
      <c r="L99">
        <v>147860</v>
      </c>
      <c r="M99">
        <v>197575</v>
      </c>
      <c r="N99">
        <v>222937</v>
      </c>
      <c r="O99">
        <v>174431</v>
      </c>
      <c r="P99">
        <v>206521</v>
      </c>
      <c r="Q99">
        <v>260697</v>
      </c>
      <c r="R99">
        <v>265135</v>
      </c>
      <c r="X99">
        <v>649606</v>
      </c>
      <c r="Y99">
        <v>548253</v>
      </c>
      <c r="Z99">
        <v>242166</v>
      </c>
      <c r="AA99" s="1">
        <v>186958</v>
      </c>
      <c r="AB99" s="1">
        <v>62996</v>
      </c>
      <c r="AC99" s="1">
        <v>79825</v>
      </c>
      <c r="AD99">
        <v>54434</v>
      </c>
      <c r="AE99" s="1">
        <v>36473</v>
      </c>
      <c r="AF99">
        <v>41864</v>
      </c>
      <c r="AG99">
        <v>86315</v>
      </c>
      <c r="AH99">
        <v>109092</v>
      </c>
      <c r="AI99">
        <v>130910</v>
      </c>
      <c r="AJ99">
        <v>63803</v>
      </c>
      <c r="AK99">
        <v>48017</v>
      </c>
      <c r="AL99">
        <v>41004</v>
      </c>
      <c r="AM99">
        <v>33625</v>
      </c>
      <c r="AN99" s="1">
        <v>36464</v>
      </c>
      <c r="AO99" s="1">
        <v>24524</v>
      </c>
      <c r="AP99" s="1">
        <v>32881</v>
      </c>
      <c r="AQ99" s="1">
        <v>19980</v>
      </c>
      <c r="AR99" s="1">
        <v>19456</v>
      </c>
      <c r="AS99" s="1">
        <v>20750</v>
      </c>
      <c r="AT99" s="1">
        <v>87493</v>
      </c>
      <c r="AU99" s="1">
        <v>14099</v>
      </c>
      <c r="AV99" s="1">
        <v>71110</v>
      </c>
      <c r="AW99" s="1">
        <v>86440</v>
      </c>
      <c r="AX99" s="1">
        <v>21451</v>
      </c>
      <c r="AY99">
        <v>46418</v>
      </c>
      <c r="AZ99">
        <v>93700</v>
      </c>
      <c r="BA99">
        <v>341222</v>
      </c>
      <c r="BB99">
        <v>158253</v>
      </c>
      <c r="BC99">
        <v>88469</v>
      </c>
    </row>
    <row r="100" spans="1:55" x14ac:dyDescent="0.25">
      <c r="A100" t="s">
        <v>0</v>
      </c>
      <c r="B100" t="s">
        <v>76</v>
      </c>
      <c r="D100" t="s">
        <v>232</v>
      </c>
      <c r="J100">
        <v>9464</v>
      </c>
      <c r="K100">
        <v>13292</v>
      </c>
      <c r="L100">
        <v>13202</v>
      </c>
      <c r="M100">
        <v>13069</v>
      </c>
      <c r="N100">
        <v>11891</v>
      </c>
      <c r="O100">
        <v>13918</v>
      </c>
      <c r="P100">
        <v>13971</v>
      </c>
      <c r="Q100">
        <v>17860</v>
      </c>
      <c r="R100">
        <v>11208</v>
      </c>
      <c r="X100">
        <v>13229</v>
      </c>
      <c r="Y100">
        <v>28924</v>
      </c>
      <c r="Z100">
        <v>14201</v>
      </c>
      <c r="AA100" s="1">
        <v>14802</v>
      </c>
      <c r="AB100" s="1">
        <v>12729</v>
      </c>
      <c r="AC100" s="1">
        <v>16100</v>
      </c>
      <c r="AD100">
        <v>19270</v>
      </c>
      <c r="AE100" s="1">
        <v>21034</v>
      </c>
      <c r="AF100">
        <v>20629</v>
      </c>
      <c r="AG100">
        <v>22268</v>
      </c>
      <c r="AH100">
        <v>17874</v>
      </c>
      <c r="AI100">
        <v>9699</v>
      </c>
      <c r="AJ100">
        <v>6851</v>
      </c>
      <c r="AK100">
        <v>4583</v>
      </c>
      <c r="AL100">
        <v>3911</v>
      </c>
      <c r="AM100">
        <v>4041</v>
      </c>
      <c r="AN100" s="1">
        <v>6001</v>
      </c>
      <c r="AO100" s="1">
        <v>5531</v>
      </c>
      <c r="AP100" s="1">
        <v>8533</v>
      </c>
      <c r="AQ100" s="1">
        <v>7871</v>
      </c>
      <c r="AR100" s="1">
        <v>5660</v>
      </c>
      <c r="AS100" s="1">
        <v>3364</v>
      </c>
      <c r="AT100" s="1">
        <v>2295</v>
      </c>
      <c r="AU100" s="1">
        <v>468</v>
      </c>
      <c r="AV100" s="1">
        <v>483</v>
      </c>
      <c r="AW100" s="1">
        <v>177</v>
      </c>
      <c r="AX100" s="1">
        <v>579</v>
      </c>
      <c r="AY100">
        <v>740</v>
      </c>
      <c r="AZ100">
        <v>1251</v>
      </c>
      <c r="BA100">
        <v>4780</v>
      </c>
      <c r="BB100">
        <v>6364</v>
      </c>
      <c r="BC100">
        <v>8832</v>
      </c>
    </row>
    <row r="101" spans="1:55" x14ac:dyDescent="0.25">
      <c r="A101" t="s">
        <v>0</v>
      </c>
      <c r="B101" t="s">
        <v>77</v>
      </c>
      <c r="D101" t="s">
        <v>232</v>
      </c>
      <c r="J101">
        <v>221</v>
      </c>
      <c r="K101">
        <v>111</v>
      </c>
      <c r="L101">
        <v>451</v>
      </c>
      <c r="M101">
        <v>204</v>
      </c>
      <c r="N101">
        <v>198</v>
      </c>
      <c r="O101">
        <v>123</v>
      </c>
      <c r="P101">
        <v>182</v>
      </c>
      <c r="Q101">
        <v>349</v>
      </c>
      <c r="R101">
        <v>228</v>
      </c>
      <c r="X101">
        <v>367</v>
      </c>
      <c r="Y101">
        <v>1782</v>
      </c>
      <c r="Z101">
        <v>328</v>
      </c>
      <c r="AA101" s="1">
        <v>728</v>
      </c>
      <c r="AB101" s="1">
        <v>192</v>
      </c>
      <c r="AC101" s="1">
        <v>660</v>
      </c>
      <c r="AD101">
        <v>2978</v>
      </c>
      <c r="AE101" s="1">
        <v>231</v>
      </c>
      <c r="AF101">
        <v>1042</v>
      </c>
      <c r="AG101">
        <v>752</v>
      </c>
      <c r="AH101">
        <v>1148</v>
      </c>
      <c r="AI101">
        <v>953</v>
      </c>
      <c r="AJ101">
        <v>662</v>
      </c>
      <c r="AK101">
        <v>761</v>
      </c>
      <c r="AN101" s="1"/>
      <c r="AO101" s="1"/>
      <c r="AP101" s="1"/>
      <c r="AQ101" s="1"/>
      <c r="AR101" s="1"/>
      <c r="AU101" s="1">
        <v>152</v>
      </c>
      <c r="AY101">
        <v>616</v>
      </c>
      <c r="AZ101">
        <v>2313</v>
      </c>
      <c r="BA101">
        <v>2792</v>
      </c>
      <c r="BB101">
        <v>15240</v>
      </c>
      <c r="BC101">
        <v>2069</v>
      </c>
    </row>
    <row r="102" spans="1:55" x14ac:dyDescent="0.25">
      <c r="A102" t="s">
        <v>0</v>
      </c>
      <c r="B102" t="s">
        <v>78</v>
      </c>
      <c r="D102" t="s">
        <v>232</v>
      </c>
      <c r="J102">
        <v>2734</v>
      </c>
      <c r="K102">
        <v>2737</v>
      </c>
      <c r="L102">
        <v>393</v>
      </c>
      <c r="M102">
        <v>5773</v>
      </c>
      <c r="N102">
        <v>288</v>
      </c>
      <c r="O102">
        <v>380</v>
      </c>
      <c r="P102">
        <v>175</v>
      </c>
      <c r="Q102">
        <v>1435</v>
      </c>
      <c r="R102">
        <v>269</v>
      </c>
      <c r="X102">
        <v>57</v>
      </c>
      <c r="Y102">
        <v>128</v>
      </c>
      <c r="Z102">
        <v>53</v>
      </c>
      <c r="AA102" s="1">
        <v>129</v>
      </c>
      <c r="AB102" s="1">
        <v>706</v>
      </c>
      <c r="AC102" s="1">
        <v>195</v>
      </c>
      <c r="AD102">
        <v>675</v>
      </c>
      <c r="AE102" s="1">
        <v>411</v>
      </c>
      <c r="AF102">
        <v>1162</v>
      </c>
      <c r="AG102">
        <v>169</v>
      </c>
      <c r="AH102">
        <v>604</v>
      </c>
      <c r="AI102">
        <v>758</v>
      </c>
      <c r="AJ102">
        <v>199</v>
      </c>
      <c r="AK102">
        <v>111</v>
      </c>
      <c r="AN102" s="1"/>
      <c r="AO102" s="1"/>
      <c r="AP102" s="1"/>
      <c r="AQ102" s="1"/>
      <c r="AR102" s="1"/>
    </row>
    <row r="103" spans="1:55" x14ac:dyDescent="0.25">
      <c r="A103" t="s">
        <v>0</v>
      </c>
      <c r="B103" t="s">
        <v>79</v>
      </c>
      <c r="D103" t="s">
        <v>232</v>
      </c>
      <c r="M103">
        <v>2</v>
      </c>
      <c r="N103">
        <v>2</v>
      </c>
      <c r="X103">
        <v>14430</v>
      </c>
      <c r="Z103">
        <v>42</v>
      </c>
      <c r="AA103" s="1">
        <v>22</v>
      </c>
      <c r="AB103" s="1">
        <v>75</v>
      </c>
      <c r="AC103" s="1">
        <v>107</v>
      </c>
      <c r="AD103">
        <v>591</v>
      </c>
      <c r="AE103" s="1">
        <v>199</v>
      </c>
      <c r="AF103">
        <v>1234</v>
      </c>
      <c r="AG103">
        <v>1048</v>
      </c>
      <c r="AH103">
        <v>1064</v>
      </c>
      <c r="AI103">
        <v>685</v>
      </c>
      <c r="AJ103">
        <v>308</v>
      </c>
      <c r="AK103">
        <v>1141</v>
      </c>
      <c r="AN103" s="1"/>
      <c r="AO103" s="1"/>
      <c r="AP103" s="1"/>
      <c r="AQ103" s="1"/>
      <c r="AR103" s="1"/>
    </row>
    <row r="104" spans="1:55" x14ac:dyDescent="0.25">
      <c r="A104" t="s">
        <v>0</v>
      </c>
      <c r="B104" t="s">
        <v>219</v>
      </c>
      <c r="D104" t="s">
        <v>232</v>
      </c>
      <c r="AL104">
        <v>856</v>
      </c>
      <c r="AM104">
        <v>186</v>
      </c>
      <c r="AN104" s="1">
        <v>1653</v>
      </c>
      <c r="AO104" s="1">
        <v>3310</v>
      </c>
      <c r="AP104" s="1">
        <v>2909</v>
      </c>
      <c r="AQ104" s="1">
        <v>3008</v>
      </c>
      <c r="AR104" s="1">
        <v>4265</v>
      </c>
      <c r="AS104" s="1">
        <v>1205</v>
      </c>
      <c r="AT104" s="1">
        <v>86</v>
      </c>
      <c r="AY104">
        <v>1235</v>
      </c>
    </row>
    <row r="105" spans="1:55" x14ac:dyDescent="0.25">
      <c r="A105" t="s">
        <v>0</v>
      </c>
      <c r="B105" t="s">
        <v>220</v>
      </c>
      <c r="D105" t="s">
        <v>232</v>
      </c>
      <c r="AL105">
        <v>63</v>
      </c>
      <c r="AM105">
        <v>505</v>
      </c>
      <c r="AN105" s="1">
        <v>210</v>
      </c>
      <c r="AO105" s="1">
        <v>779</v>
      </c>
      <c r="AP105" s="1">
        <v>531</v>
      </c>
      <c r="AQ105" s="1">
        <v>514</v>
      </c>
      <c r="AR105" s="1">
        <v>229</v>
      </c>
      <c r="AS105" s="1">
        <v>222</v>
      </c>
      <c r="AT105" s="1">
        <v>773</v>
      </c>
      <c r="AU105" s="1">
        <v>3</v>
      </c>
      <c r="AX105" s="1">
        <v>58</v>
      </c>
    </row>
    <row r="106" spans="1:55" x14ac:dyDescent="0.25">
      <c r="B106" t="s">
        <v>267</v>
      </c>
      <c r="AN106" s="1"/>
      <c r="AO106" s="1"/>
      <c r="AP106" s="1"/>
      <c r="AQ106" s="1"/>
      <c r="AR106" s="1"/>
      <c r="AZ106">
        <v>1546</v>
      </c>
      <c r="BA106">
        <v>2379</v>
      </c>
      <c r="BB106">
        <v>22294</v>
      </c>
      <c r="BC106">
        <v>28546</v>
      </c>
    </row>
    <row r="107" spans="1:55" x14ac:dyDescent="0.25">
      <c r="B107" t="s">
        <v>268</v>
      </c>
      <c r="AN107" s="1"/>
      <c r="AO107" s="1"/>
      <c r="AP107" s="1"/>
      <c r="AQ107" s="1"/>
      <c r="AR107" s="1"/>
    </row>
    <row r="108" spans="1:55" x14ac:dyDescent="0.25">
      <c r="B108" t="s">
        <v>302</v>
      </c>
      <c r="AN108" s="1"/>
      <c r="AO108" s="1"/>
      <c r="AP108" s="1"/>
      <c r="AQ108" s="1"/>
      <c r="AR108" s="1"/>
      <c r="AY108">
        <v>2258</v>
      </c>
      <c r="AZ108">
        <v>1</v>
      </c>
      <c r="BA108">
        <v>58</v>
      </c>
      <c r="BB108">
        <v>118</v>
      </c>
      <c r="BC108">
        <v>311</v>
      </c>
    </row>
    <row r="109" spans="1:55" x14ac:dyDescent="0.25">
      <c r="A109" t="s">
        <v>0</v>
      </c>
      <c r="B109" t="s">
        <v>80</v>
      </c>
      <c r="D109" t="s">
        <v>232</v>
      </c>
      <c r="J109">
        <v>15153</v>
      </c>
      <c r="K109">
        <v>13373</v>
      </c>
      <c r="L109">
        <v>7720</v>
      </c>
      <c r="M109">
        <v>4692</v>
      </c>
      <c r="N109">
        <v>3663</v>
      </c>
      <c r="O109">
        <v>6162</v>
      </c>
      <c r="P109">
        <v>7259</v>
      </c>
      <c r="Q109">
        <v>5427</v>
      </c>
      <c r="R109">
        <v>10703</v>
      </c>
      <c r="Y109">
        <v>39954</v>
      </c>
      <c r="Z109">
        <v>18108</v>
      </c>
      <c r="AA109" s="1">
        <v>63034</v>
      </c>
      <c r="AB109" s="1">
        <v>72263</v>
      </c>
      <c r="AC109" s="1">
        <v>177981</v>
      </c>
      <c r="AD109">
        <v>94328</v>
      </c>
      <c r="AE109" s="1">
        <v>87867</v>
      </c>
      <c r="AF109">
        <v>169883</v>
      </c>
      <c r="AG109">
        <v>91880</v>
      </c>
      <c r="AH109">
        <v>85500</v>
      </c>
      <c r="AI109">
        <v>199081</v>
      </c>
      <c r="AJ109">
        <v>52787</v>
      </c>
      <c r="AK109">
        <v>11422</v>
      </c>
      <c r="AL109">
        <v>28108</v>
      </c>
      <c r="AM109">
        <v>26203</v>
      </c>
      <c r="AN109" s="1">
        <v>53679</v>
      </c>
      <c r="AO109" s="1">
        <v>39856</v>
      </c>
      <c r="AP109" s="1">
        <v>54790</v>
      </c>
      <c r="AQ109" s="1">
        <v>96986</v>
      </c>
      <c r="AR109" s="1">
        <v>67604</v>
      </c>
      <c r="AS109" s="1">
        <v>16094</v>
      </c>
      <c r="AT109" s="1">
        <v>2225</v>
      </c>
      <c r="AU109" s="1">
        <v>16269</v>
      </c>
      <c r="AV109" s="1">
        <v>3126</v>
      </c>
      <c r="AW109" s="1">
        <v>4483</v>
      </c>
      <c r="AX109" s="1">
        <v>58257</v>
      </c>
      <c r="AY109">
        <v>102816</v>
      </c>
      <c r="AZ109">
        <v>99487</v>
      </c>
      <c r="BA109">
        <v>59413</v>
      </c>
      <c r="BB109">
        <v>58218</v>
      </c>
      <c r="BC109">
        <v>117161</v>
      </c>
    </row>
    <row r="110" spans="1:55" x14ac:dyDescent="0.25">
      <c r="A110" t="s">
        <v>0</v>
      </c>
      <c r="B110" t="s">
        <v>81</v>
      </c>
      <c r="D110" t="s">
        <v>232</v>
      </c>
      <c r="P110">
        <v>9</v>
      </c>
      <c r="AA110" s="1">
        <v>639</v>
      </c>
      <c r="AB110">
        <v>383</v>
      </c>
      <c r="AC110" s="1">
        <v>20</v>
      </c>
      <c r="AD110">
        <v>48</v>
      </c>
      <c r="AE110" s="1">
        <v>13</v>
      </c>
      <c r="AF110">
        <v>638</v>
      </c>
      <c r="AG110">
        <v>35</v>
      </c>
      <c r="AI110">
        <v>41</v>
      </c>
      <c r="AJ110">
        <v>355</v>
      </c>
      <c r="AK110">
        <v>40</v>
      </c>
      <c r="AL110">
        <v>31</v>
      </c>
      <c r="AM110">
        <v>201</v>
      </c>
      <c r="AN110" s="1">
        <v>565</v>
      </c>
      <c r="AO110" s="1">
        <v>738</v>
      </c>
      <c r="AP110" s="1">
        <v>668</v>
      </c>
      <c r="AQ110" s="1">
        <v>414</v>
      </c>
      <c r="AR110" s="1">
        <v>688</v>
      </c>
      <c r="AS110" s="1">
        <v>21</v>
      </c>
      <c r="AU110" s="1">
        <v>10</v>
      </c>
      <c r="AZ110">
        <v>12</v>
      </c>
      <c r="BA110">
        <v>262</v>
      </c>
      <c r="BB110">
        <v>153</v>
      </c>
      <c r="BC110">
        <v>183</v>
      </c>
    </row>
    <row r="111" spans="1:55" x14ac:dyDescent="0.25">
      <c r="A111" t="s">
        <v>0</v>
      </c>
      <c r="B111" t="s">
        <v>221</v>
      </c>
      <c r="D111" t="s">
        <v>232</v>
      </c>
      <c r="AL111">
        <v>2</v>
      </c>
      <c r="AM111">
        <v>35</v>
      </c>
      <c r="AN111" s="1">
        <v>13</v>
      </c>
      <c r="AO111" s="1">
        <v>145</v>
      </c>
      <c r="AP111" s="1">
        <v>672</v>
      </c>
      <c r="AQ111" s="1">
        <v>568</v>
      </c>
      <c r="AR111" s="1">
        <v>73</v>
      </c>
      <c r="AS111" s="1">
        <v>185</v>
      </c>
      <c r="AT111" s="1">
        <v>39</v>
      </c>
    </row>
    <row r="112" spans="1:55" x14ac:dyDescent="0.25">
      <c r="B112" t="s">
        <v>303</v>
      </c>
      <c r="AN112" s="1"/>
      <c r="AO112" s="1"/>
      <c r="AP112" s="1"/>
      <c r="AQ112" s="1"/>
      <c r="AR112" s="1"/>
      <c r="BC112">
        <v>52</v>
      </c>
    </row>
    <row r="113" spans="1:55" x14ac:dyDescent="0.25">
      <c r="B113" t="s">
        <v>269</v>
      </c>
      <c r="AN113" s="1"/>
      <c r="AO113" s="1"/>
      <c r="AP113" s="1"/>
      <c r="AQ113" s="1"/>
      <c r="AR113" s="1"/>
    </row>
    <row r="114" spans="1:55" x14ac:dyDescent="0.25">
      <c r="A114" t="s">
        <v>0</v>
      </c>
      <c r="B114" t="s">
        <v>82</v>
      </c>
      <c r="D114" t="s">
        <v>232</v>
      </c>
      <c r="Y114">
        <v>545</v>
      </c>
      <c r="AA114" s="1">
        <v>2063</v>
      </c>
      <c r="AB114">
        <v>882</v>
      </c>
      <c r="AC114" s="1">
        <v>165</v>
      </c>
      <c r="AE114" s="1">
        <v>962</v>
      </c>
      <c r="AF114">
        <v>52</v>
      </c>
      <c r="AG114">
        <v>280</v>
      </c>
      <c r="AI114">
        <v>47</v>
      </c>
      <c r="AN114" s="1"/>
      <c r="AO114" s="1"/>
      <c r="AP114" s="1"/>
      <c r="AQ114" s="1"/>
      <c r="AR114" s="1"/>
    </row>
    <row r="115" spans="1:55" x14ac:dyDescent="0.25">
      <c r="A115" t="s">
        <v>0</v>
      </c>
      <c r="B115" t="s">
        <v>83</v>
      </c>
      <c r="D115" t="s">
        <v>232</v>
      </c>
      <c r="J115">
        <v>11650</v>
      </c>
      <c r="K115">
        <v>15265</v>
      </c>
      <c r="L115">
        <v>14345</v>
      </c>
      <c r="M115">
        <v>14210</v>
      </c>
      <c r="N115">
        <v>16298</v>
      </c>
      <c r="O115">
        <v>19776</v>
      </c>
      <c r="P115">
        <v>15252</v>
      </c>
      <c r="Q115">
        <v>16353</v>
      </c>
      <c r="R115">
        <v>24918</v>
      </c>
      <c r="X115">
        <v>9416</v>
      </c>
      <c r="Y115">
        <v>35859</v>
      </c>
      <c r="Z115">
        <v>25304</v>
      </c>
      <c r="AA115" s="1">
        <v>21104</v>
      </c>
      <c r="AB115" s="1">
        <v>21436</v>
      </c>
      <c r="AC115" s="1">
        <v>20677</v>
      </c>
      <c r="AD115">
        <v>18284</v>
      </c>
      <c r="AE115" s="1">
        <v>20238</v>
      </c>
      <c r="AF115">
        <v>22067</v>
      </c>
      <c r="AG115">
        <v>24286</v>
      </c>
      <c r="AH115">
        <v>23585</v>
      </c>
      <c r="AI115">
        <v>18981</v>
      </c>
      <c r="AJ115">
        <v>13282</v>
      </c>
      <c r="AK115">
        <v>7963</v>
      </c>
      <c r="AL115">
        <v>11455</v>
      </c>
      <c r="AM115">
        <v>6865</v>
      </c>
      <c r="AN115" s="1">
        <v>7998</v>
      </c>
      <c r="AO115" s="1">
        <v>7871</v>
      </c>
      <c r="AP115" s="1">
        <v>11462</v>
      </c>
      <c r="AQ115" s="1">
        <v>14718</v>
      </c>
      <c r="AR115" s="1">
        <v>10885</v>
      </c>
      <c r="AS115" s="1">
        <v>12545</v>
      </c>
      <c r="AT115" s="1">
        <v>5895</v>
      </c>
      <c r="AU115" s="1">
        <v>209</v>
      </c>
      <c r="AY115">
        <v>1785</v>
      </c>
      <c r="AZ115">
        <v>11713</v>
      </c>
      <c r="BA115">
        <v>4742</v>
      </c>
      <c r="BB115">
        <v>14331</v>
      </c>
      <c r="BC115">
        <v>22548</v>
      </c>
    </row>
    <row r="116" spans="1:55" x14ac:dyDescent="0.25">
      <c r="A116" t="s">
        <v>0</v>
      </c>
      <c r="B116" t="s">
        <v>84</v>
      </c>
      <c r="D116" t="s">
        <v>232</v>
      </c>
      <c r="J116">
        <v>162180</v>
      </c>
      <c r="K116">
        <v>106275</v>
      </c>
      <c r="L116">
        <v>104463</v>
      </c>
      <c r="M116">
        <v>76175</v>
      </c>
      <c r="N116">
        <v>112443</v>
      </c>
      <c r="O116">
        <v>145450</v>
      </c>
      <c r="P116">
        <v>124749</v>
      </c>
      <c r="Q116">
        <v>108720</v>
      </c>
      <c r="R116">
        <v>165149</v>
      </c>
      <c r="X116">
        <v>139313</v>
      </c>
      <c r="Y116">
        <v>393040</v>
      </c>
      <c r="Z116">
        <v>185947</v>
      </c>
      <c r="AA116" s="1">
        <v>159717</v>
      </c>
      <c r="AB116" s="1">
        <v>170777</v>
      </c>
      <c r="AC116" s="1">
        <v>190917</v>
      </c>
      <c r="AD116">
        <v>175424</v>
      </c>
      <c r="AE116" s="1">
        <v>241833</v>
      </c>
      <c r="AF116">
        <v>120078</v>
      </c>
      <c r="AG116">
        <v>134675</v>
      </c>
      <c r="AH116">
        <v>116793</v>
      </c>
      <c r="AI116">
        <v>85755</v>
      </c>
      <c r="AJ116">
        <v>114746</v>
      </c>
      <c r="AK116">
        <v>87613</v>
      </c>
      <c r="AL116">
        <v>113243</v>
      </c>
      <c r="AM116">
        <v>79683</v>
      </c>
      <c r="AN116" s="1">
        <v>36442</v>
      </c>
      <c r="AO116" s="1">
        <v>55274</v>
      </c>
      <c r="AP116" s="1">
        <v>64212</v>
      </c>
      <c r="AQ116" s="1">
        <v>89671</v>
      </c>
      <c r="AR116" s="1">
        <v>97377</v>
      </c>
      <c r="AS116" s="1">
        <v>85280</v>
      </c>
      <c r="AT116" s="1">
        <v>26630</v>
      </c>
      <c r="AU116" s="1">
        <v>1528</v>
      </c>
      <c r="AV116" s="1">
        <v>500</v>
      </c>
      <c r="AX116" s="1">
        <v>13</v>
      </c>
      <c r="AY116">
        <v>29225</v>
      </c>
      <c r="AZ116">
        <v>47168</v>
      </c>
      <c r="BA116">
        <v>67496</v>
      </c>
      <c r="BB116">
        <v>148925</v>
      </c>
      <c r="BC116">
        <v>3833</v>
      </c>
    </row>
    <row r="117" spans="1:55" x14ac:dyDescent="0.25">
      <c r="B117" t="s">
        <v>271</v>
      </c>
      <c r="AN117" s="1"/>
      <c r="AO117" s="1"/>
      <c r="AP117" s="1"/>
      <c r="AQ117" s="1"/>
      <c r="AR117" s="1"/>
      <c r="BA117">
        <v>104</v>
      </c>
    </row>
    <row r="118" spans="1:55" x14ac:dyDescent="0.25">
      <c r="A118" t="s">
        <v>0</v>
      </c>
      <c r="B118" t="s">
        <v>222</v>
      </c>
      <c r="D118" t="s">
        <v>232</v>
      </c>
      <c r="AM118">
        <v>1515</v>
      </c>
      <c r="AN118" s="1">
        <v>3811</v>
      </c>
      <c r="AO118" s="1">
        <v>11242</v>
      </c>
      <c r="AP118" s="1">
        <v>8934</v>
      </c>
      <c r="AQ118" s="1">
        <v>6112</v>
      </c>
      <c r="AR118" s="1">
        <v>414</v>
      </c>
      <c r="AS118" s="1">
        <v>74</v>
      </c>
      <c r="AT118" s="1">
        <v>26</v>
      </c>
    </row>
    <row r="119" spans="1:55" x14ac:dyDescent="0.25">
      <c r="A119" t="s">
        <v>0</v>
      </c>
      <c r="B119" t="s">
        <v>85</v>
      </c>
      <c r="C119" t="s">
        <v>87</v>
      </c>
      <c r="D119" t="s">
        <v>232</v>
      </c>
      <c r="J119">
        <v>135004</v>
      </c>
      <c r="K119">
        <v>207655</v>
      </c>
      <c r="L119">
        <v>217081</v>
      </c>
      <c r="M119">
        <v>223619</v>
      </c>
      <c r="N119">
        <v>265569</v>
      </c>
      <c r="O119">
        <v>267489</v>
      </c>
      <c r="P119">
        <v>263431</v>
      </c>
      <c r="Q119">
        <v>241501</v>
      </c>
      <c r="R119">
        <v>296838</v>
      </c>
      <c r="X119">
        <v>1815822</v>
      </c>
      <c r="Y119">
        <v>1912778</v>
      </c>
      <c r="Z119">
        <v>770372</v>
      </c>
      <c r="AA119" s="1">
        <v>270161</v>
      </c>
      <c r="AB119" s="1">
        <v>253780</v>
      </c>
      <c r="AC119" s="1">
        <v>304607</v>
      </c>
      <c r="AD119">
        <v>263164</v>
      </c>
      <c r="AE119" s="1">
        <v>275906</v>
      </c>
      <c r="AF119">
        <v>231686</v>
      </c>
      <c r="AG119">
        <v>264792</v>
      </c>
      <c r="AH119">
        <v>207227</v>
      </c>
      <c r="AI119">
        <v>167736</v>
      </c>
      <c r="AJ119">
        <v>145366</v>
      </c>
      <c r="AK119">
        <v>109180</v>
      </c>
      <c r="AL119">
        <v>140492</v>
      </c>
      <c r="AM119">
        <v>165208</v>
      </c>
      <c r="AN119" s="1">
        <v>131619</v>
      </c>
      <c r="AO119" s="1">
        <v>89880</v>
      </c>
      <c r="AP119" s="1">
        <v>396934</v>
      </c>
      <c r="AQ119" s="1">
        <v>303364</v>
      </c>
      <c r="AR119" s="1">
        <v>310338</v>
      </c>
      <c r="AS119" s="1">
        <v>53914</v>
      </c>
      <c r="AT119" s="1">
        <v>861</v>
      </c>
      <c r="AZ119">
        <v>4886</v>
      </c>
      <c r="BA119">
        <v>34061</v>
      </c>
      <c r="BB119">
        <v>27481</v>
      </c>
      <c r="BC119">
        <v>152692</v>
      </c>
    </row>
    <row r="120" spans="1:55" x14ac:dyDescent="0.25">
      <c r="A120" t="s">
        <v>0</v>
      </c>
      <c r="B120" t="s">
        <v>223</v>
      </c>
      <c r="C120" t="s">
        <v>87</v>
      </c>
      <c r="D120" t="s">
        <v>232</v>
      </c>
      <c r="AL120">
        <v>11399</v>
      </c>
      <c r="AM120">
        <v>7895</v>
      </c>
      <c r="AN120" s="1">
        <v>16462</v>
      </c>
      <c r="AO120" s="1">
        <v>13237</v>
      </c>
      <c r="AP120" s="1">
        <v>15675</v>
      </c>
      <c r="AQ120" s="1">
        <v>9170</v>
      </c>
      <c r="AR120" s="1">
        <v>2026</v>
      </c>
      <c r="AS120" s="1">
        <v>71</v>
      </c>
      <c r="AT120" s="1">
        <v>1</v>
      </c>
    </row>
    <row r="121" spans="1:55" x14ac:dyDescent="0.25">
      <c r="A121" t="s">
        <v>0</v>
      </c>
      <c r="B121" t="s">
        <v>86</v>
      </c>
      <c r="C121" t="s">
        <v>87</v>
      </c>
      <c r="D121" t="s">
        <v>232</v>
      </c>
      <c r="J121">
        <v>874</v>
      </c>
      <c r="K121">
        <v>1221</v>
      </c>
      <c r="L121">
        <v>1783</v>
      </c>
      <c r="M121">
        <v>1303</v>
      </c>
      <c r="N121">
        <v>1354</v>
      </c>
      <c r="O121">
        <v>1795</v>
      </c>
      <c r="P121">
        <v>2018</v>
      </c>
      <c r="Q121">
        <v>2717</v>
      </c>
      <c r="R121">
        <v>1387</v>
      </c>
      <c r="X121">
        <v>589</v>
      </c>
      <c r="Y121">
        <v>577</v>
      </c>
      <c r="Z121">
        <v>452</v>
      </c>
      <c r="AA121" s="1">
        <v>390</v>
      </c>
      <c r="AB121" s="1">
        <v>948</v>
      </c>
      <c r="AC121" s="1">
        <v>519</v>
      </c>
      <c r="AD121">
        <v>934</v>
      </c>
      <c r="AE121" s="1">
        <v>226</v>
      </c>
      <c r="AF121">
        <v>532</v>
      </c>
      <c r="AG121">
        <v>1860</v>
      </c>
      <c r="AH121">
        <v>1595</v>
      </c>
      <c r="AI121">
        <v>231</v>
      </c>
      <c r="AJ121">
        <v>4862</v>
      </c>
      <c r="AK121">
        <v>100</v>
      </c>
      <c r="AL121">
        <v>290</v>
      </c>
      <c r="AM121">
        <v>148</v>
      </c>
      <c r="AN121" s="1">
        <v>628</v>
      </c>
      <c r="AO121" s="1">
        <v>838</v>
      </c>
      <c r="AP121" s="1">
        <v>2303</v>
      </c>
      <c r="AQ121" s="1">
        <v>3265</v>
      </c>
      <c r="AR121" s="1">
        <v>12786</v>
      </c>
      <c r="AT121" s="1">
        <v>9</v>
      </c>
      <c r="BA121">
        <v>33</v>
      </c>
      <c r="BC121">
        <v>2436</v>
      </c>
    </row>
    <row r="122" spans="1:55" x14ac:dyDescent="0.25">
      <c r="A122" t="s">
        <v>0</v>
      </c>
      <c r="B122" t="s">
        <v>88</v>
      </c>
      <c r="D122" t="s">
        <v>232</v>
      </c>
      <c r="J122">
        <v>222</v>
      </c>
      <c r="K122">
        <v>357</v>
      </c>
      <c r="L122">
        <v>67</v>
      </c>
      <c r="M122">
        <v>136</v>
      </c>
      <c r="N122">
        <v>23</v>
      </c>
      <c r="O122">
        <v>4</v>
      </c>
      <c r="P122">
        <v>57</v>
      </c>
      <c r="Q122">
        <v>123</v>
      </c>
      <c r="R122">
        <v>30</v>
      </c>
      <c r="Y122">
        <v>483</v>
      </c>
      <c r="Z122">
        <v>56</v>
      </c>
      <c r="AA122" s="1">
        <v>12</v>
      </c>
      <c r="AB122" s="1">
        <v>32</v>
      </c>
      <c r="AC122" s="1">
        <v>50</v>
      </c>
      <c r="AD122">
        <v>274</v>
      </c>
      <c r="AE122" s="1">
        <v>438</v>
      </c>
      <c r="AF122">
        <v>251</v>
      </c>
      <c r="AG122">
        <v>450</v>
      </c>
      <c r="AH122">
        <v>138</v>
      </c>
      <c r="AI122">
        <v>212</v>
      </c>
      <c r="AJ122">
        <v>6</v>
      </c>
      <c r="AK122">
        <v>193</v>
      </c>
      <c r="AL122">
        <v>27</v>
      </c>
      <c r="AM122">
        <v>39</v>
      </c>
      <c r="AN122" s="1">
        <v>40</v>
      </c>
      <c r="AO122" s="1">
        <v>132</v>
      </c>
      <c r="AP122" s="1">
        <v>41</v>
      </c>
      <c r="AQ122" s="1">
        <v>64</v>
      </c>
      <c r="AR122" s="1"/>
      <c r="AS122" s="1">
        <v>66</v>
      </c>
      <c r="BC122">
        <v>69</v>
      </c>
    </row>
    <row r="123" spans="1:55" x14ac:dyDescent="0.25">
      <c r="A123" t="s">
        <v>0</v>
      </c>
      <c r="B123" t="s">
        <v>189</v>
      </c>
      <c r="C123" t="s">
        <v>93</v>
      </c>
      <c r="D123" t="s">
        <v>232</v>
      </c>
      <c r="J123">
        <v>23366170</v>
      </c>
      <c r="K123">
        <v>25475420</v>
      </c>
      <c r="L123">
        <v>27133476</v>
      </c>
      <c r="M123">
        <v>21203283</v>
      </c>
      <c r="N123">
        <v>29497140</v>
      </c>
      <c r="O123">
        <v>30735156</v>
      </c>
      <c r="P123">
        <v>28579571</v>
      </c>
      <c r="Q123">
        <v>34570831</v>
      </c>
      <c r="R123">
        <v>30159035</v>
      </c>
      <c r="X123">
        <v>31600286</v>
      </c>
      <c r="Y123">
        <v>53942116</v>
      </c>
      <c r="Z123">
        <v>20319686</v>
      </c>
      <c r="AA123" s="1">
        <v>21721624</v>
      </c>
      <c r="AB123" s="1">
        <v>25943115</v>
      </c>
      <c r="AC123" s="1">
        <v>24585188</v>
      </c>
      <c r="AD123">
        <v>31130595</v>
      </c>
      <c r="AE123" s="1">
        <v>25835302</v>
      </c>
      <c r="AF123">
        <v>21437967</v>
      </c>
      <c r="AG123">
        <v>22063793</v>
      </c>
      <c r="AH123">
        <v>16458103</v>
      </c>
      <c r="AI123">
        <v>11228671</v>
      </c>
      <c r="AJ123">
        <v>7966734</v>
      </c>
      <c r="AK123">
        <v>5733349</v>
      </c>
      <c r="AL123">
        <v>7070302</v>
      </c>
      <c r="AM123">
        <v>5641950</v>
      </c>
      <c r="AN123" s="1">
        <v>7225179</v>
      </c>
      <c r="AO123" s="1">
        <v>9148032</v>
      </c>
      <c r="AP123" s="1">
        <v>10916599</v>
      </c>
      <c r="AQ123" s="1">
        <v>8273948</v>
      </c>
      <c r="AR123" s="1">
        <v>8138481</v>
      </c>
      <c r="AS123" s="1">
        <v>4944893</v>
      </c>
      <c r="AT123" s="1">
        <v>1066362</v>
      </c>
      <c r="AU123" s="1">
        <v>297049</v>
      </c>
      <c r="AV123" s="1">
        <v>5022218</v>
      </c>
      <c r="AW123" s="1">
        <v>4011179</v>
      </c>
      <c r="AX123" s="1">
        <v>3496029</v>
      </c>
      <c r="AY123">
        <v>4154747</v>
      </c>
      <c r="AZ123">
        <v>13349388</v>
      </c>
      <c r="BA123">
        <v>4623332</v>
      </c>
      <c r="BB123">
        <v>5459887</v>
      </c>
      <c r="BC123">
        <v>14264783</v>
      </c>
    </row>
    <row r="124" spans="1:55" x14ac:dyDescent="0.25">
      <c r="A124" t="s">
        <v>0</v>
      </c>
      <c r="B124" t="s">
        <v>89</v>
      </c>
      <c r="C124" t="s">
        <v>93</v>
      </c>
      <c r="D124" t="s">
        <v>232</v>
      </c>
      <c r="J124">
        <v>299110</v>
      </c>
      <c r="K124">
        <v>36040</v>
      </c>
      <c r="L124">
        <v>34250</v>
      </c>
      <c r="M124">
        <v>26906</v>
      </c>
      <c r="N124">
        <v>28265</v>
      </c>
      <c r="O124">
        <v>36425</v>
      </c>
      <c r="P124">
        <v>35188</v>
      </c>
      <c r="Q124">
        <v>45462</v>
      </c>
      <c r="R124">
        <v>61389</v>
      </c>
      <c r="X124">
        <v>7807</v>
      </c>
      <c r="Y124">
        <v>44770</v>
      </c>
      <c r="Z124">
        <v>24690</v>
      </c>
      <c r="AA124" s="1">
        <v>18736</v>
      </c>
      <c r="AB124" s="1">
        <v>19760</v>
      </c>
      <c r="AC124" s="1">
        <v>22000</v>
      </c>
      <c r="AD124">
        <v>22956</v>
      </c>
      <c r="AE124" s="1">
        <v>24379</v>
      </c>
      <c r="AF124">
        <v>18260</v>
      </c>
      <c r="AG124">
        <v>26476</v>
      </c>
      <c r="AN124" s="1"/>
      <c r="AO124" s="1"/>
      <c r="AP124" s="1"/>
      <c r="AQ124" s="1"/>
      <c r="AR124" s="1"/>
    </row>
    <row r="125" spans="1:55" x14ac:dyDescent="0.25">
      <c r="A125" t="s">
        <v>0</v>
      </c>
      <c r="B125" t="s">
        <v>224</v>
      </c>
      <c r="C125" t="s">
        <v>93</v>
      </c>
      <c r="D125" t="s">
        <v>232</v>
      </c>
      <c r="AH125">
        <v>23799</v>
      </c>
      <c r="AI125">
        <v>18617</v>
      </c>
      <c r="AJ125">
        <v>13635</v>
      </c>
      <c r="AK125">
        <v>11686</v>
      </c>
      <c r="AL125">
        <v>8551</v>
      </c>
      <c r="AM125">
        <v>7530</v>
      </c>
      <c r="AN125" s="1">
        <v>7596</v>
      </c>
      <c r="AO125" s="1">
        <v>9616</v>
      </c>
      <c r="AP125" s="1">
        <v>10894</v>
      </c>
      <c r="AQ125" s="1">
        <v>11899</v>
      </c>
      <c r="AR125" s="1">
        <v>9754</v>
      </c>
      <c r="AS125" s="1">
        <v>4905</v>
      </c>
      <c r="AT125" s="1">
        <v>1422</v>
      </c>
      <c r="AU125" s="1">
        <v>276</v>
      </c>
      <c r="AY125">
        <v>438</v>
      </c>
      <c r="AZ125">
        <v>8213</v>
      </c>
      <c r="BA125">
        <v>9248</v>
      </c>
      <c r="BB125">
        <v>7322</v>
      </c>
      <c r="BC125">
        <v>3122</v>
      </c>
    </row>
    <row r="126" spans="1:55" x14ac:dyDescent="0.25">
      <c r="A126" t="s">
        <v>0</v>
      </c>
      <c r="B126" t="s">
        <v>225</v>
      </c>
      <c r="C126" t="s">
        <v>93</v>
      </c>
      <c r="D126" t="s">
        <v>232</v>
      </c>
      <c r="AN126" s="1"/>
      <c r="AO126" s="1">
        <v>3</v>
      </c>
      <c r="AP126" s="1"/>
      <c r="AQ126" s="1"/>
      <c r="AR126" s="1"/>
      <c r="BA126">
        <v>5</v>
      </c>
    </row>
    <row r="127" spans="1:55" x14ac:dyDescent="0.25">
      <c r="A127" t="s">
        <v>0</v>
      </c>
      <c r="B127" t="s">
        <v>90</v>
      </c>
      <c r="C127" t="s">
        <v>93</v>
      </c>
      <c r="D127" t="s">
        <v>232</v>
      </c>
      <c r="J127">
        <v>6681</v>
      </c>
      <c r="K127">
        <v>4423</v>
      </c>
      <c r="L127">
        <v>337</v>
      </c>
      <c r="M127">
        <v>2507</v>
      </c>
      <c r="N127">
        <v>4247</v>
      </c>
      <c r="O127">
        <v>3209</v>
      </c>
      <c r="P127">
        <v>3856</v>
      </c>
      <c r="Q127">
        <v>1351</v>
      </c>
      <c r="R127">
        <v>391</v>
      </c>
      <c r="Y127">
        <v>1734</v>
      </c>
      <c r="AA127" s="1">
        <v>2788</v>
      </c>
      <c r="AB127">
        <v>947</v>
      </c>
      <c r="AC127" s="1">
        <v>682</v>
      </c>
      <c r="AD127">
        <v>1640</v>
      </c>
      <c r="AE127" s="1">
        <v>661</v>
      </c>
      <c r="AF127">
        <v>4702</v>
      </c>
      <c r="AG127">
        <v>3997</v>
      </c>
      <c r="AH127">
        <v>4442</v>
      </c>
      <c r="AI127">
        <v>945</v>
      </c>
      <c r="AJ127">
        <v>5140</v>
      </c>
      <c r="AK127">
        <v>2484</v>
      </c>
      <c r="AL127">
        <v>2496</v>
      </c>
      <c r="AM127">
        <v>1039</v>
      </c>
      <c r="AN127" s="1">
        <v>1256</v>
      </c>
      <c r="AO127" s="1">
        <v>760</v>
      </c>
      <c r="AP127" s="1">
        <v>605</v>
      </c>
      <c r="AQ127" s="1">
        <v>1244</v>
      </c>
      <c r="AR127" s="1">
        <v>318</v>
      </c>
      <c r="AS127" s="1">
        <v>361</v>
      </c>
      <c r="AT127" s="1">
        <v>383</v>
      </c>
      <c r="AU127" s="1">
        <v>113</v>
      </c>
      <c r="AW127" s="1">
        <v>135</v>
      </c>
      <c r="AZ127">
        <v>90</v>
      </c>
      <c r="BA127">
        <v>9</v>
      </c>
      <c r="BB127">
        <v>339</v>
      </c>
      <c r="BC127">
        <v>8276</v>
      </c>
    </row>
    <row r="128" spans="1:55" x14ac:dyDescent="0.25">
      <c r="A128" t="s">
        <v>0</v>
      </c>
      <c r="B128" t="s">
        <v>91</v>
      </c>
      <c r="C128" t="s">
        <v>93</v>
      </c>
      <c r="D128" t="s">
        <v>232</v>
      </c>
      <c r="J128">
        <v>221</v>
      </c>
      <c r="K128">
        <v>1223</v>
      </c>
      <c r="L128">
        <v>539</v>
      </c>
      <c r="M128">
        <v>2049</v>
      </c>
      <c r="N128">
        <v>3592</v>
      </c>
      <c r="O128">
        <v>4132</v>
      </c>
      <c r="P128">
        <v>2193</v>
      </c>
      <c r="Q128">
        <v>971</v>
      </c>
      <c r="R128">
        <v>1115</v>
      </c>
      <c r="X128">
        <v>87</v>
      </c>
      <c r="Y128">
        <v>402</v>
      </c>
      <c r="Z128">
        <v>16174</v>
      </c>
      <c r="AA128" s="1">
        <v>309</v>
      </c>
      <c r="AB128" s="1">
        <v>40</v>
      </c>
      <c r="AC128" s="1">
        <v>35</v>
      </c>
      <c r="AD128">
        <v>325</v>
      </c>
      <c r="AE128" s="1">
        <v>1059</v>
      </c>
      <c r="AF128">
        <v>754</v>
      </c>
      <c r="AG128">
        <v>815</v>
      </c>
      <c r="AH128">
        <v>857</v>
      </c>
      <c r="AI128">
        <v>303</v>
      </c>
      <c r="AJ128">
        <v>951</v>
      </c>
      <c r="AK128">
        <v>231</v>
      </c>
      <c r="AL128">
        <v>85</v>
      </c>
      <c r="AM128">
        <v>596</v>
      </c>
      <c r="AN128" s="1">
        <v>695</v>
      </c>
      <c r="AO128" s="1">
        <v>294</v>
      </c>
      <c r="AP128" s="1">
        <v>533</v>
      </c>
      <c r="AQ128" s="1">
        <v>584</v>
      </c>
      <c r="AR128" s="1">
        <v>652</v>
      </c>
      <c r="AS128" s="1">
        <v>692</v>
      </c>
      <c r="AT128" s="1">
        <v>404</v>
      </c>
      <c r="AW128" s="1">
        <v>60</v>
      </c>
      <c r="BA128">
        <v>68</v>
      </c>
      <c r="BB128">
        <v>335</v>
      </c>
      <c r="BC128">
        <v>1436</v>
      </c>
    </row>
    <row r="129" spans="1:55" x14ac:dyDescent="0.25">
      <c r="A129" t="s">
        <v>0</v>
      </c>
      <c r="B129" t="s">
        <v>92</v>
      </c>
      <c r="C129" t="s">
        <v>93</v>
      </c>
      <c r="D129" t="s">
        <v>232</v>
      </c>
      <c r="Z129">
        <v>676</v>
      </c>
      <c r="AA129" s="1">
        <v>508</v>
      </c>
      <c r="AB129" s="1">
        <v>547</v>
      </c>
      <c r="AC129" s="1">
        <v>1143</v>
      </c>
      <c r="AD129">
        <v>3843</v>
      </c>
      <c r="AE129" s="1">
        <v>3678</v>
      </c>
      <c r="AF129">
        <v>1093</v>
      </c>
      <c r="AG129">
        <v>1681</v>
      </c>
      <c r="AH129">
        <v>1497</v>
      </c>
      <c r="AI129">
        <v>637</v>
      </c>
      <c r="AJ129">
        <v>439</v>
      </c>
      <c r="AK129">
        <v>272</v>
      </c>
      <c r="AL129">
        <v>230</v>
      </c>
      <c r="AM129">
        <v>438</v>
      </c>
      <c r="AN129" s="1">
        <v>266</v>
      </c>
      <c r="AO129" s="1">
        <v>419</v>
      </c>
      <c r="AP129" s="1">
        <v>747</v>
      </c>
      <c r="AQ129" s="1">
        <v>339</v>
      </c>
      <c r="AR129" s="1">
        <v>372</v>
      </c>
      <c r="AS129" s="1">
        <v>106</v>
      </c>
      <c r="AT129" s="1">
        <v>205</v>
      </c>
      <c r="AW129" s="1">
        <v>58</v>
      </c>
      <c r="AZ129">
        <v>341</v>
      </c>
      <c r="BA129">
        <v>117</v>
      </c>
      <c r="BB129">
        <v>299</v>
      </c>
      <c r="BC129">
        <v>787</v>
      </c>
    </row>
    <row r="130" spans="1:55" x14ac:dyDescent="0.25">
      <c r="A130" t="s">
        <v>0</v>
      </c>
      <c r="B130" t="s">
        <v>94</v>
      </c>
      <c r="D130" t="s">
        <v>232</v>
      </c>
      <c r="J130">
        <v>837652</v>
      </c>
      <c r="K130">
        <v>730026</v>
      </c>
      <c r="L130">
        <v>953921</v>
      </c>
      <c r="M130">
        <v>659589</v>
      </c>
      <c r="N130">
        <v>602294</v>
      </c>
      <c r="O130">
        <v>627709</v>
      </c>
      <c r="P130">
        <v>561897</v>
      </c>
      <c r="Q130">
        <v>681221</v>
      </c>
      <c r="R130">
        <v>785684</v>
      </c>
      <c r="X130">
        <v>40243</v>
      </c>
      <c r="Y130">
        <v>149302</v>
      </c>
      <c r="Z130">
        <v>592198</v>
      </c>
      <c r="AA130" s="1">
        <v>511275</v>
      </c>
      <c r="AB130" s="1">
        <v>124261</v>
      </c>
      <c r="AC130" s="1">
        <v>126136</v>
      </c>
      <c r="AD130">
        <v>81351</v>
      </c>
      <c r="AE130" s="1">
        <v>108593</v>
      </c>
      <c r="AF130">
        <v>76278</v>
      </c>
      <c r="AG130">
        <v>44394</v>
      </c>
      <c r="AH130">
        <v>53996</v>
      </c>
      <c r="AI130">
        <v>31883</v>
      </c>
      <c r="AJ130">
        <v>18525</v>
      </c>
      <c r="AK130">
        <v>22994</v>
      </c>
      <c r="AL130">
        <v>7704</v>
      </c>
      <c r="AM130">
        <v>9919</v>
      </c>
      <c r="AN130" s="1">
        <v>18260</v>
      </c>
      <c r="AO130" s="1">
        <v>14155</v>
      </c>
      <c r="AP130" s="1">
        <v>17791</v>
      </c>
      <c r="AQ130" s="1">
        <v>14061</v>
      </c>
      <c r="AR130" s="1">
        <v>10889</v>
      </c>
      <c r="AS130" s="1">
        <v>14231</v>
      </c>
      <c r="AT130" s="1">
        <v>9193</v>
      </c>
      <c r="AU130" s="1">
        <v>4531</v>
      </c>
      <c r="AV130" s="1">
        <v>4471</v>
      </c>
      <c r="AW130" s="1">
        <v>7902</v>
      </c>
      <c r="AX130" s="1">
        <v>2384</v>
      </c>
      <c r="AY130">
        <v>61738</v>
      </c>
      <c r="AZ130">
        <v>33391</v>
      </c>
      <c r="BA130">
        <v>31184</v>
      </c>
      <c r="BB130">
        <v>32095</v>
      </c>
      <c r="BC130">
        <v>54373</v>
      </c>
    </row>
    <row r="131" spans="1:55" x14ac:dyDescent="0.25">
      <c r="B131" t="s">
        <v>305</v>
      </c>
      <c r="J131">
        <v>9661</v>
      </c>
      <c r="K131">
        <v>4647</v>
      </c>
      <c r="L131">
        <v>11654</v>
      </c>
      <c r="M131">
        <v>8116</v>
      </c>
      <c r="N131">
        <v>3643</v>
      </c>
      <c r="O131">
        <v>5897</v>
      </c>
      <c r="P131">
        <v>5221</v>
      </c>
      <c r="Q131">
        <v>4650</v>
      </c>
      <c r="AB131" s="1"/>
      <c r="AN131" s="1"/>
      <c r="AO131" s="1"/>
      <c r="AP131" s="1"/>
      <c r="AQ131" s="1"/>
      <c r="AR131" s="1"/>
      <c r="AX131" s="1"/>
    </row>
    <row r="132" spans="1:55" x14ac:dyDescent="0.25">
      <c r="A132" t="s">
        <v>0</v>
      </c>
      <c r="B132" t="s">
        <v>95</v>
      </c>
      <c r="D132" t="s">
        <v>232</v>
      </c>
      <c r="R132">
        <v>982</v>
      </c>
      <c r="X132">
        <v>1471</v>
      </c>
      <c r="Y132">
        <v>6355</v>
      </c>
      <c r="Z132">
        <v>3886</v>
      </c>
      <c r="AA132" s="1">
        <v>1730</v>
      </c>
      <c r="AB132" s="1">
        <v>996</v>
      </c>
      <c r="AC132" s="1">
        <v>552</v>
      </c>
      <c r="AD132">
        <v>812</v>
      </c>
      <c r="AE132" s="1">
        <v>1243</v>
      </c>
      <c r="AF132">
        <v>1434</v>
      </c>
      <c r="AG132">
        <v>2927</v>
      </c>
      <c r="AH132">
        <v>2322</v>
      </c>
      <c r="AI132">
        <v>1908</v>
      </c>
      <c r="AJ132">
        <v>2238</v>
      </c>
      <c r="AK132">
        <v>992</v>
      </c>
      <c r="AL132">
        <v>3047</v>
      </c>
      <c r="AM132">
        <v>874</v>
      </c>
      <c r="AN132" s="1">
        <v>423</v>
      </c>
      <c r="AO132" s="1">
        <v>291</v>
      </c>
      <c r="AP132" s="1">
        <v>349</v>
      </c>
      <c r="AQ132" s="1">
        <v>417</v>
      </c>
      <c r="AR132" s="1">
        <v>1247</v>
      </c>
      <c r="AS132" s="1">
        <v>261</v>
      </c>
      <c r="AT132" s="1">
        <v>47</v>
      </c>
      <c r="AV132" s="1">
        <v>59</v>
      </c>
      <c r="AY132">
        <v>605</v>
      </c>
      <c r="AZ132">
        <v>305</v>
      </c>
      <c r="BA132">
        <v>212</v>
      </c>
      <c r="BB132">
        <v>139</v>
      </c>
      <c r="BC132">
        <v>1000</v>
      </c>
    </row>
    <row r="133" spans="1:55" x14ac:dyDescent="0.25">
      <c r="A133" t="s">
        <v>0</v>
      </c>
      <c r="B133" t="s">
        <v>96</v>
      </c>
      <c r="D133" t="s">
        <v>232</v>
      </c>
      <c r="R133">
        <v>4375</v>
      </c>
      <c r="X133">
        <v>16334</v>
      </c>
      <c r="Y133">
        <v>3961</v>
      </c>
      <c r="Z133">
        <v>14815</v>
      </c>
      <c r="AA133" s="1">
        <v>41429</v>
      </c>
      <c r="AB133" s="1">
        <v>34069</v>
      </c>
      <c r="AC133" s="1">
        <v>25660</v>
      </c>
      <c r="AD133">
        <v>14905</v>
      </c>
      <c r="AE133" s="1">
        <v>10591</v>
      </c>
      <c r="AF133">
        <v>3168</v>
      </c>
      <c r="AG133">
        <v>757</v>
      </c>
      <c r="AH133">
        <v>1901</v>
      </c>
      <c r="AI133">
        <v>731</v>
      </c>
      <c r="AJ133">
        <v>967</v>
      </c>
      <c r="AK133">
        <v>1407</v>
      </c>
      <c r="AL133">
        <v>464</v>
      </c>
      <c r="AM133">
        <v>515</v>
      </c>
      <c r="AN133" s="1">
        <v>301</v>
      </c>
      <c r="AO133" s="1">
        <v>462</v>
      </c>
      <c r="AP133" s="1">
        <v>447</v>
      </c>
      <c r="AQ133" s="1">
        <v>113</v>
      </c>
      <c r="AR133" s="1">
        <v>189</v>
      </c>
      <c r="AS133" s="1">
        <v>231</v>
      </c>
      <c r="AT133" s="1">
        <v>94</v>
      </c>
      <c r="AY133">
        <v>541</v>
      </c>
      <c r="BA133">
        <v>204</v>
      </c>
      <c r="BB133">
        <v>990</v>
      </c>
      <c r="BC133">
        <v>2990</v>
      </c>
    </row>
    <row r="134" spans="1:55" x14ac:dyDescent="0.25">
      <c r="A134" t="s">
        <v>0</v>
      </c>
      <c r="B134" t="s">
        <v>97</v>
      </c>
      <c r="D134" t="s">
        <v>232</v>
      </c>
      <c r="J134">
        <v>151541</v>
      </c>
      <c r="K134">
        <v>177133</v>
      </c>
      <c r="L134">
        <v>225501</v>
      </c>
      <c r="M134">
        <v>149933</v>
      </c>
      <c r="N134">
        <v>158990</v>
      </c>
      <c r="O134">
        <v>181069</v>
      </c>
      <c r="P134">
        <v>189660</v>
      </c>
      <c r="Q134">
        <v>205337</v>
      </c>
      <c r="R134">
        <v>265117</v>
      </c>
      <c r="X134">
        <v>35454</v>
      </c>
      <c r="Y134">
        <v>221805</v>
      </c>
      <c r="Z134">
        <v>125670</v>
      </c>
      <c r="AA134" s="1">
        <v>87853</v>
      </c>
      <c r="AB134" s="1">
        <v>59656</v>
      </c>
      <c r="AC134" s="1">
        <v>51608</v>
      </c>
      <c r="AD134">
        <v>57952</v>
      </c>
      <c r="AE134" s="1">
        <v>53749</v>
      </c>
      <c r="AF134">
        <v>33990</v>
      </c>
      <c r="AG134">
        <v>54067</v>
      </c>
      <c r="AH134">
        <v>39302</v>
      </c>
      <c r="AI134">
        <v>29893</v>
      </c>
      <c r="AJ134">
        <v>35346</v>
      </c>
      <c r="AK134">
        <v>18757</v>
      </c>
      <c r="AL134">
        <v>14776</v>
      </c>
      <c r="AM134">
        <v>16366</v>
      </c>
      <c r="AN134" s="1">
        <v>12693</v>
      </c>
      <c r="AO134" s="1">
        <v>8460</v>
      </c>
      <c r="AP134" s="1">
        <v>18958</v>
      </c>
      <c r="AQ134" s="1">
        <v>11480</v>
      </c>
      <c r="AR134" s="1">
        <v>12746</v>
      </c>
      <c r="AS134" s="1">
        <v>56687</v>
      </c>
      <c r="AT134" s="1">
        <v>10659</v>
      </c>
      <c r="AU134" s="1">
        <v>2826</v>
      </c>
      <c r="AV134" s="1">
        <v>9882</v>
      </c>
      <c r="AW134" s="1">
        <v>8364</v>
      </c>
      <c r="AX134" s="1">
        <v>13253</v>
      </c>
      <c r="AY134">
        <v>169558</v>
      </c>
      <c r="AZ134">
        <v>31757</v>
      </c>
      <c r="BA134">
        <v>18620</v>
      </c>
      <c r="BB134">
        <v>12978</v>
      </c>
      <c r="BC134">
        <v>36927</v>
      </c>
    </row>
    <row r="135" spans="1:55" x14ac:dyDescent="0.25">
      <c r="A135" t="s">
        <v>0</v>
      </c>
      <c r="B135" t="s">
        <v>98</v>
      </c>
      <c r="D135" t="s">
        <v>232</v>
      </c>
      <c r="J135">
        <v>6922</v>
      </c>
      <c r="K135">
        <v>5979</v>
      </c>
      <c r="L135">
        <v>9223</v>
      </c>
      <c r="M135">
        <v>4234</v>
      </c>
      <c r="N135">
        <v>4680</v>
      </c>
      <c r="O135">
        <v>6715</v>
      </c>
      <c r="P135">
        <v>6295</v>
      </c>
      <c r="Q135">
        <v>8974</v>
      </c>
      <c r="R135">
        <v>8200</v>
      </c>
      <c r="X135">
        <v>7168</v>
      </c>
      <c r="Y135">
        <v>15116</v>
      </c>
      <c r="Z135">
        <v>6215</v>
      </c>
      <c r="AA135" s="1">
        <v>3794</v>
      </c>
      <c r="AB135" s="1">
        <v>4730</v>
      </c>
      <c r="AC135" s="1">
        <v>17420</v>
      </c>
      <c r="AD135">
        <v>8417</v>
      </c>
      <c r="AE135" s="1">
        <v>10005</v>
      </c>
      <c r="AF135">
        <v>7854</v>
      </c>
      <c r="AG135">
        <v>11583</v>
      </c>
      <c r="AH135">
        <v>7818</v>
      </c>
      <c r="AI135">
        <v>4153</v>
      </c>
      <c r="AJ135">
        <v>2399</v>
      </c>
      <c r="AK135">
        <v>2097</v>
      </c>
      <c r="AL135">
        <v>1982</v>
      </c>
      <c r="AM135">
        <v>1687</v>
      </c>
      <c r="AN135" s="1">
        <v>2099</v>
      </c>
      <c r="AO135" s="1">
        <v>2157</v>
      </c>
      <c r="AP135" s="1">
        <v>2041</v>
      </c>
      <c r="AQ135" s="1">
        <v>1623</v>
      </c>
      <c r="AR135" s="1">
        <v>1433</v>
      </c>
      <c r="AS135" s="1">
        <v>890</v>
      </c>
      <c r="AT135" s="1">
        <v>512</v>
      </c>
      <c r="AU135" s="1">
        <v>60</v>
      </c>
      <c r="AV135" s="1">
        <v>1093</v>
      </c>
      <c r="AW135" s="1">
        <v>33</v>
      </c>
      <c r="AY135">
        <v>137</v>
      </c>
      <c r="AZ135">
        <v>2042</v>
      </c>
      <c r="BA135">
        <v>2589</v>
      </c>
      <c r="BB135">
        <v>2181</v>
      </c>
      <c r="BC135">
        <v>10496</v>
      </c>
    </row>
    <row r="136" spans="1:55" x14ac:dyDescent="0.25">
      <c r="A136" t="s">
        <v>0</v>
      </c>
      <c r="B136" t="s">
        <v>99</v>
      </c>
      <c r="D136" t="s">
        <v>232</v>
      </c>
      <c r="J136">
        <v>1008</v>
      </c>
      <c r="K136">
        <v>1126</v>
      </c>
      <c r="L136">
        <v>952</v>
      </c>
      <c r="M136">
        <v>973</v>
      </c>
      <c r="N136">
        <v>762</v>
      </c>
      <c r="O136">
        <v>1391</v>
      </c>
      <c r="P136">
        <v>1326</v>
      </c>
      <c r="Q136">
        <v>2640</v>
      </c>
      <c r="R136">
        <v>1894</v>
      </c>
      <c r="X136">
        <v>180</v>
      </c>
      <c r="Y136">
        <v>3960</v>
      </c>
      <c r="Z136">
        <v>3286</v>
      </c>
      <c r="AA136" s="1">
        <v>1910</v>
      </c>
      <c r="AB136" s="1">
        <v>2912</v>
      </c>
      <c r="AC136" s="1">
        <v>10684</v>
      </c>
      <c r="AD136">
        <v>3048</v>
      </c>
      <c r="AE136" s="1">
        <v>1112</v>
      </c>
      <c r="AF136">
        <v>2093</v>
      </c>
      <c r="AG136">
        <v>1627</v>
      </c>
      <c r="AH136">
        <v>2339</v>
      </c>
      <c r="AI136">
        <v>2050</v>
      </c>
      <c r="AJ136">
        <v>1635</v>
      </c>
      <c r="AK136">
        <v>1705</v>
      </c>
      <c r="AL136">
        <v>995</v>
      </c>
      <c r="AM136">
        <v>719</v>
      </c>
      <c r="AN136" s="1">
        <v>841</v>
      </c>
      <c r="AO136" s="1">
        <v>531</v>
      </c>
      <c r="AP136" s="1">
        <v>390</v>
      </c>
      <c r="AQ136" s="1">
        <v>705</v>
      </c>
      <c r="AR136" s="1">
        <v>199</v>
      </c>
      <c r="AS136" s="1">
        <v>531</v>
      </c>
      <c r="AT136" s="1">
        <v>185</v>
      </c>
      <c r="AU136" s="1">
        <v>200</v>
      </c>
      <c r="AV136" s="1">
        <v>200</v>
      </c>
      <c r="AW136" s="1">
        <v>897</v>
      </c>
      <c r="AX136" s="1">
        <v>278</v>
      </c>
      <c r="AY136">
        <v>650</v>
      </c>
      <c r="AZ136">
        <v>438</v>
      </c>
      <c r="BA136">
        <v>474</v>
      </c>
      <c r="BB136">
        <v>377</v>
      </c>
      <c r="BC136">
        <v>911</v>
      </c>
    </row>
    <row r="137" spans="1:55" x14ac:dyDescent="0.25">
      <c r="A137" t="s">
        <v>0</v>
      </c>
      <c r="B137" t="s">
        <v>100</v>
      </c>
      <c r="D137" t="s">
        <v>232</v>
      </c>
      <c r="J137">
        <v>1862</v>
      </c>
      <c r="K137">
        <v>1451</v>
      </c>
      <c r="L137">
        <v>1623</v>
      </c>
      <c r="M137">
        <v>2124</v>
      </c>
      <c r="N137">
        <v>3255</v>
      </c>
      <c r="O137">
        <v>2370</v>
      </c>
      <c r="P137">
        <v>3747</v>
      </c>
      <c r="Q137">
        <v>6206</v>
      </c>
      <c r="R137">
        <v>5435</v>
      </c>
      <c r="X137">
        <v>1681</v>
      </c>
      <c r="Y137">
        <v>4250</v>
      </c>
      <c r="Z137">
        <v>2670</v>
      </c>
      <c r="AA137" s="1">
        <v>1727</v>
      </c>
      <c r="AB137" s="1">
        <v>1205</v>
      </c>
      <c r="AC137" s="1">
        <v>2050</v>
      </c>
      <c r="AD137">
        <v>2379</v>
      </c>
      <c r="AE137" s="1">
        <v>27528</v>
      </c>
      <c r="AF137">
        <v>4056</v>
      </c>
      <c r="AG137">
        <v>4129</v>
      </c>
      <c r="AH137">
        <v>3469</v>
      </c>
      <c r="AI137">
        <v>3044</v>
      </c>
      <c r="AJ137">
        <v>1428</v>
      </c>
      <c r="AK137">
        <v>918</v>
      </c>
      <c r="AL137">
        <v>1543</v>
      </c>
      <c r="AM137">
        <v>971</v>
      </c>
      <c r="AN137" s="1">
        <v>770</v>
      </c>
      <c r="AO137" s="1">
        <v>807</v>
      </c>
      <c r="AP137" s="1">
        <v>949</v>
      </c>
      <c r="AQ137" s="1">
        <v>954</v>
      </c>
      <c r="AR137" s="1">
        <v>681</v>
      </c>
      <c r="AS137" s="1">
        <v>1132</v>
      </c>
      <c r="AT137" s="1">
        <v>244</v>
      </c>
      <c r="AU137" s="1">
        <v>185</v>
      </c>
      <c r="AV137" s="1">
        <v>7</v>
      </c>
      <c r="AW137" s="1">
        <v>98</v>
      </c>
      <c r="AX137" s="1">
        <v>80</v>
      </c>
      <c r="AY137">
        <v>485</v>
      </c>
      <c r="AZ137">
        <v>811</v>
      </c>
      <c r="BA137">
        <v>421</v>
      </c>
      <c r="BB137">
        <v>1702</v>
      </c>
      <c r="BC137">
        <v>3068</v>
      </c>
    </row>
    <row r="138" spans="1:55" x14ac:dyDescent="0.25">
      <c r="A138" t="s">
        <v>0</v>
      </c>
      <c r="B138" t="s">
        <v>101</v>
      </c>
      <c r="D138" t="s">
        <v>232</v>
      </c>
      <c r="J138">
        <v>4678</v>
      </c>
      <c r="K138">
        <v>9888</v>
      </c>
      <c r="L138">
        <v>4526</v>
      </c>
      <c r="M138">
        <v>3934</v>
      </c>
      <c r="N138">
        <v>4089</v>
      </c>
      <c r="O138">
        <v>4491</v>
      </c>
      <c r="P138">
        <v>12468</v>
      </c>
      <c r="Q138">
        <v>5120</v>
      </c>
      <c r="R138">
        <v>7054</v>
      </c>
      <c r="X138">
        <v>2482</v>
      </c>
      <c r="Y138">
        <v>18035</v>
      </c>
      <c r="Z138">
        <v>5589</v>
      </c>
      <c r="AA138" s="1">
        <v>1575</v>
      </c>
      <c r="AB138" s="1">
        <v>2457</v>
      </c>
      <c r="AC138" s="1">
        <v>6351</v>
      </c>
      <c r="AD138">
        <v>5310</v>
      </c>
      <c r="AE138" s="1">
        <v>4176</v>
      </c>
      <c r="AF138">
        <v>2473</v>
      </c>
      <c r="AG138">
        <v>2715</v>
      </c>
      <c r="AH138">
        <v>4007</v>
      </c>
      <c r="AI138">
        <v>1152</v>
      </c>
      <c r="AJ138">
        <v>1264</v>
      </c>
      <c r="AK138">
        <v>584</v>
      </c>
      <c r="AL138">
        <v>1020</v>
      </c>
      <c r="AM138">
        <v>951</v>
      </c>
      <c r="AN138" s="1">
        <v>733</v>
      </c>
      <c r="AO138" s="1">
        <v>726</v>
      </c>
      <c r="AP138" s="1">
        <v>800</v>
      </c>
      <c r="AQ138" s="1">
        <v>187</v>
      </c>
      <c r="AR138" s="1">
        <v>162</v>
      </c>
      <c r="AS138" s="1">
        <v>1450</v>
      </c>
      <c r="AT138" s="1">
        <v>162</v>
      </c>
      <c r="AU138" s="1">
        <v>40</v>
      </c>
      <c r="AY138">
        <v>962</v>
      </c>
      <c r="AZ138">
        <v>597</v>
      </c>
      <c r="BA138">
        <v>1613</v>
      </c>
      <c r="BB138">
        <v>75</v>
      </c>
      <c r="BC138">
        <v>1310</v>
      </c>
    </row>
    <row r="139" spans="1:55" x14ac:dyDescent="0.25">
      <c r="A139" t="s">
        <v>0</v>
      </c>
      <c r="B139" t="s">
        <v>102</v>
      </c>
      <c r="D139" t="s">
        <v>232</v>
      </c>
      <c r="J139">
        <v>8734</v>
      </c>
      <c r="K139">
        <v>15733</v>
      </c>
      <c r="L139">
        <v>18097</v>
      </c>
      <c r="M139">
        <v>15821</v>
      </c>
      <c r="N139">
        <v>18654</v>
      </c>
      <c r="O139">
        <v>11362</v>
      </c>
      <c r="P139">
        <v>10674</v>
      </c>
      <c r="Q139">
        <v>8137</v>
      </c>
      <c r="R139">
        <v>10233</v>
      </c>
      <c r="X139">
        <v>2403</v>
      </c>
      <c r="Y139">
        <v>13502</v>
      </c>
      <c r="Z139">
        <v>5115</v>
      </c>
      <c r="AA139" s="1">
        <v>5923</v>
      </c>
      <c r="AB139" s="1">
        <v>8911</v>
      </c>
      <c r="AC139" s="1">
        <v>9457</v>
      </c>
      <c r="AD139">
        <v>8007</v>
      </c>
      <c r="AE139" s="1">
        <v>9434</v>
      </c>
      <c r="AF139">
        <v>10110</v>
      </c>
      <c r="AG139">
        <v>8372</v>
      </c>
      <c r="AH139">
        <v>8879</v>
      </c>
      <c r="AI139">
        <v>4905</v>
      </c>
      <c r="AJ139">
        <v>4036</v>
      </c>
      <c r="AK139">
        <v>4254</v>
      </c>
      <c r="AL139">
        <v>3103</v>
      </c>
      <c r="AM139">
        <v>1997</v>
      </c>
      <c r="AN139" s="1">
        <v>2274</v>
      </c>
      <c r="AO139" s="1">
        <v>1903</v>
      </c>
      <c r="AP139" s="1">
        <v>3058</v>
      </c>
      <c r="AQ139" s="1">
        <v>2877</v>
      </c>
      <c r="AR139" s="1">
        <v>3440</v>
      </c>
      <c r="AS139" s="1">
        <v>4098</v>
      </c>
      <c r="AT139" s="1">
        <v>771</v>
      </c>
      <c r="AU139" s="1">
        <v>729</v>
      </c>
      <c r="AV139" s="1">
        <v>433</v>
      </c>
      <c r="AW139" s="1">
        <v>134</v>
      </c>
      <c r="AX139" s="1">
        <v>124</v>
      </c>
      <c r="AY139">
        <v>104</v>
      </c>
      <c r="AZ139">
        <v>2323</v>
      </c>
      <c r="BA139">
        <v>3172</v>
      </c>
      <c r="BB139">
        <v>2407</v>
      </c>
      <c r="BC139">
        <v>3922</v>
      </c>
    </row>
    <row r="140" spans="1:55" x14ac:dyDescent="0.25">
      <c r="A140" t="s">
        <v>0</v>
      </c>
      <c r="B140" t="s">
        <v>103</v>
      </c>
      <c r="D140" t="s">
        <v>232</v>
      </c>
      <c r="J140">
        <v>16298</v>
      </c>
      <c r="K140">
        <v>17057</v>
      </c>
      <c r="L140">
        <v>18751</v>
      </c>
      <c r="M140">
        <v>30009</v>
      </c>
      <c r="N140">
        <v>14999</v>
      </c>
      <c r="O140">
        <v>20791</v>
      </c>
      <c r="P140">
        <v>18081</v>
      </c>
      <c r="Q140">
        <v>25484</v>
      </c>
      <c r="R140">
        <v>20813</v>
      </c>
      <c r="X140">
        <v>10181</v>
      </c>
      <c r="Y140">
        <v>59614</v>
      </c>
      <c r="Z140">
        <v>15432</v>
      </c>
      <c r="AA140" s="1">
        <v>18144</v>
      </c>
      <c r="AB140" s="1">
        <v>16394</v>
      </c>
      <c r="AC140" s="1">
        <v>26163</v>
      </c>
      <c r="AD140">
        <v>37082</v>
      </c>
      <c r="AE140" s="1">
        <v>32185</v>
      </c>
      <c r="AF140">
        <v>39260</v>
      </c>
      <c r="AG140">
        <v>53956</v>
      </c>
      <c r="AH140">
        <v>62672</v>
      </c>
      <c r="AI140">
        <v>31060</v>
      </c>
      <c r="AJ140">
        <v>25532</v>
      </c>
      <c r="AK140">
        <v>18006</v>
      </c>
      <c r="AL140">
        <v>22153</v>
      </c>
      <c r="AM140">
        <v>15234</v>
      </c>
      <c r="AN140" s="1">
        <v>20793</v>
      </c>
      <c r="AO140" s="1">
        <v>18307</v>
      </c>
      <c r="AP140" s="1">
        <v>18965</v>
      </c>
      <c r="AQ140" s="1">
        <v>19557</v>
      </c>
      <c r="AR140" s="1">
        <v>20229</v>
      </c>
      <c r="AS140" s="1">
        <v>9065</v>
      </c>
      <c r="AT140" s="1">
        <v>7617</v>
      </c>
      <c r="AU140" s="1">
        <v>708</v>
      </c>
      <c r="AV140" s="1">
        <v>30</v>
      </c>
      <c r="AW140" s="1">
        <v>816</v>
      </c>
      <c r="AX140" s="1">
        <v>1470</v>
      </c>
      <c r="AY140">
        <v>77231</v>
      </c>
      <c r="AZ140">
        <v>36089</v>
      </c>
      <c r="BA140">
        <v>16369</v>
      </c>
      <c r="BB140">
        <v>12424</v>
      </c>
      <c r="BC140">
        <v>38457</v>
      </c>
    </row>
    <row r="141" spans="1:55" x14ac:dyDescent="0.25">
      <c r="A141" t="s">
        <v>0</v>
      </c>
      <c r="B141" t="s">
        <v>104</v>
      </c>
      <c r="D141" t="s">
        <v>232</v>
      </c>
      <c r="J141">
        <v>21009</v>
      </c>
      <c r="K141">
        <v>27633</v>
      </c>
      <c r="L141">
        <v>32202</v>
      </c>
      <c r="M141">
        <v>31891</v>
      </c>
      <c r="N141">
        <v>27280</v>
      </c>
      <c r="O141">
        <v>34650</v>
      </c>
      <c r="P141">
        <v>38607</v>
      </c>
      <c r="Q141">
        <v>50177</v>
      </c>
      <c r="R141">
        <v>45811</v>
      </c>
      <c r="X141">
        <v>7435</v>
      </c>
      <c r="Y141">
        <v>29802</v>
      </c>
      <c r="Z141">
        <v>17966</v>
      </c>
      <c r="AA141" s="1">
        <v>11357</v>
      </c>
      <c r="AB141" s="1">
        <v>16336</v>
      </c>
      <c r="AC141" s="1">
        <v>22252</v>
      </c>
      <c r="AD141">
        <v>20476</v>
      </c>
      <c r="AE141" s="1">
        <v>18003</v>
      </c>
      <c r="AF141">
        <v>21752</v>
      </c>
      <c r="AG141">
        <v>22741</v>
      </c>
      <c r="AH141">
        <v>26327</v>
      </c>
      <c r="AI141">
        <v>14029</v>
      </c>
      <c r="AJ141">
        <v>13891</v>
      </c>
      <c r="AK141">
        <v>12727</v>
      </c>
      <c r="AL141">
        <v>9978</v>
      </c>
      <c r="AM141">
        <v>8764</v>
      </c>
      <c r="AN141" s="1">
        <v>10449</v>
      </c>
      <c r="AO141" s="1">
        <v>16751</v>
      </c>
      <c r="AP141" s="1">
        <v>12337</v>
      </c>
      <c r="AQ141" s="1">
        <v>12384</v>
      </c>
      <c r="AR141" s="1">
        <v>10527</v>
      </c>
      <c r="AS141" s="1">
        <v>14754</v>
      </c>
      <c r="AT141" s="1">
        <v>4491</v>
      </c>
      <c r="AU141" s="1">
        <v>1848</v>
      </c>
      <c r="AV141" s="1">
        <v>4823</v>
      </c>
      <c r="AW141" s="1">
        <v>6053</v>
      </c>
      <c r="AY141">
        <v>1686</v>
      </c>
      <c r="AZ141">
        <v>6802</v>
      </c>
      <c r="BA141">
        <v>4978</v>
      </c>
      <c r="BB141">
        <v>6030</v>
      </c>
      <c r="BC141">
        <v>13727</v>
      </c>
    </row>
    <row r="142" spans="1:55" x14ac:dyDescent="0.25">
      <c r="A142" t="s">
        <v>0</v>
      </c>
      <c r="B142" t="s">
        <v>105</v>
      </c>
      <c r="D142" t="s">
        <v>232</v>
      </c>
      <c r="J142">
        <v>3917</v>
      </c>
      <c r="K142">
        <v>11456</v>
      </c>
      <c r="L142">
        <v>9474</v>
      </c>
      <c r="M142">
        <v>8891</v>
      </c>
      <c r="N142">
        <v>7666</v>
      </c>
      <c r="O142">
        <v>9402</v>
      </c>
      <c r="P142">
        <v>7491</v>
      </c>
      <c r="Q142">
        <v>8005</v>
      </c>
      <c r="R142">
        <v>13594</v>
      </c>
      <c r="X142">
        <v>16212</v>
      </c>
      <c r="Y142">
        <v>66186</v>
      </c>
      <c r="Z142">
        <v>12508</v>
      </c>
      <c r="AA142" s="1">
        <v>22363</v>
      </c>
      <c r="AB142" s="1">
        <v>12283</v>
      </c>
      <c r="AC142" s="1">
        <v>20566</v>
      </c>
      <c r="AD142">
        <v>32904</v>
      </c>
      <c r="AE142" s="1">
        <v>35492</v>
      </c>
      <c r="AF142">
        <v>24981</v>
      </c>
      <c r="AG142">
        <v>35047</v>
      </c>
      <c r="AH142">
        <v>37470</v>
      </c>
      <c r="AI142">
        <v>24831</v>
      </c>
      <c r="AJ142">
        <v>14556</v>
      </c>
      <c r="AK142">
        <v>11802</v>
      </c>
      <c r="AL142">
        <v>11775</v>
      </c>
      <c r="AM142">
        <v>10650</v>
      </c>
      <c r="AN142" s="1">
        <v>10167</v>
      </c>
      <c r="AO142" s="1">
        <v>12425</v>
      </c>
      <c r="AP142" s="1">
        <v>18888</v>
      </c>
      <c r="AQ142" s="1">
        <v>14114</v>
      </c>
      <c r="AR142" s="1">
        <v>26382</v>
      </c>
      <c r="AS142" s="1">
        <v>30422</v>
      </c>
      <c r="AT142" s="1">
        <v>5713</v>
      </c>
      <c r="AU142" s="1">
        <v>2314</v>
      </c>
      <c r="AV142" s="1">
        <v>4110</v>
      </c>
      <c r="AW142" s="1">
        <v>2134</v>
      </c>
      <c r="AX142" s="1">
        <v>1923</v>
      </c>
      <c r="AY142">
        <v>4124</v>
      </c>
      <c r="AZ142">
        <v>25969</v>
      </c>
      <c r="BA142">
        <v>40021</v>
      </c>
      <c r="BB142">
        <v>95450</v>
      </c>
      <c r="BC142">
        <v>129292</v>
      </c>
    </row>
    <row r="143" spans="1:55" x14ac:dyDescent="0.25">
      <c r="A143" t="s">
        <v>0</v>
      </c>
      <c r="B143" t="s">
        <v>106</v>
      </c>
      <c r="D143" t="s">
        <v>232</v>
      </c>
      <c r="J143">
        <v>13515</v>
      </c>
      <c r="K143">
        <v>6862</v>
      </c>
      <c r="L143">
        <v>19132</v>
      </c>
      <c r="M143">
        <v>20919</v>
      </c>
      <c r="N143">
        <v>13760</v>
      </c>
      <c r="O143">
        <v>9150</v>
      </c>
      <c r="P143">
        <v>23780</v>
      </c>
      <c r="Q143">
        <v>13713</v>
      </c>
      <c r="R143">
        <v>10071</v>
      </c>
      <c r="X143">
        <v>10071</v>
      </c>
      <c r="Y143">
        <v>15686</v>
      </c>
      <c r="Z143">
        <v>9769</v>
      </c>
      <c r="AA143" s="1">
        <v>7022</v>
      </c>
      <c r="AB143" s="1">
        <v>3702</v>
      </c>
      <c r="AC143" s="1">
        <v>8791</v>
      </c>
      <c r="AD143">
        <v>12153</v>
      </c>
      <c r="AE143" s="1">
        <v>7733</v>
      </c>
      <c r="AF143">
        <v>7857</v>
      </c>
      <c r="AG143">
        <v>11206</v>
      </c>
      <c r="AH143">
        <v>13778</v>
      </c>
      <c r="AI143">
        <v>7012</v>
      </c>
      <c r="AJ143">
        <v>4645</v>
      </c>
      <c r="AK143">
        <v>4174</v>
      </c>
      <c r="AL143">
        <v>2964</v>
      </c>
      <c r="AM143">
        <v>2748</v>
      </c>
      <c r="AN143" s="1">
        <v>3985</v>
      </c>
      <c r="AO143" s="1">
        <v>2159</v>
      </c>
      <c r="AP143" s="1">
        <v>1963</v>
      </c>
      <c r="AQ143" s="1">
        <v>878</v>
      </c>
      <c r="AR143" s="1">
        <v>1111</v>
      </c>
      <c r="AS143" s="1">
        <v>1148</v>
      </c>
      <c r="AT143" s="1">
        <v>441</v>
      </c>
      <c r="AU143" s="1">
        <v>302</v>
      </c>
      <c r="AW143" s="1">
        <v>187</v>
      </c>
      <c r="AX143" s="1">
        <v>554</v>
      </c>
      <c r="AY143">
        <v>2580</v>
      </c>
      <c r="AZ143">
        <v>7828</v>
      </c>
      <c r="BA143">
        <v>5951</v>
      </c>
      <c r="BB143">
        <v>3555</v>
      </c>
      <c r="BC143">
        <v>9061</v>
      </c>
    </row>
    <row r="144" spans="1:55" x14ac:dyDescent="0.25">
      <c r="A144" t="s">
        <v>0</v>
      </c>
      <c r="B144" t="s">
        <v>107</v>
      </c>
      <c r="D144" t="s">
        <v>232</v>
      </c>
      <c r="J144">
        <v>110132</v>
      </c>
      <c r="K144">
        <v>108083</v>
      </c>
      <c r="L144">
        <v>185797</v>
      </c>
      <c r="M144">
        <v>141193</v>
      </c>
      <c r="N144">
        <v>114669</v>
      </c>
      <c r="O144">
        <v>119089</v>
      </c>
      <c r="P144">
        <v>99100</v>
      </c>
      <c r="Q144">
        <v>114596</v>
      </c>
      <c r="R144">
        <v>103559</v>
      </c>
      <c r="X144">
        <v>20528</v>
      </c>
      <c r="Y144">
        <v>100601</v>
      </c>
      <c r="Z144">
        <v>31665</v>
      </c>
      <c r="AA144" s="1">
        <v>61928</v>
      </c>
      <c r="AB144" s="1">
        <v>72652</v>
      </c>
      <c r="AC144" s="1">
        <v>68778</v>
      </c>
      <c r="AD144">
        <v>74347</v>
      </c>
      <c r="AE144" s="1">
        <v>80722</v>
      </c>
      <c r="AF144">
        <v>74596</v>
      </c>
      <c r="AG144">
        <v>84954</v>
      </c>
      <c r="AH144">
        <v>86153</v>
      </c>
      <c r="AI144">
        <v>55771</v>
      </c>
      <c r="AJ144">
        <v>40647</v>
      </c>
      <c r="AK144">
        <v>36284</v>
      </c>
      <c r="AL144">
        <v>34508</v>
      </c>
      <c r="AM144">
        <v>28624</v>
      </c>
      <c r="AN144" s="1">
        <v>41818</v>
      </c>
      <c r="AO144" s="1">
        <v>29760</v>
      </c>
      <c r="AP144" s="1">
        <v>37154</v>
      </c>
      <c r="AQ144" s="1">
        <v>31877</v>
      </c>
      <c r="AR144" s="1">
        <v>26818</v>
      </c>
      <c r="AS144" s="1">
        <v>29564</v>
      </c>
      <c r="AT144" s="1">
        <v>6620</v>
      </c>
      <c r="AU144" s="1">
        <v>614</v>
      </c>
      <c r="AV144" s="1">
        <v>804</v>
      </c>
      <c r="AW144" s="1">
        <v>1917</v>
      </c>
      <c r="AX144" s="1">
        <v>4657</v>
      </c>
      <c r="AY144">
        <v>15277</v>
      </c>
      <c r="AZ144">
        <v>11199</v>
      </c>
      <c r="BA144">
        <v>4545</v>
      </c>
      <c r="BB144">
        <v>29012</v>
      </c>
      <c r="BC144">
        <v>85867</v>
      </c>
    </row>
    <row r="145" spans="1:55" x14ac:dyDescent="0.25">
      <c r="A145" t="s">
        <v>0</v>
      </c>
      <c r="B145" t="s">
        <v>108</v>
      </c>
      <c r="D145" t="s">
        <v>232</v>
      </c>
      <c r="J145">
        <v>317522</v>
      </c>
      <c r="K145">
        <v>313545</v>
      </c>
      <c r="L145">
        <v>402712</v>
      </c>
      <c r="M145">
        <v>222090</v>
      </c>
      <c r="N145">
        <v>319516</v>
      </c>
      <c r="O145">
        <v>327157</v>
      </c>
      <c r="P145">
        <v>331865</v>
      </c>
      <c r="Q145">
        <v>351153</v>
      </c>
      <c r="R145">
        <v>358841</v>
      </c>
      <c r="X145">
        <v>77986</v>
      </c>
      <c r="Y145">
        <v>222103</v>
      </c>
      <c r="Z145">
        <v>90678</v>
      </c>
      <c r="AA145" s="1">
        <v>141508</v>
      </c>
      <c r="AB145" s="1">
        <v>304903</v>
      </c>
      <c r="AC145" s="1">
        <v>313791</v>
      </c>
      <c r="AD145">
        <v>307929</v>
      </c>
      <c r="AE145" s="1">
        <v>278863</v>
      </c>
      <c r="AF145">
        <v>227557</v>
      </c>
      <c r="AG145">
        <v>257512</v>
      </c>
      <c r="AH145">
        <v>396959</v>
      </c>
      <c r="AI145">
        <v>321409</v>
      </c>
      <c r="AJ145">
        <v>216132</v>
      </c>
      <c r="AK145">
        <v>106261</v>
      </c>
      <c r="AL145">
        <v>25687</v>
      </c>
      <c r="AM145">
        <v>43189</v>
      </c>
      <c r="AN145" s="1">
        <v>40635</v>
      </c>
      <c r="AO145" s="1">
        <v>24492</v>
      </c>
      <c r="AP145" s="1">
        <v>34372</v>
      </c>
      <c r="AQ145" s="1">
        <v>26529</v>
      </c>
      <c r="AR145" s="1">
        <v>23372</v>
      </c>
      <c r="AS145" s="1">
        <v>24471</v>
      </c>
      <c r="AT145" s="1">
        <v>69748</v>
      </c>
      <c r="AU145" s="1">
        <v>2692</v>
      </c>
      <c r="AV145" s="1">
        <v>8950</v>
      </c>
      <c r="AW145" s="1">
        <v>11438</v>
      </c>
      <c r="AX145" s="1">
        <v>11584</v>
      </c>
      <c r="AY145">
        <v>67613</v>
      </c>
      <c r="AZ145">
        <v>45599</v>
      </c>
      <c r="BA145">
        <v>54957</v>
      </c>
      <c r="BB145">
        <v>148036</v>
      </c>
      <c r="BC145">
        <v>98314</v>
      </c>
    </row>
    <row r="146" spans="1:55" x14ac:dyDescent="0.25">
      <c r="A146" t="s">
        <v>0</v>
      </c>
      <c r="B146" t="s">
        <v>109</v>
      </c>
      <c r="D146" t="s">
        <v>232</v>
      </c>
      <c r="J146">
        <v>297022</v>
      </c>
      <c r="K146">
        <v>301861</v>
      </c>
      <c r="L146">
        <v>301850</v>
      </c>
      <c r="M146">
        <v>275430</v>
      </c>
      <c r="N146">
        <v>306328</v>
      </c>
      <c r="O146">
        <v>392696</v>
      </c>
      <c r="P146">
        <v>449250</v>
      </c>
      <c r="Q146">
        <v>513999</v>
      </c>
      <c r="R146">
        <v>555982</v>
      </c>
      <c r="X146">
        <v>332955</v>
      </c>
      <c r="Y146">
        <v>604583</v>
      </c>
      <c r="Z146">
        <v>217916</v>
      </c>
      <c r="AA146" s="1">
        <v>275547</v>
      </c>
      <c r="AB146" s="1">
        <v>253263</v>
      </c>
      <c r="AC146" s="1">
        <v>496685</v>
      </c>
      <c r="AD146">
        <v>330873</v>
      </c>
      <c r="AE146" s="1">
        <v>279957</v>
      </c>
      <c r="AF146">
        <v>277104</v>
      </c>
      <c r="AG146">
        <v>390665</v>
      </c>
      <c r="AH146">
        <v>321993</v>
      </c>
      <c r="AI146">
        <v>171879</v>
      </c>
      <c r="AJ146">
        <v>105912</v>
      </c>
      <c r="AK146">
        <v>151579</v>
      </c>
      <c r="AL146">
        <v>152521</v>
      </c>
      <c r="AM146">
        <v>140376</v>
      </c>
      <c r="AN146" s="1">
        <v>138550</v>
      </c>
      <c r="AO146" s="1">
        <v>107040</v>
      </c>
      <c r="AP146" s="1">
        <v>156761</v>
      </c>
      <c r="AQ146" s="1">
        <v>131312</v>
      </c>
      <c r="AR146" s="1">
        <v>112804</v>
      </c>
      <c r="AS146" s="1">
        <v>92179</v>
      </c>
      <c r="AT146" s="1">
        <v>24203</v>
      </c>
      <c r="AU146" s="1">
        <v>25222</v>
      </c>
      <c r="AV146" s="1">
        <v>19784</v>
      </c>
      <c r="AW146" s="1">
        <v>23348</v>
      </c>
      <c r="AX146" s="1">
        <v>26811</v>
      </c>
      <c r="AY146">
        <v>154130</v>
      </c>
      <c r="AZ146">
        <v>202902</v>
      </c>
      <c r="BA146">
        <v>240868</v>
      </c>
      <c r="BB146">
        <v>395704</v>
      </c>
      <c r="BC146">
        <v>555366</v>
      </c>
    </row>
    <row r="147" spans="1:55" x14ac:dyDescent="0.25">
      <c r="A147" t="s">
        <v>0</v>
      </c>
      <c r="B147" t="s">
        <v>110</v>
      </c>
      <c r="D147" t="s">
        <v>232</v>
      </c>
      <c r="J147">
        <v>78190</v>
      </c>
      <c r="K147">
        <v>66561</v>
      </c>
      <c r="L147">
        <v>56914</v>
      </c>
      <c r="M147">
        <v>69655</v>
      </c>
      <c r="N147">
        <v>76478</v>
      </c>
      <c r="O147">
        <v>87407</v>
      </c>
      <c r="P147">
        <v>85609</v>
      </c>
      <c r="Q147">
        <v>84477</v>
      </c>
      <c r="R147">
        <v>95596</v>
      </c>
      <c r="X147">
        <v>137286</v>
      </c>
      <c r="Y147">
        <v>140511</v>
      </c>
      <c r="Z147">
        <v>45103</v>
      </c>
      <c r="AA147" s="1">
        <v>58547</v>
      </c>
      <c r="AB147" s="1">
        <v>112120</v>
      </c>
      <c r="AC147" s="1">
        <v>58221</v>
      </c>
      <c r="AD147">
        <v>71409</v>
      </c>
      <c r="AE147" s="1">
        <v>62381</v>
      </c>
      <c r="AF147">
        <v>56472</v>
      </c>
      <c r="AG147">
        <v>54603</v>
      </c>
      <c r="AH147">
        <v>52266</v>
      </c>
      <c r="AI147">
        <v>55771</v>
      </c>
      <c r="AJ147">
        <v>32919</v>
      </c>
      <c r="AK147">
        <v>26250</v>
      </c>
      <c r="AL147">
        <v>24508</v>
      </c>
      <c r="AM147">
        <v>25263</v>
      </c>
      <c r="AN147" s="1">
        <v>42440</v>
      </c>
      <c r="AO147" s="1">
        <v>35924</v>
      </c>
      <c r="AP147" s="1">
        <v>40910</v>
      </c>
      <c r="AQ147" s="1">
        <v>60419</v>
      </c>
      <c r="AR147" s="1">
        <v>54700</v>
      </c>
      <c r="AS147" s="1">
        <v>15445</v>
      </c>
      <c r="AT147" s="1">
        <v>13406</v>
      </c>
      <c r="AU147" s="1">
        <v>3785</v>
      </c>
      <c r="AV147" s="1">
        <v>290</v>
      </c>
      <c r="AW147" s="1">
        <v>4126</v>
      </c>
      <c r="AX147" s="1">
        <v>5122</v>
      </c>
      <c r="AY147">
        <v>59415</v>
      </c>
      <c r="AZ147">
        <v>12552</v>
      </c>
      <c r="BA147">
        <v>21245</v>
      </c>
      <c r="BB147">
        <v>52410</v>
      </c>
      <c r="BC147">
        <v>107601</v>
      </c>
    </row>
    <row r="148" spans="1:55" x14ac:dyDescent="0.25">
      <c r="A148" t="s">
        <v>0</v>
      </c>
      <c r="B148" t="s">
        <v>111</v>
      </c>
      <c r="D148" t="s">
        <v>232</v>
      </c>
      <c r="J148">
        <v>6379</v>
      </c>
      <c r="K148">
        <v>10172</v>
      </c>
      <c r="L148">
        <v>12513</v>
      </c>
      <c r="M148">
        <v>7093</v>
      </c>
      <c r="N148">
        <v>9435</v>
      </c>
      <c r="O148">
        <v>7604</v>
      </c>
      <c r="P148">
        <v>12750</v>
      </c>
      <c r="Q148">
        <v>17477</v>
      </c>
      <c r="R148">
        <v>15885</v>
      </c>
      <c r="X148">
        <v>5141</v>
      </c>
      <c r="Y148">
        <v>21029</v>
      </c>
      <c r="Z148">
        <v>6635</v>
      </c>
      <c r="AA148" s="1">
        <v>4733</v>
      </c>
      <c r="AB148" s="1">
        <v>11214</v>
      </c>
      <c r="AC148" s="1">
        <v>20403</v>
      </c>
      <c r="AD148">
        <v>19798</v>
      </c>
      <c r="AE148" s="1">
        <v>17835</v>
      </c>
      <c r="AF148">
        <v>15949</v>
      </c>
      <c r="AG148">
        <v>14346</v>
      </c>
      <c r="AH148">
        <v>15066</v>
      </c>
      <c r="AI148">
        <v>17972</v>
      </c>
      <c r="AJ148">
        <v>20610</v>
      </c>
      <c r="AK148">
        <v>10548</v>
      </c>
      <c r="AL148">
        <v>3597</v>
      </c>
      <c r="AM148">
        <v>7333</v>
      </c>
      <c r="AN148" s="1">
        <v>5812</v>
      </c>
      <c r="AO148" s="1">
        <v>8025</v>
      </c>
      <c r="AP148" s="1">
        <v>10219</v>
      </c>
      <c r="AQ148" s="1">
        <v>7948</v>
      </c>
      <c r="AR148" s="1">
        <v>3883</v>
      </c>
      <c r="AS148" s="1">
        <v>7856</v>
      </c>
      <c r="AT148" s="1">
        <v>6270</v>
      </c>
      <c r="AU148" s="1">
        <v>1212</v>
      </c>
      <c r="AW148" s="1">
        <v>1249</v>
      </c>
      <c r="AX148" s="1">
        <v>2686</v>
      </c>
      <c r="AY148">
        <v>2583</v>
      </c>
      <c r="AZ148">
        <v>7193</v>
      </c>
      <c r="BA148">
        <v>3523</v>
      </c>
      <c r="BB148">
        <v>3574</v>
      </c>
      <c r="BC148">
        <v>15198</v>
      </c>
    </row>
    <row r="149" spans="1:55" x14ac:dyDescent="0.25">
      <c r="A149" t="s">
        <v>0</v>
      </c>
      <c r="B149" t="s">
        <v>112</v>
      </c>
      <c r="D149" t="s">
        <v>232</v>
      </c>
      <c r="J149">
        <v>381094</v>
      </c>
      <c r="K149">
        <v>484929</v>
      </c>
      <c r="L149">
        <v>476156</v>
      </c>
      <c r="M149">
        <v>534725</v>
      </c>
      <c r="N149">
        <v>504253</v>
      </c>
      <c r="O149">
        <v>613327</v>
      </c>
      <c r="P149">
        <v>712914</v>
      </c>
      <c r="Q149">
        <v>775003</v>
      </c>
      <c r="R149">
        <v>796422</v>
      </c>
      <c r="X149">
        <v>484623</v>
      </c>
      <c r="Y149">
        <v>920397</v>
      </c>
      <c r="Z149">
        <v>427461</v>
      </c>
      <c r="AA149" s="1">
        <v>655997</v>
      </c>
      <c r="AB149" s="1">
        <v>694218</v>
      </c>
      <c r="AC149" s="1">
        <v>498263</v>
      </c>
      <c r="AD149">
        <v>590006</v>
      </c>
      <c r="AE149" s="1">
        <v>575301</v>
      </c>
      <c r="AF149">
        <v>609544</v>
      </c>
      <c r="AG149">
        <v>563533</v>
      </c>
      <c r="AH149">
        <v>603132</v>
      </c>
      <c r="AI149">
        <v>442006</v>
      </c>
      <c r="AJ149">
        <v>270023</v>
      </c>
      <c r="AK149">
        <v>202272</v>
      </c>
      <c r="AL149">
        <v>214107</v>
      </c>
      <c r="AM149">
        <v>248978</v>
      </c>
      <c r="AN149" s="1">
        <v>344076</v>
      </c>
      <c r="AO149" s="1">
        <v>273937</v>
      </c>
      <c r="AP149" s="1">
        <v>348400</v>
      </c>
      <c r="AQ149" s="1">
        <v>377054</v>
      </c>
      <c r="AR149" s="1">
        <v>244519</v>
      </c>
      <c r="AS149" s="1">
        <v>143433</v>
      </c>
      <c r="AT149" s="1">
        <v>84099</v>
      </c>
      <c r="AU149" s="1">
        <v>36078</v>
      </c>
      <c r="AV149" s="1">
        <v>10575</v>
      </c>
      <c r="AW149" s="1">
        <v>28875</v>
      </c>
      <c r="AX149" s="1">
        <v>105850</v>
      </c>
      <c r="AY149">
        <v>414198</v>
      </c>
      <c r="AZ149">
        <v>179708</v>
      </c>
      <c r="BA149">
        <v>306060</v>
      </c>
      <c r="BB149">
        <v>456617</v>
      </c>
      <c r="BC149">
        <v>449437</v>
      </c>
    </row>
    <row r="150" spans="1:55" x14ac:dyDescent="0.25">
      <c r="A150" t="s">
        <v>0</v>
      </c>
      <c r="B150" t="s">
        <v>113</v>
      </c>
      <c r="D150" t="s">
        <v>232</v>
      </c>
      <c r="J150">
        <v>315</v>
      </c>
      <c r="K150">
        <v>949</v>
      </c>
      <c r="L150">
        <v>1184</v>
      </c>
      <c r="M150">
        <v>600</v>
      </c>
      <c r="N150">
        <v>758</v>
      </c>
      <c r="O150">
        <v>1628</v>
      </c>
      <c r="P150">
        <v>1588</v>
      </c>
      <c r="Q150">
        <v>1575</v>
      </c>
      <c r="R150">
        <v>2177</v>
      </c>
      <c r="X150">
        <v>678</v>
      </c>
      <c r="Y150">
        <v>2784</v>
      </c>
      <c r="Z150">
        <v>7</v>
      </c>
      <c r="AA150" s="1">
        <v>222</v>
      </c>
      <c r="AB150" s="1">
        <v>914</v>
      </c>
      <c r="AC150" s="1">
        <v>1812</v>
      </c>
      <c r="AD150">
        <v>437</v>
      </c>
      <c r="AE150" s="1">
        <v>1691</v>
      </c>
      <c r="AF150">
        <v>1972</v>
      </c>
      <c r="AG150">
        <v>3345</v>
      </c>
      <c r="AH150">
        <v>1960</v>
      </c>
      <c r="AI150">
        <v>2655</v>
      </c>
      <c r="AJ150">
        <v>934</v>
      </c>
      <c r="AK150">
        <v>524</v>
      </c>
      <c r="AL150">
        <v>1033</v>
      </c>
      <c r="AM150">
        <v>1036</v>
      </c>
      <c r="AN150" s="1">
        <v>1089</v>
      </c>
      <c r="AO150" s="1">
        <v>5201</v>
      </c>
      <c r="AP150" s="1">
        <v>1304</v>
      </c>
      <c r="AQ150" s="1">
        <v>714</v>
      </c>
      <c r="AR150" s="1">
        <v>502</v>
      </c>
      <c r="AS150" s="1">
        <v>689</v>
      </c>
      <c r="AT150" s="1">
        <v>372</v>
      </c>
      <c r="AU150" s="1">
        <v>4</v>
      </c>
      <c r="AV150" s="1">
        <v>3</v>
      </c>
      <c r="AX150" s="1">
        <v>295</v>
      </c>
      <c r="AY150">
        <v>886</v>
      </c>
      <c r="AZ150">
        <v>3600</v>
      </c>
      <c r="BA150">
        <v>2823</v>
      </c>
      <c r="BB150">
        <v>2267</v>
      </c>
      <c r="BC150">
        <v>3855</v>
      </c>
    </row>
    <row r="151" spans="1:55" x14ac:dyDescent="0.25">
      <c r="A151" t="s">
        <v>0</v>
      </c>
      <c r="B151" t="s">
        <v>226</v>
      </c>
      <c r="D151" t="s">
        <v>232</v>
      </c>
      <c r="AM151">
        <v>70</v>
      </c>
      <c r="AN151" s="1"/>
      <c r="AO151" s="1"/>
      <c r="AP151" s="1"/>
      <c r="AQ151" s="1"/>
      <c r="AR151" s="1"/>
    </row>
    <row r="152" spans="1:55" x14ac:dyDescent="0.25">
      <c r="A152" t="s">
        <v>0</v>
      </c>
      <c r="B152" t="s">
        <v>227</v>
      </c>
      <c r="D152" t="s">
        <v>232</v>
      </c>
      <c r="AM152">
        <v>40</v>
      </c>
      <c r="AN152" s="1">
        <v>98</v>
      </c>
      <c r="AO152" s="1">
        <v>1</v>
      </c>
      <c r="AP152" s="1"/>
      <c r="AQ152" s="1"/>
      <c r="AR152" s="1"/>
    </row>
    <row r="153" spans="1:55" x14ac:dyDescent="0.25">
      <c r="A153" t="s">
        <v>0</v>
      </c>
      <c r="B153" t="s">
        <v>114</v>
      </c>
      <c r="D153" t="s">
        <v>232</v>
      </c>
      <c r="J153">
        <v>84</v>
      </c>
      <c r="K153">
        <v>82</v>
      </c>
      <c r="L153">
        <v>7</v>
      </c>
      <c r="M153">
        <v>62</v>
      </c>
      <c r="AG153">
        <v>12</v>
      </c>
      <c r="AL153">
        <v>14</v>
      </c>
      <c r="AM153">
        <v>3</v>
      </c>
      <c r="AN153" s="1"/>
      <c r="AO153" s="1"/>
      <c r="AP153" s="1"/>
      <c r="AQ153" s="1"/>
      <c r="AR153" s="1"/>
    </row>
    <row r="154" spans="1:55" x14ac:dyDescent="0.25">
      <c r="A154" t="s">
        <v>0</v>
      </c>
      <c r="B154" t="s">
        <v>115</v>
      </c>
      <c r="D154" t="s">
        <v>232</v>
      </c>
      <c r="AC154" s="1">
        <v>184</v>
      </c>
      <c r="AD154">
        <v>418</v>
      </c>
      <c r="AH154">
        <v>146</v>
      </c>
      <c r="AI154">
        <v>82</v>
      </c>
      <c r="AJ154">
        <v>11982</v>
      </c>
      <c r="AK154">
        <v>2787</v>
      </c>
      <c r="AL154">
        <v>317</v>
      </c>
      <c r="AN154" s="1"/>
      <c r="AO154" s="1"/>
      <c r="AP154" s="1"/>
      <c r="AQ154" s="1"/>
      <c r="AR154" s="1"/>
    </row>
    <row r="155" spans="1:55" x14ac:dyDescent="0.25">
      <c r="A155" t="s">
        <v>0</v>
      </c>
      <c r="B155" t="s">
        <v>228</v>
      </c>
      <c r="D155" t="s">
        <v>232</v>
      </c>
      <c r="AN155" s="1"/>
      <c r="AO155" s="1"/>
      <c r="AP155" s="1"/>
      <c r="AQ155" s="1"/>
      <c r="AR155" s="1"/>
      <c r="AY155">
        <v>4791</v>
      </c>
    </row>
    <row r="156" spans="1:55" x14ac:dyDescent="0.25">
      <c r="A156" t="s">
        <v>0</v>
      </c>
      <c r="B156" t="s">
        <v>116</v>
      </c>
      <c r="D156" t="s">
        <v>232</v>
      </c>
      <c r="AB156">
        <v>432</v>
      </c>
      <c r="AC156" s="1">
        <v>293</v>
      </c>
      <c r="AD156">
        <v>363</v>
      </c>
      <c r="AE156" s="1">
        <v>293</v>
      </c>
      <c r="AF156">
        <v>375</v>
      </c>
      <c r="AG156">
        <v>294</v>
      </c>
      <c r="AH156">
        <v>292</v>
      </c>
      <c r="AI156">
        <v>451</v>
      </c>
      <c r="AJ156">
        <v>255</v>
      </c>
      <c r="AK156">
        <v>243</v>
      </c>
      <c r="AL156">
        <v>278</v>
      </c>
      <c r="AM156">
        <v>243</v>
      </c>
      <c r="AN156" s="1">
        <v>228</v>
      </c>
      <c r="AO156" s="1">
        <v>52</v>
      </c>
      <c r="AP156" s="1">
        <v>24</v>
      </c>
      <c r="AQ156" s="1">
        <v>9</v>
      </c>
      <c r="AR156" s="1"/>
    </row>
    <row r="157" spans="1:55" x14ac:dyDescent="0.25">
      <c r="A157" t="s">
        <v>0</v>
      </c>
      <c r="B157" t="s">
        <v>117</v>
      </c>
      <c r="D157" t="s">
        <v>232</v>
      </c>
      <c r="J157" s="1">
        <f t="shared" ref="J157:M157" si="0">SUM(J4:J156)</f>
        <v>68450853</v>
      </c>
      <c r="K157" s="1">
        <f t="shared" si="0"/>
        <v>75723703</v>
      </c>
      <c r="L157" s="1">
        <f t="shared" si="0"/>
        <v>81758702</v>
      </c>
      <c r="M157" s="1">
        <f t="shared" si="0"/>
        <v>69639634</v>
      </c>
      <c r="N157" s="1">
        <f t="shared" ref="N157:AC157" si="1">SUM(N4:N156)</f>
        <v>80711271</v>
      </c>
      <c r="O157" s="1">
        <f t="shared" si="1"/>
        <v>91661154</v>
      </c>
      <c r="P157" s="1">
        <f t="shared" si="1"/>
        <v>89661850</v>
      </c>
      <c r="Q157" s="1">
        <f t="shared" si="1"/>
        <v>97287175</v>
      </c>
      <c r="R157" s="1">
        <f t="shared" si="1"/>
        <v>95959662</v>
      </c>
      <c r="S157" s="1">
        <f t="shared" si="1"/>
        <v>0</v>
      </c>
      <c r="T157" s="1">
        <f t="shared" si="1"/>
        <v>0</v>
      </c>
      <c r="U157" s="1">
        <f t="shared" si="1"/>
        <v>0</v>
      </c>
      <c r="V157" s="1">
        <f t="shared" si="1"/>
        <v>0</v>
      </c>
      <c r="W157" s="1">
        <f t="shared" si="1"/>
        <v>0</v>
      </c>
      <c r="X157" s="1">
        <f t="shared" si="1"/>
        <v>155114078</v>
      </c>
      <c r="Y157" s="1">
        <f t="shared" si="1"/>
        <v>197296139</v>
      </c>
      <c r="Z157" s="1">
        <f t="shared" si="1"/>
        <v>93873399</v>
      </c>
      <c r="AA157" s="1">
        <f t="shared" si="1"/>
        <v>88386294</v>
      </c>
      <c r="AB157" s="1">
        <f t="shared" si="1"/>
        <v>97652454</v>
      </c>
      <c r="AC157" s="1">
        <f t="shared" si="1"/>
        <v>113480475</v>
      </c>
      <c r="AD157" s="1">
        <f t="shared" ref="AD157:AW157" si="2">SUM(AD4:AD156)</f>
        <v>127737234</v>
      </c>
      <c r="AE157" s="1">
        <f t="shared" si="2"/>
        <v>101812319</v>
      </c>
      <c r="AF157" s="1">
        <f t="shared" si="2"/>
        <v>100767191</v>
      </c>
      <c r="AG157" s="1">
        <f t="shared" si="2"/>
        <v>97443300</v>
      </c>
      <c r="AH157" s="1">
        <f t="shared" si="2"/>
        <v>86568330</v>
      </c>
      <c r="AI157" s="1">
        <f t="shared" si="2"/>
        <v>66271529</v>
      </c>
      <c r="AJ157" s="1">
        <f t="shared" si="2"/>
        <v>47777425</v>
      </c>
      <c r="AK157" s="1">
        <f t="shared" si="2"/>
        <v>39455727</v>
      </c>
      <c r="AL157" s="1">
        <f t="shared" si="2"/>
        <v>38612394</v>
      </c>
      <c r="AM157" s="1">
        <f t="shared" si="2"/>
        <v>40146711</v>
      </c>
      <c r="AN157" s="1">
        <f t="shared" si="2"/>
        <v>44308481</v>
      </c>
      <c r="AO157" s="1">
        <f t="shared" si="2"/>
        <v>49947617</v>
      </c>
      <c r="AP157" s="1">
        <f t="shared" si="2"/>
        <v>62894067</v>
      </c>
      <c r="AQ157" s="1">
        <f t="shared" si="2"/>
        <v>50022197</v>
      </c>
      <c r="AR157" s="1">
        <f t="shared" si="2"/>
        <v>35273576</v>
      </c>
      <c r="AS157" s="1">
        <f t="shared" si="2"/>
        <v>16640500</v>
      </c>
      <c r="AT157" s="1">
        <f t="shared" si="2"/>
        <v>8144963</v>
      </c>
      <c r="AU157" s="1">
        <f t="shared" si="2"/>
        <v>8182574</v>
      </c>
      <c r="AV157" s="1">
        <f t="shared" si="2"/>
        <v>10534086</v>
      </c>
      <c r="AW157" s="1">
        <f t="shared" si="2"/>
        <v>15534295</v>
      </c>
      <c r="AX157" s="1">
        <f t="shared" ref="AX157:BC157" si="3">SUM(AX4:AX156)</f>
        <v>46930370</v>
      </c>
      <c r="AY157" s="1">
        <f t="shared" si="3"/>
        <v>41808070</v>
      </c>
      <c r="AZ157" s="1">
        <f t="shared" si="3"/>
        <v>50918876</v>
      </c>
      <c r="BA157" s="1">
        <f t="shared" si="3"/>
        <v>51815127</v>
      </c>
      <c r="BB157" s="1">
        <f t="shared" si="3"/>
        <v>48349008</v>
      </c>
      <c r="BC157" s="1">
        <f t="shared" si="3"/>
        <v>71390408</v>
      </c>
    </row>
    <row r="158" spans="1:55" x14ac:dyDescent="0.25">
      <c r="A158" t="s">
        <v>0</v>
      </c>
      <c r="B158" t="s">
        <v>118</v>
      </c>
      <c r="D158" t="s">
        <v>232</v>
      </c>
      <c r="AB158">
        <v>6574112</v>
      </c>
      <c r="AC158" s="1">
        <v>11215720</v>
      </c>
      <c r="AD158" s="1">
        <v>10963465</v>
      </c>
      <c r="AE158" s="1">
        <v>10417429</v>
      </c>
      <c r="AF158">
        <v>9366339</v>
      </c>
      <c r="AG158">
        <v>9640799</v>
      </c>
      <c r="AH158">
        <v>10219607</v>
      </c>
      <c r="AI158">
        <v>9797741</v>
      </c>
      <c r="AJ158">
        <v>8537876</v>
      </c>
      <c r="AK158">
        <v>6078800</v>
      </c>
      <c r="AL158">
        <v>4634507</v>
      </c>
      <c r="AM158">
        <v>5279547</v>
      </c>
      <c r="AN158" s="1">
        <v>4920328</v>
      </c>
      <c r="AO158" s="1">
        <v>4901900</v>
      </c>
      <c r="AP158" s="1">
        <v>5716299</v>
      </c>
      <c r="AQ158" s="1">
        <v>5703016</v>
      </c>
      <c r="AR158" s="1">
        <v>5474480</v>
      </c>
      <c r="AS158" s="1">
        <v>5378106</v>
      </c>
      <c r="AT158" s="1">
        <v>1795862</v>
      </c>
      <c r="AU158" s="1">
        <v>1543677</v>
      </c>
      <c r="AV158" s="1">
        <v>1606820</v>
      </c>
      <c r="AW158" s="1">
        <v>1801843</v>
      </c>
      <c r="AX158" s="1">
        <v>2562974</v>
      </c>
      <c r="AY158">
        <v>3934130</v>
      </c>
      <c r="AZ158">
        <v>3533993</v>
      </c>
      <c r="BA158">
        <v>3785189</v>
      </c>
      <c r="BB158">
        <v>3152924</v>
      </c>
      <c r="BC158">
        <v>3493705</v>
      </c>
    </row>
    <row r="159" spans="1:55" x14ac:dyDescent="0.25">
      <c r="A159" t="s">
        <v>0</v>
      </c>
      <c r="B159" t="s">
        <v>119</v>
      </c>
      <c r="D159" t="s">
        <v>232</v>
      </c>
      <c r="J159">
        <v>212349</v>
      </c>
      <c r="K159">
        <v>225647</v>
      </c>
      <c r="L159">
        <v>224542</v>
      </c>
      <c r="M159">
        <v>239399</v>
      </c>
      <c r="N159">
        <v>246050</v>
      </c>
      <c r="O159">
        <v>248740</v>
      </c>
      <c r="P159">
        <v>240595</v>
      </c>
      <c r="Q159">
        <v>283331</v>
      </c>
      <c r="R159">
        <v>250901</v>
      </c>
      <c r="X159">
        <v>689625</v>
      </c>
      <c r="Y159">
        <v>977343</v>
      </c>
      <c r="Z159">
        <v>903571</v>
      </c>
      <c r="AA159" s="1">
        <v>885263</v>
      </c>
      <c r="AB159" s="1">
        <v>867932</v>
      </c>
      <c r="AC159" s="1">
        <v>1019545</v>
      </c>
      <c r="AD159" s="1">
        <v>1055323</v>
      </c>
      <c r="AE159" s="1">
        <v>1079926</v>
      </c>
      <c r="AF159">
        <v>1027058</v>
      </c>
      <c r="AG159">
        <v>1030101</v>
      </c>
      <c r="AH159">
        <v>1071539</v>
      </c>
      <c r="AI159">
        <v>1002353</v>
      </c>
      <c r="AJ159">
        <v>872438</v>
      </c>
      <c r="AK159">
        <v>857228</v>
      </c>
      <c r="AL159">
        <v>898859</v>
      </c>
      <c r="AM159">
        <v>936816</v>
      </c>
      <c r="AN159" s="1">
        <v>1000187</v>
      </c>
      <c r="AO159" s="1">
        <v>1011093</v>
      </c>
      <c r="AP159" s="1">
        <v>1019646</v>
      </c>
      <c r="AQ159" s="1">
        <v>1002742</v>
      </c>
      <c r="AR159" s="1">
        <v>1008823</v>
      </c>
      <c r="AS159" s="1">
        <v>549913</v>
      </c>
      <c r="AX159">
        <v>382535</v>
      </c>
      <c r="AY159">
        <v>876254</v>
      </c>
      <c r="AZ159">
        <v>1337928</v>
      </c>
      <c r="BA159">
        <v>1404310</v>
      </c>
      <c r="BB159">
        <v>1658857</v>
      </c>
      <c r="BC159">
        <v>1881568</v>
      </c>
    </row>
    <row r="160" spans="1:55" x14ac:dyDescent="0.25">
      <c r="A160" t="s">
        <v>0</v>
      </c>
      <c r="B160" t="s">
        <v>120</v>
      </c>
      <c r="D160" t="s">
        <v>232</v>
      </c>
      <c r="J160">
        <v>97949</v>
      </c>
      <c r="K160">
        <v>102674</v>
      </c>
      <c r="L160">
        <v>74924</v>
      </c>
      <c r="M160">
        <v>81821</v>
      </c>
      <c r="N160">
        <v>90869</v>
      </c>
      <c r="O160">
        <v>81541</v>
      </c>
      <c r="P160">
        <v>95981</v>
      </c>
      <c r="Q160">
        <v>90005</v>
      </c>
      <c r="R160">
        <v>91042</v>
      </c>
      <c r="X160">
        <v>94271</v>
      </c>
      <c r="Y160">
        <v>145116</v>
      </c>
      <c r="Z160">
        <v>88643</v>
      </c>
      <c r="AA160" s="1">
        <v>130412</v>
      </c>
      <c r="AB160" s="1">
        <v>93737</v>
      </c>
      <c r="AC160" s="1">
        <v>98996</v>
      </c>
      <c r="AD160" s="1">
        <v>88701</v>
      </c>
      <c r="AE160" s="1">
        <v>78675</v>
      </c>
      <c r="AF160">
        <v>70174</v>
      </c>
      <c r="AG160">
        <v>75307</v>
      </c>
      <c r="AH160">
        <v>74134</v>
      </c>
      <c r="AI160">
        <v>65616</v>
      </c>
      <c r="AJ160">
        <v>56750</v>
      </c>
      <c r="AK160">
        <v>54133</v>
      </c>
      <c r="AL160">
        <v>63111</v>
      </c>
      <c r="AM160">
        <v>51425</v>
      </c>
      <c r="AN160" s="1">
        <v>117250</v>
      </c>
      <c r="AO160" s="1">
        <v>63561</v>
      </c>
      <c r="AP160" s="1">
        <v>68263</v>
      </c>
      <c r="AQ160" s="1">
        <v>63177</v>
      </c>
      <c r="AR160" s="1">
        <v>49762</v>
      </c>
      <c r="AS160" s="1">
        <v>94482</v>
      </c>
      <c r="AT160" s="1">
        <v>53588</v>
      </c>
      <c r="AU160" s="1">
        <v>82222</v>
      </c>
      <c r="AV160" s="1">
        <v>150533</v>
      </c>
      <c r="AW160" s="1">
        <v>158433</v>
      </c>
      <c r="AX160" s="1">
        <v>142633</v>
      </c>
      <c r="AY160">
        <v>190140</v>
      </c>
      <c r="AZ160">
        <v>100049</v>
      </c>
      <c r="BA160">
        <v>98160</v>
      </c>
      <c r="BB160">
        <v>121625</v>
      </c>
      <c r="BC160">
        <v>143805</v>
      </c>
    </row>
    <row r="161" spans="1:55" x14ac:dyDescent="0.25">
      <c r="A161" t="s">
        <v>0</v>
      </c>
      <c r="B161" t="s">
        <v>121</v>
      </c>
      <c r="C161" t="s">
        <v>122</v>
      </c>
      <c r="D161" t="s">
        <v>232</v>
      </c>
      <c r="J161">
        <v>116866</v>
      </c>
      <c r="K161">
        <v>104939</v>
      </c>
      <c r="L161">
        <v>96592</v>
      </c>
      <c r="M161">
        <v>101494</v>
      </c>
      <c r="N161">
        <v>96128</v>
      </c>
      <c r="O161">
        <v>93439</v>
      </c>
      <c r="P161">
        <v>126083</v>
      </c>
      <c r="Q161">
        <v>107299</v>
      </c>
      <c r="R161">
        <v>102397</v>
      </c>
      <c r="X161">
        <v>295693</v>
      </c>
      <c r="Y161">
        <v>321560</v>
      </c>
      <c r="Z161">
        <v>195319</v>
      </c>
      <c r="AA161" s="1">
        <v>193080</v>
      </c>
      <c r="AB161" s="1">
        <v>186453</v>
      </c>
      <c r="AC161" s="1">
        <v>182475</v>
      </c>
      <c r="AD161" s="1">
        <v>207138</v>
      </c>
      <c r="AE161" s="1">
        <v>201792</v>
      </c>
      <c r="AF161">
        <v>176624</v>
      </c>
      <c r="AG161">
        <v>188830</v>
      </c>
      <c r="AH161">
        <v>193641</v>
      </c>
      <c r="AI161">
        <v>174901</v>
      </c>
      <c r="AJ161">
        <v>148622</v>
      </c>
      <c r="AK161">
        <v>126051</v>
      </c>
      <c r="AL161">
        <v>142835</v>
      </c>
      <c r="AM161">
        <v>128212</v>
      </c>
      <c r="AN161" s="1">
        <v>143455</v>
      </c>
      <c r="AO161" s="1">
        <v>127524</v>
      </c>
      <c r="AP161" s="1">
        <v>111392</v>
      </c>
      <c r="AQ161" s="1">
        <v>102152</v>
      </c>
      <c r="AR161" s="1">
        <v>115969</v>
      </c>
      <c r="AS161" s="1">
        <v>164273</v>
      </c>
      <c r="AT161" s="1">
        <v>48244</v>
      </c>
      <c r="AU161" s="1">
        <v>2664</v>
      </c>
      <c r="AV161" s="1">
        <v>97095</v>
      </c>
      <c r="AW161" s="1">
        <v>127104</v>
      </c>
      <c r="AX161" s="1">
        <v>82313</v>
      </c>
      <c r="AY161">
        <v>236390</v>
      </c>
      <c r="AZ161">
        <v>195774</v>
      </c>
      <c r="BA161">
        <v>109257</v>
      </c>
      <c r="BB161">
        <v>118500</v>
      </c>
      <c r="BC161">
        <v>145212</v>
      </c>
    </row>
    <row r="162" spans="1:55" x14ac:dyDescent="0.25">
      <c r="A162" t="s">
        <v>0</v>
      </c>
      <c r="B162" t="s">
        <v>123</v>
      </c>
      <c r="D162" t="s">
        <v>232</v>
      </c>
      <c r="J162">
        <v>4560</v>
      </c>
      <c r="K162">
        <v>5850</v>
      </c>
      <c r="L162">
        <v>7489</v>
      </c>
      <c r="M162">
        <v>6924</v>
      </c>
      <c r="N162">
        <v>5538</v>
      </c>
      <c r="O162">
        <v>4491</v>
      </c>
      <c r="P162">
        <v>3858</v>
      </c>
      <c r="Q162">
        <v>4675</v>
      </c>
      <c r="R162">
        <v>4893</v>
      </c>
      <c r="X162">
        <v>24583</v>
      </c>
      <c r="Y162">
        <v>27693</v>
      </c>
      <c r="Z162">
        <v>9678</v>
      </c>
      <c r="AA162" s="1">
        <v>10654</v>
      </c>
      <c r="AB162" s="1">
        <v>5718</v>
      </c>
      <c r="AC162" s="1">
        <v>7831</v>
      </c>
      <c r="AD162" s="1">
        <v>6810</v>
      </c>
      <c r="AE162" s="1">
        <v>10216</v>
      </c>
      <c r="AF162">
        <v>6953</v>
      </c>
      <c r="AG162">
        <v>7597</v>
      </c>
      <c r="AH162">
        <v>10084</v>
      </c>
      <c r="AI162">
        <v>7536</v>
      </c>
      <c r="AJ162">
        <v>7217</v>
      </c>
      <c r="AK162">
        <v>7060</v>
      </c>
      <c r="AL162">
        <v>6683</v>
      </c>
      <c r="AM162">
        <v>5271</v>
      </c>
      <c r="AN162" s="1">
        <v>5542</v>
      </c>
      <c r="AO162" s="1">
        <v>4597</v>
      </c>
      <c r="AP162" s="1">
        <v>6813</v>
      </c>
      <c r="AQ162" s="1">
        <v>13511</v>
      </c>
      <c r="AR162" s="1">
        <v>9268</v>
      </c>
      <c r="AS162" s="1">
        <v>5689</v>
      </c>
      <c r="AT162" s="1">
        <v>1377</v>
      </c>
      <c r="AU162" s="1">
        <v>697</v>
      </c>
      <c r="AV162" s="1">
        <v>171</v>
      </c>
      <c r="AW162" s="1">
        <v>29</v>
      </c>
      <c r="AX162" s="1">
        <v>1246</v>
      </c>
      <c r="AY162">
        <v>6027</v>
      </c>
      <c r="AZ162">
        <v>7921</v>
      </c>
      <c r="BA162">
        <v>73076</v>
      </c>
      <c r="BB162">
        <v>96612</v>
      </c>
      <c r="BC162">
        <v>59709</v>
      </c>
    </row>
    <row r="163" spans="1:55" x14ac:dyDescent="0.25">
      <c r="A163" t="s">
        <v>0</v>
      </c>
      <c r="B163" t="s">
        <v>124</v>
      </c>
      <c r="D163" t="s">
        <v>232</v>
      </c>
      <c r="Z163">
        <v>15742</v>
      </c>
      <c r="AA163" s="1">
        <v>21016</v>
      </c>
      <c r="AB163" s="1">
        <v>18037</v>
      </c>
      <c r="AC163" s="1">
        <v>23328</v>
      </c>
      <c r="AD163" s="1">
        <v>26483</v>
      </c>
      <c r="AE163" s="1">
        <v>26733</v>
      </c>
      <c r="AF163">
        <v>20893</v>
      </c>
      <c r="AG163">
        <v>27112</v>
      </c>
      <c r="AH163">
        <v>25619</v>
      </c>
      <c r="AI163">
        <v>28022</v>
      </c>
      <c r="AJ163">
        <v>27299</v>
      </c>
      <c r="AK163">
        <v>26110</v>
      </c>
      <c r="AL163">
        <v>50118</v>
      </c>
      <c r="AM163">
        <v>48314</v>
      </c>
      <c r="AN163" s="1">
        <v>50774</v>
      </c>
      <c r="AO163" s="1">
        <v>42404</v>
      </c>
      <c r="AP163" s="1">
        <v>41279</v>
      </c>
      <c r="AQ163" s="1">
        <v>48375</v>
      </c>
      <c r="AR163" s="1">
        <v>51483</v>
      </c>
      <c r="AS163" s="1">
        <v>60082</v>
      </c>
      <c r="AT163" s="1">
        <v>38285</v>
      </c>
      <c r="AU163" s="1">
        <v>15721</v>
      </c>
      <c r="AV163" s="1">
        <v>2820</v>
      </c>
      <c r="AW163" s="1">
        <v>15944</v>
      </c>
      <c r="AX163" s="1">
        <v>51059</v>
      </c>
      <c r="AY163">
        <v>246821</v>
      </c>
      <c r="AZ163">
        <v>221340</v>
      </c>
      <c r="BA163">
        <v>2797193</v>
      </c>
    </row>
    <row r="164" spans="1:55" x14ac:dyDescent="0.25">
      <c r="A164" t="s">
        <v>0</v>
      </c>
      <c r="B164" t="s">
        <v>74</v>
      </c>
      <c r="D164" t="s">
        <v>232</v>
      </c>
      <c r="X164">
        <v>825771</v>
      </c>
      <c r="Y164">
        <v>1178852</v>
      </c>
      <c r="Z164">
        <v>384766</v>
      </c>
      <c r="AA164" s="1">
        <v>317513</v>
      </c>
      <c r="AD164" s="1"/>
      <c r="AN164" s="1"/>
      <c r="AO164" s="1"/>
      <c r="AP164" s="1"/>
      <c r="AQ164" s="1"/>
      <c r="AR164" s="1"/>
    </row>
    <row r="165" spans="1:55" x14ac:dyDescent="0.25">
      <c r="A165" t="s">
        <v>0</v>
      </c>
      <c r="B165" t="s">
        <v>125</v>
      </c>
      <c r="D165" t="s">
        <v>232</v>
      </c>
      <c r="J165">
        <v>5888</v>
      </c>
      <c r="K165">
        <v>7657</v>
      </c>
      <c r="L165">
        <v>21477</v>
      </c>
      <c r="M165">
        <v>11055</v>
      </c>
      <c r="N165">
        <v>7974</v>
      </c>
      <c r="O165">
        <v>11449</v>
      </c>
      <c r="P165">
        <v>14058</v>
      </c>
      <c r="Q165">
        <v>18210</v>
      </c>
      <c r="R165">
        <v>12715</v>
      </c>
      <c r="X165">
        <v>22170</v>
      </c>
      <c r="Y165">
        <v>66645</v>
      </c>
      <c r="Z165">
        <v>23930</v>
      </c>
      <c r="AA165" s="1">
        <v>14563</v>
      </c>
      <c r="AB165" s="1">
        <v>15083</v>
      </c>
      <c r="AC165" s="1">
        <v>14760</v>
      </c>
      <c r="AD165" s="1">
        <v>10618</v>
      </c>
      <c r="AE165" s="1">
        <v>13362</v>
      </c>
      <c r="AF165">
        <v>13349</v>
      </c>
      <c r="AG165">
        <v>18066</v>
      </c>
      <c r="AH165">
        <v>17416</v>
      </c>
      <c r="AI165">
        <v>16252</v>
      </c>
      <c r="AJ165">
        <v>7907</v>
      </c>
      <c r="AK165">
        <v>6105</v>
      </c>
      <c r="AL165">
        <v>6578</v>
      </c>
      <c r="AM165">
        <v>11061</v>
      </c>
      <c r="AN165" s="1">
        <v>6302</v>
      </c>
      <c r="AO165" s="1">
        <v>5770</v>
      </c>
      <c r="AP165" s="1">
        <v>7309</v>
      </c>
      <c r="AQ165" s="1">
        <v>3634</v>
      </c>
      <c r="AR165" s="1">
        <v>1841</v>
      </c>
      <c r="AS165" s="1">
        <v>1346</v>
      </c>
      <c r="AT165" s="1">
        <v>3377</v>
      </c>
      <c r="AU165" s="1">
        <v>3705</v>
      </c>
      <c r="AV165" s="1">
        <v>5715</v>
      </c>
      <c r="AW165" s="1">
        <v>21300</v>
      </c>
      <c r="AX165" s="1">
        <v>2330</v>
      </c>
      <c r="AY165">
        <v>641</v>
      </c>
      <c r="AZ165">
        <v>4041</v>
      </c>
      <c r="BA165">
        <v>2569</v>
      </c>
      <c r="BB165">
        <v>6294</v>
      </c>
      <c r="BC165">
        <v>9063</v>
      </c>
    </row>
    <row r="166" spans="1:55" x14ac:dyDescent="0.25">
      <c r="A166" t="s">
        <v>0</v>
      </c>
      <c r="B166" t="s">
        <v>126</v>
      </c>
      <c r="D166" t="s">
        <v>232</v>
      </c>
      <c r="J166">
        <v>28834</v>
      </c>
      <c r="K166">
        <v>37310</v>
      </c>
      <c r="L166">
        <v>38236</v>
      </c>
      <c r="M166">
        <v>32425</v>
      </c>
      <c r="N166">
        <v>37838</v>
      </c>
      <c r="O166">
        <v>66918</v>
      </c>
      <c r="P166">
        <v>58300</v>
      </c>
      <c r="Q166">
        <v>65198</v>
      </c>
      <c r="R166">
        <v>73906</v>
      </c>
      <c r="X166">
        <v>74257</v>
      </c>
      <c r="Y166">
        <v>133349</v>
      </c>
      <c r="Z166">
        <v>64124</v>
      </c>
      <c r="AA166" s="1">
        <v>66904</v>
      </c>
      <c r="AB166" s="1">
        <v>88108</v>
      </c>
      <c r="AC166" s="1">
        <v>98269</v>
      </c>
      <c r="AD166" s="1">
        <v>125608</v>
      </c>
      <c r="AE166" s="1">
        <v>87196</v>
      </c>
      <c r="AF166">
        <v>89651</v>
      </c>
      <c r="AG166">
        <v>87471</v>
      </c>
      <c r="AH166">
        <v>75279</v>
      </c>
      <c r="AI166">
        <v>54252</v>
      </c>
      <c r="AJ166">
        <v>36752</v>
      </c>
      <c r="AK166">
        <v>41492</v>
      </c>
      <c r="AL166">
        <v>35797</v>
      </c>
      <c r="AM166">
        <v>31962</v>
      </c>
      <c r="AN166" s="1">
        <v>39042</v>
      </c>
      <c r="AO166" s="1">
        <v>31502</v>
      </c>
      <c r="AP166" s="1">
        <v>39965</v>
      </c>
      <c r="AQ166" s="1">
        <v>37261</v>
      </c>
      <c r="AR166" s="1">
        <v>34573</v>
      </c>
      <c r="AS166" s="1">
        <v>55149</v>
      </c>
      <c r="AT166" s="1">
        <v>28068</v>
      </c>
      <c r="AU166" s="1">
        <v>12512</v>
      </c>
      <c r="AV166" s="1">
        <v>80185</v>
      </c>
      <c r="AW166" s="1">
        <v>38582</v>
      </c>
      <c r="AX166" s="1">
        <v>7632</v>
      </c>
      <c r="AY166">
        <v>15601</v>
      </c>
      <c r="AZ166">
        <v>29716</v>
      </c>
      <c r="BA166">
        <v>26064</v>
      </c>
      <c r="BB166">
        <v>48519</v>
      </c>
      <c r="BC166">
        <v>102522</v>
      </c>
    </row>
    <row r="167" spans="1:55" x14ac:dyDescent="0.25">
      <c r="A167" t="s">
        <v>0</v>
      </c>
      <c r="B167" t="s">
        <v>127</v>
      </c>
      <c r="C167" t="s">
        <v>128</v>
      </c>
      <c r="D167" t="s">
        <v>232</v>
      </c>
      <c r="J167">
        <v>57641</v>
      </c>
      <c r="K167">
        <v>58116</v>
      </c>
      <c r="L167">
        <v>64887</v>
      </c>
      <c r="M167">
        <v>72272</v>
      </c>
      <c r="N167">
        <v>72224</v>
      </c>
      <c r="O167">
        <v>117805</v>
      </c>
      <c r="P167">
        <v>130679</v>
      </c>
      <c r="Q167">
        <v>187547</v>
      </c>
      <c r="R167">
        <v>268020</v>
      </c>
      <c r="X167">
        <v>599496</v>
      </c>
      <c r="Y167">
        <v>822348</v>
      </c>
      <c r="Z167">
        <v>343636</v>
      </c>
      <c r="AA167" s="1">
        <v>390946</v>
      </c>
      <c r="AB167" s="1">
        <v>428383</v>
      </c>
      <c r="AC167" s="1">
        <v>419243</v>
      </c>
      <c r="AD167" s="1">
        <v>457492</v>
      </c>
      <c r="AE167" s="1">
        <v>580767</v>
      </c>
      <c r="AF167">
        <v>652112</v>
      </c>
      <c r="AG167">
        <v>596387</v>
      </c>
      <c r="AH167">
        <v>547550</v>
      </c>
      <c r="AI167">
        <v>413296</v>
      </c>
      <c r="AJ167">
        <v>229325</v>
      </c>
      <c r="AK167">
        <v>190323</v>
      </c>
      <c r="AL167">
        <v>161209</v>
      </c>
      <c r="AM167">
        <v>113464</v>
      </c>
      <c r="AN167" s="1">
        <v>140719</v>
      </c>
      <c r="AO167" s="1">
        <v>159562</v>
      </c>
      <c r="AP167" s="1">
        <v>265630</v>
      </c>
      <c r="AQ167" s="1">
        <v>158511</v>
      </c>
      <c r="AR167" s="1">
        <v>126865</v>
      </c>
      <c r="AS167" s="1">
        <v>64068</v>
      </c>
      <c r="AT167" s="1">
        <v>38432</v>
      </c>
      <c r="AU167" s="1">
        <v>16176</v>
      </c>
      <c r="AV167" s="1">
        <v>11777</v>
      </c>
      <c r="AW167" s="1">
        <v>88974</v>
      </c>
      <c r="AX167" s="1">
        <v>9083</v>
      </c>
      <c r="AY167">
        <v>24333</v>
      </c>
      <c r="AZ167">
        <v>77981</v>
      </c>
      <c r="BA167">
        <v>87415</v>
      </c>
      <c r="BB167">
        <v>140088</v>
      </c>
      <c r="BC167">
        <v>200095</v>
      </c>
    </row>
    <row r="168" spans="1:55" x14ac:dyDescent="0.25">
      <c r="B168" t="s">
        <v>306</v>
      </c>
      <c r="J168">
        <v>32984</v>
      </c>
      <c r="K168">
        <v>30044</v>
      </c>
      <c r="L168">
        <v>44215</v>
      </c>
      <c r="AB168" s="1"/>
      <c r="AD168" s="1"/>
      <c r="AN168" s="1"/>
      <c r="AO168" s="1"/>
      <c r="AP168" s="1"/>
      <c r="AQ168" s="1"/>
      <c r="AR168" s="1"/>
      <c r="AX168" s="1"/>
    </row>
    <row r="169" spans="1:55" x14ac:dyDescent="0.25">
      <c r="B169" t="s">
        <v>307</v>
      </c>
      <c r="J169">
        <v>114916</v>
      </c>
      <c r="K169">
        <v>107139</v>
      </c>
      <c r="L169">
        <v>173990</v>
      </c>
      <c r="AB169" s="1"/>
      <c r="AD169" s="1"/>
      <c r="AN169" s="1"/>
      <c r="AO169" s="1"/>
      <c r="AP169" s="1"/>
      <c r="AQ169" s="1"/>
      <c r="AR169" s="1"/>
      <c r="AX169" s="1"/>
    </row>
    <row r="170" spans="1:55" x14ac:dyDescent="0.25">
      <c r="B170" t="s">
        <v>295</v>
      </c>
      <c r="M170">
        <v>231847</v>
      </c>
      <c r="N170">
        <v>215906</v>
      </c>
      <c r="O170">
        <v>239655</v>
      </c>
      <c r="P170">
        <v>256905</v>
      </c>
      <c r="Q170">
        <v>284403</v>
      </c>
      <c r="R170">
        <v>269557</v>
      </c>
      <c r="AB170" s="1"/>
      <c r="AD170" s="1"/>
      <c r="AN170" s="1"/>
      <c r="AO170" s="1"/>
      <c r="AP170" s="1"/>
      <c r="AQ170" s="1"/>
      <c r="AR170" s="1"/>
      <c r="AX170" s="1"/>
    </row>
    <row r="171" spans="1:55" x14ac:dyDescent="0.25">
      <c r="B171" t="s">
        <v>296</v>
      </c>
      <c r="M171">
        <v>4970</v>
      </c>
      <c r="N171">
        <v>6250</v>
      </c>
      <c r="O171">
        <v>4675</v>
      </c>
      <c r="P171">
        <v>4870</v>
      </c>
      <c r="Q171">
        <v>7507</v>
      </c>
      <c r="R171">
        <v>8064</v>
      </c>
      <c r="AB171" s="1"/>
      <c r="AD171" s="1"/>
      <c r="AN171" s="1"/>
      <c r="AO171" s="1"/>
      <c r="AP171" s="1"/>
      <c r="AQ171" s="1"/>
      <c r="AR171" s="1"/>
      <c r="AX171" s="1"/>
    </row>
    <row r="172" spans="1:55" x14ac:dyDescent="0.25">
      <c r="A172" t="s">
        <v>0</v>
      </c>
      <c r="B172" t="s">
        <v>129</v>
      </c>
      <c r="C172" t="s">
        <v>130</v>
      </c>
      <c r="D172" t="s">
        <v>232</v>
      </c>
      <c r="X172">
        <v>568869</v>
      </c>
      <c r="Y172">
        <v>1043490</v>
      </c>
      <c r="Z172">
        <v>392722</v>
      </c>
      <c r="AA172" s="1">
        <v>437979</v>
      </c>
      <c r="AB172" s="1">
        <v>464587</v>
      </c>
      <c r="AC172" s="1">
        <v>621994</v>
      </c>
      <c r="AD172" s="1">
        <v>789101</v>
      </c>
      <c r="AE172" s="1">
        <v>679412</v>
      </c>
      <c r="AF172">
        <v>694995</v>
      </c>
      <c r="AG172">
        <v>949649</v>
      </c>
      <c r="AH172">
        <v>993458</v>
      </c>
      <c r="AI172">
        <v>696782</v>
      </c>
      <c r="AJ172">
        <v>369437</v>
      </c>
      <c r="AK172">
        <v>396526</v>
      </c>
      <c r="AL172">
        <v>294652</v>
      </c>
      <c r="AM172">
        <v>229031</v>
      </c>
      <c r="AN172" s="1">
        <v>314047</v>
      </c>
      <c r="AO172" s="1">
        <v>360319</v>
      </c>
      <c r="AP172" s="1">
        <v>451420</v>
      </c>
      <c r="AQ172" s="1">
        <v>268834</v>
      </c>
      <c r="AR172" s="1">
        <v>126658</v>
      </c>
      <c r="AS172" s="1">
        <v>126254</v>
      </c>
      <c r="AT172" s="1">
        <v>53953</v>
      </c>
      <c r="AU172" s="1">
        <v>140587</v>
      </c>
      <c r="AV172" s="1">
        <v>17115</v>
      </c>
      <c r="AW172" s="1">
        <v>137661</v>
      </c>
      <c r="AX172" s="1">
        <v>3456</v>
      </c>
      <c r="AY172">
        <v>18381</v>
      </c>
      <c r="AZ172">
        <v>72072</v>
      </c>
      <c r="BA172">
        <v>80384</v>
      </c>
      <c r="BB172">
        <v>185237</v>
      </c>
      <c r="BC172">
        <v>275987</v>
      </c>
    </row>
    <row r="173" spans="1:55" x14ac:dyDescent="0.25">
      <c r="A173" t="s">
        <v>0</v>
      </c>
      <c r="B173" t="s">
        <v>131</v>
      </c>
      <c r="D173" t="s">
        <v>232</v>
      </c>
      <c r="J173">
        <v>372</v>
      </c>
      <c r="K173">
        <v>763</v>
      </c>
      <c r="L173">
        <v>1019</v>
      </c>
      <c r="M173">
        <v>715</v>
      </c>
      <c r="N173">
        <v>679</v>
      </c>
      <c r="O173">
        <v>697</v>
      </c>
      <c r="P173">
        <v>1199</v>
      </c>
      <c r="Q173">
        <v>708</v>
      </c>
      <c r="R173">
        <v>623</v>
      </c>
      <c r="X173">
        <v>729</v>
      </c>
      <c r="Y173">
        <v>607</v>
      </c>
      <c r="Z173">
        <v>1137</v>
      </c>
      <c r="AA173" s="1">
        <v>1589</v>
      </c>
      <c r="AB173" s="1">
        <v>1540</v>
      </c>
      <c r="AC173" s="1">
        <v>3007</v>
      </c>
      <c r="AD173" s="1">
        <v>4318</v>
      </c>
      <c r="AE173" s="1">
        <v>2944</v>
      </c>
      <c r="AF173">
        <v>2483</v>
      </c>
      <c r="AG173">
        <v>2968</v>
      </c>
      <c r="AH173">
        <v>1691</v>
      </c>
      <c r="AI173">
        <v>813</v>
      </c>
      <c r="AJ173">
        <v>672</v>
      </c>
      <c r="AK173">
        <v>590</v>
      </c>
      <c r="AL173">
        <v>613</v>
      </c>
      <c r="AM173">
        <v>982</v>
      </c>
      <c r="AN173" s="1">
        <v>583</v>
      </c>
      <c r="AO173" s="1"/>
      <c r="AP173" s="1"/>
      <c r="AQ173" s="1"/>
      <c r="AR173" s="1"/>
    </row>
    <row r="174" spans="1:55" x14ac:dyDescent="0.25">
      <c r="A174" t="s">
        <v>0</v>
      </c>
      <c r="B174" t="s">
        <v>132</v>
      </c>
      <c r="D174" t="s">
        <v>232</v>
      </c>
      <c r="J174">
        <v>9478</v>
      </c>
      <c r="K174">
        <v>8776</v>
      </c>
      <c r="L174">
        <v>8149</v>
      </c>
      <c r="M174">
        <v>7673</v>
      </c>
      <c r="N174">
        <v>7534</v>
      </c>
      <c r="O174">
        <v>8438</v>
      </c>
      <c r="P174">
        <v>6926</v>
      </c>
      <c r="Q174">
        <v>8147</v>
      </c>
      <c r="R174">
        <v>6757</v>
      </c>
      <c r="X174">
        <v>588</v>
      </c>
      <c r="Y174">
        <v>4048</v>
      </c>
      <c r="Z174">
        <v>4064</v>
      </c>
      <c r="AA174" s="1">
        <v>5866</v>
      </c>
      <c r="AB174" s="1">
        <v>6836</v>
      </c>
      <c r="AC174" s="1">
        <v>8031</v>
      </c>
      <c r="AD174" s="1">
        <v>12784</v>
      </c>
      <c r="AE174" s="1">
        <v>12188</v>
      </c>
      <c r="AF174">
        <v>12135</v>
      </c>
      <c r="AG174">
        <v>11364</v>
      </c>
      <c r="AH174">
        <v>12044</v>
      </c>
      <c r="AI174">
        <v>10055</v>
      </c>
      <c r="AJ174">
        <v>8028</v>
      </c>
      <c r="AK174">
        <v>6223</v>
      </c>
      <c r="AL174">
        <v>7676</v>
      </c>
      <c r="AM174">
        <v>5352</v>
      </c>
      <c r="AN174" s="1">
        <v>5142</v>
      </c>
      <c r="AO174" s="1"/>
      <c r="AP174" s="1"/>
      <c r="AQ174" s="1"/>
      <c r="AR174" s="1"/>
    </row>
    <row r="175" spans="1:55" x14ac:dyDescent="0.25">
      <c r="A175" t="s">
        <v>0</v>
      </c>
      <c r="B175" t="s">
        <v>209</v>
      </c>
      <c r="D175" t="s">
        <v>232</v>
      </c>
      <c r="AD175" s="1"/>
      <c r="AN175" s="1"/>
      <c r="AO175" s="1">
        <v>5272</v>
      </c>
      <c r="AP175" s="1">
        <v>6347</v>
      </c>
      <c r="AQ175" s="1">
        <v>5793</v>
      </c>
      <c r="AR175" s="1">
        <v>4427</v>
      </c>
      <c r="AS175" s="1">
        <v>4031</v>
      </c>
      <c r="AT175" s="1">
        <v>2024</v>
      </c>
      <c r="AU175" s="1">
        <v>2671</v>
      </c>
      <c r="AV175" s="1">
        <v>5020</v>
      </c>
      <c r="AW175" s="1">
        <v>8790</v>
      </c>
      <c r="AX175" s="1">
        <v>2645</v>
      </c>
      <c r="AY175">
        <v>8366</v>
      </c>
      <c r="AZ175">
        <v>16661</v>
      </c>
      <c r="BA175">
        <v>21623</v>
      </c>
      <c r="BB175">
        <v>23403</v>
      </c>
      <c r="BC175">
        <v>18913</v>
      </c>
    </row>
    <row r="176" spans="1:55" x14ac:dyDescent="0.25">
      <c r="A176" t="s">
        <v>0</v>
      </c>
      <c r="B176" t="s">
        <v>133</v>
      </c>
      <c r="C176" t="s">
        <v>153</v>
      </c>
      <c r="D176" t="s">
        <v>232</v>
      </c>
      <c r="Z176">
        <v>838</v>
      </c>
      <c r="AA176" s="1">
        <v>583</v>
      </c>
      <c r="AB176">
        <v>831</v>
      </c>
      <c r="AC176" s="1">
        <v>1374</v>
      </c>
      <c r="AD176" s="1">
        <v>1999</v>
      </c>
      <c r="AE176" s="1">
        <v>3715</v>
      </c>
      <c r="AF176">
        <v>1777</v>
      </c>
      <c r="AG176">
        <v>4043</v>
      </c>
      <c r="AH176">
        <v>2419</v>
      </c>
      <c r="AI176">
        <v>2475</v>
      </c>
      <c r="AJ176">
        <v>1759</v>
      </c>
      <c r="AK176">
        <v>574</v>
      </c>
      <c r="AL176">
        <v>1733</v>
      </c>
      <c r="AM176">
        <v>1090</v>
      </c>
      <c r="AN176" s="1">
        <v>1080</v>
      </c>
      <c r="AO176" s="1">
        <v>1050</v>
      </c>
      <c r="AP176" s="1">
        <v>1409</v>
      </c>
      <c r="AQ176" s="1">
        <v>857</v>
      </c>
      <c r="AR176" s="1">
        <v>716</v>
      </c>
      <c r="AS176" s="1">
        <v>904</v>
      </c>
      <c r="AT176" s="1">
        <v>52</v>
      </c>
      <c r="AU176" s="1">
        <v>13</v>
      </c>
      <c r="AW176" s="1">
        <v>10</v>
      </c>
      <c r="AY176">
        <v>246</v>
      </c>
      <c r="AZ176">
        <v>80</v>
      </c>
      <c r="BA176">
        <v>1354</v>
      </c>
      <c r="BB176">
        <v>32</v>
      </c>
      <c r="BC176">
        <v>408</v>
      </c>
    </row>
    <row r="177" spans="1:55" x14ac:dyDescent="0.25">
      <c r="A177" t="s">
        <v>0</v>
      </c>
      <c r="B177" t="s">
        <v>134</v>
      </c>
      <c r="C177" t="s">
        <v>153</v>
      </c>
      <c r="D177" t="s">
        <v>232</v>
      </c>
      <c r="J177">
        <v>876469</v>
      </c>
      <c r="K177">
        <v>892207</v>
      </c>
      <c r="L177">
        <v>717827</v>
      </c>
      <c r="M177">
        <v>636867</v>
      </c>
      <c r="N177">
        <v>677625</v>
      </c>
      <c r="O177">
        <v>821976</v>
      </c>
      <c r="P177">
        <v>871908</v>
      </c>
      <c r="Q177">
        <v>955447</v>
      </c>
      <c r="R177">
        <v>953371</v>
      </c>
      <c r="X177">
        <v>301600</v>
      </c>
      <c r="Y177">
        <v>1439263</v>
      </c>
      <c r="Z177">
        <v>621420</v>
      </c>
      <c r="AA177" s="1">
        <v>718590</v>
      </c>
      <c r="AB177" s="1">
        <v>777416</v>
      </c>
      <c r="AC177" s="1">
        <v>850519</v>
      </c>
      <c r="AD177" s="1"/>
      <c r="AN177" s="1"/>
      <c r="AO177" s="1"/>
      <c r="AP177" s="1"/>
      <c r="AQ177" s="1"/>
      <c r="AR177" s="1"/>
    </row>
    <row r="178" spans="1:55" x14ac:dyDescent="0.25">
      <c r="A178" t="s">
        <v>0</v>
      </c>
      <c r="B178" t="s">
        <v>135</v>
      </c>
      <c r="C178" t="s">
        <v>153</v>
      </c>
      <c r="D178" t="s">
        <v>232</v>
      </c>
      <c r="J178">
        <v>370711</v>
      </c>
      <c r="K178">
        <v>298285</v>
      </c>
      <c r="L178">
        <v>279003</v>
      </c>
      <c r="M178">
        <v>328168</v>
      </c>
      <c r="N178">
        <v>307465</v>
      </c>
      <c r="O178">
        <v>396169</v>
      </c>
      <c r="P178">
        <v>358094</v>
      </c>
      <c r="Q178">
        <v>388652</v>
      </c>
      <c r="R178">
        <v>389302</v>
      </c>
      <c r="X178">
        <v>146410</v>
      </c>
      <c r="Y178">
        <v>599434</v>
      </c>
      <c r="Z178">
        <v>284209</v>
      </c>
      <c r="AA178" s="1">
        <v>260253</v>
      </c>
      <c r="AB178" s="1">
        <v>325227</v>
      </c>
      <c r="AC178" s="1">
        <v>323436</v>
      </c>
      <c r="AD178" s="1"/>
      <c r="AN178" s="1"/>
      <c r="AO178" s="1"/>
      <c r="AP178" s="1"/>
      <c r="AQ178" s="1"/>
      <c r="AR178" s="1"/>
    </row>
    <row r="179" spans="1:55" x14ac:dyDescent="0.25">
      <c r="A179" t="s">
        <v>0</v>
      </c>
      <c r="B179" t="s">
        <v>136</v>
      </c>
      <c r="C179" t="s">
        <v>153</v>
      </c>
      <c r="D179" t="s">
        <v>232</v>
      </c>
      <c r="J179">
        <v>13671</v>
      </c>
      <c r="K179">
        <v>36079</v>
      </c>
      <c r="L179">
        <v>27181</v>
      </c>
      <c r="M179">
        <v>29318</v>
      </c>
      <c r="N179">
        <v>28683</v>
      </c>
      <c r="O179">
        <v>36634</v>
      </c>
      <c r="P179">
        <v>33557</v>
      </c>
      <c r="Q179">
        <v>33140</v>
      </c>
      <c r="R179">
        <v>35644</v>
      </c>
      <c r="X179">
        <v>7284</v>
      </c>
      <c r="Y179">
        <v>41925</v>
      </c>
      <c r="Z179">
        <v>12091</v>
      </c>
      <c r="AA179" s="1">
        <v>20175</v>
      </c>
      <c r="AB179" s="1">
        <v>21217</v>
      </c>
      <c r="AC179" s="1">
        <v>39772</v>
      </c>
      <c r="AD179" s="1"/>
      <c r="AN179" s="1"/>
      <c r="AO179" s="1"/>
      <c r="AP179" s="1"/>
      <c r="AQ179" s="1"/>
      <c r="AR179" s="1"/>
    </row>
    <row r="180" spans="1:55" x14ac:dyDescent="0.25">
      <c r="A180" t="s">
        <v>0</v>
      </c>
      <c r="B180" t="s">
        <v>137</v>
      </c>
      <c r="C180" t="s">
        <v>153</v>
      </c>
      <c r="D180" t="s">
        <v>232</v>
      </c>
      <c r="J180">
        <v>260169</v>
      </c>
      <c r="K180">
        <v>291613</v>
      </c>
      <c r="L180">
        <v>253748</v>
      </c>
      <c r="M180">
        <v>300412</v>
      </c>
      <c r="N180">
        <v>382904</v>
      </c>
      <c r="O180">
        <v>485344</v>
      </c>
      <c r="P180">
        <v>498479</v>
      </c>
      <c r="Q180">
        <v>481918</v>
      </c>
      <c r="R180">
        <v>482636</v>
      </c>
      <c r="X180">
        <v>162239</v>
      </c>
      <c r="Y180">
        <v>552296</v>
      </c>
      <c r="Z180">
        <v>288253</v>
      </c>
      <c r="AA180" s="1">
        <v>285560</v>
      </c>
      <c r="AB180" s="1">
        <v>315918</v>
      </c>
      <c r="AC180" s="1">
        <v>380413</v>
      </c>
      <c r="AD180" s="1"/>
      <c r="AN180" s="1"/>
      <c r="AO180" s="1"/>
      <c r="AP180" s="1"/>
      <c r="AQ180" s="1"/>
      <c r="AR180" s="1"/>
    </row>
    <row r="181" spans="1:55" x14ac:dyDescent="0.25">
      <c r="A181" t="s">
        <v>0</v>
      </c>
      <c r="B181" t="s">
        <v>196</v>
      </c>
      <c r="C181" t="s">
        <v>153</v>
      </c>
      <c r="D181" t="s">
        <v>232</v>
      </c>
      <c r="AB181" s="1"/>
      <c r="AD181" s="1">
        <v>1649220</v>
      </c>
      <c r="AE181" s="1">
        <v>1637410</v>
      </c>
      <c r="AF181">
        <v>1531186</v>
      </c>
      <c r="AG181">
        <v>1604257</v>
      </c>
      <c r="AH181">
        <v>1573608</v>
      </c>
      <c r="AI181">
        <v>1239400</v>
      </c>
      <c r="AJ181">
        <v>1073285</v>
      </c>
      <c r="AK181">
        <v>519143</v>
      </c>
      <c r="AL181">
        <v>614932</v>
      </c>
      <c r="AM181">
        <v>626841</v>
      </c>
      <c r="AN181" s="1">
        <v>655189</v>
      </c>
      <c r="AO181" s="1">
        <v>702741</v>
      </c>
      <c r="AP181" s="1">
        <v>761663</v>
      </c>
      <c r="AQ181" s="1">
        <v>635076</v>
      </c>
      <c r="AR181" s="1">
        <v>566651</v>
      </c>
      <c r="AS181" s="1">
        <v>424619</v>
      </c>
      <c r="AT181" s="1">
        <v>1258330</v>
      </c>
      <c r="AU181" s="1">
        <v>44822</v>
      </c>
      <c r="AV181" s="1">
        <v>54233</v>
      </c>
      <c r="AW181" s="1">
        <v>21485</v>
      </c>
      <c r="AX181" s="1">
        <v>99965</v>
      </c>
      <c r="AY181">
        <v>197698</v>
      </c>
      <c r="AZ181">
        <v>335903</v>
      </c>
      <c r="BA181">
        <v>476502</v>
      </c>
      <c r="BB181">
        <v>453496</v>
      </c>
      <c r="BC181">
        <v>808516</v>
      </c>
    </row>
    <row r="182" spans="1:55" x14ac:dyDescent="0.25">
      <c r="A182" t="s">
        <v>0</v>
      </c>
      <c r="B182" t="s">
        <v>210</v>
      </c>
      <c r="D182" t="s">
        <v>232</v>
      </c>
      <c r="AB182" s="1"/>
      <c r="AD182" s="1"/>
      <c r="AF182">
        <v>3947</v>
      </c>
      <c r="AG182">
        <v>3540</v>
      </c>
      <c r="AH182">
        <v>2270</v>
      </c>
      <c r="AI182">
        <v>3323</v>
      </c>
      <c r="AJ182">
        <v>3797</v>
      </c>
      <c r="AK182">
        <v>2619</v>
      </c>
      <c r="AL182">
        <v>6177</v>
      </c>
      <c r="AM182">
        <v>3841</v>
      </c>
      <c r="AN182" s="1">
        <v>3831</v>
      </c>
      <c r="AO182" s="1">
        <v>5232</v>
      </c>
      <c r="AP182" s="1">
        <v>5309</v>
      </c>
      <c r="AQ182" s="1">
        <v>9436</v>
      </c>
      <c r="AR182" s="1">
        <v>5939</v>
      </c>
      <c r="AS182" s="1">
        <v>4838</v>
      </c>
      <c r="AT182" s="1">
        <v>2973</v>
      </c>
      <c r="AU182" s="1">
        <v>729</v>
      </c>
      <c r="AV182" s="1">
        <v>11131</v>
      </c>
      <c r="AW182" s="1">
        <v>131</v>
      </c>
      <c r="AX182" s="1">
        <v>264</v>
      </c>
      <c r="AY182">
        <v>3401</v>
      </c>
      <c r="AZ182">
        <v>1932</v>
      </c>
      <c r="BA182">
        <v>2034</v>
      </c>
      <c r="BB182">
        <v>6701</v>
      </c>
      <c r="BC182">
        <v>6216</v>
      </c>
    </row>
    <row r="183" spans="1:55" x14ac:dyDescent="0.25">
      <c r="A183" t="s">
        <v>0</v>
      </c>
      <c r="B183" t="s">
        <v>211</v>
      </c>
      <c r="D183" t="s">
        <v>232</v>
      </c>
      <c r="AB183" s="1"/>
      <c r="AD183" s="1"/>
      <c r="AF183">
        <v>65459</v>
      </c>
      <c r="AG183">
        <v>64495</v>
      </c>
      <c r="AH183">
        <v>58120</v>
      </c>
      <c r="AI183">
        <v>48436</v>
      </c>
      <c r="AJ183">
        <v>39163</v>
      </c>
      <c r="AK183">
        <v>25749</v>
      </c>
      <c r="AL183">
        <v>25106</v>
      </c>
      <c r="AM183">
        <v>25270</v>
      </c>
      <c r="AN183" s="1">
        <v>26946</v>
      </c>
      <c r="AO183" s="1">
        <v>30389</v>
      </c>
      <c r="AP183" s="1">
        <v>37111</v>
      </c>
      <c r="AQ183" s="1">
        <v>44036</v>
      </c>
      <c r="AR183" s="1">
        <v>46594</v>
      </c>
      <c r="AS183" s="1">
        <v>26340</v>
      </c>
      <c r="AT183" s="1">
        <v>9215</v>
      </c>
      <c r="AU183" s="1">
        <v>2797</v>
      </c>
      <c r="AV183" s="1">
        <v>4626</v>
      </c>
      <c r="AW183" s="1">
        <v>1433</v>
      </c>
      <c r="AX183" s="1">
        <v>2542</v>
      </c>
      <c r="AY183">
        <v>16469</v>
      </c>
      <c r="AZ183">
        <v>32663</v>
      </c>
      <c r="BA183">
        <v>25404</v>
      </c>
      <c r="BB183">
        <v>41394</v>
      </c>
      <c r="BC183">
        <v>61336</v>
      </c>
    </row>
    <row r="184" spans="1:55" x14ac:dyDescent="0.25">
      <c r="A184" t="s">
        <v>0</v>
      </c>
      <c r="B184" t="s">
        <v>138</v>
      </c>
      <c r="D184" t="s">
        <v>232</v>
      </c>
      <c r="J184">
        <v>11979</v>
      </c>
      <c r="K184">
        <v>27620</v>
      </c>
      <c r="L184">
        <v>30473</v>
      </c>
      <c r="M184">
        <v>39272</v>
      </c>
      <c r="N184">
        <v>38138</v>
      </c>
      <c r="O184">
        <v>47717</v>
      </c>
      <c r="P184">
        <v>64798</v>
      </c>
      <c r="Q184">
        <v>51079</v>
      </c>
      <c r="R184">
        <v>56095</v>
      </c>
      <c r="X184">
        <v>14730</v>
      </c>
      <c r="Y184">
        <v>65893</v>
      </c>
      <c r="Z184">
        <v>44734</v>
      </c>
      <c r="AA184" s="1">
        <v>45512</v>
      </c>
      <c r="AB184" s="1">
        <v>39734</v>
      </c>
      <c r="AC184" s="1">
        <v>45522</v>
      </c>
      <c r="AD184" s="1">
        <v>52570</v>
      </c>
      <c r="AE184" s="1">
        <v>57563</v>
      </c>
      <c r="AN184" s="1"/>
      <c r="AO184" s="1"/>
      <c r="AP184" s="1"/>
      <c r="AQ184" s="1"/>
      <c r="AR184" s="1"/>
    </row>
    <row r="185" spans="1:55" x14ac:dyDescent="0.25">
      <c r="A185" t="s">
        <v>0</v>
      </c>
      <c r="B185" t="s">
        <v>139</v>
      </c>
      <c r="D185" t="s">
        <v>232</v>
      </c>
      <c r="N185">
        <v>89</v>
      </c>
      <c r="O185">
        <v>202</v>
      </c>
      <c r="P185">
        <v>425</v>
      </c>
      <c r="Q185">
        <v>426</v>
      </c>
      <c r="R185">
        <v>296</v>
      </c>
      <c r="X185">
        <v>17</v>
      </c>
      <c r="Y185">
        <v>177</v>
      </c>
      <c r="Z185">
        <v>111</v>
      </c>
      <c r="AA185" s="1">
        <v>23</v>
      </c>
      <c r="AB185" s="1">
        <v>7</v>
      </c>
      <c r="AC185" s="1">
        <v>29</v>
      </c>
      <c r="AD185" s="1">
        <v>92</v>
      </c>
      <c r="AE185" s="1">
        <v>194</v>
      </c>
      <c r="AF185">
        <v>215</v>
      </c>
      <c r="AG185">
        <v>479</v>
      </c>
      <c r="AH185">
        <v>151</v>
      </c>
      <c r="AI185">
        <v>137</v>
      </c>
      <c r="AJ185">
        <v>16</v>
      </c>
      <c r="AL185">
        <v>1</v>
      </c>
      <c r="AM185">
        <v>59</v>
      </c>
      <c r="AN185" s="1">
        <v>101</v>
      </c>
      <c r="AO185" s="1"/>
      <c r="AP185" s="1"/>
      <c r="AQ185" s="1"/>
      <c r="AR185" s="1"/>
    </row>
    <row r="186" spans="1:55" x14ac:dyDescent="0.25">
      <c r="A186" t="s">
        <v>0</v>
      </c>
      <c r="B186" t="s">
        <v>140</v>
      </c>
      <c r="D186" t="s">
        <v>232</v>
      </c>
      <c r="N186">
        <v>389</v>
      </c>
      <c r="O186">
        <v>658</v>
      </c>
      <c r="P186">
        <v>1039</v>
      </c>
      <c r="Q186">
        <v>851</v>
      </c>
      <c r="R186">
        <v>579</v>
      </c>
      <c r="X186">
        <v>463</v>
      </c>
      <c r="Y186">
        <v>635</v>
      </c>
      <c r="Z186">
        <v>39</v>
      </c>
      <c r="AA186" s="1">
        <v>188</v>
      </c>
      <c r="AB186" s="1">
        <v>80</v>
      </c>
      <c r="AC186" s="1">
        <v>342</v>
      </c>
      <c r="AD186" s="1">
        <v>313</v>
      </c>
      <c r="AE186" s="1">
        <v>465</v>
      </c>
      <c r="AF186">
        <v>787</v>
      </c>
      <c r="AG186">
        <v>1838</v>
      </c>
      <c r="AH186">
        <v>542</v>
      </c>
      <c r="AI186">
        <v>553</v>
      </c>
      <c r="AJ186">
        <v>95</v>
      </c>
      <c r="AK186">
        <v>13</v>
      </c>
      <c r="AL186">
        <v>39</v>
      </c>
      <c r="AM186">
        <v>45</v>
      </c>
      <c r="AN186" s="1">
        <v>36</v>
      </c>
      <c r="AO186" s="1"/>
      <c r="AP186" s="1"/>
      <c r="AQ186" s="1"/>
      <c r="AR186" s="1"/>
    </row>
    <row r="187" spans="1:55" x14ac:dyDescent="0.25">
      <c r="A187" t="s">
        <v>0</v>
      </c>
      <c r="B187" t="s">
        <v>141</v>
      </c>
      <c r="D187" t="s">
        <v>232</v>
      </c>
      <c r="N187">
        <v>22</v>
      </c>
      <c r="O187">
        <v>51</v>
      </c>
      <c r="Q187">
        <v>51</v>
      </c>
      <c r="R187">
        <v>5</v>
      </c>
      <c r="Z187">
        <v>2</v>
      </c>
      <c r="AA187" s="1">
        <v>3</v>
      </c>
      <c r="AB187" s="1">
        <v>12</v>
      </c>
      <c r="AD187" s="1">
        <v>38</v>
      </c>
      <c r="AF187">
        <v>2</v>
      </c>
      <c r="AG187">
        <v>288</v>
      </c>
      <c r="AH187">
        <v>13</v>
      </c>
      <c r="AI187">
        <v>1</v>
      </c>
      <c r="AJ187">
        <v>6</v>
      </c>
      <c r="AK187">
        <v>30</v>
      </c>
      <c r="AL187">
        <v>12</v>
      </c>
      <c r="AM187">
        <v>24</v>
      </c>
      <c r="AN187" s="1">
        <v>56</v>
      </c>
      <c r="AO187" s="1"/>
      <c r="AP187" s="1"/>
      <c r="AQ187" s="1"/>
      <c r="AR187" s="1"/>
    </row>
    <row r="188" spans="1:55" x14ac:dyDescent="0.25">
      <c r="A188" t="s">
        <v>0</v>
      </c>
      <c r="B188" t="s">
        <v>212</v>
      </c>
      <c r="D188" t="s">
        <v>232</v>
      </c>
      <c r="AD188" s="1"/>
      <c r="AN188" s="1"/>
      <c r="AO188" s="1">
        <v>248</v>
      </c>
      <c r="AP188" s="1">
        <v>184</v>
      </c>
      <c r="AQ188" s="1">
        <v>96</v>
      </c>
      <c r="AR188" s="1">
        <v>21</v>
      </c>
      <c r="AS188" s="1">
        <v>49</v>
      </c>
      <c r="AT188" s="1">
        <v>23</v>
      </c>
      <c r="AU188" s="1">
        <v>4</v>
      </c>
      <c r="AW188" s="1">
        <v>113</v>
      </c>
      <c r="AX188" s="1">
        <v>247</v>
      </c>
      <c r="AY188">
        <v>37</v>
      </c>
      <c r="AZ188">
        <v>70</v>
      </c>
      <c r="BA188">
        <v>133</v>
      </c>
      <c r="BB188">
        <v>260</v>
      </c>
      <c r="BC188">
        <v>115</v>
      </c>
    </row>
    <row r="189" spans="1:55" x14ac:dyDescent="0.25">
      <c r="A189" t="s">
        <v>0</v>
      </c>
      <c r="B189" t="s">
        <v>142</v>
      </c>
      <c r="D189" t="s">
        <v>232</v>
      </c>
      <c r="Z189">
        <v>6946</v>
      </c>
      <c r="AA189" s="1">
        <v>6560</v>
      </c>
      <c r="AB189">
        <v>10789</v>
      </c>
      <c r="AC189" s="1">
        <v>10613</v>
      </c>
      <c r="AD189" s="1">
        <v>27741</v>
      </c>
      <c r="AE189" s="1">
        <v>19861</v>
      </c>
      <c r="AF189">
        <v>20588</v>
      </c>
      <c r="AG189">
        <v>24647</v>
      </c>
      <c r="AH189">
        <v>27981</v>
      </c>
      <c r="AI189">
        <v>24703</v>
      </c>
      <c r="AJ189">
        <v>14573</v>
      </c>
      <c r="AK189">
        <v>10517</v>
      </c>
      <c r="AL189">
        <v>11096</v>
      </c>
      <c r="AM189">
        <v>12713</v>
      </c>
      <c r="AN189" s="1">
        <v>17923</v>
      </c>
      <c r="AO189" s="1">
        <v>16349</v>
      </c>
      <c r="AP189" s="1">
        <v>13674</v>
      </c>
      <c r="AQ189" s="1">
        <v>12425</v>
      </c>
      <c r="AR189" s="1">
        <v>11190</v>
      </c>
      <c r="AS189" s="1">
        <v>6261</v>
      </c>
      <c r="AT189" s="1">
        <v>3771</v>
      </c>
      <c r="AU189" s="1">
        <v>470</v>
      </c>
      <c r="AV189" s="1">
        <v>29121</v>
      </c>
      <c r="AW189" s="1">
        <v>326</v>
      </c>
      <c r="AX189" s="1">
        <v>254</v>
      </c>
      <c r="AY189">
        <v>152455</v>
      </c>
      <c r="AZ189">
        <v>21433</v>
      </c>
      <c r="BA189">
        <v>42502</v>
      </c>
      <c r="BB189">
        <v>38872</v>
      </c>
      <c r="BC189">
        <v>15028</v>
      </c>
    </row>
    <row r="190" spans="1:55" x14ac:dyDescent="0.25">
      <c r="A190" t="s">
        <v>0</v>
      </c>
      <c r="B190" t="s">
        <v>143</v>
      </c>
      <c r="D190" t="s">
        <v>232</v>
      </c>
      <c r="J190">
        <v>3516</v>
      </c>
      <c r="K190">
        <v>3295</v>
      </c>
      <c r="L190">
        <v>7342</v>
      </c>
      <c r="M190">
        <v>3283</v>
      </c>
      <c r="N190">
        <v>3228</v>
      </c>
      <c r="O190">
        <v>3095</v>
      </c>
      <c r="P190">
        <v>4982</v>
      </c>
      <c r="Q190">
        <v>5603</v>
      </c>
      <c r="R190">
        <v>4756</v>
      </c>
      <c r="X190">
        <v>4353</v>
      </c>
      <c r="Y190">
        <v>5971</v>
      </c>
      <c r="Z190">
        <v>3593</v>
      </c>
      <c r="AA190" s="1">
        <v>4842</v>
      </c>
      <c r="AB190" s="1">
        <v>5950</v>
      </c>
      <c r="AC190" s="1">
        <v>7145</v>
      </c>
      <c r="AD190" s="1">
        <v>6324</v>
      </c>
      <c r="AE190" s="1">
        <v>12799</v>
      </c>
      <c r="AF190">
        <v>5045</v>
      </c>
      <c r="AG190">
        <v>3680</v>
      </c>
      <c r="AH190">
        <v>3516</v>
      </c>
      <c r="AI190">
        <v>3626</v>
      </c>
      <c r="AJ190">
        <v>4309</v>
      </c>
      <c r="AK190">
        <v>2621</v>
      </c>
      <c r="AL190">
        <v>2642</v>
      </c>
      <c r="AM190">
        <v>2082</v>
      </c>
      <c r="AN190" s="1">
        <v>1708</v>
      </c>
      <c r="AO190" s="1">
        <v>1270</v>
      </c>
      <c r="AP190" s="1">
        <v>1944</v>
      </c>
      <c r="AQ190" s="1">
        <v>1919</v>
      </c>
      <c r="AR190" s="1">
        <v>969</v>
      </c>
      <c r="AS190" s="1">
        <v>959</v>
      </c>
      <c r="AT190" s="1">
        <v>172</v>
      </c>
      <c r="AU190" s="1">
        <v>95</v>
      </c>
      <c r="AV190" s="1">
        <v>54</v>
      </c>
      <c r="AW190" s="1">
        <v>25</v>
      </c>
      <c r="AX190" s="1">
        <v>36</v>
      </c>
      <c r="AY190">
        <v>234</v>
      </c>
      <c r="AZ190">
        <v>1707</v>
      </c>
      <c r="BA190">
        <v>360</v>
      </c>
      <c r="BB190">
        <v>1052</v>
      </c>
      <c r="BC190">
        <v>1883</v>
      </c>
    </row>
    <row r="191" spans="1:55" x14ac:dyDescent="0.25">
      <c r="B191" t="s">
        <v>308</v>
      </c>
      <c r="J191">
        <v>10744</v>
      </c>
      <c r="K191">
        <v>12869</v>
      </c>
      <c r="L191">
        <v>24097</v>
      </c>
      <c r="AB191" s="1"/>
      <c r="AD191" s="1"/>
      <c r="AN191" s="1"/>
      <c r="AO191" s="1"/>
      <c r="AP191" s="1"/>
      <c r="AQ191" s="1"/>
      <c r="AR191" s="1"/>
      <c r="AX191" s="1"/>
    </row>
    <row r="192" spans="1:55" x14ac:dyDescent="0.25">
      <c r="A192" t="s">
        <v>0</v>
      </c>
      <c r="B192" t="s">
        <v>144</v>
      </c>
      <c r="D192" t="s">
        <v>232</v>
      </c>
      <c r="M192">
        <v>15236</v>
      </c>
      <c r="N192">
        <v>14079</v>
      </c>
      <c r="O192">
        <v>17468</v>
      </c>
      <c r="P192">
        <v>21179</v>
      </c>
      <c r="Q192">
        <v>34624</v>
      </c>
      <c r="R192">
        <v>58941</v>
      </c>
      <c r="X192">
        <v>42181</v>
      </c>
      <c r="Y192">
        <v>110182</v>
      </c>
      <c r="Z192">
        <v>46236</v>
      </c>
      <c r="AA192" s="1">
        <v>39762</v>
      </c>
      <c r="AB192" s="1">
        <v>45225</v>
      </c>
      <c r="AC192" s="1">
        <v>88581</v>
      </c>
      <c r="AD192" s="1">
        <v>121289</v>
      </c>
      <c r="AE192" s="1">
        <v>105221</v>
      </c>
      <c r="AF192">
        <v>86037</v>
      </c>
      <c r="AG192">
        <v>92184</v>
      </c>
      <c r="AH192">
        <v>85087</v>
      </c>
      <c r="AI192">
        <v>67435</v>
      </c>
      <c r="AJ192">
        <v>50547</v>
      </c>
      <c r="AK192">
        <v>33279</v>
      </c>
      <c r="AL192">
        <v>45957</v>
      </c>
      <c r="AM192">
        <v>33696</v>
      </c>
      <c r="AN192" s="1">
        <v>43225</v>
      </c>
      <c r="AO192" s="1">
        <v>51221</v>
      </c>
      <c r="AP192" s="1">
        <v>54368</v>
      </c>
      <c r="AQ192" s="1">
        <v>46362</v>
      </c>
      <c r="AR192" s="1">
        <v>42902</v>
      </c>
      <c r="AS192" s="1">
        <v>36749</v>
      </c>
      <c r="AT192" s="1">
        <v>22891</v>
      </c>
      <c r="AU192" s="1">
        <v>7842</v>
      </c>
      <c r="AV192" s="1">
        <v>85696</v>
      </c>
      <c r="AW192" s="1">
        <v>6191</v>
      </c>
      <c r="AX192" s="1">
        <v>23454</v>
      </c>
      <c r="AY192">
        <v>28374</v>
      </c>
      <c r="AZ192">
        <v>48320</v>
      </c>
      <c r="BA192">
        <v>63649</v>
      </c>
      <c r="BB192">
        <v>88993</v>
      </c>
      <c r="BC192">
        <v>96099</v>
      </c>
    </row>
    <row r="193" spans="1:55" x14ac:dyDescent="0.25">
      <c r="A193" t="s">
        <v>0</v>
      </c>
      <c r="B193" t="s">
        <v>145</v>
      </c>
      <c r="D193" t="s">
        <v>232</v>
      </c>
      <c r="M193">
        <v>593</v>
      </c>
      <c r="N193">
        <v>802</v>
      </c>
      <c r="O193">
        <v>822</v>
      </c>
      <c r="P193">
        <v>1224</v>
      </c>
      <c r="Q193">
        <v>972</v>
      </c>
      <c r="R193">
        <v>1152</v>
      </c>
      <c r="X193">
        <v>481</v>
      </c>
      <c r="Y193">
        <v>3368</v>
      </c>
      <c r="Z193">
        <v>3066</v>
      </c>
      <c r="AA193" s="1">
        <v>1445</v>
      </c>
      <c r="AB193" s="1">
        <v>1858</v>
      </c>
      <c r="AC193" s="1">
        <v>4219</v>
      </c>
      <c r="AD193" s="1">
        <v>6474</v>
      </c>
      <c r="AE193" s="1">
        <v>12702</v>
      </c>
      <c r="AF193">
        <v>5475</v>
      </c>
      <c r="AG193">
        <v>7104</v>
      </c>
      <c r="AH193">
        <v>9049</v>
      </c>
      <c r="AI193">
        <v>6580</v>
      </c>
      <c r="AJ193">
        <v>5466</v>
      </c>
      <c r="AK193">
        <v>3498</v>
      </c>
      <c r="AL193">
        <v>3049</v>
      </c>
      <c r="AM193">
        <v>3394</v>
      </c>
      <c r="AN193" s="1">
        <v>5137</v>
      </c>
      <c r="AO193" s="1">
        <v>5372</v>
      </c>
      <c r="AP193" s="1">
        <v>4067</v>
      </c>
      <c r="AQ193" s="1">
        <v>5422</v>
      </c>
      <c r="AR193" s="1">
        <v>3477</v>
      </c>
      <c r="AS193" s="1">
        <v>4059</v>
      </c>
      <c r="AT193" s="1">
        <v>624</v>
      </c>
      <c r="AU193" s="1">
        <v>248</v>
      </c>
      <c r="AV193" s="1">
        <v>32425</v>
      </c>
      <c r="AW193" s="1">
        <v>67</v>
      </c>
      <c r="AX193" s="1">
        <v>2</v>
      </c>
      <c r="AY193">
        <v>715</v>
      </c>
      <c r="AZ193">
        <v>1787</v>
      </c>
      <c r="BA193">
        <v>6064</v>
      </c>
      <c r="BB193">
        <v>4257</v>
      </c>
      <c r="BC193">
        <v>5886</v>
      </c>
    </row>
    <row r="194" spans="1:55" x14ac:dyDescent="0.25">
      <c r="A194" t="s">
        <v>0</v>
      </c>
      <c r="B194" t="s">
        <v>146</v>
      </c>
      <c r="D194" t="s">
        <v>232</v>
      </c>
      <c r="J194">
        <v>6419</v>
      </c>
      <c r="K194">
        <v>313</v>
      </c>
      <c r="L194">
        <v>650</v>
      </c>
      <c r="M194">
        <v>1643</v>
      </c>
      <c r="N194">
        <v>1994</v>
      </c>
      <c r="O194">
        <v>2587</v>
      </c>
      <c r="P194">
        <v>2492</v>
      </c>
      <c r="Q194">
        <v>2738</v>
      </c>
      <c r="R194">
        <v>1835</v>
      </c>
      <c r="X194">
        <v>2139</v>
      </c>
      <c r="Y194">
        <v>7868</v>
      </c>
      <c r="Z194">
        <v>5491</v>
      </c>
      <c r="AA194" s="1">
        <v>5325</v>
      </c>
      <c r="AB194" s="1">
        <v>4880</v>
      </c>
      <c r="AC194" s="1">
        <v>5461</v>
      </c>
      <c r="AD194" s="1">
        <v>7039</v>
      </c>
      <c r="AE194" s="1">
        <v>7816</v>
      </c>
      <c r="AF194">
        <v>7549</v>
      </c>
      <c r="AG194">
        <v>8301</v>
      </c>
      <c r="AH194">
        <v>7274</v>
      </c>
      <c r="AI194">
        <v>8378</v>
      </c>
      <c r="AJ194">
        <v>8544</v>
      </c>
      <c r="AK194">
        <v>6070</v>
      </c>
      <c r="AL194">
        <v>4429</v>
      </c>
      <c r="AM194">
        <v>2616</v>
      </c>
      <c r="AN194" s="1">
        <v>2816</v>
      </c>
      <c r="AO194" s="1">
        <v>5224</v>
      </c>
      <c r="AP194" s="1">
        <v>5816</v>
      </c>
      <c r="AQ194" s="1">
        <v>6175</v>
      </c>
      <c r="AR194" s="1">
        <v>7279</v>
      </c>
      <c r="AS194" s="1">
        <v>4133</v>
      </c>
      <c r="AT194" s="1">
        <v>1338</v>
      </c>
      <c r="AU194" s="1">
        <v>86</v>
      </c>
      <c r="AV194" s="1">
        <v>30</v>
      </c>
      <c r="AW194" s="1">
        <v>50</v>
      </c>
      <c r="AX194" s="1">
        <v>13</v>
      </c>
      <c r="AY194">
        <v>938</v>
      </c>
      <c r="AZ194">
        <v>604</v>
      </c>
      <c r="BA194">
        <v>8102</v>
      </c>
      <c r="BB194">
        <v>7916</v>
      </c>
      <c r="BC194">
        <v>3926</v>
      </c>
    </row>
    <row r="195" spans="1:55" x14ac:dyDescent="0.25">
      <c r="A195" t="s">
        <v>0</v>
      </c>
      <c r="B195" t="s">
        <v>147</v>
      </c>
      <c r="D195" t="s">
        <v>232</v>
      </c>
      <c r="J195">
        <v>34</v>
      </c>
      <c r="K195">
        <v>20</v>
      </c>
      <c r="L195">
        <v>1178</v>
      </c>
      <c r="M195">
        <v>871</v>
      </c>
      <c r="N195">
        <v>256</v>
      </c>
      <c r="O195">
        <v>33</v>
      </c>
      <c r="P195">
        <v>49</v>
      </c>
      <c r="Q195">
        <v>31</v>
      </c>
      <c r="R195">
        <v>63</v>
      </c>
      <c r="X195">
        <v>142</v>
      </c>
      <c r="Y195">
        <v>83</v>
      </c>
      <c r="Z195">
        <v>36</v>
      </c>
      <c r="AA195" s="1">
        <v>59</v>
      </c>
      <c r="AB195" s="1">
        <v>73</v>
      </c>
      <c r="AC195" s="1">
        <v>48</v>
      </c>
      <c r="AD195" s="1">
        <v>116</v>
      </c>
      <c r="AE195" s="1">
        <v>191</v>
      </c>
      <c r="AF195">
        <v>165</v>
      </c>
      <c r="AG195">
        <v>464</v>
      </c>
      <c r="AH195">
        <v>455</v>
      </c>
      <c r="AI195">
        <v>421</v>
      </c>
      <c r="AJ195">
        <v>565</v>
      </c>
      <c r="AK195">
        <v>401</v>
      </c>
      <c r="AL195">
        <v>449</v>
      </c>
      <c r="AM195">
        <v>257</v>
      </c>
      <c r="AN195" s="1">
        <v>371</v>
      </c>
      <c r="AO195" s="1">
        <v>433</v>
      </c>
      <c r="AP195" s="1">
        <v>451</v>
      </c>
      <c r="AQ195" s="1">
        <v>314</v>
      </c>
      <c r="AR195" s="1">
        <v>218</v>
      </c>
      <c r="AS195" s="1">
        <v>210</v>
      </c>
      <c r="AY195">
        <v>7</v>
      </c>
      <c r="AZ195">
        <v>31</v>
      </c>
      <c r="BA195">
        <v>124</v>
      </c>
      <c r="BB195">
        <v>140</v>
      </c>
      <c r="BC195">
        <v>150</v>
      </c>
    </row>
    <row r="196" spans="1:55" x14ac:dyDescent="0.25">
      <c r="A196" t="s">
        <v>0</v>
      </c>
      <c r="B196" t="s">
        <v>148</v>
      </c>
      <c r="D196" t="s">
        <v>232</v>
      </c>
      <c r="X196">
        <v>12650</v>
      </c>
      <c r="Y196">
        <v>44926</v>
      </c>
      <c r="Z196">
        <v>61134</v>
      </c>
      <c r="AA196" s="1">
        <v>32027</v>
      </c>
      <c r="AB196" s="1">
        <v>34923</v>
      </c>
      <c r="AC196" s="1">
        <v>36118</v>
      </c>
      <c r="AD196" s="1">
        <v>41490</v>
      </c>
      <c r="AE196" s="1">
        <v>47911</v>
      </c>
      <c r="AF196">
        <v>36556</v>
      </c>
      <c r="AG196">
        <v>38227</v>
      </c>
      <c r="AH196">
        <v>43388</v>
      </c>
      <c r="AI196">
        <v>40041</v>
      </c>
      <c r="AJ196">
        <v>17167</v>
      </c>
      <c r="AK196">
        <v>16948</v>
      </c>
      <c r="AL196">
        <v>20277</v>
      </c>
      <c r="AM196">
        <v>35012</v>
      </c>
      <c r="AN196" s="1">
        <v>41534</v>
      </c>
      <c r="AO196" s="1">
        <v>45114</v>
      </c>
      <c r="AP196" s="1">
        <v>31778</v>
      </c>
      <c r="AQ196" s="1">
        <v>28697</v>
      </c>
      <c r="AR196" s="1">
        <v>23932</v>
      </c>
      <c r="AS196" s="1">
        <v>11909</v>
      </c>
      <c r="AT196" s="1">
        <v>9084</v>
      </c>
      <c r="AU196" s="1">
        <v>6558</v>
      </c>
      <c r="AV196" s="1">
        <v>4</v>
      </c>
      <c r="AW196" s="1">
        <v>240</v>
      </c>
      <c r="AX196" s="1">
        <v>269</v>
      </c>
      <c r="AY196">
        <v>2895</v>
      </c>
      <c r="AZ196">
        <v>9884</v>
      </c>
      <c r="BA196">
        <v>22144</v>
      </c>
      <c r="BB196">
        <v>30008</v>
      </c>
      <c r="BC196">
        <v>33469</v>
      </c>
    </row>
    <row r="197" spans="1:55" x14ac:dyDescent="0.25">
      <c r="A197" t="s">
        <v>0</v>
      </c>
      <c r="B197" t="s">
        <v>149</v>
      </c>
      <c r="D197" t="s">
        <v>232</v>
      </c>
      <c r="J197">
        <v>28718</v>
      </c>
      <c r="K197">
        <v>23768</v>
      </c>
      <c r="L197">
        <v>26385</v>
      </c>
      <c r="M197">
        <v>20688</v>
      </c>
      <c r="N197">
        <v>27359</v>
      </c>
      <c r="O197">
        <v>31806</v>
      </c>
      <c r="P197">
        <v>37925</v>
      </c>
      <c r="Q197">
        <v>42398</v>
      </c>
      <c r="R197">
        <v>42979</v>
      </c>
      <c r="X197">
        <v>22174</v>
      </c>
      <c r="Y197">
        <v>200990</v>
      </c>
      <c r="Z197">
        <v>67877</v>
      </c>
      <c r="AA197" s="1">
        <v>43147</v>
      </c>
      <c r="AB197" s="1">
        <v>42880</v>
      </c>
      <c r="AC197" s="1">
        <v>38462</v>
      </c>
      <c r="AD197" s="1">
        <v>24086</v>
      </c>
      <c r="AE197" s="1">
        <v>16207</v>
      </c>
      <c r="AF197">
        <v>18511</v>
      </c>
      <c r="AG197">
        <v>18463</v>
      </c>
      <c r="AH197">
        <v>13821</v>
      </c>
      <c r="AI197">
        <v>13855</v>
      </c>
      <c r="AJ197">
        <v>10615</v>
      </c>
      <c r="AK197">
        <v>8198</v>
      </c>
      <c r="AL197">
        <v>7809</v>
      </c>
      <c r="AM197">
        <v>11069</v>
      </c>
      <c r="AN197" s="1">
        <v>10054</v>
      </c>
      <c r="AO197" s="1">
        <v>8241</v>
      </c>
      <c r="AP197" s="1">
        <v>8659</v>
      </c>
      <c r="AQ197" s="1">
        <v>8660</v>
      </c>
      <c r="AR197" s="1">
        <v>4787</v>
      </c>
      <c r="AS197" s="1">
        <v>5478</v>
      </c>
      <c r="AT197" s="1">
        <v>2674</v>
      </c>
      <c r="AU197" s="1">
        <v>1714</v>
      </c>
      <c r="AV197" s="1">
        <v>877</v>
      </c>
      <c r="AW197" s="1">
        <v>792</v>
      </c>
      <c r="AX197" s="1">
        <v>1802</v>
      </c>
      <c r="AY197">
        <v>212077</v>
      </c>
      <c r="AZ197">
        <v>5559</v>
      </c>
      <c r="BA197">
        <v>7744</v>
      </c>
      <c r="BB197">
        <v>12720</v>
      </c>
      <c r="BC197">
        <v>18716</v>
      </c>
    </row>
    <row r="198" spans="1:55" x14ac:dyDescent="0.25">
      <c r="A198" t="s">
        <v>0</v>
      </c>
      <c r="B198" t="s">
        <v>150</v>
      </c>
      <c r="D198" t="s">
        <v>232</v>
      </c>
      <c r="J198">
        <v>465</v>
      </c>
      <c r="K198">
        <v>1356</v>
      </c>
      <c r="L198">
        <v>1346</v>
      </c>
      <c r="M198">
        <v>1486</v>
      </c>
      <c r="N198">
        <v>1432</v>
      </c>
      <c r="O198">
        <v>2348</v>
      </c>
      <c r="P198">
        <v>1800</v>
      </c>
      <c r="Q198">
        <v>1358</v>
      </c>
      <c r="R198">
        <v>1663</v>
      </c>
      <c r="X198">
        <v>171</v>
      </c>
      <c r="Y198">
        <v>1773</v>
      </c>
      <c r="Z198">
        <v>565</v>
      </c>
      <c r="AA198" s="1">
        <v>1274</v>
      </c>
      <c r="AB198" s="1">
        <v>1579</v>
      </c>
      <c r="AC198" s="1">
        <v>1863</v>
      </c>
      <c r="AD198" s="1">
        <v>3372</v>
      </c>
      <c r="AE198" s="1">
        <v>2751</v>
      </c>
      <c r="AF198">
        <v>2283</v>
      </c>
      <c r="AG198">
        <v>2898</v>
      </c>
      <c r="AH198">
        <v>1951</v>
      </c>
      <c r="AI198">
        <v>1364</v>
      </c>
      <c r="AJ198">
        <v>1289</v>
      </c>
      <c r="AK198">
        <v>560</v>
      </c>
      <c r="AL198">
        <v>747</v>
      </c>
      <c r="AM198">
        <v>737</v>
      </c>
      <c r="AN198" s="1">
        <v>775</v>
      </c>
      <c r="AO198" s="1">
        <v>711</v>
      </c>
      <c r="AP198" s="1">
        <v>1045</v>
      </c>
      <c r="AQ198" s="1">
        <v>785</v>
      </c>
      <c r="AR198" s="1">
        <v>576</v>
      </c>
      <c r="AS198" s="1">
        <v>929</v>
      </c>
      <c r="AT198" s="1">
        <v>120</v>
      </c>
      <c r="AU198" s="1">
        <v>155</v>
      </c>
      <c r="AV198" s="1">
        <v>156</v>
      </c>
      <c r="AW198" s="1">
        <v>172</v>
      </c>
      <c r="AX198" s="1">
        <v>71</v>
      </c>
      <c r="AY198">
        <v>4601</v>
      </c>
      <c r="AZ198">
        <v>6962</v>
      </c>
      <c r="BA198">
        <v>1029</v>
      </c>
      <c r="BB198">
        <v>436</v>
      </c>
      <c r="BC198">
        <v>773</v>
      </c>
    </row>
    <row r="199" spans="1:55" x14ac:dyDescent="0.25">
      <c r="A199" t="s">
        <v>0</v>
      </c>
      <c r="B199" t="s">
        <v>151</v>
      </c>
      <c r="D199" t="s">
        <v>232</v>
      </c>
      <c r="J199">
        <v>16388</v>
      </c>
      <c r="K199">
        <v>18263</v>
      </c>
      <c r="L199">
        <v>16912</v>
      </c>
      <c r="M199">
        <v>16025</v>
      </c>
      <c r="N199">
        <v>19848</v>
      </c>
      <c r="O199">
        <v>15304</v>
      </c>
      <c r="P199">
        <v>33590</v>
      </c>
      <c r="Q199">
        <v>36385</v>
      </c>
      <c r="R199">
        <v>31179</v>
      </c>
      <c r="X199">
        <v>8862</v>
      </c>
      <c r="Y199">
        <v>19569</v>
      </c>
      <c r="Z199">
        <v>21841</v>
      </c>
      <c r="AA199" s="1">
        <v>12877</v>
      </c>
      <c r="AB199" s="1">
        <v>8515</v>
      </c>
      <c r="AC199" s="1">
        <v>10744</v>
      </c>
      <c r="AD199" s="1">
        <v>9012</v>
      </c>
      <c r="AE199" s="1">
        <v>16731</v>
      </c>
      <c r="AF199">
        <v>9540</v>
      </c>
      <c r="AG199">
        <v>10044</v>
      </c>
      <c r="AH199">
        <v>10243</v>
      </c>
      <c r="AI199">
        <v>7912</v>
      </c>
      <c r="AJ199">
        <v>8771</v>
      </c>
      <c r="AK199">
        <v>8423</v>
      </c>
      <c r="AL199">
        <v>7744</v>
      </c>
      <c r="AM199">
        <v>8070</v>
      </c>
      <c r="AN199" s="1">
        <v>16580</v>
      </c>
      <c r="AO199" s="1">
        <v>28421</v>
      </c>
      <c r="AP199" s="1">
        <v>21334</v>
      </c>
      <c r="AQ199" s="1">
        <v>15466</v>
      </c>
      <c r="AR199" s="1">
        <v>10979</v>
      </c>
      <c r="AS199" s="1">
        <v>11719</v>
      </c>
      <c r="AT199" s="1">
        <v>4387</v>
      </c>
      <c r="AU199" s="1">
        <v>4065</v>
      </c>
      <c r="AV199" s="1">
        <v>870</v>
      </c>
      <c r="AW199" s="1">
        <v>41</v>
      </c>
      <c r="AX199" s="1">
        <v>1063</v>
      </c>
      <c r="AY199">
        <v>3327</v>
      </c>
      <c r="AZ199">
        <v>13230</v>
      </c>
      <c r="BA199">
        <v>33389</v>
      </c>
      <c r="BB199">
        <v>54014</v>
      </c>
      <c r="BC199">
        <v>58735</v>
      </c>
    </row>
    <row r="200" spans="1:55" x14ac:dyDescent="0.25">
      <c r="B200" t="s">
        <v>278</v>
      </c>
      <c r="AD200" s="1"/>
      <c r="AN200" s="1"/>
      <c r="AO200" s="1"/>
      <c r="AP200" s="1"/>
      <c r="AQ200" s="1"/>
      <c r="AR200" s="1"/>
      <c r="AZ200">
        <v>36063</v>
      </c>
      <c r="BA200">
        <v>59344</v>
      </c>
      <c r="BB200">
        <v>51410</v>
      </c>
      <c r="BC200">
        <v>50165</v>
      </c>
    </row>
    <row r="201" spans="1:55" x14ac:dyDescent="0.25">
      <c r="A201" t="s">
        <v>0</v>
      </c>
      <c r="B201" t="s">
        <v>82</v>
      </c>
      <c r="D201" t="s">
        <v>232</v>
      </c>
      <c r="AD201" s="1"/>
      <c r="AL201">
        <v>3</v>
      </c>
      <c r="AN201" s="1">
        <v>2</v>
      </c>
      <c r="AO201" s="1"/>
      <c r="AP201" s="1"/>
      <c r="AQ201" s="1"/>
      <c r="AR201" s="1"/>
    </row>
    <row r="202" spans="1:55" x14ac:dyDescent="0.25">
      <c r="A202" t="s">
        <v>0</v>
      </c>
      <c r="B202" t="s">
        <v>152</v>
      </c>
      <c r="D202" t="s">
        <v>232</v>
      </c>
      <c r="Z202">
        <v>72303</v>
      </c>
      <c r="AA202" s="1">
        <v>45900</v>
      </c>
      <c r="AB202">
        <v>34926</v>
      </c>
      <c r="AC202" s="1">
        <v>44332</v>
      </c>
      <c r="AD202" s="1">
        <v>78207</v>
      </c>
      <c r="AE202" s="1">
        <v>174378</v>
      </c>
      <c r="AF202">
        <v>141981</v>
      </c>
      <c r="AG202">
        <v>60684</v>
      </c>
      <c r="AH202">
        <v>71381</v>
      </c>
      <c r="AI202">
        <v>84251</v>
      </c>
      <c r="AJ202">
        <v>26673</v>
      </c>
      <c r="AK202">
        <v>34417</v>
      </c>
      <c r="AL202">
        <v>25675</v>
      </c>
      <c r="AM202">
        <v>20062</v>
      </c>
      <c r="AN202" s="1">
        <v>32532</v>
      </c>
      <c r="AO202" s="1">
        <v>28655</v>
      </c>
      <c r="AP202" s="1">
        <v>40524</v>
      </c>
      <c r="AQ202" s="1">
        <v>39197</v>
      </c>
      <c r="AR202" s="1">
        <v>33632</v>
      </c>
      <c r="AS202" s="1">
        <v>18654</v>
      </c>
      <c r="AT202" s="1">
        <v>8119</v>
      </c>
      <c r="AU202" s="1">
        <v>5591</v>
      </c>
      <c r="AV202" s="1">
        <v>16489</v>
      </c>
      <c r="AW202" s="1">
        <v>9636</v>
      </c>
      <c r="AX202" s="1">
        <v>38247</v>
      </c>
      <c r="AY202">
        <v>140104</v>
      </c>
      <c r="AZ202">
        <v>83669</v>
      </c>
      <c r="BA202">
        <v>58687</v>
      </c>
      <c r="BB202">
        <v>76698</v>
      </c>
      <c r="BC202">
        <v>38360</v>
      </c>
    </row>
    <row r="203" spans="1:55" x14ac:dyDescent="0.25">
      <c r="A203" t="s">
        <v>0</v>
      </c>
      <c r="B203" t="s">
        <v>154</v>
      </c>
      <c r="C203" t="s">
        <v>159</v>
      </c>
      <c r="D203" t="s">
        <v>232</v>
      </c>
      <c r="AB203" s="1"/>
      <c r="AD203" s="1"/>
      <c r="AN203" s="1"/>
      <c r="AO203" s="1"/>
      <c r="AP203" s="1"/>
      <c r="AQ203" s="1"/>
      <c r="AR203" s="1"/>
    </row>
    <row r="204" spans="1:55" x14ac:dyDescent="0.25">
      <c r="A204" t="s">
        <v>0</v>
      </c>
      <c r="B204" t="s">
        <v>155</v>
      </c>
      <c r="C204" t="s">
        <v>159</v>
      </c>
      <c r="D204" t="s">
        <v>232</v>
      </c>
      <c r="AB204" s="1"/>
      <c r="AD204" s="1"/>
      <c r="AN204" s="1"/>
      <c r="AO204" s="1"/>
      <c r="AP204" s="1"/>
      <c r="AQ204" s="1"/>
      <c r="AR204" s="1"/>
    </row>
    <row r="205" spans="1:55" x14ac:dyDescent="0.25">
      <c r="A205" t="s">
        <v>0</v>
      </c>
      <c r="B205" t="s">
        <v>156</v>
      </c>
      <c r="C205" t="s">
        <v>159</v>
      </c>
      <c r="D205" t="s">
        <v>232</v>
      </c>
      <c r="AB205" s="1"/>
      <c r="AD205" s="1"/>
      <c r="AN205" s="1"/>
      <c r="AO205" s="1"/>
      <c r="AP205" s="1"/>
      <c r="AQ205" s="1"/>
      <c r="AR205" s="1"/>
    </row>
    <row r="206" spans="1:55" x14ac:dyDescent="0.25">
      <c r="A206" t="s">
        <v>0</v>
      </c>
      <c r="B206" t="s">
        <v>157</v>
      </c>
      <c r="C206" t="s">
        <v>159</v>
      </c>
      <c r="D206" t="s">
        <v>232</v>
      </c>
      <c r="AB206" s="1"/>
      <c r="AD206" s="1"/>
      <c r="AN206" s="1"/>
      <c r="AO206" s="1"/>
      <c r="AP206" s="1"/>
      <c r="AQ206" s="1"/>
      <c r="AR206" s="1"/>
    </row>
    <row r="207" spans="1:55" x14ac:dyDescent="0.25">
      <c r="B207" t="s">
        <v>159</v>
      </c>
      <c r="J207">
        <f>1364765-J210</f>
        <v>1319489</v>
      </c>
      <c r="K207">
        <f>1229191-K210</f>
        <v>1183154</v>
      </c>
      <c r="L207">
        <f>1207331-L210</f>
        <v>1156511</v>
      </c>
      <c r="M207">
        <f>1414514-M210</f>
        <v>1356874</v>
      </c>
      <c r="N207">
        <f>1114123-N210</f>
        <v>1058692</v>
      </c>
      <c r="O207">
        <f>1033527-O210</f>
        <v>984340</v>
      </c>
      <c r="P207">
        <f>1618027-P210</f>
        <v>1565028</v>
      </c>
      <c r="Q207">
        <f>2149181-Q210</f>
        <v>2090509</v>
      </c>
      <c r="R207">
        <f>1397086-R210</f>
        <v>1327973</v>
      </c>
      <c r="X207">
        <v>1012831</v>
      </c>
      <c r="Y207">
        <v>2477851</v>
      </c>
      <c r="Z207">
        <v>2333903</v>
      </c>
      <c r="AA207">
        <v>1272694</v>
      </c>
      <c r="AB207">
        <v>1049873</v>
      </c>
      <c r="AC207">
        <v>1058166</v>
      </c>
      <c r="AD207">
        <v>1130414</v>
      </c>
      <c r="AE207" s="1">
        <v>1402313</v>
      </c>
      <c r="AF207">
        <v>1291831</v>
      </c>
      <c r="AG207">
        <v>1167625</v>
      </c>
      <c r="AH207">
        <v>1057017</v>
      </c>
      <c r="AI207">
        <v>1208590</v>
      </c>
      <c r="AJ207">
        <v>745272</v>
      </c>
      <c r="AK207">
        <v>553005</v>
      </c>
      <c r="AL207">
        <v>661972</v>
      </c>
      <c r="AM207">
        <v>513910</v>
      </c>
      <c r="AN207">
        <v>589917</v>
      </c>
      <c r="AO207">
        <v>457937</v>
      </c>
      <c r="AP207">
        <v>500847</v>
      </c>
      <c r="AQ207">
        <v>534225</v>
      </c>
      <c r="AR207">
        <v>457692</v>
      </c>
      <c r="AS207" s="1">
        <v>382561</v>
      </c>
      <c r="AT207" s="1">
        <v>412149</v>
      </c>
      <c r="AU207" s="1">
        <v>59328</v>
      </c>
      <c r="AV207" s="1">
        <v>49665</v>
      </c>
      <c r="AW207" s="1">
        <v>54055</v>
      </c>
      <c r="AX207" s="1">
        <v>325357</v>
      </c>
      <c r="AY207">
        <v>671243</v>
      </c>
      <c r="AZ207">
        <v>555340</v>
      </c>
      <c r="BA207">
        <v>385206</v>
      </c>
      <c r="BB207">
        <v>313053</v>
      </c>
      <c r="BC207">
        <v>483125</v>
      </c>
    </row>
    <row r="208" spans="1:55" x14ac:dyDescent="0.25">
      <c r="B208" t="s">
        <v>272</v>
      </c>
      <c r="AD208" s="1"/>
      <c r="AN208" s="1"/>
      <c r="AO208" s="1"/>
      <c r="AP208" s="1"/>
      <c r="AQ208" s="1"/>
      <c r="AR208" s="1"/>
      <c r="BA208">
        <v>41317</v>
      </c>
      <c r="BB208">
        <v>100068</v>
      </c>
      <c r="BC208">
        <v>117445</v>
      </c>
    </row>
    <row r="209" spans="1:55" x14ac:dyDescent="0.25">
      <c r="B209" t="s">
        <v>273</v>
      </c>
      <c r="AD209" s="1"/>
      <c r="AN209" s="1"/>
      <c r="AO209" s="1"/>
      <c r="AP209" s="1"/>
      <c r="AQ209" s="1"/>
      <c r="AR209" s="1"/>
    </row>
    <row r="210" spans="1:55" x14ac:dyDescent="0.25">
      <c r="A210" t="s">
        <v>0</v>
      </c>
      <c r="B210" t="s">
        <v>158</v>
      </c>
      <c r="C210" t="s">
        <v>159</v>
      </c>
      <c r="D210" t="s">
        <v>232</v>
      </c>
      <c r="J210">
        <v>45276</v>
      </c>
      <c r="K210">
        <v>46037</v>
      </c>
      <c r="L210">
        <v>50820</v>
      </c>
      <c r="M210">
        <v>57640</v>
      </c>
      <c r="N210">
        <v>55431</v>
      </c>
      <c r="O210">
        <v>49187</v>
      </c>
      <c r="P210">
        <v>52999</v>
      </c>
      <c r="Q210">
        <v>58672</v>
      </c>
      <c r="R210">
        <v>69113</v>
      </c>
      <c r="X210">
        <v>47134</v>
      </c>
      <c r="Y210">
        <v>234230</v>
      </c>
      <c r="Z210">
        <v>201395</v>
      </c>
      <c r="AA210" s="1">
        <v>44540</v>
      </c>
      <c r="AB210" s="1">
        <v>45651</v>
      </c>
      <c r="AC210" s="1">
        <v>56075</v>
      </c>
      <c r="AD210" s="1">
        <v>56861</v>
      </c>
      <c r="AH210">
        <v>88414</v>
      </c>
      <c r="AI210">
        <v>74080</v>
      </c>
      <c r="AJ210">
        <v>56170</v>
      </c>
      <c r="AK210">
        <v>30785</v>
      </c>
      <c r="AL210">
        <v>28957</v>
      </c>
      <c r="AM210">
        <v>25977</v>
      </c>
      <c r="AN210" s="1">
        <v>33226</v>
      </c>
      <c r="AO210" s="1">
        <v>28288</v>
      </c>
      <c r="AP210" s="1">
        <v>29733</v>
      </c>
      <c r="AQ210" s="1">
        <v>27609</v>
      </c>
      <c r="AR210" s="1">
        <v>26274</v>
      </c>
      <c r="AS210" s="1">
        <v>35663</v>
      </c>
      <c r="AT210" s="1">
        <v>15520</v>
      </c>
      <c r="AU210" s="1">
        <v>4207</v>
      </c>
      <c r="AX210" s="1">
        <v>59502</v>
      </c>
      <c r="AY210">
        <v>37643</v>
      </c>
      <c r="AZ210">
        <v>23686</v>
      </c>
      <c r="BA210">
        <v>26626</v>
      </c>
      <c r="BB210">
        <v>8600</v>
      </c>
      <c r="BC210">
        <v>49488</v>
      </c>
    </row>
    <row r="211" spans="1:55" x14ac:dyDescent="0.25">
      <c r="A211" t="s">
        <v>0</v>
      </c>
      <c r="B211" t="s">
        <v>160</v>
      </c>
      <c r="C211" t="s">
        <v>161</v>
      </c>
      <c r="D211" t="s">
        <v>232</v>
      </c>
      <c r="J211">
        <v>57150</v>
      </c>
      <c r="K211">
        <v>68294</v>
      </c>
      <c r="L211">
        <v>69089</v>
      </c>
      <c r="M211">
        <v>63388</v>
      </c>
      <c r="N211">
        <v>65673</v>
      </c>
      <c r="O211">
        <v>102919</v>
      </c>
      <c r="P211">
        <v>105688</v>
      </c>
      <c r="Q211">
        <v>116973</v>
      </c>
      <c r="R211">
        <v>169301</v>
      </c>
      <c r="X211">
        <v>117380</v>
      </c>
      <c r="Y211">
        <v>339028</v>
      </c>
      <c r="Z211">
        <v>150778</v>
      </c>
      <c r="AA211" s="1">
        <v>80701</v>
      </c>
      <c r="AB211" s="1">
        <v>152616</v>
      </c>
      <c r="AC211" s="1">
        <v>159968</v>
      </c>
      <c r="AD211" s="1">
        <v>246091</v>
      </c>
      <c r="AE211" s="1">
        <v>328457</v>
      </c>
      <c r="AF211">
        <v>333939</v>
      </c>
      <c r="AG211">
        <v>294196</v>
      </c>
      <c r="AH211">
        <v>327353</v>
      </c>
      <c r="AI211">
        <v>239493</v>
      </c>
      <c r="AJ211">
        <v>153873</v>
      </c>
      <c r="AK211">
        <v>108227</v>
      </c>
      <c r="AL211">
        <v>94897</v>
      </c>
      <c r="AM211">
        <v>114497</v>
      </c>
      <c r="AN211" s="1">
        <v>125971</v>
      </c>
      <c r="AO211" s="1">
        <v>97045</v>
      </c>
      <c r="AP211" s="1">
        <v>135288</v>
      </c>
      <c r="AQ211" s="1">
        <v>113506</v>
      </c>
      <c r="AR211" s="1">
        <v>126684</v>
      </c>
      <c r="AS211" s="1">
        <v>100262</v>
      </c>
      <c r="AT211" s="1">
        <v>107241</v>
      </c>
      <c r="AU211" s="1">
        <v>11783</v>
      </c>
      <c r="AX211" s="1">
        <v>8372</v>
      </c>
      <c r="AY211">
        <v>127562</v>
      </c>
    </row>
    <row r="212" spans="1:55" x14ac:dyDescent="0.25">
      <c r="B212" t="s">
        <v>237</v>
      </c>
      <c r="J212">
        <v>268</v>
      </c>
      <c r="K212">
        <v>671</v>
      </c>
      <c r="L212">
        <v>6479</v>
      </c>
      <c r="M212">
        <v>14103</v>
      </c>
      <c r="N212">
        <v>7499</v>
      </c>
      <c r="O212">
        <v>15265</v>
      </c>
      <c r="P212">
        <v>18005</v>
      </c>
      <c r="Q212">
        <v>31921</v>
      </c>
      <c r="R212">
        <v>44025</v>
      </c>
      <c r="X212">
        <v>11912</v>
      </c>
      <c r="Y212">
        <v>43565</v>
      </c>
      <c r="Z212">
        <v>13547</v>
      </c>
      <c r="AA212" s="1">
        <v>15647</v>
      </c>
      <c r="AB212" s="1">
        <v>35901</v>
      </c>
      <c r="AC212" s="1">
        <v>43370</v>
      </c>
      <c r="AD212" s="1">
        <v>79914</v>
      </c>
      <c r="AE212" s="1">
        <v>122348</v>
      </c>
      <c r="AF212">
        <v>87876</v>
      </c>
      <c r="AG212">
        <v>86130</v>
      </c>
      <c r="AH212">
        <v>93002</v>
      </c>
      <c r="AI212">
        <v>64148</v>
      </c>
      <c r="AJ212">
        <v>45308</v>
      </c>
      <c r="AK212">
        <v>26734</v>
      </c>
      <c r="AL212">
        <v>23028</v>
      </c>
      <c r="AM212">
        <v>25135</v>
      </c>
      <c r="AN212" s="1">
        <v>29049</v>
      </c>
      <c r="AO212" s="1">
        <v>21470</v>
      </c>
      <c r="AP212" s="1">
        <v>36656</v>
      </c>
      <c r="AQ212" s="1">
        <v>31394</v>
      </c>
      <c r="AR212" s="1">
        <v>30582</v>
      </c>
      <c r="AS212" s="1">
        <v>27695</v>
      </c>
      <c r="AT212" s="1">
        <v>19694</v>
      </c>
      <c r="AU212" s="1">
        <v>1621</v>
      </c>
      <c r="AY212">
        <v>7632</v>
      </c>
    </row>
    <row r="213" spans="1:55" x14ac:dyDescent="0.25">
      <c r="B213" t="s">
        <v>238</v>
      </c>
      <c r="AB213" s="1"/>
      <c r="AD213" s="1">
        <v>1155</v>
      </c>
      <c r="AE213" s="1">
        <v>2955</v>
      </c>
      <c r="AF213">
        <v>3522</v>
      </c>
      <c r="AG213">
        <v>1456</v>
      </c>
      <c r="AH213">
        <v>509</v>
      </c>
      <c r="AI213">
        <v>623</v>
      </c>
      <c r="AJ213">
        <v>797</v>
      </c>
      <c r="AK213">
        <v>131</v>
      </c>
      <c r="AL213">
        <v>181</v>
      </c>
      <c r="AM213">
        <v>698</v>
      </c>
      <c r="AN213" s="1">
        <v>336</v>
      </c>
      <c r="AO213" s="1">
        <v>840</v>
      </c>
      <c r="AP213" s="1">
        <v>502</v>
      </c>
      <c r="AQ213" s="1">
        <v>786</v>
      </c>
      <c r="AR213" s="1">
        <v>324</v>
      </c>
      <c r="AS213" s="1">
        <v>652</v>
      </c>
      <c r="AT213" s="1">
        <v>294</v>
      </c>
    </row>
    <row r="214" spans="1:55" x14ac:dyDescent="0.25">
      <c r="A214" t="s">
        <v>0</v>
      </c>
      <c r="B214" t="s">
        <v>162</v>
      </c>
      <c r="D214" t="s">
        <v>232</v>
      </c>
      <c r="AB214" s="1"/>
      <c r="AD214" s="1"/>
      <c r="AN214" s="1"/>
      <c r="AO214" s="1"/>
      <c r="AP214" s="1"/>
      <c r="AQ214" s="1"/>
      <c r="AR214" s="1"/>
    </row>
    <row r="215" spans="1:55" x14ac:dyDescent="0.25">
      <c r="B215" t="s">
        <v>274</v>
      </c>
      <c r="AB215" s="1"/>
      <c r="AD215" s="1"/>
      <c r="AN215" s="1"/>
      <c r="AO215" s="1"/>
      <c r="AP215" s="1"/>
      <c r="AQ215" s="1"/>
      <c r="AR215" s="1"/>
      <c r="AZ215">
        <v>106310</v>
      </c>
      <c r="BA215">
        <v>108301</v>
      </c>
      <c r="BB215">
        <v>106328</v>
      </c>
      <c r="BC215">
        <v>150159</v>
      </c>
    </row>
    <row r="216" spans="1:55" x14ac:dyDescent="0.25">
      <c r="B216" t="s">
        <v>275</v>
      </c>
      <c r="AB216" s="1"/>
      <c r="AD216" s="1"/>
      <c r="AN216" s="1"/>
      <c r="AO216" s="1"/>
      <c r="AP216" s="1"/>
      <c r="AQ216" s="1"/>
      <c r="AR216" s="1"/>
      <c r="AZ216">
        <v>133212</v>
      </c>
      <c r="BA216">
        <v>126103</v>
      </c>
      <c r="BB216">
        <v>144355</v>
      </c>
      <c r="BC216">
        <v>180666</v>
      </c>
    </row>
    <row r="217" spans="1:55" x14ac:dyDescent="0.25">
      <c r="A217" t="s">
        <v>0</v>
      </c>
      <c r="B217" t="s">
        <v>163</v>
      </c>
      <c r="D217" t="s">
        <v>232</v>
      </c>
      <c r="J217">
        <v>66810</v>
      </c>
      <c r="K217">
        <v>91918</v>
      </c>
      <c r="L217">
        <v>88969</v>
      </c>
      <c r="M217">
        <v>93365</v>
      </c>
      <c r="N217">
        <v>92157</v>
      </c>
      <c r="O217">
        <v>133727</v>
      </c>
      <c r="P217">
        <v>103121</v>
      </c>
      <c r="Q217">
        <v>122216</v>
      </c>
      <c r="R217">
        <v>130984</v>
      </c>
      <c r="X217">
        <v>50792</v>
      </c>
      <c r="Y217">
        <v>209090</v>
      </c>
      <c r="Z217">
        <v>83235</v>
      </c>
      <c r="AA217" s="1">
        <v>91678</v>
      </c>
      <c r="AB217" s="1">
        <v>105483</v>
      </c>
      <c r="AC217" s="1">
        <v>124955</v>
      </c>
      <c r="AD217" s="1">
        <v>154915</v>
      </c>
      <c r="AE217" s="1">
        <v>211319</v>
      </c>
      <c r="AF217">
        <v>234253</v>
      </c>
      <c r="AG217">
        <v>237125</v>
      </c>
      <c r="AH217">
        <v>216889</v>
      </c>
      <c r="AI217">
        <v>162230</v>
      </c>
      <c r="AJ217">
        <v>117271</v>
      </c>
      <c r="AK217">
        <v>69937</v>
      </c>
      <c r="AL217">
        <v>71273</v>
      </c>
      <c r="AM217">
        <v>71330</v>
      </c>
      <c r="AN217" s="1">
        <v>79744</v>
      </c>
      <c r="AO217" s="1">
        <v>67499</v>
      </c>
      <c r="AP217" s="1">
        <v>90621</v>
      </c>
      <c r="AQ217" s="1">
        <v>67750</v>
      </c>
      <c r="AR217" s="1">
        <v>85792</v>
      </c>
      <c r="AS217" s="1">
        <v>37332</v>
      </c>
      <c r="AT217" s="1">
        <v>23947</v>
      </c>
      <c r="AU217" s="1">
        <v>4983</v>
      </c>
      <c r="AV217" s="1">
        <v>15376</v>
      </c>
      <c r="AW217" s="1">
        <v>10911</v>
      </c>
      <c r="AX217" s="1">
        <v>21158</v>
      </c>
      <c r="AY217">
        <v>19745</v>
      </c>
      <c r="AZ217">
        <v>39305</v>
      </c>
      <c r="BA217">
        <v>42963</v>
      </c>
      <c r="BB217">
        <v>53132</v>
      </c>
      <c r="BC217">
        <v>72383</v>
      </c>
    </row>
    <row r="218" spans="1:55" x14ac:dyDescent="0.25">
      <c r="A218" t="s">
        <v>0</v>
      </c>
      <c r="B218" t="s">
        <v>164</v>
      </c>
      <c r="C218" t="s">
        <v>235</v>
      </c>
      <c r="D218" t="s">
        <v>232</v>
      </c>
      <c r="J218">
        <v>257</v>
      </c>
      <c r="K218">
        <v>328</v>
      </c>
      <c r="L218">
        <v>223</v>
      </c>
      <c r="M218">
        <v>220</v>
      </c>
      <c r="N218">
        <v>192</v>
      </c>
      <c r="O218">
        <v>293</v>
      </c>
      <c r="P218">
        <v>345</v>
      </c>
      <c r="Q218">
        <v>764</v>
      </c>
      <c r="R218">
        <v>10436</v>
      </c>
      <c r="X218">
        <v>757</v>
      </c>
      <c r="Y218">
        <v>3593</v>
      </c>
      <c r="Z218">
        <v>1618</v>
      </c>
      <c r="AA218" s="1">
        <v>1253</v>
      </c>
      <c r="AB218" s="1">
        <v>1966</v>
      </c>
      <c r="AC218" s="1">
        <v>1656</v>
      </c>
      <c r="AD218" s="1">
        <v>3151</v>
      </c>
      <c r="AE218" s="1">
        <v>2887</v>
      </c>
      <c r="AF218">
        <v>3630</v>
      </c>
      <c r="AG218">
        <v>1904</v>
      </c>
      <c r="AH218">
        <v>3695</v>
      </c>
      <c r="AI218">
        <v>2355</v>
      </c>
      <c r="AJ218">
        <v>1360</v>
      </c>
      <c r="AK218">
        <v>861</v>
      </c>
      <c r="AL218">
        <v>1262</v>
      </c>
      <c r="AM218">
        <v>1608</v>
      </c>
      <c r="AN218" s="1">
        <v>1026</v>
      </c>
      <c r="AO218" s="1">
        <v>1111</v>
      </c>
      <c r="AP218" s="1">
        <v>1386</v>
      </c>
      <c r="AQ218" s="1">
        <v>1657</v>
      </c>
      <c r="AR218" s="1">
        <v>1469</v>
      </c>
      <c r="AS218" s="1">
        <v>1795</v>
      </c>
      <c r="AT218" s="1">
        <v>1158</v>
      </c>
      <c r="AU218" s="1">
        <v>13</v>
      </c>
      <c r="AY218">
        <v>49</v>
      </c>
      <c r="AZ218">
        <v>5758</v>
      </c>
      <c r="BA218">
        <v>9837</v>
      </c>
      <c r="BB218">
        <v>18528</v>
      </c>
      <c r="BC218">
        <v>16905</v>
      </c>
    </row>
    <row r="219" spans="1:55" x14ac:dyDescent="0.25">
      <c r="A219" t="s">
        <v>0</v>
      </c>
      <c r="B219" t="s">
        <v>165</v>
      </c>
      <c r="D219" t="s">
        <v>232</v>
      </c>
      <c r="M219">
        <v>5</v>
      </c>
      <c r="AB219" s="1">
        <v>11</v>
      </c>
      <c r="AD219" s="1">
        <v>42</v>
      </c>
      <c r="AF219">
        <v>1</v>
      </c>
      <c r="AG219">
        <v>7</v>
      </c>
      <c r="AH219">
        <v>47</v>
      </c>
      <c r="AI219">
        <v>88</v>
      </c>
      <c r="AJ219">
        <v>100</v>
      </c>
      <c r="AK219">
        <v>32</v>
      </c>
      <c r="AL219">
        <v>76</v>
      </c>
      <c r="AM219">
        <v>33</v>
      </c>
      <c r="AN219" s="1">
        <v>207</v>
      </c>
      <c r="AO219" s="1">
        <v>133</v>
      </c>
      <c r="AP219" s="1">
        <v>38</v>
      </c>
      <c r="AQ219" s="1">
        <v>98</v>
      </c>
      <c r="AR219" s="1">
        <v>39</v>
      </c>
      <c r="AS219" s="1">
        <v>89</v>
      </c>
      <c r="AT219" s="1">
        <v>10</v>
      </c>
      <c r="AZ219">
        <v>421</v>
      </c>
      <c r="BA219">
        <v>509</v>
      </c>
      <c r="BB219">
        <v>334</v>
      </c>
      <c r="BC219">
        <v>234</v>
      </c>
    </row>
    <row r="220" spans="1:55" x14ac:dyDescent="0.25">
      <c r="A220" t="s">
        <v>0</v>
      </c>
      <c r="B220" t="s">
        <v>166</v>
      </c>
      <c r="D220" t="s">
        <v>232</v>
      </c>
      <c r="J220">
        <v>118</v>
      </c>
      <c r="K220">
        <v>444</v>
      </c>
      <c r="L220">
        <v>165</v>
      </c>
      <c r="M220">
        <v>97</v>
      </c>
      <c r="N220">
        <v>120</v>
      </c>
      <c r="O220">
        <v>421</v>
      </c>
      <c r="P220">
        <v>263</v>
      </c>
      <c r="Q220">
        <v>318</v>
      </c>
      <c r="R220">
        <v>406</v>
      </c>
      <c r="X220">
        <v>75</v>
      </c>
      <c r="Y220">
        <v>10</v>
      </c>
      <c r="Z220">
        <v>2822</v>
      </c>
      <c r="AA220" s="1">
        <v>1957</v>
      </c>
      <c r="AB220" s="1">
        <v>5046</v>
      </c>
      <c r="AC220" s="1">
        <v>5355</v>
      </c>
      <c r="AD220" s="1">
        <v>4196</v>
      </c>
      <c r="AE220" s="1">
        <v>2284</v>
      </c>
      <c r="AF220">
        <v>4983</v>
      </c>
      <c r="AG220">
        <v>3840</v>
      </c>
      <c r="AH220">
        <v>2276</v>
      </c>
      <c r="AI220">
        <v>2736</v>
      </c>
      <c r="AJ220">
        <v>2107</v>
      </c>
      <c r="AK220">
        <v>816</v>
      </c>
      <c r="AL220">
        <v>1552</v>
      </c>
      <c r="AM220">
        <v>1792</v>
      </c>
      <c r="AN220" s="1">
        <v>1347</v>
      </c>
      <c r="AO220" s="1">
        <v>1548</v>
      </c>
      <c r="AP220" s="1">
        <v>1764</v>
      </c>
      <c r="AQ220" s="1">
        <v>1708</v>
      </c>
      <c r="AR220" s="1">
        <v>1552</v>
      </c>
      <c r="AS220" s="1">
        <v>2784</v>
      </c>
      <c r="AT220" s="1">
        <v>2509</v>
      </c>
      <c r="AU220" s="1">
        <v>37</v>
      </c>
      <c r="AY220">
        <v>605</v>
      </c>
      <c r="AZ220">
        <v>2067</v>
      </c>
      <c r="BA220">
        <v>2454</v>
      </c>
      <c r="BB220">
        <v>1696</v>
      </c>
      <c r="BC220">
        <v>2137</v>
      </c>
    </row>
    <row r="221" spans="1:55" x14ac:dyDescent="0.25">
      <c r="A221" t="s">
        <v>0</v>
      </c>
      <c r="B221" t="s">
        <v>167</v>
      </c>
      <c r="C221" t="s">
        <v>168</v>
      </c>
      <c r="D221" t="s">
        <v>232</v>
      </c>
      <c r="J221">
        <v>139</v>
      </c>
      <c r="K221">
        <v>17</v>
      </c>
      <c r="L221">
        <v>19</v>
      </c>
      <c r="M221">
        <v>43</v>
      </c>
      <c r="N221">
        <v>218</v>
      </c>
      <c r="O221">
        <v>88</v>
      </c>
      <c r="P221">
        <v>66</v>
      </c>
      <c r="Q221">
        <v>102</v>
      </c>
      <c r="R221">
        <v>79</v>
      </c>
      <c r="Y221">
        <v>81</v>
      </c>
      <c r="Z221">
        <v>84</v>
      </c>
      <c r="AA221" s="1">
        <v>288</v>
      </c>
      <c r="AB221" s="1">
        <v>30</v>
      </c>
      <c r="AC221" s="1">
        <v>11</v>
      </c>
      <c r="AD221" s="1">
        <v>62</v>
      </c>
      <c r="AE221" s="1">
        <v>27</v>
      </c>
      <c r="AF221">
        <v>759</v>
      </c>
      <c r="AG221">
        <v>506</v>
      </c>
      <c r="AH221">
        <v>734</v>
      </c>
      <c r="AI221">
        <v>126</v>
      </c>
      <c r="AN221" s="1"/>
      <c r="AO221" s="1"/>
      <c r="AP221" s="1"/>
      <c r="AQ221" s="1"/>
      <c r="AR221" s="1"/>
    </row>
    <row r="222" spans="1:55" x14ac:dyDescent="0.25">
      <c r="A222" t="s">
        <v>0</v>
      </c>
      <c r="B222" t="s">
        <v>169</v>
      </c>
      <c r="D222" t="s">
        <v>232</v>
      </c>
      <c r="J222">
        <v>124798</v>
      </c>
      <c r="K222">
        <v>155349</v>
      </c>
      <c r="L222">
        <v>130154</v>
      </c>
      <c r="M222">
        <v>186875</v>
      </c>
      <c r="N222">
        <v>146502</v>
      </c>
      <c r="O222">
        <v>216277</v>
      </c>
      <c r="P222">
        <v>196484</v>
      </c>
      <c r="Q222">
        <v>230575</v>
      </c>
      <c r="R222">
        <v>200462</v>
      </c>
      <c r="X222">
        <v>331816</v>
      </c>
      <c r="Y222">
        <v>302329</v>
      </c>
      <c r="Z222">
        <v>178061</v>
      </c>
      <c r="AA222" s="1">
        <v>97707</v>
      </c>
      <c r="AB222" s="1">
        <v>127108</v>
      </c>
      <c r="AC222" s="1">
        <v>114437</v>
      </c>
      <c r="AD222" s="1">
        <v>92853</v>
      </c>
      <c r="AE222" s="1">
        <v>67077</v>
      </c>
      <c r="AF222">
        <v>90557</v>
      </c>
      <c r="AG222">
        <v>97526</v>
      </c>
      <c r="AH222">
        <v>114016</v>
      </c>
      <c r="AI222">
        <v>95132</v>
      </c>
      <c r="AJ222">
        <v>59289</v>
      </c>
      <c r="AK222">
        <v>54910</v>
      </c>
      <c r="AL222">
        <v>48078</v>
      </c>
      <c r="AM222">
        <v>48766</v>
      </c>
      <c r="AN222" s="1">
        <v>44600</v>
      </c>
      <c r="AO222" s="1">
        <v>46010</v>
      </c>
      <c r="AP222" s="1">
        <v>52679</v>
      </c>
      <c r="AQ222" s="1">
        <v>55878</v>
      </c>
      <c r="AR222" s="1">
        <v>74656</v>
      </c>
      <c r="AS222" s="1">
        <v>42134</v>
      </c>
      <c r="AT222" s="1">
        <v>28134</v>
      </c>
      <c r="AU222" s="1">
        <v>1348</v>
      </c>
      <c r="AX222" s="1">
        <v>1114</v>
      </c>
      <c r="AY222">
        <v>63458</v>
      </c>
      <c r="AZ222">
        <v>85948</v>
      </c>
      <c r="BA222">
        <v>129924</v>
      </c>
      <c r="BB222">
        <v>126375</v>
      </c>
      <c r="BC222">
        <v>287213</v>
      </c>
    </row>
    <row r="223" spans="1:55" x14ac:dyDescent="0.25">
      <c r="A223" t="s">
        <v>0</v>
      </c>
      <c r="B223" t="s">
        <v>170</v>
      </c>
      <c r="C223" t="s">
        <v>231</v>
      </c>
      <c r="D223" t="s">
        <v>232</v>
      </c>
      <c r="J223">
        <v>2485454</v>
      </c>
      <c r="K223">
        <v>2552447</v>
      </c>
      <c r="L223">
        <v>3050148</v>
      </c>
      <c r="M223">
        <v>2718608</v>
      </c>
      <c r="N223">
        <v>3208585</v>
      </c>
      <c r="O223">
        <v>3420256</v>
      </c>
      <c r="P223">
        <v>3659182</v>
      </c>
      <c r="Q223">
        <v>3439761</v>
      </c>
      <c r="R223">
        <v>3359030</v>
      </c>
      <c r="X223">
        <v>1491885</v>
      </c>
      <c r="Y223">
        <v>5771988</v>
      </c>
      <c r="Z223">
        <v>2784249</v>
      </c>
      <c r="AA223" s="1">
        <v>5275628</v>
      </c>
      <c r="AB223" s="1">
        <v>4175135</v>
      </c>
      <c r="AC223" s="1">
        <v>5158899</v>
      </c>
      <c r="AD223" s="1">
        <v>3854596</v>
      </c>
      <c r="AE223" s="1">
        <v>2429914</v>
      </c>
      <c r="AF223">
        <v>2563252</v>
      </c>
      <c r="AG223">
        <v>2283531</v>
      </c>
      <c r="AH223">
        <v>2104871</v>
      </c>
      <c r="AI223">
        <v>1390990</v>
      </c>
      <c r="AJ223">
        <v>624952</v>
      </c>
      <c r="AK223">
        <v>591773</v>
      </c>
      <c r="AL223">
        <v>735951</v>
      </c>
      <c r="AM223">
        <v>714603</v>
      </c>
      <c r="AN223" s="1">
        <v>699557</v>
      </c>
      <c r="AO223" s="1">
        <v>723493</v>
      </c>
      <c r="AP223" s="1">
        <v>755305</v>
      </c>
      <c r="AQ223" s="1">
        <v>779243</v>
      </c>
      <c r="AR223" s="1">
        <v>802778</v>
      </c>
      <c r="AS223" s="1">
        <v>405675</v>
      </c>
      <c r="AT223" s="1">
        <v>162421</v>
      </c>
      <c r="AU223" s="1">
        <v>177195</v>
      </c>
      <c r="AV223" s="1">
        <v>102232</v>
      </c>
      <c r="AW223" s="1">
        <v>54482</v>
      </c>
      <c r="AX223" s="1">
        <v>191516</v>
      </c>
      <c r="AY223">
        <v>300642</v>
      </c>
      <c r="AZ223">
        <v>500251</v>
      </c>
      <c r="BA223">
        <v>538620</v>
      </c>
      <c r="BB223">
        <v>685526</v>
      </c>
      <c r="BC223">
        <v>1018226</v>
      </c>
    </row>
    <row r="224" spans="1:55" x14ac:dyDescent="0.25">
      <c r="A224" t="s">
        <v>0</v>
      </c>
      <c r="B224" t="s">
        <v>171</v>
      </c>
      <c r="C224" t="s">
        <v>231</v>
      </c>
      <c r="D224" t="s">
        <v>232</v>
      </c>
      <c r="J224">
        <v>592</v>
      </c>
      <c r="K224">
        <v>379</v>
      </c>
      <c r="L224">
        <v>815</v>
      </c>
      <c r="M224">
        <v>877</v>
      </c>
      <c r="N224">
        <v>932</v>
      </c>
      <c r="O224">
        <v>1982</v>
      </c>
      <c r="P224">
        <v>1730</v>
      </c>
      <c r="Q224">
        <v>2056</v>
      </c>
      <c r="R224">
        <v>1061</v>
      </c>
      <c r="X224">
        <v>1395</v>
      </c>
      <c r="Y224">
        <v>1868</v>
      </c>
      <c r="Z224">
        <v>357</v>
      </c>
      <c r="AA224" s="1">
        <v>526</v>
      </c>
      <c r="AB224" s="1">
        <v>1018</v>
      </c>
      <c r="AC224" s="1">
        <v>2365</v>
      </c>
      <c r="AD224" s="1">
        <v>2182</v>
      </c>
      <c r="AE224" s="1">
        <v>2683</v>
      </c>
      <c r="AF224">
        <v>2656</v>
      </c>
      <c r="AG224">
        <v>2666</v>
      </c>
      <c r="AH224">
        <v>4863</v>
      </c>
      <c r="AI224">
        <v>2391</v>
      </c>
      <c r="AJ224">
        <v>1379</v>
      </c>
      <c r="AK224">
        <v>1616</v>
      </c>
      <c r="AN224" s="1"/>
      <c r="AO224" s="1"/>
      <c r="AP224" s="1"/>
      <c r="AQ224" s="1"/>
      <c r="AR224" s="1"/>
    </row>
    <row r="225" spans="1:55" x14ac:dyDescent="0.25">
      <c r="A225" t="s">
        <v>0</v>
      </c>
      <c r="B225" t="s">
        <v>230</v>
      </c>
      <c r="C225" t="s">
        <v>231</v>
      </c>
      <c r="D225" t="s">
        <v>232</v>
      </c>
      <c r="AB225" s="1"/>
      <c r="AD225" s="1"/>
      <c r="AL225">
        <v>2290</v>
      </c>
      <c r="AM225">
        <v>958</v>
      </c>
      <c r="AN225" s="1">
        <v>8198</v>
      </c>
      <c r="AO225" s="1">
        <v>1600</v>
      </c>
      <c r="AP225" s="1">
        <v>1864</v>
      </c>
      <c r="AQ225" s="1">
        <v>1839</v>
      </c>
      <c r="AR225" s="1">
        <v>1265</v>
      </c>
      <c r="AS225" s="1">
        <v>948</v>
      </c>
      <c r="AT225" s="1">
        <v>453</v>
      </c>
      <c r="AU225" s="1">
        <v>21</v>
      </c>
      <c r="AY225">
        <v>149</v>
      </c>
      <c r="AZ225">
        <v>250</v>
      </c>
      <c r="BA225">
        <v>2438</v>
      </c>
      <c r="BB225">
        <v>1207</v>
      </c>
      <c r="BC225">
        <v>1503</v>
      </c>
    </row>
    <row r="226" spans="1:55" x14ac:dyDescent="0.25">
      <c r="A226" t="s">
        <v>0</v>
      </c>
      <c r="B226" t="s">
        <v>213</v>
      </c>
      <c r="C226" t="s">
        <v>231</v>
      </c>
      <c r="D226" t="s">
        <v>232</v>
      </c>
      <c r="AB226" s="1"/>
      <c r="AD226" s="1"/>
      <c r="AN226" s="1"/>
      <c r="AO226" s="1"/>
      <c r="AP226" s="1"/>
      <c r="AQ226" s="1"/>
      <c r="AR226" s="1"/>
    </row>
    <row r="227" spans="1:55" x14ac:dyDescent="0.25">
      <c r="A227" t="s">
        <v>0</v>
      </c>
      <c r="B227" t="s">
        <v>172</v>
      </c>
      <c r="C227" t="s">
        <v>198</v>
      </c>
      <c r="D227" t="s">
        <v>232</v>
      </c>
      <c r="J227">
        <v>569013</v>
      </c>
      <c r="K227">
        <v>652288</v>
      </c>
      <c r="L227">
        <v>740967</v>
      </c>
      <c r="M227">
        <v>746171</v>
      </c>
      <c r="N227">
        <v>729803</v>
      </c>
      <c r="O227">
        <v>749836</v>
      </c>
      <c r="P227">
        <v>790203</v>
      </c>
      <c r="Q227">
        <v>796218</v>
      </c>
      <c r="R227">
        <v>952216</v>
      </c>
      <c r="X227">
        <v>320594</v>
      </c>
      <c r="Y227">
        <v>1350883</v>
      </c>
      <c r="Z227">
        <v>580093</v>
      </c>
      <c r="AA227" s="1">
        <v>832534</v>
      </c>
      <c r="AB227" s="1">
        <v>1004825</v>
      </c>
      <c r="AC227" s="1">
        <v>1025433</v>
      </c>
      <c r="AD227" s="1">
        <v>1110885</v>
      </c>
      <c r="AE227" s="1">
        <v>783900</v>
      </c>
      <c r="AF227">
        <v>791743</v>
      </c>
      <c r="AG227">
        <v>762668</v>
      </c>
      <c r="AH227">
        <v>792654</v>
      </c>
      <c r="AI227">
        <v>761724</v>
      </c>
      <c r="AJ227">
        <v>534782</v>
      </c>
      <c r="AK227">
        <v>287936</v>
      </c>
      <c r="AL227">
        <v>258083</v>
      </c>
      <c r="AM227">
        <v>260306</v>
      </c>
      <c r="AN227" s="1">
        <v>272641</v>
      </c>
      <c r="AO227" s="1">
        <v>347226</v>
      </c>
      <c r="AP227" s="1">
        <v>315696</v>
      </c>
      <c r="AQ227" s="1">
        <v>291647</v>
      </c>
      <c r="AR227" s="1">
        <v>230108</v>
      </c>
      <c r="AS227" s="1">
        <v>176904</v>
      </c>
      <c r="AT227" s="1">
        <v>44251</v>
      </c>
      <c r="AU227" s="1">
        <v>51664</v>
      </c>
      <c r="AV227" s="1">
        <v>226672</v>
      </c>
      <c r="AW227" s="1">
        <v>23633</v>
      </c>
      <c r="AX227" s="1">
        <v>91697</v>
      </c>
      <c r="AY227">
        <v>51920</v>
      </c>
      <c r="AZ227">
        <v>175710</v>
      </c>
      <c r="BA227">
        <v>120972</v>
      </c>
      <c r="BB227">
        <v>178645</v>
      </c>
      <c r="BC227">
        <v>256023</v>
      </c>
    </row>
    <row r="228" spans="1:55" x14ac:dyDescent="0.25">
      <c r="A228" t="s">
        <v>0</v>
      </c>
      <c r="B228" t="s">
        <v>197</v>
      </c>
      <c r="C228" t="s">
        <v>198</v>
      </c>
      <c r="D228" t="s">
        <v>232</v>
      </c>
      <c r="AB228" s="1"/>
      <c r="AD228" s="1"/>
      <c r="AN228" s="1"/>
      <c r="AO228" s="1"/>
      <c r="AP228" s="1"/>
      <c r="AQ228" s="1"/>
      <c r="AR228" s="1"/>
    </row>
    <row r="229" spans="1:55" x14ac:dyDescent="0.25">
      <c r="A229" t="s">
        <v>0</v>
      </c>
      <c r="B229" t="s">
        <v>173</v>
      </c>
      <c r="D229" t="s">
        <v>232</v>
      </c>
      <c r="Z229">
        <v>68</v>
      </c>
      <c r="AA229" s="1">
        <v>241</v>
      </c>
      <c r="AB229" s="1">
        <v>684</v>
      </c>
      <c r="AC229" s="1">
        <v>597</v>
      </c>
      <c r="AD229" s="1">
        <v>1258</v>
      </c>
      <c r="AE229" s="1">
        <v>1340</v>
      </c>
      <c r="AF229">
        <v>2542</v>
      </c>
      <c r="AG229">
        <v>2634</v>
      </c>
      <c r="AH229">
        <v>1784</v>
      </c>
      <c r="AI229">
        <v>1248</v>
      </c>
      <c r="AJ229">
        <v>1578</v>
      </c>
      <c r="AK229">
        <v>593</v>
      </c>
      <c r="AL229">
        <v>250</v>
      </c>
      <c r="AM229">
        <v>428</v>
      </c>
      <c r="AN229" s="1">
        <v>278</v>
      </c>
      <c r="AO229" s="1">
        <v>226</v>
      </c>
      <c r="AP229" s="1">
        <v>186</v>
      </c>
      <c r="AQ229" s="1">
        <v>232</v>
      </c>
      <c r="AR229" s="1">
        <v>157</v>
      </c>
      <c r="AS229" s="1">
        <v>29</v>
      </c>
      <c r="AY229">
        <v>39</v>
      </c>
    </row>
    <row r="230" spans="1:55" x14ac:dyDescent="0.25">
      <c r="B230" t="s">
        <v>276</v>
      </c>
      <c r="AB230" s="1"/>
      <c r="AD230" s="1"/>
      <c r="AN230" s="1"/>
      <c r="AO230" s="1"/>
      <c r="AP230" s="1"/>
      <c r="AQ230" s="1"/>
      <c r="AR230" s="1"/>
      <c r="AZ230">
        <v>684</v>
      </c>
      <c r="BA230">
        <v>47</v>
      </c>
      <c r="BB230">
        <v>291</v>
      </c>
      <c r="BC230">
        <v>448</v>
      </c>
    </row>
    <row r="231" spans="1:55" x14ac:dyDescent="0.25">
      <c r="B231" t="s">
        <v>277</v>
      </c>
      <c r="AB231" s="1"/>
      <c r="AD231" s="1"/>
      <c r="AN231" s="1"/>
      <c r="AO231" s="1"/>
      <c r="AP231" s="1"/>
      <c r="AQ231" s="1"/>
      <c r="AR231" s="1"/>
      <c r="AZ231">
        <v>17</v>
      </c>
    </row>
    <row r="232" spans="1:55" x14ac:dyDescent="0.25">
      <c r="A232" t="s">
        <v>0</v>
      </c>
      <c r="B232" t="s">
        <v>174</v>
      </c>
      <c r="D232" t="s">
        <v>232</v>
      </c>
      <c r="J232">
        <v>2169</v>
      </c>
      <c r="K232">
        <v>2206</v>
      </c>
      <c r="L232">
        <v>3264</v>
      </c>
      <c r="M232">
        <v>3444</v>
      </c>
      <c r="N232">
        <v>4461</v>
      </c>
      <c r="O232">
        <v>4491</v>
      </c>
      <c r="P232">
        <v>8233</v>
      </c>
      <c r="Q232">
        <v>7883</v>
      </c>
      <c r="R232">
        <v>4207</v>
      </c>
      <c r="X232">
        <v>1983</v>
      </c>
      <c r="Y232">
        <v>5862</v>
      </c>
      <c r="Z232">
        <v>8677</v>
      </c>
      <c r="AA232" s="1">
        <v>5334</v>
      </c>
      <c r="AB232" s="1">
        <v>10128</v>
      </c>
      <c r="AC232" s="1">
        <v>12262</v>
      </c>
      <c r="AD232" s="1">
        <v>11678</v>
      </c>
      <c r="AE232" s="1">
        <v>13603</v>
      </c>
      <c r="AF232">
        <v>10221</v>
      </c>
      <c r="AG232">
        <v>13845</v>
      </c>
      <c r="AH232">
        <v>16130</v>
      </c>
      <c r="AI232">
        <v>15949</v>
      </c>
      <c r="AJ232">
        <v>11985</v>
      </c>
      <c r="AK232">
        <v>5243</v>
      </c>
      <c r="AL232">
        <v>7718</v>
      </c>
      <c r="AM232">
        <v>5619</v>
      </c>
      <c r="AN232" s="1">
        <v>6740</v>
      </c>
      <c r="AO232" s="1">
        <v>6796</v>
      </c>
      <c r="AP232" s="1">
        <v>5626</v>
      </c>
      <c r="AQ232" s="1">
        <v>5423</v>
      </c>
      <c r="AR232" s="1">
        <v>4537</v>
      </c>
      <c r="AS232" s="1">
        <v>2303</v>
      </c>
      <c r="AT232" s="1">
        <v>1306</v>
      </c>
      <c r="AU232" s="1">
        <v>505</v>
      </c>
      <c r="AV232" s="1">
        <v>997</v>
      </c>
      <c r="AW232" s="1">
        <v>1070</v>
      </c>
      <c r="AX232" s="1">
        <v>232</v>
      </c>
      <c r="AY232">
        <v>630</v>
      </c>
      <c r="AZ232">
        <v>3926</v>
      </c>
      <c r="BA232">
        <v>6666</v>
      </c>
      <c r="BB232">
        <v>2585</v>
      </c>
      <c r="BC232">
        <v>6254</v>
      </c>
    </row>
    <row r="233" spans="1:55" x14ac:dyDescent="0.25">
      <c r="A233" t="s">
        <v>0</v>
      </c>
      <c r="B233" t="s">
        <v>175</v>
      </c>
      <c r="D233" t="s">
        <v>232</v>
      </c>
      <c r="J233">
        <v>172</v>
      </c>
      <c r="K233">
        <v>13</v>
      </c>
      <c r="L233">
        <v>41</v>
      </c>
      <c r="M233">
        <v>77</v>
      </c>
      <c r="N233">
        <v>151</v>
      </c>
      <c r="O233">
        <v>233</v>
      </c>
      <c r="P233">
        <v>960</v>
      </c>
      <c r="Q233">
        <v>717</v>
      </c>
      <c r="R233">
        <v>914</v>
      </c>
      <c r="X233">
        <v>145</v>
      </c>
      <c r="Y233">
        <v>631</v>
      </c>
      <c r="Z233">
        <v>1571</v>
      </c>
      <c r="AA233" s="1">
        <v>257</v>
      </c>
      <c r="AB233" s="1">
        <v>923</v>
      </c>
      <c r="AC233" s="1">
        <v>1618</v>
      </c>
      <c r="AD233" s="1">
        <v>1461</v>
      </c>
      <c r="AE233" s="1">
        <v>2364</v>
      </c>
      <c r="AF233">
        <v>1402</v>
      </c>
      <c r="AG233">
        <v>2148</v>
      </c>
      <c r="AH233">
        <v>1638</v>
      </c>
      <c r="AI233">
        <v>1051</v>
      </c>
      <c r="AJ233">
        <v>1390</v>
      </c>
      <c r="AK233">
        <v>389</v>
      </c>
      <c r="AL233">
        <v>219</v>
      </c>
      <c r="AM233">
        <v>163</v>
      </c>
      <c r="AN233" s="1">
        <v>322</v>
      </c>
      <c r="AO233" s="1">
        <v>229</v>
      </c>
      <c r="AP233" s="1">
        <v>640</v>
      </c>
      <c r="AQ233" s="1">
        <v>578</v>
      </c>
      <c r="AR233" s="1">
        <v>362</v>
      </c>
      <c r="AS233" s="1">
        <v>236</v>
      </c>
      <c r="AT233" s="1">
        <v>303</v>
      </c>
      <c r="AU233" s="1">
        <v>9</v>
      </c>
      <c r="AW233" s="1">
        <v>15</v>
      </c>
      <c r="AY233">
        <v>37</v>
      </c>
      <c r="AZ233">
        <v>161</v>
      </c>
      <c r="BA233">
        <v>323</v>
      </c>
      <c r="BB233">
        <v>101</v>
      </c>
      <c r="BC233">
        <v>1177</v>
      </c>
    </row>
    <row r="234" spans="1:55" x14ac:dyDescent="0.25">
      <c r="A234" t="s">
        <v>0</v>
      </c>
      <c r="B234" t="s">
        <v>176</v>
      </c>
      <c r="D234" t="s">
        <v>232</v>
      </c>
      <c r="J234">
        <v>1857835</v>
      </c>
      <c r="K234">
        <v>1788427</v>
      </c>
      <c r="L234">
        <v>2119449</v>
      </c>
      <c r="M234">
        <v>1968487</v>
      </c>
      <c r="N234">
        <v>2386662</v>
      </c>
      <c r="O234">
        <v>2969817</v>
      </c>
      <c r="P234">
        <v>3010523</v>
      </c>
      <c r="Q234">
        <v>3788689</v>
      </c>
      <c r="R234">
        <v>3512267</v>
      </c>
      <c r="X234">
        <v>2050607</v>
      </c>
      <c r="Y234">
        <v>6067042</v>
      </c>
      <c r="Z234">
        <v>2068917</v>
      </c>
      <c r="AA234" s="1">
        <v>2595671</v>
      </c>
      <c r="AB234" s="1">
        <v>2748743</v>
      </c>
      <c r="AC234" s="1">
        <v>2449915</v>
      </c>
      <c r="AD234" s="1">
        <v>3131432</v>
      </c>
      <c r="AE234" s="1">
        <v>2366822</v>
      </c>
      <c r="AF234">
        <v>2110239</v>
      </c>
      <c r="AG234">
        <v>2563133</v>
      </c>
      <c r="AH234">
        <v>2502700</v>
      </c>
      <c r="AI234">
        <v>2107595</v>
      </c>
      <c r="AJ234">
        <v>1600432</v>
      </c>
      <c r="AK234">
        <v>973594</v>
      </c>
      <c r="AL234">
        <v>1111512</v>
      </c>
      <c r="AM234">
        <v>1388275</v>
      </c>
      <c r="AN234" s="1">
        <v>1176671</v>
      </c>
      <c r="AO234" s="1">
        <v>1084653</v>
      </c>
      <c r="AP234" s="1">
        <v>1258340</v>
      </c>
      <c r="AQ234" s="1">
        <v>1038481</v>
      </c>
      <c r="AR234" s="1">
        <v>903862</v>
      </c>
      <c r="AS234" s="1">
        <v>895376</v>
      </c>
      <c r="AT234" s="1">
        <v>261990</v>
      </c>
      <c r="AU234" s="1">
        <v>133744</v>
      </c>
      <c r="AV234" s="1">
        <v>184197</v>
      </c>
      <c r="AW234" s="1">
        <v>72325</v>
      </c>
      <c r="AX234" s="1">
        <v>76941</v>
      </c>
      <c r="AY234">
        <v>801467</v>
      </c>
      <c r="AZ234">
        <v>953305</v>
      </c>
      <c r="BA234">
        <v>1646508</v>
      </c>
      <c r="BB234">
        <v>1643268</v>
      </c>
      <c r="BC234">
        <v>2507789</v>
      </c>
    </row>
    <row r="235" spans="1:55" x14ac:dyDescent="0.25">
      <c r="A235" t="s">
        <v>0</v>
      </c>
      <c r="B235" t="s">
        <v>177</v>
      </c>
      <c r="D235" t="s">
        <v>232</v>
      </c>
      <c r="J235">
        <v>68679</v>
      </c>
      <c r="K235">
        <v>70034</v>
      </c>
      <c r="L235">
        <v>78740</v>
      </c>
      <c r="M235">
        <v>73463</v>
      </c>
      <c r="N235">
        <v>66113</v>
      </c>
      <c r="O235">
        <v>69445</v>
      </c>
      <c r="P235">
        <v>86651</v>
      </c>
      <c r="Q235">
        <v>99351</v>
      </c>
      <c r="R235">
        <v>114732</v>
      </c>
      <c r="X235">
        <v>43257</v>
      </c>
      <c r="Y235">
        <v>83462</v>
      </c>
      <c r="Z235">
        <v>45894</v>
      </c>
      <c r="AA235" s="1">
        <v>78804</v>
      </c>
      <c r="AB235" s="1">
        <v>94317</v>
      </c>
      <c r="AC235" s="1">
        <v>149544</v>
      </c>
      <c r="AD235" s="1">
        <v>148829</v>
      </c>
      <c r="AE235" s="1">
        <v>138852</v>
      </c>
      <c r="AF235">
        <v>147316</v>
      </c>
      <c r="AG235">
        <v>209154</v>
      </c>
      <c r="AH235">
        <v>163740</v>
      </c>
      <c r="AI235">
        <v>140625</v>
      </c>
      <c r="AJ235">
        <v>92119</v>
      </c>
      <c r="AK235">
        <v>61734</v>
      </c>
      <c r="AL235">
        <v>66036</v>
      </c>
      <c r="AM235">
        <v>61271</v>
      </c>
      <c r="AN235" s="1">
        <v>65384</v>
      </c>
      <c r="AO235" s="1">
        <v>53126</v>
      </c>
      <c r="AP235" s="1">
        <v>63330</v>
      </c>
      <c r="AQ235" s="1">
        <v>43810</v>
      </c>
      <c r="AR235" s="1">
        <v>42878</v>
      </c>
      <c r="AS235" s="1">
        <v>31969</v>
      </c>
      <c r="AT235" s="1">
        <v>19418</v>
      </c>
      <c r="AU235" s="1">
        <v>3487</v>
      </c>
      <c r="AV235" s="1">
        <v>3685</v>
      </c>
      <c r="AW235" s="1">
        <v>1096</v>
      </c>
      <c r="AX235" s="1">
        <v>1255</v>
      </c>
      <c r="AY235">
        <v>22418</v>
      </c>
      <c r="AZ235">
        <v>20170</v>
      </c>
      <c r="BA235">
        <v>73871</v>
      </c>
      <c r="BB235">
        <v>108058</v>
      </c>
    </row>
    <row r="236" spans="1:55" x14ac:dyDescent="0.25">
      <c r="A236" t="s">
        <v>0</v>
      </c>
      <c r="B236" t="s">
        <v>178</v>
      </c>
      <c r="D236" t="s">
        <v>232</v>
      </c>
      <c r="J236">
        <v>24225</v>
      </c>
      <c r="K236">
        <v>16238</v>
      </c>
      <c r="L236">
        <v>18947</v>
      </c>
      <c r="M236">
        <v>13939</v>
      </c>
      <c r="N236">
        <v>17548</v>
      </c>
      <c r="O236">
        <v>16934</v>
      </c>
      <c r="P236">
        <v>20352</v>
      </c>
      <c r="Q236">
        <v>20341</v>
      </c>
      <c r="R236">
        <v>24290</v>
      </c>
      <c r="X236">
        <v>5356</v>
      </c>
      <c r="Y236">
        <v>30535</v>
      </c>
      <c r="Z236">
        <v>25315</v>
      </c>
      <c r="AA236" s="1">
        <v>47126</v>
      </c>
      <c r="AB236" s="1">
        <v>120720</v>
      </c>
      <c r="AC236" s="1">
        <v>55454</v>
      </c>
      <c r="AD236" s="1">
        <v>35124</v>
      </c>
      <c r="AE236" s="1">
        <v>43969</v>
      </c>
      <c r="AF236">
        <v>32717</v>
      </c>
      <c r="AG236">
        <v>41880</v>
      </c>
      <c r="AH236">
        <v>39363</v>
      </c>
      <c r="AI236">
        <v>42154</v>
      </c>
      <c r="AJ236">
        <v>42862</v>
      </c>
      <c r="AK236">
        <v>51075</v>
      </c>
      <c r="AL236">
        <v>49766</v>
      </c>
      <c r="AM236">
        <v>48669</v>
      </c>
      <c r="AN236" s="1">
        <v>54246</v>
      </c>
      <c r="AO236" s="1">
        <v>56633</v>
      </c>
      <c r="AP236" s="1">
        <v>56050</v>
      </c>
      <c r="AQ236" s="1">
        <v>45908</v>
      </c>
      <c r="AR236" s="1">
        <v>36664</v>
      </c>
      <c r="AS236" s="1">
        <v>14180</v>
      </c>
      <c r="AT236" s="1">
        <v>21964</v>
      </c>
      <c r="AU236" s="1">
        <v>8619</v>
      </c>
      <c r="AV236" s="1">
        <v>8530</v>
      </c>
      <c r="AW236" s="1">
        <v>625</v>
      </c>
      <c r="AX236" s="1">
        <v>971</v>
      </c>
      <c r="AY236">
        <v>6453</v>
      </c>
      <c r="AZ236">
        <v>12885</v>
      </c>
      <c r="BA236">
        <v>42792</v>
      </c>
      <c r="BB236">
        <v>38560</v>
      </c>
      <c r="BC236">
        <v>81404</v>
      </c>
    </row>
    <row r="237" spans="1:55" x14ac:dyDescent="0.25">
      <c r="A237" t="s">
        <v>0</v>
      </c>
      <c r="B237" t="s">
        <v>179</v>
      </c>
      <c r="D237" t="s">
        <v>232</v>
      </c>
      <c r="J237">
        <v>5517</v>
      </c>
      <c r="K237">
        <v>6584</v>
      </c>
      <c r="L237">
        <v>6516</v>
      </c>
      <c r="M237">
        <v>6527</v>
      </c>
      <c r="N237">
        <v>6267</v>
      </c>
      <c r="O237">
        <v>8535</v>
      </c>
      <c r="P237">
        <v>8208</v>
      </c>
      <c r="Q237">
        <v>7066</v>
      </c>
      <c r="R237">
        <v>9913</v>
      </c>
      <c r="X237">
        <v>1710</v>
      </c>
      <c r="Y237">
        <v>11185</v>
      </c>
      <c r="Z237">
        <v>48795</v>
      </c>
      <c r="AA237" s="1">
        <v>261808</v>
      </c>
      <c r="AB237" s="1">
        <v>305735</v>
      </c>
      <c r="AC237" s="1">
        <v>33968</v>
      </c>
      <c r="AD237" s="1">
        <v>40625</v>
      </c>
      <c r="AE237" s="1">
        <v>56198</v>
      </c>
      <c r="AF237">
        <v>26689</v>
      </c>
      <c r="AG237">
        <v>29581</v>
      </c>
      <c r="AH237">
        <v>21957</v>
      </c>
      <c r="AI237">
        <v>19111</v>
      </c>
      <c r="AJ237">
        <v>11145</v>
      </c>
      <c r="AK237">
        <v>10553</v>
      </c>
      <c r="AL237">
        <v>9233</v>
      </c>
      <c r="AM237">
        <v>6614</v>
      </c>
      <c r="AN237" s="1">
        <v>5498</v>
      </c>
      <c r="AO237" s="1">
        <v>7056</v>
      </c>
      <c r="AP237" s="1">
        <v>10213</v>
      </c>
      <c r="AQ237" s="1">
        <v>12254</v>
      </c>
      <c r="AR237" s="1">
        <v>5862</v>
      </c>
      <c r="AS237" s="1">
        <v>4873</v>
      </c>
      <c r="AT237" s="1">
        <v>6103</v>
      </c>
      <c r="AU237" s="1">
        <v>789</v>
      </c>
      <c r="AV237" s="1">
        <v>38</v>
      </c>
      <c r="AW237" s="1">
        <v>14</v>
      </c>
      <c r="AX237" s="1">
        <v>79</v>
      </c>
      <c r="AY237">
        <v>393</v>
      </c>
      <c r="AZ237">
        <v>5289</v>
      </c>
      <c r="BA237">
        <v>11049</v>
      </c>
      <c r="BB237">
        <v>22255</v>
      </c>
      <c r="BC237">
        <v>120054</v>
      </c>
    </row>
    <row r="238" spans="1:55" x14ac:dyDescent="0.25">
      <c r="A238" t="s">
        <v>0</v>
      </c>
      <c r="B238" t="s">
        <v>199</v>
      </c>
      <c r="D238" t="s">
        <v>232</v>
      </c>
      <c r="AB238" s="1"/>
      <c r="AD238" s="1"/>
      <c r="AF238">
        <v>78028</v>
      </c>
      <c r="AG238">
        <v>101627</v>
      </c>
      <c r="AH238">
        <v>108409</v>
      </c>
      <c r="AI238">
        <v>104045</v>
      </c>
      <c r="AJ238">
        <v>103328</v>
      </c>
      <c r="AK238">
        <v>82650</v>
      </c>
      <c r="AL238">
        <v>50814</v>
      </c>
      <c r="AM238">
        <v>39807</v>
      </c>
      <c r="AN238" s="1">
        <v>38800</v>
      </c>
      <c r="AO238" s="1">
        <v>34058</v>
      </c>
      <c r="AP238" s="1">
        <v>39367</v>
      </c>
      <c r="AQ238" s="1">
        <v>41628</v>
      </c>
      <c r="AR238" s="1">
        <v>38590</v>
      </c>
      <c r="AS238" s="1">
        <v>22778</v>
      </c>
      <c r="AT238" s="1">
        <v>16996</v>
      </c>
      <c r="AU238" s="1">
        <v>13319</v>
      </c>
      <c r="AV238" s="1">
        <v>16428</v>
      </c>
      <c r="AW238" s="1">
        <v>4057</v>
      </c>
      <c r="AX238" s="1">
        <v>3940</v>
      </c>
      <c r="AY238">
        <v>9996</v>
      </c>
      <c r="AZ238">
        <v>21736</v>
      </c>
      <c r="BA238">
        <v>38251</v>
      </c>
      <c r="BB238">
        <v>65648</v>
      </c>
      <c r="BC238">
        <v>117396</v>
      </c>
    </row>
    <row r="239" spans="1:55" x14ac:dyDescent="0.25">
      <c r="A239" t="s">
        <v>0</v>
      </c>
      <c r="B239" t="s">
        <v>200</v>
      </c>
      <c r="D239" t="s">
        <v>232</v>
      </c>
      <c r="AB239" s="1"/>
      <c r="AD239" s="1"/>
      <c r="AN239" s="1"/>
      <c r="AO239" s="1">
        <v>7537</v>
      </c>
      <c r="AP239" s="1">
        <v>6968</v>
      </c>
      <c r="AQ239" s="1">
        <v>5214</v>
      </c>
      <c r="AR239" s="1">
        <v>6544</v>
      </c>
      <c r="AS239" s="1">
        <v>3047</v>
      </c>
      <c r="AT239" s="1">
        <v>1793</v>
      </c>
      <c r="AU239" s="1">
        <v>528</v>
      </c>
      <c r="AV239" s="1">
        <v>322</v>
      </c>
      <c r="AW239" s="1">
        <v>240</v>
      </c>
      <c r="AX239" s="1">
        <v>30</v>
      </c>
      <c r="AY239">
        <v>142</v>
      </c>
      <c r="AZ239">
        <v>665</v>
      </c>
      <c r="BA239">
        <v>1478</v>
      </c>
      <c r="BB239">
        <v>2723</v>
      </c>
      <c r="BC239">
        <v>6443</v>
      </c>
    </row>
    <row r="240" spans="1:55" x14ac:dyDescent="0.25">
      <c r="A240" t="s">
        <v>0</v>
      </c>
      <c r="B240" t="s">
        <v>201</v>
      </c>
      <c r="D240" t="s">
        <v>232</v>
      </c>
      <c r="AB240" s="1"/>
      <c r="AD240" s="1"/>
      <c r="AN240" s="1"/>
      <c r="AO240" s="1">
        <v>6678</v>
      </c>
      <c r="AP240" s="1">
        <v>7974</v>
      </c>
      <c r="AQ240" s="1">
        <v>6324</v>
      </c>
      <c r="AR240" s="1">
        <v>5218</v>
      </c>
      <c r="AS240" s="1">
        <v>4793</v>
      </c>
      <c r="AT240" s="1">
        <v>1915</v>
      </c>
      <c r="AU240" s="1">
        <v>979</v>
      </c>
      <c r="AV240" s="1">
        <v>774</v>
      </c>
      <c r="AW240" s="1">
        <v>128</v>
      </c>
      <c r="AX240" s="1">
        <v>57</v>
      </c>
      <c r="AY240">
        <v>632</v>
      </c>
      <c r="AZ240">
        <v>1904</v>
      </c>
      <c r="BA240">
        <v>4628</v>
      </c>
      <c r="BB240">
        <v>7984</v>
      </c>
      <c r="BC240">
        <v>13068</v>
      </c>
    </row>
    <row r="241" spans="1:55" x14ac:dyDescent="0.25">
      <c r="A241" t="s">
        <v>0</v>
      </c>
      <c r="B241" t="s">
        <v>202</v>
      </c>
      <c r="D241" t="s">
        <v>232</v>
      </c>
      <c r="AB241" s="1"/>
      <c r="AD241" s="1"/>
      <c r="AN241" s="1"/>
      <c r="AO241" s="1">
        <v>20897</v>
      </c>
      <c r="AP241" s="1">
        <v>25317</v>
      </c>
      <c r="AQ241" s="1">
        <v>23336</v>
      </c>
      <c r="AR241" s="1">
        <v>21443</v>
      </c>
      <c r="AS241" s="1">
        <v>8455</v>
      </c>
      <c r="AT241" s="1">
        <v>4186</v>
      </c>
      <c r="AU241" s="1">
        <v>2373</v>
      </c>
      <c r="AV241" s="1">
        <v>1811</v>
      </c>
      <c r="AW241" s="1">
        <v>279</v>
      </c>
      <c r="AX241" s="1">
        <v>142</v>
      </c>
      <c r="AY241">
        <v>3221</v>
      </c>
      <c r="AZ241">
        <v>11614</v>
      </c>
      <c r="BA241">
        <v>15261</v>
      </c>
      <c r="BB241">
        <v>23201</v>
      </c>
      <c r="BC241">
        <v>59761</v>
      </c>
    </row>
    <row r="242" spans="1:55" x14ac:dyDescent="0.25">
      <c r="A242" t="s">
        <v>0</v>
      </c>
      <c r="B242" t="s">
        <v>203</v>
      </c>
      <c r="D242" t="s">
        <v>232</v>
      </c>
      <c r="AB242" s="1"/>
      <c r="AD242" s="1"/>
      <c r="AF242">
        <v>67001</v>
      </c>
      <c r="AG242">
        <v>101549</v>
      </c>
      <c r="AH242">
        <v>88841</v>
      </c>
      <c r="AI242">
        <v>96085</v>
      </c>
      <c r="AJ242">
        <v>101509</v>
      </c>
      <c r="AK242">
        <v>58161</v>
      </c>
      <c r="AL242">
        <v>62121</v>
      </c>
      <c r="AM242">
        <v>47318</v>
      </c>
      <c r="AN242" s="1">
        <v>62520</v>
      </c>
      <c r="AO242" s="1">
        <v>54695</v>
      </c>
      <c r="AP242" s="1">
        <v>72933</v>
      </c>
      <c r="AQ242" s="1">
        <v>62252</v>
      </c>
      <c r="AR242" s="1">
        <v>58647</v>
      </c>
      <c r="AS242" s="1">
        <v>46101</v>
      </c>
      <c r="AT242" s="1">
        <v>20518</v>
      </c>
      <c r="AU242" s="1">
        <v>11862</v>
      </c>
      <c r="AV242" s="1">
        <v>5302</v>
      </c>
      <c r="AW242" s="1">
        <v>44281</v>
      </c>
      <c r="AX242" s="1">
        <v>2085</v>
      </c>
      <c r="AY242">
        <v>5188</v>
      </c>
      <c r="AZ242">
        <v>25492</v>
      </c>
      <c r="BA242">
        <v>167830</v>
      </c>
      <c r="BB242">
        <v>110157</v>
      </c>
      <c r="BC242">
        <v>175546</v>
      </c>
    </row>
    <row r="243" spans="1:55" x14ac:dyDescent="0.25">
      <c r="A243" t="s">
        <v>0</v>
      </c>
      <c r="B243" t="s">
        <v>204</v>
      </c>
      <c r="D243" t="s">
        <v>232</v>
      </c>
      <c r="AB243" s="1"/>
      <c r="AD243" s="1"/>
      <c r="AF243">
        <v>79598</v>
      </c>
      <c r="AG243">
        <v>91342</v>
      </c>
      <c r="AH243">
        <v>91655</v>
      </c>
      <c r="AI243">
        <v>78038</v>
      </c>
      <c r="AJ243">
        <v>83597</v>
      </c>
      <c r="AK243">
        <v>66645</v>
      </c>
      <c r="AL243">
        <v>47930</v>
      </c>
      <c r="AM243">
        <v>46420</v>
      </c>
      <c r="AN243" s="1">
        <v>41659</v>
      </c>
      <c r="AO243" s="1"/>
      <c r="AP243" s="1"/>
      <c r="AQ243" s="1"/>
      <c r="AR243" s="1"/>
    </row>
    <row r="244" spans="1:55" x14ac:dyDescent="0.25">
      <c r="A244" t="s">
        <v>0</v>
      </c>
      <c r="B244" t="s">
        <v>180</v>
      </c>
      <c r="D244" t="s">
        <v>232</v>
      </c>
      <c r="J244">
        <v>296637</v>
      </c>
      <c r="K244">
        <v>312820</v>
      </c>
      <c r="L244">
        <v>366466</v>
      </c>
      <c r="M244">
        <v>371099</v>
      </c>
      <c r="N244">
        <v>363058</v>
      </c>
      <c r="O244">
        <v>461551</v>
      </c>
      <c r="P244">
        <v>452416</v>
      </c>
      <c r="Q244">
        <v>396495</v>
      </c>
      <c r="R244">
        <v>383039</v>
      </c>
      <c r="X244">
        <v>178730</v>
      </c>
      <c r="Y244">
        <v>543575</v>
      </c>
      <c r="Z244">
        <v>453632</v>
      </c>
      <c r="AA244" s="1">
        <v>489652</v>
      </c>
      <c r="AB244" s="1">
        <v>329791</v>
      </c>
      <c r="AC244" s="1">
        <v>305480</v>
      </c>
      <c r="AD244" s="1">
        <v>269608</v>
      </c>
      <c r="AE244" s="1">
        <v>246280</v>
      </c>
      <c r="AN244" s="1"/>
      <c r="AO244" s="1"/>
      <c r="AP244" s="1"/>
      <c r="AQ244" s="1"/>
      <c r="AR244" s="1"/>
    </row>
    <row r="245" spans="1:55" x14ac:dyDescent="0.25">
      <c r="A245" t="s">
        <v>0</v>
      </c>
      <c r="B245" t="s">
        <v>181</v>
      </c>
      <c r="D245" t="s">
        <v>232</v>
      </c>
      <c r="J245">
        <v>18951</v>
      </c>
      <c r="K245">
        <v>17907</v>
      </c>
      <c r="L245">
        <v>16274</v>
      </c>
      <c r="M245">
        <v>12603</v>
      </c>
      <c r="N245">
        <v>14664</v>
      </c>
      <c r="O245">
        <v>16380</v>
      </c>
      <c r="P245">
        <v>19055</v>
      </c>
      <c r="Q245">
        <v>18955</v>
      </c>
      <c r="R245">
        <v>21117</v>
      </c>
      <c r="X245">
        <v>5240</v>
      </c>
      <c r="Y245">
        <v>16648</v>
      </c>
      <c r="Z245">
        <v>15684</v>
      </c>
      <c r="AA245" s="1">
        <v>28215</v>
      </c>
      <c r="AB245" s="1">
        <v>42705</v>
      </c>
      <c r="AC245" s="1">
        <v>17969</v>
      </c>
      <c r="AD245" s="1">
        <v>22037</v>
      </c>
      <c r="AE245" s="1">
        <v>20307</v>
      </c>
      <c r="AF245">
        <v>21353</v>
      </c>
      <c r="AG245">
        <v>16917</v>
      </c>
      <c r="AH245">
        <v>21213</v>
      </c>
      <c r="AI245">
        <v>19269</v>
      </c>
      <c r="AJ245">
        <v>15315</v>
      </c>
      <c r="AK245">
        <v>12723</v>
      </c>
      <c r="AL245">
        <v>9323</v>
      </c>
      <c r="AM245">
        <v>6413</v>
      </c>
      <c r="AN245" s="1">
        <v>9353</v>
      </c>
      <c r="AO245" s="1">
        <v>8358</v>
      </c>
      <c r="AP245" s="1">
        <v>7653</v>
      </c>
      <c r="AQ245" s="1">
        <v>7844</v>
      </c>
      <c r="AR245" s="1">
        <v>5872</v>
      </c>
      <c r="AS245" s="1">
        <v>5407</v>
      </c>
      <c r="AT245" s="1">
        <v>3281</v>
      </c>
      <c r="AU245" s="1">
        <v>4155</v>
      </c>
      <c r="AV245" s="1">
        <v>3249</v>
      </c>
      <c r="AW245" s="1">
        <v>1129</v>
      </c>
      <c r="AX245" s="1">
        <v>311</v>
      </c>
      <c r="AY245">
        <v>245</v>
      </c>
      <c r="AZ245">
        <v>895</v>
      </c>
      <c r="BA245">
        <v>3330</v>
      </c>
      <c r="BB245">
        <v>13111</v>
      </c>
      <c r="BC245">
        <v>15018</v>
      </c>
    </row>
    <row r="246" spans="1:55" x14ac:dyDescent="0.25">
      <c r="A246" t="s">
        <v>0</v>
      </c>
      <c r="B246" t="s">
        <v>182</v>
      </c>
      <c r="D246" t="s">
        <v>232</v>
      </c>
      <c r="J246">
        <v>97864</v>
      </c>
      <c r="K246">
        <v>111088</v>
      </c>
      <c r="L246">
        <v>126424</v>
      </c>
      <c r="M246">
        <v>104313</v>
      </c>
      <c r="N246">
        <v>107230</v>
      </c>
      <c r="O246">
        <v>122569</v>
      </c>
      <c r="P246">
        <v>114000</v>
      </c>
      <c r="Q246">
        <v>111420</v>
      </c>
      <c r="R246">
        <v>108521</v>
      </c>
      <c r="X246">
        <v>21880</v>
      </c>
      <c r="Y246">
        <v>111311</v>
      </c>
      <c r="Z246">
        <v>56448</v>
      </c>
      <c r="AA246" s="1">
        <v>66406</v>
      </c>
      <c r="AB246" s="1">
        <v>80282</v>
      </c>
      <c r="AC246" s="1">
        <v>89530</v>
      </c>
      <c r="AD246" s="1">
        <v>104721</v>
      </c>
      <c r="AE246" s="1">
        <v>96003</v>
      </c>
      <c r="AF246">
        <v>93879</v>
      </c>
      <c r="AG246">
        <v>114848</v>
      </c>
      <c r="AH246">
        <v>86274</v>
      </c>
      <c r="AI246">
        <v>88776</v>
      </c>
      <c r="AJ246">
        <v>94618</v>
      </c>
      <c r="AK246">
        <v>43506</v>
      </c>
      <c r="AL246">
        <v>36062</v>
      </c>
      <c r="AM246">
        <v>29122</v>
      </c>
      <c r="AN246" s="1">
        <v>30961</v>
      </c>
      <c r="AO246" s="1">
        <v>27584</v>
      </c>
      <c r="AP246" s="1">
        <v>28227</v>
      </c>
      <c r="AQ246" s="1">
        <v>24931</v>
      </c>
      <c r="AR246" s="1">
        <v>19167</v>
      </c>
      <c r="AS246" s="1">
        <v>12288</v>
      </c>
      <c r="AT246" s="1">
        <v>3254</v>
      </c>
      <c r="AU246" s="1">
        <v>6210</v>
      </c>
      <c r="AV246" s="1">
        <v>654</v>
      </c>
      <c r="AW246" s="1">
        <v>346</v>
      </c>
      <c r="AX246" s="1">
        <v>396</v>
      </c>
      <c r="AY246">
        <v>3632</v>
      </c>
      <c r="AZ246">
        <v>13541</v>
      </c>
      <c r="BA246">
        <v>21941</v>
      </c>
      <c r="BB246">
        <v>33217</v>
      </c>
      <c r="BC246">
        <v>61657</v>
      </c>
    </row>
    <row r="247" spans="1:55" x14ac:dyDescent="0.25">
      <c r="A247" t="s">
        <v>0</v>
      </c>
      <c r="B247" t="s">
        <v>183</v>
      </c>
      <c r="D247" t="s">
        <v>232</v>
      </c>
      <c r="J247">
        <v>6140</v>
      </c>
      <c r="K247">
        <v>7059</v>
      </c>
      <c r="L247">
        <v>10810</v>
      </c>
      <c r="M247">
        <v>6944</v>
      </c>
      <c r="N247">
        <v>9890</v>
      </c>
      <c r="O247">
        <v>14799</v>
      </c>
      <c r="P247">
        <v>12421</v>
      </c>
      <c r="Q247">
        <v>16473</v>
      </c>
      <c r="R247">
        <v>21604</v>
      </c>
      <c r="X247">
        <v>22085</v>
      </c>
      <c r="Y247">
        <v>36701</v>
      </c>
      <c r="Z247">
        <v>22194</v>
      </c>
      <c r="AA247" s="1">
        <v>19361</v>
      </c>
      <c r="AB247" s="1">
        <v>30094</v>
      </c>
      <c r="AC247" s="1">
        <v>20449</v>
      </c>
      <c r="AD247" s="1">
        <v>18252</v>
      </c>
      <c r="AE247" s="1">
        <v>34192</v>
      </c>
      <c r="AF247">
        <v>35792</v>
      </c>
      <c r="AG247">
        <v>30819</v>
      </c>
      <c r="AH247">
        <v>30123</v>
      </c>
      <c r="AI247">
        <v>24718</v>
      </c>
      <c r="AJ247">
        <v>18623</v>
      </c>
      <c r="AK247">
        <v>8199</v>
      </c>
      <c r="AL247">
        <v>9234</v>
      </c>
      <c r="AM247">
        <v>8589</v>
      </c>
      <c r="AN247" s="1">
        <v>12620</v>
      </c>
      <c r="AO247" s="1">
        <v>14153</v>
      </c>
      <c r="AP247" s="1">
        <v>10702</v>
      </c>
      <c r="AQ247" s="1">
        <v>14965</v>
      </c>
      <c r="AR247" s="1">
        <v>6987</v>
      </c>
      <c r="AS247" s="1">
        <v>14358</v>
      </c>
      <c r="AT247" s="1">
        <v>4346</v>
      </c>
      <c r="AU247" s="1">
        <v>1447</v>
      </c>
      <c r="AV247" s="1">
        <v>1539</v>
      </c>
      <c r="AW247" s="1">
        <v>116</v>
      </c>
      <c r="AX247" s="1">
        <v>11216</v>
      </c>
      <c r="AY247">
        <v>4777</v>
      </c>
      <c r="AZ247">
        <v>21452</v>
      </c>
      <c r="BA247">
        <v>19536</v>
      </c>
      <c r="BB247">
        <v>28058</v>
      </c>
      <c r="BC247">
        <v>27604</v>
      </c>
    </row>
    <row r="248" spans="1:55" x14ac:dyDescent="0.25">
      <c r="B248" t="s">
        <v>205</v>
      </c>
      <c r="D248" t="s">
        <v>232</v>
      </c>
      <c r="AB248" s="1"/>
      <c r="AD248" s="1"/>
      <c r="AN248" s="1"/>
      <c r="AO248" s="1">
        <v>188</v>
      </c>
      <c r="AP248" s="1"/>
      <c r="AQ248" s="1"/>
      <c r="AR248" s="1"/>
      <c r="AZ248">
        <v>980</v>
      </c>
    </row>
    <row r="249" spans="1:55" x14ac:dyDescent="0.25">
      <c r="A249" t="s">
        <v>0</v>
      </c>
      <c r="B249" t="s">
        <v>116</v>
      </c>
      <c r="D249" t="s">
        <v>232</v>
      </c>
      <c r="J249">
        <v>387</v>
      </c>
      <c r="K249">
        <v>472</v>
      </c>
      <c r="L249">
        <v>430</v>
      </c>
      <c r="M249">
        <v>444</v>
      </c>
      <c r="N249">
        <v>397</v>
      </c>
      <c r="O249">
        <v>484</v>
      </c>
      <c r="P249">
        <v>356</v>
      </c>
      <c r="Q249">
        <v>338</v>
      </c>
      <c r="R249">
        <v>314</v>
      </c>
      <c r="X249">
        <v>40</v>
      </c>
      <c r="Y249">
        <v>320</v>
      </c>
      <c r="Z249">
        <v>453</v>
      </c>
      <c r="AA249" s="1">
        <v>458</v>
      </c>
      <c r="AD249" s="1"/>
    </row>
    <row r="250" spans="1:55" x14ac:dyDescent="0.25">
      <c r="A250" t="s">
        <v>0</v>
      </c>
      <c r="B250" t="s">
        <v>184</v>
      </c>
      <c r="D250" t="s">
        <v>232</v>
      </c>
      <c r="J250" s="1">
        <f t="shared" ref="J250:M250" si="4">SUM(J158:J249)</f>
        <v>9329060</v>
      </c>
      <c r="K250" s="1">
        <f t="shared" si="4"/>
        <v>9378777</v>
      </c>
      <c r="L250" s="1">
        <f t="shared" si="4"/>
        <v>10183382</v>
      </c>
      <c r="M250" s="1">
        <f t="shared" si="4"/>
        <v>9984063</v>
      </c>
      <c r="N250" s="1">
        <f t="shared" ref="N250:AE250" si="5">SUM(N158:N249)</f>
        <v>10633548</v>
      </c>
      <c r="O250" s="1">
        <f t="shared" si="5"/>
        <v>12099891</v>
      </c>
      <c r="P250" s="1">
        <f t="shared" si="5"/>
        <v>13097284</v>
      </c>
      <c r="Q250" s="1">
        <f t="shared" si="5"/>
        <v>14450516</v>
      </c>
      <c r="R250" s="1">
        <f t="shared" si="5"/>
        <v>13615375</v>
      </c>
      <c r="S250" s="1">
        <f t="shared" si="5"/>
        <v>0</v>
      </c>
      <c r="T250" s="1">
        <f t="shared" si="5"/>
        <v>0</v>
      </c>
      <c r="U250" s="1">
        <f t="shared" si="5"/>
        <v>0</v>
      </c>
      <c r="V250" s="1">
        <f t="shared" si="5"/>
        <v>0</v>
      </c>
      <c r="W250" s="1">
        <f t="shared" si="5"/>
        <v>0</v>
      </c>
      <c r="X250" s="1">
        <f t="shared" si="5"/>
        <v>9639552</v>
      </c>
      <c r="Y250" s="1">
        <f t="shared" si="5"/>
        <v>25457192</v>
      </c>
      <c r="Z250" s="1">
        <f t="shared" si="5"/>
        <v>13045907</v>
      </c>
      <c r="AA250" s="1">
        <f t="shared" si="5"/>
        <v>15308376</v>
      </c>
      <c r="AB250" s="1">
        <f t="shared" si="5"/>
        <v>20891351</v>
      </c>
      <c r="AC250" s="1">
        <f t="shared" si="5"/>
        <v>26489668</v>
      </c>
      <c r="AD250" s="1">
        <f t="shared" si="5"/>
        <v>26299565</v>
      </c>
      <c r="AE250" s="1">
        <f t="shared" si="5"/>
        <v>23682649</v>
      </c>
      <c r="AF250" s="1">
        <f t="shared" ref="AF250:AR250" si="6">SUM(AF158:AF249)</f>
        <v>22185648</v>
      </c>
      <c r="AG250" s="1">
        <f t="shared" si="6"/>
        <v>22839944</v>
      </c>
      <c r="AH250" s="1">
        <f t="shared" si="6"/>
        <v>23133498</v>
      </c>
      <c r="AI250" s="1">
        <f t="shared" si="6"/>
        <v>20563880</v>
      </c>
      <c r="AJ250" s="1">
        <f t="shared" si="6"/>
        <v>16090124</v>
      </c>
      <c r="AK250" s="1">
        <f t="shared" si="6"/>
        <v>11565529</v>
      </c>
      <c r="AL250" s="1">
        <f t="shared" si="6"/>
        <v>10468333</v>
      </c>
      <c r="AM250" s="1">
        <f t="shared" si="6"/>
        <v>11096636</v>
      </c>
      <c r="AN250" s="1">
        <f t="shared" si="6"/>
        <v>10994138</v>
      </c>
      <c r="AO250" s="1">
        <f t="shared" si="6"/>
        <v>10821242</v>
      </c>
      <c r="AP250" s="1">
        <f t="shared" si="6"/>
        <v>12239604</v>
      </c>
      <c r="AQ250" s="1">
        <f t="shared" si="6"/>
        <v>11502449</v>
      </c>
      <c r="AR250" s="1">
        <f t="shared" si="6"/>
        <v>10760016</v>
      </c>
      <c r="AS250" s="1">
        <f>SUM(AS158:AS248)</f>
        <v>9341890</v>
      </c>
      <c r="AT250" s="1">
        <f t="shared" ref="AT250:BC250" si="7">SUM(AT158:AT248)</f>
        <v>4572137</v>
      </c>
      <c r="AU250" s="1">
        <f t="shared" si="7"/>
        <v>2396047</v>
      </c>
      <c r="AV250" s="1">
        <f t="shared" si="7"/>
        <v>2834434</v>
      </c>
      <c r="AW250" s="1">
        <f t="shared" si="7"/>
        <v>2708174</v>
      </c>
      <c r="AX250" s="1">
        <f t="shared" si="7"/>
        <v>4212506</v>
      </c>
      <c r="AY250" s="1">
        <f t="shared" si="7"/>
        <v>8460580</v>
      </c>
      <c r="AZ250" s="1">
        <f t="shared" si="7"/>
        <v>8920347</v>
      </c>
      <c r="BA250" s="1">
        <f t="shared" si="7"/>
        <v>12882586</v>
      </c>
      <c r="BB250" s="1">
        <f t="shared" si="7"/>
        <v>10257522</v>
      </c>
      <c r="BC250" s="1">
        <f t="shared" si="7"/>
        <v>13359486</v>
      </c>
    </row>
    <row r="251" spans="1:55" x14ac:dyDescent="0.25">
      <c r="A251" t="s">
        <v>0</v>
      </c>
      <c r="B251" t="s">
        <v>185</v>
      </c>
      <c r="D251" t="s">
        <v>232</v>
      </c>
      <c r="J251">
        <f t="shared" ref="J251:M251" si="8">+J250+J157</f>
        <v>77779913</v>
      </c>
      <c r="K251">
        <f t="shared" si="8"/>
        <v>85102480</v>
      </c>
      <c r="L251">
        <f t="shared" si="8"/>
        <v>91942084</v>
      </c>
      <c r="M251">
        <f t="shared" si="8"/>
        <v>79623697</v>
      </c>
      <c r="N251">
        <f t="shared" ref="N251:W251" si="9">+N250+N157</f>
        <v>91344819</v>
      </c>
      <c r="O251">
        <f t="shared" si="9"/>
        <v>103761045</v>
      </c>
      <c r="P251">
        <f t="shared" si="9"/>
        <v>102759134</v>
      </c>
      <c r="Q251">
        <f t="shared" si="9"/>
        <v>111737691</v>
      </c>
      <c r="R251">
        <f t="shared" si="9"/>
        <v>109575037</v>
      </c>
      <c r="S251">
        <f t="shared" si="9"/>
        <v>0</v>
      </c>
      <c r="T251">
        <f t="shared" si="9"/>
        <v>0</v>
      </c>
      <c r="U251">
        <f t="shared" si="9"/>
        <v>0</v>
      </c>
      <c r="V251">
        <f t="shared" si="9"/>
        <v>0</v>
      </c>
      <c r="W251">
        <f t="shared" si="9"/>
        <v>0</v>
      </c>
      <c r="X251">
        <f t="shared" ref="X251:Z251" si="10">+X250+X157</f>
        <v>164753630</v>
      </c>
      <c r="Y251">
        <f t="shared" si="10"/>
        <v>222753331</v>
      </c>
      <c r="Z251">
        <f t="shared" si="10"/>
        <v>106919306</v>
      </c>
      <c r="AA251">
        <f t="shared" ref="AA251:AK251" si="11">+AA250+AA157</f>
        <v>103694670</v>
      </c>
      <c r="AB251">
        <f t="shared" si="11"/>
        <v>118543805</v>
      </c>
      <c r="AC251">
        <f t="shared" si="11"/>
        <v>139970143</v>
      </c>
      <c r="AD251">
        <f t="shared" si="11"/>
        <v>154036799</v>
      </c>
      <c r="AE251">
        <f t="shared" si="11"/>
        <v>125494968</v>
      </c>
      <c r="AF251">
        <f t="shared" si="11"/>
        <v>122952839</v>
      </c>
      <c r="AG251">
        <f t="shared" si="11"/>
        <v>120283244</v>
      </c>
      <c r="AH251">
        <f t="shared" si="11"/>
        <v>109701828</v>
      </c>
      <c r="AI251">
        <f t="shared" si="11"/>
        <v>86835409</v>
      </c>
      <c r="AJ251">
        <f t="shared" si="11"/>
        <v>63867549</v>
      </c>
      <c r="AK251">
        <f t="shared" si="11"/>
        <v>51021256</v>
      </c>
      <c r="AL251">
        <f t="shared" ref="AL251:AM251" si="12">+AL250+AL157</f>
        <v>49080727</v>
      </c>
      <c r="AM251">
        <f t="shared" si="12"/>
        <v>51243347</v>
      </c>
      <c r="AN251">
        <f>+AN250+AN157</f>
        <v>55302619</v>
      </c>
      <c r="AO251">
        <f t="shared" ref="AO251:BC251" si="13">+AO250+AO157</f>
        <v>60768859</v>
      </c>
      <c r="AP251">
        <f t="shared" si="13"/>
        <v>75133671</v>
      </c>
      <c r="AQ251">
        <f t="shared" si="13"/>
        <v>61524646</v>
      </c>
      <c r="AR251">
        <f t="shared" si="13"/>
        <v>46033592</v>
      </c>
      <c r="AS251" s="1">
        <f t="shared" si="13"/>
        <v>25982390</v>
      </c>
      <c r="AT251" s="1">
        <f t="shared" si="13"/>
        <v>12717100</v>
      </c>
      <c r="AU251" s="1">
        <f t="shared" si="13"/>
        <v>10578621</v>
      </c>
      <c r="AV251" s="1">
        <f t="shared" si="13"/>
        <v>13368520</v>
      </c>
      <c r="AW251" s="1">
        <f t="shared" si="13"/>
        <v>18242469</v>
      </c>
      <c r="AX251">
        <f t="shared" si="13"/>
        <v>51142876</v>
      </c>
      <c r="AY251">
        <f t="shared" si="13"/>
        <v>50268650</v>
      </c>
      <c r="AZ251">
        <f t="shared" si="13"/>
        <v>59839223</v>
      </c>
      <c r="BA251">
        <f t="shared" si="13"/>
        <v>64697713</v>
      </c>
      <c r="BB251">
        <f t="shared" si="13"/>
        <v>58606530</v>
      </c>
      <c r="BC251">
        <f t="shared" si="13"/>
        <v>84749894</v>
      </c>
    </row>
    <row r="253" spans="1:55" x14ac:dyDescent="0.25">
      <c r="J253">
        <f>77779913-J251</f>
        <v>0</v>
      </c>
      <c r="K253">
        <f>85102480-K251</f>
        <v>0</v>
      </c>
      <c r="L253">
        <f>91942084-L251</f>
        <v>0</v>
      </c>
      <c r="M253">
        <f>79623697-M251</f>
        <v>0</v>
      </c>
      <c r="N253">
        <f>91344819-N251</f>
        <v>0</v>
      </c>
      <c r="O253">
        <f>103761045-O251</f>
        <v>0</v>
      </c>
      <c r="P253">
        <f>102759134-P251</f>
        <v>0</v>
      </c>
      <c r="Q253">
        <f>111737691-Q251</f>
        <v>0</v>
      </c>
      <c r="R253">
        <f>109575037-R251</f>
        <v>0</v>
      </c>
      <c r="X253">
        <f>164746315-X251</f>
        <v>-7315</v>
      </c>
      <c r="Y253">
        <f>222753331-Y251</f>
        <v>0</v>
      </c>
      <c r="Z253">
        <f>106919306-Z251</f>
        <v>0</v>
      </c>
      <c r="AA253" s="1">
        <f>103694670-AA251</f>
        <v>0</v>
      </c>
      <c r="AB253">
        <f>118543805-AB251</f>
        <v>0</v>
      </c>
      <c r="AC253" s="1">
        <f>139970143-AC251</f>
        <v>0</v>
      </c>
      <c r="AD253">
        <f>154036799-AD251</f>
        <v>0</v>
      </c>
      <c r="AE253" s="1">
        <f>125494968-AE251</f>
        <v>0</v>
      </c>
      <c r="AF253">
        <f>122952839-AF251</f>
        <v>0</v>
      </c>
      <c r="AG253">
        <f>120283244-AG251</f>
        <v>0</v>
      </c>
      <c r="AH253">
        <f>109701828-AH251</f>
        <v>0</v>
      </c>
      <c r="AI253">
        <f>86835409-AI251</f>
        <v>0</v>
      </c>
      <c r="AJ253">
        <f>63867549-AJ251</f>
        <v>0</v>
      </c>
      <c r="AK253">
        <f>51021256-AK251</f>
        <v>0</v>
      </c>
      <c r="AL253">
        <f>49080727-AL251</f>
        <v>0</v>
      </c>
      <c r="AM253">
        <f>51243347-AM251</f>
        <v>0</v>
      </c>
      <c r="AN253">
        <f>55302619-AN251</f>
        <v>0</v>
      </c>
      <c r="AO253">
        <f>60768859-AO251</f>
        <v>0</v>
      </c>
      <c r="AP253">
        <f>75133671-AP251</f>
        <v>0</v>
      </c>
      <c r="AQ253">
        <f>61524646-AQ251</f>
        <v>0</v>
      </c>
      <c r="AR253">
        <f>46033592-AR251</f>
        <v>0</v>
      </c>
      <c r="AS253" s="1">
        <f>25982390-AS251</f>
        <v>0</v>
      </c>
      <c r="AT253" s="1">
        <f>12717100-AT251</f>
        <v>0</v>
      </c>
      <c r="AU253" s="1">
        <f>10578621-AU251</f>
        <v>0</v>
      </c>
      <c r="AV253" s="1">
        <f>13368520-AV251</f>
        <v>0</v>
      </c>
      <c r="AW253" s="1">
        <f>18242469-AW251</f>
        <v>0</v>
      </c>
      <c r="AX253">
        <f>51142876-AX251</f>
        <v>0</v>
      </c>
      <c r="AY253">
        <f>50268650-AY251</f>
        <v>0</v>
      </c>
      <c r="AZ253">
        <f>59839223-AZ251</f>
        <v>0</v>
      </c>
      <c r="BA253">
        <f>64697713-BA251</f>
        <v>0</v>
      </c>
      <c r="BB253">
        <f>58606530-BB251</f>
        <v>0</v>
      </c>
      <c r="BC253">
        <f>84749894-BC251</f>
        <v>0</v>
      </c>
    </row>
    <row r="255" spans="1:55" x14ac:dyDescent="0.25">
      <c r="Z255" t="s">
        <v>300</v>
      </c>
      <c r="AA255" t="s">
        <v>300</v>
      </c>
      <c r="AB255" t="s">
        <v>300</v>
      </c>
      <c r="AC255" t="s">
        <v>300</v>
      </c>
      <c r="AD255" t="s">
        <v>300</v>
      </c>
      <c r="AE255" t="s">
        <v>300</v>
      </c>
      <c r="AF255" t="s">
        <v>300</v>
      </c>
      <c r="AG255" t="s">
        <v>300</v>
      </c>
      <c r="AH255" t="s">
        <v>300</v>
      </c>
      <c r="AL255" t="s">
        <v>300</v>
      </c>
      <c r="AM255" t="s">
        <v>300</v>
      </c>
      <c r="AN255" t="s">
        <v>300</v>
      </c>
      <c r="AO255" t="s">
        <v>300</v>
      </c>
      <c r="AP255" t="s">
        <v>300</v>
      </c>
      <c r="AS255" t="s">
        <v>300</v>
      </c>
      <c r="AT255" t="s">
        <v>300</v>
      </c>
      <c r="AU255" t="s">
        <v>300</v>
      </c>
      <c r="AV255" t="s">
        <v>300</v>
      </c>
      <c r="AW255" t="s">
        <v>300</v>
      </c>
    </row>
    <row r="256" spans="1:55" x14ac:dyDescent="0.25">
      <c r="AS256"/>
      <c r="AT256"/>
      <c r="AU256"/>
      <c r="AV256"/>
      <c r="AW256"/>
    </row>
    <row r="257" spans="26:49" x14ac:dyDescent="0.25">
      <c r="AS257"/>
      <c r="AT257"/>
      <c r="AU257"/>
      <c r="AV257"/>
      <c r="AW257"/>
    </row>
    <row r="258" spans="26:49" x14ac:dyDescent="0.25">
      <c r="Z258" t="s">
        <v>301</v>
      </c>
      <c r="AA258" t="s">
        <v>301</v>
      </c>
      <c r="AB258" t="s">
        <v>301</v>
      </c>
      <c r="AC258" t="s">
        <v>301</v>
      </c>
      <c r="AD258" t="s">
        <v>301</v>
      </c>
      <c r="AE258" t="s">
        <v>301</v>
      </c>
      <c r="AF258" t="s">
        <v>301</v>
      </c>
      <c r="AG258" t="s">
        <v>301</v>
      </c>
      <c r="AH258" t="s">
        <v>301</v>
      </c>
      <c r="AL258" t="s">
        <v>301</v>
      </c>
      <c r="AM258" t="s">
        <v>301</v>
      </c>
      <c r="AN258" t="s">
        <v>301</v>
      </c>
      <c r="AO258" t="s">
        <v>301</v>
      </c>
      <c r="AP258" t="s">
        <v>301</v>
      </c>
      <c r="AS258" t="s">
        <v>301</v>
      </c>
      <c r="AT258" t="s">
        <v>301</v>
      </c>
      <c r="AU258" t="s">
        <v>301</v>
      </c>
      <c r="AV258" t="s">
        <v>301</v>
      </c>
      <c r="AW258" t="s">
        <v>301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imports</vt:lpstr>
      <vt:lpstr>imports (2)</vt:lpstr>
      <vt:lpstr>exports2</vt:lpstr>
      <vt:lpstr>exports</vt:lpstr>
      <vt:lpstr>domexp</vt:lpstr>
      <vt:lpstr>reexp</vt:lpstr>
      <vt:lpstr>Chart1</vt:lpstr>
      <vt:lpstr>Chart2</vt:lpstr>
      <vt:lpstr>Chart3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2008-10-29T17:25:29Z</dcterms:created>
  <dcterms:modified xsi:type="dcterms:W3CDTF">2012-10-11T20:22:15Z</dcterms:modified>
</cp:coreProperties>
</file>