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s\files-cdn\temp\"/>
    </mc:Choice>
  </mc:AlternateContent>
  <xr:revisionPtr revIDLastSave="0" documentId="13_ncr:1_{6E5D5270-67D6-4D97-B126-4742F651D10F}" xr6:coauthVersionLast="45" xr6:coauthVersionMax="45" xr10:uidLastSave="{00000000-0000-0000-0000-000000000000}"/>
  <bookViews>
    <workbookView xWindow="-108" yWindow="-108" windowWidth="23256" windowHeight="12696" xr2:uid="{00000000-000D-0000-FFFF-FFFF00000000}"/>
  </bookViews>
  <sheets>
    <sheet name="QLP - Q3" sheetId="12" r:id="rId1"/>
    <sheet name="QLP - Q4" sheetId="15" r:id="rId2"/>
    <sheet name="variables" sheetId="13" r:id="rId3"/>
    <sheet name="ALP-2020" sheetId="5" r:id="rId4"/>
  </sheets>
  <definedNames>
    <definedName name="_xlnm._FilterDatabase" localSheetId="3" hidden="1">'ALP-2020'!$A$6:$L$6</definedName>
    <definedName name="_xlnm._FilterDatabase" localSheetId="0" hidden="1">'QLP - Q3'!$A$1:$L$22</definedName>
    <definedName name="_xlnm._FilterDatabase" localSheetId="1" hidden="1">'QLP - Q4'!$A$1:$L$14</definedName>
    <definedName name="Calendar_Year">#REF!</definedName>
    <definedName name="Calendar10Month">#REF!</definedName>
    <definedName name="Calendar10MonthOption">MATCH(Calendar10Month,Months,0)</definedName>
    <definedName name="Calendar10Year">#REF!</definedName>
    <definedName name="Calendar11Month">#REF!</definedName>
    <definedName name="Calendar11MonthOption">MATCH(Calendar11Month,Months,0)</definedName>
    <definedName name="Calendar11Year">#REF!</definedName>
    <definedName name="Calendar12Month">#REF!</definedName>
    <definedName name="Calendar12MonthOption">MATCH(Calendar12Month,Months,0)</definedName>
    <definedName name="Calendar12Year">#REF!</definedName>
    <definedName name="Calendar1Month">#REF!</definedName>
    <definedName name="Calendar1MonthOption">MATCH(Calendar1Month,Months,0)</definedName>
    <definedName name="Calendar1Year">#REF!</definedName>
    <definedName name="Calendar2Month">#REF!</definedName>
    <definedName name="Calendar2MonthOption">MATCH(Calendar2Month,Months,0)</definedName>
    <definedName name="Calendar2Year">#REF!</definedName>
    <definedName name="Calendar3Month">#REF!</definedName>
    <definedName name="Calendar3MonthOption">MATCH(Calendar3Month,Months,0)</definedName>
    <definedName name="Calendar3Year">#REF!</definedName>
    <definedName name="Calendar4Month">#REF!</definedName>
    <definedName name="Calendar4MonthOption">MATCH(Calendar4Month,Months,0)</definedName>
    <definedName name="Calendar4Year">#REF!</definedName>
    <definedName name="Calendar5Month">#REF!</definedName>
    <definedName name="Calendar5MonthOption">MATCH(Calendar5Month,Months,0)</definedName>
    <definedName name="Calendar5Year">#REF!</definedName>
    <definedName name="Calendar6Month">#REF!</definedName>
    <definedName name="Calendar6MonthOption">MATCH(Calendar6Month,Months,0)</definedName>
    <definedName name="Calendar6Year">#REF!</definedName>
    <definedName name="Calendar7Month">#REF!</definedName>
    <definedName name="Calendar7MonthOption">MATCH(Calendar7Month,Months,0)</definedName>
    <definedName name="Calendar7Year">#REF!</definedName>
    <definedName name="Calendar8Month">#REF!</definedName>
    <definedName name="Calendar8MonthOption">MATCH(Calendar8Month,Months,0)</definedName>
    <definedName name="Calendar8Year">#REF!</definedName>
    <definedName name="Calendar9Month">#REF!</definedName>
    <definedName name="Calendar9MonthOption">MATCH(Calendar9Month,Months,0)</definedName>
    <definedName name="Calendar9Year">#REF!</definedName>
    <definedName name="ColumnTitle1">#REF!</definedName>
    <definedName name="ColumnTitleRegion1..H12.1">#REF!</definedName>
    <definedName name="ColumnTitleRegion10..H54.1">#REF!</definedName>
    <definedName name="ColumnTitleRegion11..C56.1">#REF!</definedName>
    <definedName name="ColumnTitleRegion12..D56.1">#REF!</definedName>
    <definedName name="ColumnTitleRegion13..H68.1">#REF!</definedName>
    <definedName name="ColumnTitleRegion14..C70.1">#REF!</definedName>
    <definedName name="ColumnTitleRegion15..D70.1">#REF!</definedName>
    <definedName name="ColumnTitleRegion16..H82.1">#REF!</definedName>
    <definedName name="ColumnTitleRegion17..C84.1">#REF!</definedName>
    <definedName name="ColumnTitleRegion18..D84.1">#REF!</definedName>
    <definedName name="ColumnTitleRegion19..H96.1">#REF!</definedName>
    <definedName name="ColumnTitleRegion2..C14.1">#REF!</definedName>
    <definedName name="ColumnTitleRegion20..C98.1">#REF!</definedName>
    <definedName name="ColumnTitleRegion21..D98.1">#REF!</definedName>
    <definedName name="ColumnTitleRegion22..H110.1">#REF!</definedName>
    <definedName name="ColumnTitleRegion23..C112.1">#REF!</definedName>
    <definedName name="ColumnTitleRegion24..D112.1">#REF!</definedName>
    <definedName name="ColumnTitleRegion25..H124.1">#REF!</definedName>
    <definedName name="ColumnTitleRegion26..C126.1">#REF!</definedName>
    <definedName name="ColumnTitleRegion27..D126.1">#REF!</definedName>
    <definedName name="ColumnTitleRegion28..H138.1">#REF!</definedName>
    <definedName name="ColumnTitleRegion29..C140.1">#REF!</definedName>
    <definedName name="ColumnTitleRegion3..D14.1">#REF!</definedName>
    <definedName name="ColumnTitleRegion30..D140.1">#REF!</definedName>
    <definedName name="ColumnTitleRegion31..H152.1">#REF!</definedName>
    <definedName name="ColumnTitleRegion32..C154.1">#REF!</definedName>
    <definedName name="ColumnTitleRegion33..D154.1">#REF!</definedName>
    <definedName name="ColumnTitleRegion34..H166.1">#REF!</definedName>
    <definedName name="ColumnTitleRegion35..C168.1">#REF!</definedName>
    <definedName name="ColumnTitleRegion36..D168.1">#REF!</definedName>
    <definedName name="ColumnTitleRegion4..H26.1">#REF!</definedName>
    <definedName name="ColumnTitleRegion5..C28.1">#REF!</definedName>
    <definedName name="ColumnTitleRegion6..D28.1">#REF!</definedName>
    <definedName name="ColumnTitleRegion7..H40.1">#REF!</definedName>
    <definedName name="ColumnTitleRegion8..C42.1">#REF!</definedName>
    <definedName name="ColumnTitleRegion9..D42.1">#REF!</definedName>
    <definedName name="Days">{0,1,2,3,4,5,6}</definedName>
    <definedName name="Months">{"January","February","March","April","May","June","July","August","September","October","November","December"}</definedName>
    <definedName name="StartDate">#REF!</definedName>
    <definedName name="Title1">#REF!</definedName>
    <definedName name="WeekdayOption">MATCH([0]!WeekStart,Weekdays,0)+10</definedName>
    <definedName name="Weekdays">{"Monday","Tuesday","Wednesday","Thursday","Friday","Saturday","Sunday"}</definedName>
    <definedName name="WeekStart">#REF!</definedName>
    <definedName name="WeekStartValue">IF([0]!WeekStart="Monday",2,1)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5" l="1"/>
  <c r="J10" i="15"/>
  <c r="J3" i="15"/>
  <c r="J2" i="15"/>
  <c r="J5" i="15"/>
  <c r="J4" i="15"/>
  <c r="J12" i="15"/>
  <c r="J11" i="15"/>
  <c r="J9" i="15"/>
  <c r="J8" i="15"/>
  <c r="J7" i="15"/>
  <c r="J6" i="15"/>
  <c r="F2" i="15"/>
  <c r="G2" i="15" s="1"/>
  <c r="F3" i="15"/>
  <c r="G3" i="15" s="1"/>
  <c r="J20" i="12"/>
  <c r="J19" i="12"/>
  <c r="J18" i="12"/>
  <c r="J17" i="12"/>
  <c r="J16" i="12"/>
  <c r="J15" i="12"/>
  <c r="J14" i="12"/>
  <c r="J13" i="12"/>
  <c r="J12" i="12"/>
  <c r="J11" i="12"/>
  <c r="J9" i="12"/>
  <c r="J10" i="12"/>
  <c r="J8" i="12"/>
  <c r="J7" i="12"/>
  <c r="J6" i="12"/>
  <c r="J5" i="12"/>
  <c r="J4" i="12"/>
  <c r="G21" i="12"/>
  <c r="F12" i="15"/>
  <c r="F11" i="15"/>
  <c r="F10" i="15"/>
  <c r="F9" i="15"/>
  <c r="F8" i="15"/>
  <c r="F7" i="15"/>
  <c r="F6" i="15"/>
  <c r="F5" i="15"/>
  <c r="F4" i="15"/>
  <c r="N1" i="15"/>
  <c r="H9" i="5"/>
  <c r="H8" i="5"/>
  <c r="O4" i="13"/>
  <c r="N1" i="12"/>
  <c r="I2" i="15" l="1"/>
  <c r="M2" i="15"/>
  <c r="G4" i="15"/>
  <c r="M4" i="15" s="1"/>
  <c r="G8" i="15"/>
  <c r="M8" i="15" s="1"/>
  <c r="I3" i="15"/>
  <c r="M3" i="15"/>
  <c r="G12" i="15"/>
  <c r="M12" i="15" s="1"/>
  <c r="G5" i="15"/>
  <c r="M5" i="15" s="1"/>
  <c r="G11" i="15"/>
  <c r="M11" i="15" s="1"/>
  <c r="G9" i="15"/>
  <c r="M9" i="15" s="1"/>
  <c r="G6" i="15"/>
  <c r="M6" i="15" s="1"/>
  <c r="F13" i="15"/>
  <c r="G10" i="15"/>
  <c r="M10" i="15" s="1"/>
  <c r="G7" i="15"/>
  <c r="M7" i="15" s="1"/>
  <c r="F20" i="12"/>
  <c r="G20" i="12" s="1"/>
  <c r="M20" i="12" s="1"/>
  <c r="F19" i="12"/>
  <c r="G19" i="12" s="1"/>
  <c r="M19" i="12" s="1"/>
  <c r="F18" i="12"/>
  <c r="G18" i="12" s="1"/>
  <c r="M18" i="12" s="1"/>
  <c r="F17" i="12"/>
  <c r="G17" i="12" s="1"/>
  <c r="M17" i="12" s="1"/>
  <c r="F15" i="12"/>
  <c r="G15" i="12" s="1"/>
  <c r="M15" i="12" s="1"/>
  <c r="F13" i="12"/>
  <c r="G13" i="12" s="1"/>
  <c r="M13" i="12" s="1"/>
  <c r="F14" i="12"/>
  <c r="G14" i="12" s="1"/>
  <c r="M14" i="12" s="1"/>
  <c r="F16" i="12"/>
  <c r="G16" i="12" s="1"/>
  <c r="M16" i="12" s="1"/>
  <c r="F12" i="12"/>
  <c r="G12" i="12" s="1"/>
  <c r="M12" i="12" s="1"/>
  <c r="F11" i="12"/>
  <c r="G11" i="12" s="1"/>
  <c r="M11" i="12" s="1"/>
  <c r="F10" i="12"/>
  <c r="G10" i="12" s="1"/>
  <c r="M10" i="12" s="1"/>
  <c r="F9" i="12"/>
  <c r="G9" i="12" s="1"/>
  <c r="M9" i="12" s="1"/>
  <c r="F8" i="12"/>
  <c r="G8" i="12" s="1"/>
  <c r="M8" i="12" s="1"/>
  <c r="F7" i="12"/>
  <c r="G7" i="12" s="1"/>
  <c r="M7" i="12" s="1"/>
  <c r="F6" i="12"/>
  <c r="G6" i="12" s="1"/>
  <c r="M6" i="12" s="1"/>
  <c r="F5" i="12"/>
  <c r="G5" i="12" s="1"/>
  <c r="M5" i="12" s="1"/>
  <c r="F4" i="12"/>
  <c r="G4" i="12" s="1"/>
  <c r="M4" i="12" s="1"/>
  <c r="J3" i="12"/>
  <c r="F3" i="12"/>
  <c r="G3" i="12" s="1"/>
  <c r="M3" i="12" s="1"/>
  <c r="F2" i="12"/>
  <c r="H4" i="15" l="1"/>
  <c r="I4" i="15" s="1"/>
  <c r="H5" i="15" s="1"/>
  <c r="I5" i="15" s="1"/>
  <c r="H6" i="15" s="1"/>
  <c r="I6" i="15" s="1"/>
  <c r="H7" i="15" s="1"/>
  <c r="I7" i="15" s="1"/>
  <c r="H8" i="15" s="1"/>
  <c r="I8" i="15" s="1"/>
  <c r="H9" i="15" s="1"/>
  <c r="I9" i="15" s="1"/>
  <c r="H10" i="15" s="1"/>
  <c r="I10" i="15" s="1"/>
  <c r="H11" i="15" s="1"/>
  <c r="I11" i="15" s="1"/>
  <c r="H12" i="15" s="1"/>
  <c r="I12" i="15" s="1"/>
  <c r="F21" i="12"/>
  <c r="G2" i="12"/>
  <c r="M2" i="12" s="1"/>
  <c r="J25" i="5"/>
  <c r="I2" i="12" l="1"/>
  <c r="C23" i="5"/>
  <c r="J31" i="5" l="1"/>
  <c r="J32" i="5"/>
  <c r="J33" i="5"/>
  <c r="J34" i="5"/>
  <c r="J35" i="5"/>
  <c r="J36" i="5"/>
  <c r="J37" i="5"/>
  <c r="J38" i="5"/>
  <c r="F26" i="5" l="1"/>
  <c r="J20" i="5" l="1"/>
  <c r="F11" i="5" l="1"/>
  <c r="F43" i="5"/>
  <c r="F7" i="5"/>
  <c r="F25" i="5" l="1"/>
  <c r="G25" i="5" s="1"/>
  <c r="F50" i="5"/>
  <c r="F49" i="5"/>
  <c r="F41" i="5"/>
  <c r="F42" i="5"/>
  <c r="F23" i="5"/>
  <c r="F24" i="5"/>
  <c r="F48" i="5"/>
  <c r="F47" i="5"/>
  <c r="F21" i="5"/>
  <c r="F46" i="5"/>
  <c r="F45" i="5"/>
  <c r="G45" i="5" s="1"/>
  <c r="M45" i="5" s="1"/>
  <c r="F44" i="5"/>
  <c r="F28" i="5"/>
  <c r="F27" i="5"/>
  <c r="F40" i="5"/>
  <c r="F39" i="5"/>
  <c r="F38" i="5"/>
  <c r="F37" i="5"/>
  <c r="F36" i="5"/>
  <c r="F35" i="5"/>
  <c r="F34" i="5"/>
  <c r="F33" i="5"/>
  <c r="F32" i="5"/>
  <c r="F31" i="5"/>
  <c r="F30" i="5"/>
  <c r="F29" i="5"/>
  <c r="F22" i="5"/>
  <c r="F20" i="5"/>
  <c r="F19" i="5"/>
  <c r="F18" i="5"/>
  <c r="G18" i="5" s="1"/>
  <c r="M18" i="5" s="1"/>
  <c r="F17" i="5"/>
  <c r="F16" i="5"/>
  <c r="F15" i="5"/>
  <c r="F9" i="5"/>
  <c r="F10" i="5"/>
  <c r="F14" i="5"/>
  <c r="J46" i="5"/>
  <c r="J45" i="5"/>
  <c r="J50" i="5"/>
  <c r="J49" i="5"/>
  <c r="J41" i="5"/>
  <c r="J42" i="5"/>
  <c r="J23" i="5"/>
  <c r="J24" i="5"/>
  <c r="J48" i="5"/>
  <c r="J47" i="5"/>
  <c r="J26" i="5"/>
  <c r="J44" i="5"/>
  <c r="J30" i="5"/>
  <c r="J29" i="5"/>
  <c r="J28" i="5"/>
  <c r="J27" i="5"/>
  <c r="J21" i="5"/>
  <c r="J22" i="5"/>
  <c r="J18" i="5"/>
  <c r="J40" i="5" l="1"/>
  <c r="J39" i="5"/>
  <c r="J16" i="5"/>
  <c r="J17" i="5"/>
  <c r="J19" i="5"/>
  <c r="J15" i="5"/>
  <c r="J14" i="5"/>
  <c r="G37" i="5" l="1"/>
  <c r="M37" i="5" s="1"/>
  <c r="G35" i="5"/>
  <c r="M35" i="5" s="1"/>
  <c r="G36" i="5"/>
  <c r="M36" i="5" s="1"/>
  <c r="G38" i="5"/>
  <c r="M38" i="5" s="1"/>
  <c r="G34" i="5"/>
  <c r="M34" i="5" s="1"/>
  <c r="G33" i="5"/>
  <c r="M33" i="5" s="1"/>
  <c r="G39" i="5"/>
  <c r="M39" i="5" s="1"/>
  <c r="G32" i="5"/>
  <c r="M32" i="5" s="1"/>
  <c r="G40" i="5"/>
  <c r="M40" i="5" s="1"/>
  <c r="G17" i="5" l="1"/>
  <c r="M17" i="5" s="1"/>
  <c r="G14" i="5"/>
  <c r="M14" i="5" s="1"/>
  <c r="G15" i="5"/>
  <c r="M15" i="5" s="1"/>
  <c r="F13" i="5" l="1"/>
  <c r="G12" i="5"/>
  <c r="M12" i="5" s="1"/>
  <c r="G11" i="5" l="1"/>
  <c r="M11" i="5" s="1"/>
  <c r="G19" i="5"/>
  <c r="M19" i="5" s="1"/>
  <c r="G49" i="5"/>
  <c r="M49" i="5" s="1"/>
  <c r="G50" i="5"/>
  <c r="M50" i="5" s="1"/>
  <c r="G29" i="5"/>
  <c r="M29" i="5" s="1"/>
  <c r="G24" i="5"/>
  <c r="M24" i="5" s="1"/>
  <c r="G47" i="5"/>
  <c r="M47" i="5" s="1"/>
  <c r="G48" i="5"/>
  <c r="M48" i="5" s="1"/>
  <c r="G43" i="5"/>
  <c r="M43" i="5" s="1"/>
  <c r="G30" i="5"/>
  <c r="M30" i="5" s="1"/>
  <c r="G10" i="5"/>
  <c r="M10" i="5" s="1"/>
  <c r="G20" i="5"/>
  <c r="M20" i="5" s="1"/>
  <c r="G23" i="5"/>
  <c r="G9" i="5"/>
  <c r="M9" i="5" s="1"/>
  <c r="G16" i="5"/>
  <c r="M16" i="5" s="1"/>
  <c r="G42" i="5"/>
  <c r="M42" i="5" s="1"/>
  <c r="G41" i="5"/>
  <c r="M41" i="5" s="1"/>
  <c r="G44" i="5"/>
  <c r="M44" i="5" s="1"/>
  <c r="G22" i="5"/>
  <c r="M22" i="5" s="1"/>
  <c r="G13" i="5"/>
  <c r="M13" i="5" s="1"/>
  <c r="G31" i="5"/>
  <c r="M31" i="5" s="1"/>
  <c r="G8" i="5"/>
  <c r="M8" i="5" s="1"/>
  <c r="G46" i="5"/>
  <c r="M46" i="5" s="1"/>
  <c r="G27" i="5"/>
  <c r="M27" i="5" s="1"/>
  <c r="G28" i="5"/>
  <c r="M28" i="5" s="1"/>
  <c r="M23" i="5" l="1"/>
  <c r="M25" i="5"/>
  <c r="G26" i="5"/>
  <c r="M26" i="5" s="1"/>
  <c r="F51" i="5"/>
  <c r="F52" i="5" s="1"/>
  <c r="G7" i="5"/>
  <c r="M7" i="5" s="1"/>
  <c r="G21" i="5"/>
  <c r="M21" i="5" s="1"/>
  <c r="G51" i="5" l="1"/>
  <c r="I7" i="5"/>
  <c r="I8" i="5" l="1"/>
  <c r="I9" i="5" l="1"/>
  <c r="H10" i="5" s="1"/>
  <c r="I10" i="5" l="1"/>
  <c r="H11" i="5" s="1"/>
  <c r="I11" i="5" l="1"/>
  <c r="H12" i="5" s="1"/>
  <c r="I12" i="5" l="1"/>
  <c r="H13" i="5" s="1"/>
  <c r="I13" i="5" l="1"/>
  <c r="H14" i="5" s="1"/>
  <c r="I14" i="5" l="1"/>
  <c r="H15" i="5" l="1"/>
  <c r="I15" i="5" s="1"/>
  <c r="H16" i="5" s="1"/>
  <c r="I16" i="5" s="1"/>
  <c r="H17" i="5" s="1"/>
  <c r="I17" i="5" l="1"/>
  <c r="H18" i="5" l="1"/>
  <c r="I18" i="5" s="1"/>
  <c r="H19" i="5" s="1"/>
  <c r="I19" i="5" s="1"/>
  <c r="H20" i="5" s="1"/>
  <c r="I20" i="5" l="1"/>
  <c r="I3" i="12"/>
  <c r="H4" i="12" l="1"/>
  <c r="I4" i="12" s="1"/>
  <c r="H5" i="12" s="1"/>
  <c r="I5" i="12" s="1"/>
  <c r="H6" i="12" s="1"/>
  <c r="I6" i="12" s="1"/>
  <c r="H7" i="12" s="1"/>
  <c r="I7" i="12" s="1"/>
  <c r="H8" i="12" s="1"/>
  <c r="I8" i="12" s="1"/>
  <c r="H9" i="12" s="1"/>
  <c r="I9" i="12" s="1"/>
  <c r="H10" i="12" s="1"/>
  <c r="I10" i="12" s="1"/>
  <c r="H11" i="12" s="1"/>
  <c r="I11" i="12" s="1"/>
  <c r="H12" i="12" s="1"/>
  <c r="I12" i="12" s="1"/>
  <c r="H13" i="12" s="1"/>
  <c r="I13" i="12" s="1"/>
  <c r="H14" i="12" s="1"/>
  <c r="I14" i="12" s="1"/>
  <c r="H15" i="12" s="1"/>
  <c r="I15" i="12" s="1"/>
  <c r="H16" i="12" s="1"/>
  <c r="I16" i="12" s="1"/>
  <c r="H17" i="12" s="1"/>
  <c r="I17" i="12" s="1"/>
  <c r="H18" i="12" s="1"/>
  <c r="I18" i="12" s="1"/>
  <c r="H19" i="12" s="1"/>
  <c r="I19" i="12" s="1"/>
  <c r="H20" i="12" s="1"/>
  <c r="I20" i="12" s="1"/>
  <c r="H21" i="5"/>
  <c r="I21" i="5" s="1"/>
  <c r="H22" i="5" s="1"/>
  <c r="I22" i="5" s="1"/>
  <c r="H23" i="5" l="1"/>
  <c r="I23" i="5" s="1"/>
  <c r="H24" i="5" l="1"/>
  <c r="I24" i="5" s="1"/>
  <c r="H25" i="5" l="1"/>
  <c r="I25" i="5" s="1"/>
  <c r="H26" i="5" l="1"/>
  <c r="I26" i="5" s="1"/>
  <c r="H27" i="5" l="1"/>
  <c r="I27" i="5" s="1"/>
  <c r="H28" i="5" l="1"/>
  <c r="I28" i="5" s="1"/>
  <c r="H29" i="5" l="1"/>
  <c r="I29" i="5" s="1"/>
  <c r="H30" i="5" l="1"/>
  <c r="I30" i="5" s="1"/>
  <c r="H31" i="5" l="1"/>
  <c r="I31" i="5" s="1"/>
  <c r="H32" i="5" l="1"/>
  <c r="I32" i="5" s="1"/>
  <c r="H33" i="5" l="1"/>
  <c r="I33" i="5" s="1"/>
  <c r="H34" i="5" l="1"/>
  <c r="I34" i="5" s="1"/>
  <c r="H35" i="5" l="1"/>
  <c r="I35" i="5" s="1"/>
  <c r="H36" i="5" l="1"/>
  <c r="I36" i="5" s="1"/>
  <c r="H37" i="5" l="1"/>
  <c r="I37" i="5" s="1"/>
  <c r="H38" i="5" l="1"/>
  <c r="I38" i="5" s="1"/>
  <c r="H39" i="5" l="1"/>
  <c r="I39" i="5" s="1"/>
  <c r="H40" i="5" l="1"/>
  <c r="I40" i="5" s="1"/>
  <c r="H41" i="5" l="1"/>
  <c r="I41" i="5" s="1"/>
  <c r="H42" i="5" l="1"/>
  <c r="I42" i="5" s="1"/>
  <c r="H43" i="5" l="1"/>
  <c r="I43" i="5" s="1"/>
  <c r="H44" i="5" l="1"/>
  <c r="I44" i="5" s="1"/>
  <c r="H45" i="5" l="1"/>
  <c r="I45" i="5" s="1"/>
  <c r="H46" i="5" l="1"/>
  <c r="I46" i="5" s="1"/>
  <c r="H47" i="5" l="1"/>
  <c r="I47" i="5" s="1"/>
  <c r="H48" i="5" l="1"/>
  <c r="I48" i="5" s="1"/>
  <c r="H49" i="5" l="1"/>
  <c r="I49" i="5" s="1"/>
  <c r="H50" i="5" l="1"/>
  <c r="I50" i="5" s="1"/>
</calcChain>
</file>

<file path=xl/sharedStrings.xml><?xml version="1.0" encoding="utf-8"?>
<sst xmlns="http://schemas.openxmlformats.org/spreadsheetml/2006/main" count="246" uniqueCount="88">
  <si>
    <t>Course Name</t>
  </si>
  <si>
    <t>Priority</t>
  </si>
  <si>
    <t>Start Date</t>
  </si>
  <si>
    <t>Udemy - AWS</t>
  </si>
  <si>
    <t>End Date</t>
  </si>
  <si>
    <t>Status</t>
  </si>
  <si>
    <t>DONE</t>
  </si>
  <si>
    <t>Annual Learning Plan</t>
  </si>
  <si>
    <t xml:space="preserve"> Hours</t>
  </si>
  <si>
    <t xml:space="preserve"> Days</t>
  </si>
  <si>
    <t>Hours per Day</t>
  </si>
  <si>
    <t>URL</t>
  </si>
  <si>
    <t>Previous Notes - 10 days</t>
  </si>
  <si>
    <t>Udemy - Angular 8</t>
  </si>
  <si>
    <t>HackerRank - Java - 6 🌟</t>
  </si>
  <si>
    <t>Udemy - Spring and Hibernate</t>
  </si>
  <si>
    <t>HackerRank - Interview Prep Kit</t>
  </si>
  <si>
    <t>HackerRank - Javascript 10 days</t>
  </si>
  <si>
    <t>https://www.udemy.com/course/spring-hibernate-tutorial/</t>
  </si>
  <si>
    <t>https://www.udemy.com/course/the-complete-guide-to-angular-2/</t>
  </si>
  <si>
    <t>https://www.udemy.com/course/aws-certified-developer-associate/</t>
  </si>
  <si>
    <t>HackerRank - SQL - 6 🌟</t>
  </si>
  <si>
    <t>https://www.hackerrank.com/domains/java</t>
  </si>
  <si>
    <t>https://www.hackerrank.com/domains/data-structures</t>
  </si>
  <si>
    <t>https://www.hackerrank.com/domains/sql</t>
  </si>
  <si>
    <t>https://www.hackerrank.com/interview/interview-preparation-kit</t>
  </si>
  <si>
    <t>https://www.hackerrank.com/domains/tutorials/10-days-of-javascript</t>
  </si>
  <si>
    <t xml:space="preserve">https://www.journaldev.com/31902/gangs-of-four-gof-design-patterns </t>
  </si>
  <si>
    <t>Design Patterns - JournalDev</t>
  </si>
  <si>
    <t>DSA - Book</t>
  </si>
  <si>
    <t xml:space="preserve">https://www.YT.com/watch?v=msXL2oDexqw&amp;list=PLqq-6Pq4lTTbx8p2oCgcAQGQyqN8XeA1x </t>
  </si>
  <si>
    <t>YT - Java Brains - Java8 lambda</t>
  </si>
  <si>
    <t xml:space="preserve">https://www.YT.com/watch?v=gpIUfj3KaOc&amp;list=PLqq-6Pq4lTTa9YGfyhyW2CqdtW9RtY-I3 </t>
  </si>
  <si>
    <t xml:space="preserve">https://www.YT.com/watch?v=2E3WqYupx7c&amp;list=PLqq-6Pq4lTTa4ad5JISViSb2FVG8Vwa4o </t>
  </si>
  <si>
    <t>https://www.YT.com/user/koushks/playlists</t>
  </si>
  <si>
    <t>https://www.YT.com/channel/UC8OU1Tc1kxiI37uXBAbTX7A/playlists</t>
  </si>
  <si>
    <t>YT - Gaurav Sen - Dynamic Programming + System Design</t>
  </si>
  <si>
    <t>https://www.YT.com/channel/UCRPMAqdtSgd0Ipeef7iFsKw/playlists</t>
  </si>
  <si>
    <t>YT - Gaurav Sen - Miscellaneous</t>
  </si>
  <si>
    <t>YT - Java Brains - Angular 6</t>
  </si>
  <si>
    <t>YT - Java Brains - JS</t>
  </si>
  <si>
    <t xml:space="preserve">https://www.YT.com/watch?v=0IAPZzGSbME&amp;list=PLDN4rrl48XKpZkf03iYFl-O29szjTrs_O </t>
  </si>
  <si>
    <t>https://www.YT.com/user/mycodeschool/playlists</t>
  </si>
  <si>
    <t>YT - GFG - Miscellaneous</t>
  </si>
  <si>
    <t>https://www.YT.com/channel/UC0RhatS1pyxInC00YKjjBqQ/playlists</t>
  </si>
  <si>
    <t>YT - GFG - Programming Interview Questions</t>
  </si>
  <si>
    <t>YT - Tushar Roy - All Playlist</t>
  </si>
  <si>
    <t>https://www.YT.com/user/tusharroy2525/playlists</t>
  </si>
  <si>
    <t>YT - Tech Dummies - All Playlist</t>
  </si>
  <si>
    <t>https://www.YT.com/channel/UCn1XnDWhsLS5URXTi5wtFTA/playlists</t>
  </si>
  <si>
    <t>Notes - Kafka</t>
  </si>
  <si>
    <t>%Completed</t>
  </si>
  <si>
    <t>WIP</t>
  </si>
  <si>
    <t>ToDo</t>
  </si>
  <si>
    <t>Done</t>
  </si>
  <si>
    <t>YTC - Java Brains - JUnit5</t>
  </si>
  <si>
    <t>YTC - Java Brains - Spring Framework</t>
  </si>
  <si>
    <t>YTC - Java Brains - Spring AOP</t>
  </si>
  <si>
    <t>YTC - Java Brains - Microservices 1</t>
  </si>
  <si>
    <t>YTC - Java Brains - Microservices 2</t>
  </si>
  <si>
    <t>YTC - Java Brains - Microservices 3</t>
  </si>
  <si>
    <t>YTC - my code school</t>
  </si>
  <si>
    <t>YTC - Abdul Bari - Algorithms</t>
  </si>
  <si>
    <t>YTC - GFG - DS - Arrays</t>
  </si>
  <si>
    <t>YTC - GFG - DS - LinkedList</t>
  </si>
  <si>
    <t>YTC - GFG - DS - Stack</t>
  </si>
  <si>
    <t>YTC - GFG - DS - Queue</t>
  </si>
  <si>
    <t>YTC - GFG - DS - Matrix</t>
  </si>
  <si>
    <t>YTC - GFG - DS - Graph</t>
  </si>
  <si>
    <t>YTC - GFG - DS - Trees</t>
  </si>
  <si>
    <t>YTC - GFG - DS - Hashing</t>
  </si>
  <si>
    <t>YTC - GFG - DS - Trie</t>
  </si>
  <si>
    <t>YTC - Java Brains - SpringBoot</t>
  </si>
  <si>
    <t>YTC - Learning Journal - Kafka</t>
  </si>
  <si>
    <t>YTC - Java Brains - Spring Data</t>
  </si>
  <si>
    <t>Udemy - Data Structures</t>
  </si>
  <si>
    <t>HackerRank - Problem Solving - Algo</t>
  </si>
  <si>
    <t>HackerRank - Problem Solving - DS</t>
  </si>
  <si>
    <t>N</t>
  </si>
  <si>
    <t>i</t>
  </si>
  <si>
    <t>t</t>
  </si>
  <si>
    <t>Create Index for DSA</t>
  </si>
  <si>
    <t>topic and Subtopic</t>
  </si>
  <si>
    <t>Office time 1 hour 9-10 am</t>
  </si>
  <si>
    <t>Quarterly Learning Plan</t>
  </si>
  <si>
    <t>current</t>
  </si>
  <si>
    <t>total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</si>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</sst>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-F800]dddd\,\ mmmm\ dd\,\ yyyy"/>
    <numFmt numFmtId="165" formatCode="dd"/>
    <numFmt numFmtId="166" formatCode="&quot;Done&quot;;&quot;&quot;;&quot;&quot;"/>
    <numFmt numFmtId="167" formatCode="&quot;Done&quot;;&quot;&quot;;&quot;Overdue&quot;"/>
  </numFmts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0"/>
      <name val="Calibri Light"/>
      <family val="2"/>
      <scheme val="major"/>
    </font>
    <font>
      <sz val="36"/>
      <color theme="4" tint="-0.24994659260841701"/>
      <name val="Calibri"/>
      <family val="2"/>
      <scheme val="minor"/>
    </font>
    <font>
      <b/>
      <sz val="28"/>
      <color theme="0"/>
      <name val="Calibri Light"/>
      <family val="2"/>
      <scheme val="major"/>
    </font>
    <font>
      <sz val="11"/>
      <color theme="5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1"/>
      <color theme="3"/>
      <name val="Calibri Light"/>
      <family val="2"/>
      <scheme val="major"/>
    </font>
    <font>
      <b/>
      <sz val="38"/>
      <color theme="1" tint="0.24994659260841701"/>
      <name val="Calibri"/>
      <family val="1"/>
      <scheme val="minor"/>
    </font>
    <font>
      <sz val="11"/>
      <color theme="1" tint="4.9989318521683403E-2"/>
      <name val="Calibri"/>
      <family val="1"/>
      <scheme val="minor"/>
    </font>
    <font>
      <sz val="16"/>
      <color theme="0"/>
      <name val="Calibri"/>
      <family val="1"/>
      <scheme val="minor"/>
    </font>
    <font>
      <sz val="36"/>
      <color theme="0"/>
      <name val="Calibri Light"/>
      <family val="1"/>
      <scheme val="major"/>
    </font>
    <font>
      <sz val="11"/>
      <color theme="3"/>
      <name val="Calibri"/>
      <family val="1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/>
        <bgColor indexed="64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  <fill>
      <patternFill patternType="solid">
        <fgColor theme="1" tint="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thick">
        <color theme="1"/>
      </bottom>
      <diagonal/>
    </border>
  </borders>
  <cellStyleXfs count="32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7" fillId="5" borderId="0">
      <alignment horizontal="left" vertical="center" wrapText="1"/>
    </xf>
    <xf numFmtId="0" fontId="7" fillId="5" borderId="0">
      <alignment horizontal="left" vertical="center" wrapText="1" indent="1"/>
    </xf>
    <xf numFmtId="0" fontId="8" fillId="0" borderId="1" applyNumberFormat="0" applyFill="0" applyProtection="0"/>
    <xf numFmtId="0" fontId="9" fillId="0" borderId="0" applyFill="0" applyBorder="0" applyProtection="0"/>
    <xf numFmtId="165" fontId="2" fillId="0" borderId="0" applyNumberFormat="0" applyFill="0" applyProtection="0">
      <alignment horizontal="left" vertical="top" wrapText="1" indent="1"/>
    </xf>
    <xf numFmtId="165" fontId="10" fillId="0" borderId="2" applyFill="0" applyProtection="0">
      <alignment horizontal="left" vertical="top" wrapText="1" indent="1"/>
    </xf>
    <xf numFmtId="165" fontId="9" fillId="0" borderId="3" applyNumberFormat="0" applyFill="0" applyProtection="0">
      <alignment horizontal="left" vertical="center" wrapText="1" indent="1"/>
    </xf>
    <xf numFmtId="165" fontId="11" fillId="0" borderId="4" applyFill="0" applyProtection="0">
      <alignment horizontal="left" vertical="center" wrapText="1" indent="1"/>
    </xf>
    <xf numFmtId="0" fontId="12" fillId="6" borderId="5" applyNumberFormat="0" applyProtection="0">
      <alignment horizontal="left" vertical="center" indent="1"/>
    </xf>
    <xf numFmtId="0" fontId="12" fillId="7" borderId="5" applyNumberFormat="0" applyProtection="0">
      <alignment horizontal="left" indent="1"/>
    </xf>
    <xf numFmtId="0" fontId="13" fillId="0" borderId="0" applyNumberFormat="0" applyFill="0" applyProtection="0">
      <alignment horizontal="left" indent="3"/>
    </xf>
    <xf numFmtId="0" fontId="14" fillId="7" borderId="0" applyNumberFormat="0" applyBorder="0" applyProtection="0">
      <alignment horizontal="center"/>
    </xf>
    <xf numFmtId="0" fontId="2" fillId="0" borderId="0"/>
    <xf numFmtId="0" fontId="15" fillId="0" borderId="0">
      <alignment vertical="center"/>
    </xf>
    <xf numFmtId="0" fontId="2" fillId="4" borderId="6" applyFill="0">
      <alignment vertical="center"/>
    </xf>
    <xf numFmtId="0" fontId="5" fillId="0" borderId="0">
      <alignment vertical="center" wrapText="1"/>
    </xf>
    <xf numFmtId="166" fontId="7" fillId="0" borderId="0">
      <alignment horizontal="center" vertical="center"/>
    </xf>
    <xf numFmtId="9" fontId="2" fillId="0" borderId="0" applyFont="0" applyFill="0" applyBorder="0" applyProtection="0">
      <alignment horizontal="right" vertical="center" indent="1"/>
    </xf>
    <xf numFmtId="14" fontId="5" fillId="0" borderId="0" applyFill="0" applyBorder="0">
      <alignment horizontal="right" vertical="center"/>
    </xf>
    <xf numFmtId="0" fontId="17" fillId="0" borderId="0" applyFill="0" applyBorder="0" applyProtection="0">
      <alignment horizontal="left"/>
    </xf>
    <xf numFmtId="0" fontId="18" fillId="0" borderId="0" applyFill="0" applyProtection="0">
      <alignment horizontal="right" indent="2"/>
    </xf>
    <xf numFmtId="0" fontId="19" fillId="0" borderId="7" applyNumberFormat="0" applyFill="0" applyProtection="0"/>
    <xf numFmtId="0" fontId="20" fillId="0" borderId="0">
      <alignment horizontal="left" vertical="center" wrapText="1" indent="1"/>
    </xf>
    <xf numFmtId="0" fontId="21" fillId="11" borderId="0">
      <alignment horizontal="left" vertical="center" indent="2"/>
    </xf>
    <xf numFmtId="0" fontId="22" fillId="12" borderId="0" applyNumberFormat="0" applyBorder="0" applyProtection="0">
      <alignment horizontal="left" vertical="center" indent="2"/>
    </xf>
    <xf numFmtId="14" fontId="20" fillId="0" borderId="0">
      <alignment horizontal="left" vertical="center" indent="1"/>
    </xf>
    <xf numFmtId="9" fontId="20" fillId="0" borderId="0" applyFont="0" applyFill="0" applyBorder="0" applyProtection="0">
      <alignment horizontal="right" vertical="center" indent="1"/>
    </xf>
    <xf numFmtId="167" fontId="23" fillId="0" borderId="0" applyFill="0" applyBorder="0">
      <alignment horizontal="center" vertical="center"/>
    </xf>
    <xf numFmtId="9" fontId="24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2" borderId="0" xfId="0" applyFont="1" applyFill="1"/>
    <xf numFmtId="164" fontId="0" fillId="0" borderId="0" xfId="0" applyNumberFormat="1"/>
    <xf numFmtId="0" fontId="3" fillId="3" borderId="0" xfId="0" applyFont="1" applyFill="1"/>
    <xf numFmtId="0" fontId="4" fillId="0" borderId="0" xfId="1"/>
    <xf numFmtId="0" fontId="0" fillId="8" borderId="0" xfId="0" applyFill="1"/>
    <xf numFmtId="0" fontId="0" fillId="0" borderId="0" xfId="0" applyFill="1"/>
    <xf numFmtId="0" fontId="0" fillId="9" borderId="0" xfId="0" applyFill="1"/>
    <xf numFmtId="0" fontId="16" fillId="9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left" vertical="center"/>
    </xf>
    <xf numFmtId="0" fontId="7" fillId="10" borderId="0" xfId="0" applyFont="1" applyFill="1"/>
    <xf numFmtId="164" fontId="7" fillId="10" borderId="0" xfId="0" applyNumberFormat="1" applyFont="1" applyFill="1"/>
    <xf numFmtId="0" fontId="6" fillId="10" borderId="0" xfId="0" applyFont="1" applyFill="1"/>
    <xf numFmtId="0" fontId="0" fillId="0" borderId="0" xfId="0" applyAlignment="1">
      <alignment horizontal="center"/>
    </xf>
    <xf numFmtId="2" fontId="0" fillId="0" borderId="0" xfId="31" applyNumberFormat="1" applyFont="1" applyAlignment="1">
      <alignment horizontal="center"/>
    </xf>
    <xf numFmtId="0" fontId="3" fillId="3" borderId="0" xfId="0" applyFont="1" applyFill="1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/>
    <xf numFmtId="0" fontId="3" fillId="3" borderId="0" xfId="0" applyFont="1" applyFill="1" applyAlignment="1">
      <alignment horizontal="center" vertical="center"/>
    </xf>
    <xf numFmtId="0" fontId="7" fillId="13" borderId="0" xfId="0" applyFont="1" applyFill="1"/>
    <xf numFmtId="0" fontId="7" fillId="13" borderId="0" xfId="0" applyFont="1" applyFill="1" applyAlignment="1">
      <alignment horizontal="center"/>
    </xf>
    <xf numFmtId="164" fontId="7" fillId="13" borderId="0" xfId="0" applyNumberFormat="1" applyFont="1" applyFill="1"/>
    <xf numFmtId="2" fontId="7" fillId="13" borderId="0" xfId="0" applyNumberFormat="1" applyFont="1" applyFill="1" applyAlignment="1">
      <alignment horizontal="center"/>
    </xf>
    <xf numFmtId="0" fontId="6" fillId="13" borderId="0" xfId="0" applyFont="1" applyFill="1" applyAlignment="1">
      <alignment horizontal="center"/>
    </xf>
    <xf numFmtId="2" fontId="7" fillId="13" borderId="0" xfId="31" applyNumberFormat="1" applyFont="1" applyFill="1" applyAlignment="1">
      <alignment horizontal="center"/>
    </xf>
    <xf numFmtId="0" fontId="26" fillId="13" borderId="0" xfId="1" applyFont="1" applyFill="1"/>
    <xf numFmtId="0" fontId="6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/>
    </xf>
    <xf numFmtId="0" fontId="1" fillId="13" borderId="0" xfId="0" applyFont="1" applyFill="1"/>
    <xf numFmtId="2" fontId="1" fillId="13" borderId="0" xfId="0" applyNumberFormat="1" applyFont="1" applyFill="1" applyAlignment="1">
      <alignment horizontal="center"/>
    </xf>
    <xf numFmtId="0" fontId="25" fillId="13" borderId="0" xfId="0" applyFont="1" applyFill="1" applyAlignment="1">
      <alignment horizontal="center"/>
    </xf>
    <xf numFmtId="164" fontId="1" fillId="13" borderId="0" xfId="0" applyNumberFormat="1" applyFont="1" applyFill="1"/>
    <xf numFmtId="2" fontId="1" fillId="13" borderId="0" xfId="31" applyNumberFormat="1" applyFont="1" applyFill="1" applyAlignment="1">
      <alignment horizontal="center"/>
    </xf>
    <xf numFmtId="0" fontId="6" fillId="13" borderId="0" xfId="0" applyFont="1" applyFill="1" applyAlignment="1">
      <alignment vertical="center"/>
    </xf>
    <xf numFmtId="0" fontId="6" fillId="13" borderId="0" xfId="0" applyFont="1" applyFill="1"/>
  </cellXfs>
  <cellStyles count="32">
    <cellStyle name="Actors" xfId="4" xr:uid="{F29AF49B-AECA-4627-BA36-AD142BDCC4FF}"/>
    <cellStyle name="Calendar Year" xfId="26" xr:uid="{394A4C9C-43F7-423E-8CF3-FC6165EFD370}"/>
    <cellStyle name="Date" xfId="21" xr:uid="{64E2D68E-B0B8-43FC-9273-604D3431D0FF}"/>
    <cellStyle name="Date 2" xfId="28" xr:uid="{5784EAD4-B876-48D7-863B-4C443FF6C4C3}"/>
    <cellStyle name="Day" xfId="10" xr:uid="{0869EE09-535C-4323-A8B9-826F1C027D2E}"/>
    <cellStyle name="Day Detail" xfId="8" xr:uid="{32EFFEEB-8DDD-4897-9D18-802A99474544}"/>
    <cellStyle name="Done" xfId="19" xr:uid="{77AF5F64-3E73-4758-A571-BBEEDF93935B}"/>
    <cellStyle name="Done/Overdue" xfId="30" xr:uid="{FAC5A70F-897D-4996-86E4-0B3BCB45058E}"/>
    <cellStyle name="Heading 1 2" xfId="5" xr:uid="{84230F63-F7D8-4D25-A64A-DA04EFD4297B}"/>
    <cellStyle name="Heading 1 3" xfId="13" xr:uid="{518623E9-BD70-4B6F-A977-71207F36CB05}"/>
    <cellStyle name="Heading 1 4" xfId="22" xr:uid="{E8D4E1BE-A656-4B08-9CD0-162C8AD1E6AA}"/>
    <cellStyle name="Heading 2 2" xfId="11" xr:uid="{CF4E8BD0-B576-4592-B71A-DDACD76D0811}"/>
    <cellStyle name="Heading 2 3" xfId="23" xr:uid="{B8593DD0-8D20-410D-A7F5-C6F006BFD1DF}"/>
    <cellStyle name="Heading 3 2" xfId="12" xr:uid="{803420E2-A456-492A-98EE-49F3E5C31FDB}"/>
    <cellStyle name="Hyperlink" xfId="1" builtinId="8"/>
    <cellStyle name="Normal" xfId="0" builtinId="0"/>
    <cellStyle name="Normal 2" xfId="2" xr:uid="{AB28C65A-5F56-4C18-BF97-175841D40391}"/>
    <cellStyle name="Normal 3" xfId="3" xr:uid="{7A711AC8-E851-4BAF-9289-B0F255E9D02C}"/>
    <cellStyle name="Normal 4" xfId="6" xr:uid="{00790415-CAA3-49E0-99E0-0D151DC54959}"/>
    <cellStyle name="Normal 5" xfId="15" xr:uid="{B3F9C206-6F0A-492D-A9EB-7C6275DE4BD8}"/>
    <cellStyle name="Normal 6" xfId="18" xr:uid="{C5949ECA-275B-4B32-951F-9F6DEC280D48}"/>
    <cellStyle name="Normal 7" xfId="25" xr:uid="{B2467105-BAA7-4035-83D6-F3D0B6A6BD37}"/>
    <cellStyle name="Notes" xfId="7" xr:uid="{473A314A-EB45-4832-88CE-C23FDDF8E6BB}"/>
    <cellStyle name="Notes Header" xfId="9" xr:uid="{6EF4AA2D-A6D9-4B73-A70D-0DE60997D9A6}"/>
    <cellStyle name="Percent" xfId="31" builtinId="5"/>
    <cellStyle name="Percent 2" xfId="20" xr:uid="{0063371E-6335-428C-9F04-5F7E7ACD0317}"/>
    <cellStyle name="Percent 3" xfId="29" xr:uid="{B7336E89-1864-430B-86BD-F08FAF3DFE84}"/>
    <cellStyle name="Style 1" xfId="17" xr:uid="{8F8B8457-9463-40EC-A870-7BAD09F8CFC3}"/>
    <cellStyle name="Style 2" xfId="16" xr:uid="{498912E9-AB11-4FA9-A718-DFBD38FB9319}"/>
    <cellStyle name="Title 2" xfId="14" xr:uid="{7992DF19-694A-42F6-941C-5AA191679327}"/>
    <cellStyle name="Title 3" xfId="24" xr:uid="{A2191916-F69B-4126-9A33-C1ADE48F76A0}"/>
    <cellStyle name="Title 4" xfId="27" xr:uid="{A857FE3C-F4FC-48BB-85F4-E88AEBE74528}"/>
  </cellStyles>
  <dxfs count="26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  <dxf>
      <fill>
        <patternFill>
          <bgColor theme="1"/>
        </patternFill>
      </fill>
    </dxf>
    <dxf>
      <fill>
        <patternFill>
          <bgColor theme="1" tint="0.14996795556505021"/>
        </patternFill>
      </fill>
    </dxf>
    <dxf>
      <font>
        <b val="0"/>
        <i val="0"/>
        <color theme="1" tint="0.14993743705557422"/>
      </font>
      <fill>
        <patternFill>
          <bgColor theme="4"/>
        </patternFill>
      </fill>
      <border>
        <top style="thick">
          <color theme="1" tint="0.14996795556505021"/>
        </top>
        <bottom style="medium">
          <color theme="4"/>
        </bottom>
      </border>
    </dxf>
  </dxfs>
  <tableStyles count="3" defaultTableStyle="TableStyleMedium2" defaultPivotStyle="PivotStyleLight16">
    <tableStyle name="Movie List" pivot="0" count="3" xr9:uid="{4BA40043-EF4C-4ACF-9629-DA3D423964A3}">
      <tableStyleElement type="headerRow" dxfId="262"/>
      <tableStyleElement type="firstRowStripe" dxfId="261"/>
      <tableStyleElement type="secondRowStripe" dxfId="260"/>
    </tableStyle>
    <tableStyle name="To Do List" pivot="0" count="3" xr9:uid="{0275F2EF-7ED0-40A8-B1C2-7D29C94D149D}">
      <tableStyleElement type="wholeTable" dxfId="259"/>
      <tableStyleElement type="headerRow" dxfId="258"/>
      <tableStyleElement type="secondRowStripe" dxfId="257"/>
    </tableStyle>
    <tableStyle name="To-Do List" pivot="0" count="1" xr9:uid="{F3904ECC-67AD-4EB4-B6B9-03C65BDB7C8D}">
      <tableStyleElement type="wholeTable" dxfId="256"/>
    </tableStyle>
  </tableStyles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demy.com/course/the-complete-guide-to-angular-2/" TargetMode="External"/><Relationship Id="rId3" Type="http://schemas.openxmlformats.org/officeDocument/2006/relationships/hyperlink" Target="https://www.youtube.com/watch?v=0IAPZzGSbME&amp;list=PLDN4rrl48XKpZkf03iYFl-O29szjTrs_O" TargetMode="External"/><Relationship Id="rId7" Type="http://schemas.openxmlformats.org/officeDocument/2006/relationships/hyperlink" Target="https://www.udemy.com/course/the-complete-guide-to-angular-2/" TargetMode="External"/><Relationship Id="rId2" Type="http://schemas.openxmlformats.org/officeDocument/2006/relationships/hyperlink" Target="https://www.youtube.com/user/koushks/playlists" TargetMode="External"/><Relationship Id="rId1" Type="http://schemas.openxmlformats.org/officeDocument/2006/relationships/hyperlink" Target="https://www.youtube.com/user/mycodeschool/playlists" TargetMode="External"/><Relationship Id="rId6" Type="http://schemas.openxmlformats.org/officeDocument/2006/relationships/hyperlink" Target="https://www.hackerrank.com/interview/interview-preparation-kit" TargetMode="External"/><Relationship Id="rId5" Type="http://schemas.openxmlformats.org/officeDocument/2006/relationships/hyperlink" Target="https://www.youtube.com/channel/UC0RhatS1pyxInC00YKjjBqQ/playlists" TargetMode="External"/><Relationship Id="rId4" Type="http://schemas.openxmlformats.org/officeDocument/2006/relationships/hyperlink" Target="https://www.youtube.com/channel/UC0RhatS1pyxInC00YKjjBqQ/playlist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ackerrank.com/domains/java" TargetMode="External"/><Relationship Id="rId3" Type="http://schemas.openxmlformats.org/officeDocument/2006/relationships/hyperlink" Target="https://www.youtube.com/channel/UC8OU1Tc1kxiI37uXBAbTX7A/playlists" TargetMode="External"/><Relationship Id="rId7" Type="http://schemas.openxmlformats.org/officeDocument/2006/relationships/hyperlink" Target="https://www.hackerrank.com/domains/data-structures" TargetMode="External"/><Relationship Id="rId2" Type="http://schemas.openxmlformats.org/officeDocument/2006/relationships/hyperlink" Target="https://www.youtube.com/channel/UCn1XnDWhsLS5URXTi5wtFTA/playlists" TargetMode="External"/><Relationship Id="rId1" Type="http://schemas.openxmlformats.org/officeDocument/2006/relationships/hyperlink" Target="https://www.youtube.com/user/tusharroy2525/playlists" TargetMode="External"/><Relationship Id="rId6" Type="http://schemas.openxmlformats.org/officeDocument/2006/relationships/hyperlink" Target="https://www.hackerrank.com/domains/sql" TargetMode="External"/><Relationship Id="rId5" Type="http://schemas.openxmlformats.org/officeDocument/2006/relationships/hyperlink" Target="https://www.youtube.com/channel/UCRPMAqdtSgd0Ipeef7iFsKw/playlists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channel/UCRPMAqdtSgd0Ipeef7iFsKw/playlists" TargetMode="External"/><Relationship Id="rId9" Type="http://schemas.openxmlformats.org/officeDocument/2006/relationships/hyperlink" Target="https://www.hackerrank.com/domains/data-structur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channel/UCRPMAqdtSgd0Ipeef7iFsKw/playlists" TargetMode="External"/><Relationship Id="rId13" Type="http://schemas.openxmlformats.org/officeDocument/2006/relationships/hyperlink" Target="https://www.youtube.com/user/koushks/playlists" TargetMode="External"/><Relationship Id="rId18" Type="http://schemas.openxmlformats.org/officeDocument/2006/relationships/hyperlink" Target="https://www.hackerrank.com/domains/tutorials/10-days-of-javascript" TargetMode="External"/><Relationship Id="rId26" Type="http://schemas.openxmlformats.org/officeDocument/2006/relationships/hyperlink" Target="https://www.youtube.com/user/koushks/playlists" TargetMode="External"/><Relationship Id="rId3" Type="http://schemas.openxmlformats.org/officeDocument/2006/relationships/hyperlink" Target="https://www.youtube.com/channel/UCn1XnDWhsLS5URXTi5wtFTA/playlists" TargetMode="External"/><Relationship Id="rId21" Type="http://schemas.openxmlformats.org/officeDocument/2006/relationships/hyperlink" Target="https://www.hackerrank.com/domains/data-structures" TargetMode="External"/><Relationship Id="rId7" Type="http://schemas.openxmlformats.org/officeDocument/2006/relationships/hyperlink" Target="https://www.youtube.com/channel/UCRPMAqdtSgd0Ipeef7iFsKw/playlists" TargetMode="External"/><Relationship Id="rId12" Type="http://schemas.openxmlformats.org/officeDocument/2006/relationships/hyperlink" Target="https://www.youtube.com/watch?v=msXL2oDexqw&amp;list=PLqq-6Pq4lTTbx8p2oCgcAQGQyqN8XeA1x" TargetMode="External"/><Relationship Id="rId17" Type="http://schemas.openxmlformats.org/officeDocument/2006/relationships/hyperlink" Target="https://www.youtube.com/channel/UC0RhatS1pyxInC00YKjjBqQ/playlists" TargetMode="External"/><Relationship Id="rId25" Type="http://schemas.openxmlformats.org/officeDocument/2006/relationships/hyperlink" Target="https://www.udemy.com/course/spring-hibernate-tutorial/" TargetMode="External"/><Relationship Id="rId2" Type="http://schemas.openxmlformats.org/officeDocument/2006/relationships/hyperlink" Target="https://www.youtube.com/user/tusharroy2525/playlists" TargetMode="External"/><Relationship Id="rId16" Type="http://schemas.openxmlformats.org/officeDocument/2006/relationships/hyperlink" Target="https://www.youtube.com/channel/UC0RhatS1pyxInC00YKjjBqQ/playlists" TargetMode="External"/><Relationship Id="rId20" Type="http://schemas.openxmlformats.org/officeDocument/2006/relationships/hyperlink" Target="https://www.hackerrank.com/domains/sql" TargetMode="External"/><Relationship Id="rId29" Type="http://schemas.openxmlformats.org/officeDocument/2006/relationships/hyperlink" Target="https://www.youtube.com/user/koushks/playlists" TargetMode="External"/><Relationship Id="rId1" Type="http://schemas.openxmlformats.org/officeDocument/2006/relationships/hyperlink" Target="https://www.journaldev.com/31902/gangs-of-four-gof-design-patterns" TargetMode="External"/><Relationship Id="rId6" Type="http://schemas.openxmlformats.org/officeDocument/2006/relationships/hyperlink" Target="https://www.youtube.com/channel/UC8OU1Tc1kxiI37uXBAbTX7A/playlists" TargetMode="External"/><Relationship Id="rId11" Type="http://schemas.openxmlformats.org/officeDocument/2006/relationships/hyperlink" Target="https://www.youtube.com/watch?v=2E3WqYupx7c&amp;list=PLqq-6Pq4lTTa4ad5JISViSb2FVG8Vwa4o" TargetMode="External"/><Relationship Id="rId24" Type="http://schemas.openxmlformats.org/officeDocument/2006/relationships/hyperlink" Target="https://www.udemy.com/course/the-complete-guide-to-angular-2/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https://www.youtube.com/user/koushks/playlists" TargetMode="External"/><Relationship Id="rId15" Type="http://schemas.openxmlformats.org/officeDocument/2006/relationships/hyperlink" Target="https://www.youtube.com/user/koushks/playlists" TargetMode="External"/><Relationship Id="rId23" Type="http://schemas.openxmlformats.org/officeDocument/2006/relationships/hyperlink" Target="https://www.udemy.com/course/aws-certified-developer-associate/" TargetMode="External"/><Relationship Id="rId28" Type="http://schemas.openxmlformats.org/officeDocument/2006/relationships/hyperlink" Target="https://www.youtube.com/user/koushks/playlists" TargetMode="External"/><Relationship Id="rId10" Type="http://schemas.openxmlformats.org/officeDocument/2006/relationships/hyperlink" Target="https://www.youtube.com/watch?v=gpIUfj3KaOc&amp;list=PLqq-6Pq4lTTa9YGfyhyW2CqdtW9RtY-I3" TargetMode="External"/><Relationship Id="rId19" Type="http://schemas.openxmlformats.org/officeDocument/2006/relationships/hyperlink" Target="https://www.hackerrank.com/interview/interview-preparation-kit" TargetMode="External"/><Relationship Id="rId31" Type="http://schemas.openxmlformats.org/officeDocument/2006/relationships/hyperlink" Target="https://www.hackerrank.com/domains/data-structures" TargetMode="External"/><Relationship Id="rId4" Type="http://schemas.openxmlformats.org/officeDocument/2006/relationships/hyperlink" Target="https://www.youtube.com/user/mycodeschool/playlists" TargetMode="External"/><Relationship Id="rId9" Type="http://schemas.openxmlformats.org/officeDocument/2006/relationships/hyperlink" Target="https://www.youtube.com/watch?v=0IAPZzGSbME&amp;list=PLDN4rrl48XKpZkf03iYFl-O29szjTrs_O" TargetMode="External"/><Relationship Id="rId14" Type="http://schemas.openxmlformats.org/officeDocument/2006/relationships/hyperlink" Target="https://www.youtube.com/user/koushks/playlists" TargetMode="External"/><Relationship Id="rId22" Type="http://schemas.openxmlformats.org/officeDocument/2006/relationships/hyperlink" Target="https://www.hackerrank.com/domains/java" TargetMode="External"/><Relationship Id="rId27" Type="http://schemas.openxmlformats.org/officeDocument/2006/relationships/hyperlink" Target="https://www.youtube.com/user/koushks/playlists" TargetMode="External"/><Relationship Id="rId30" Type="http://schemas.openxmlformats.org/officeDocument/2006/relationships/hyperlink" Target="https://www.udemy.com/course/the-complete-guide-to-angular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F90D-DFE1-4909-AF9B-74DBF611A6AA}">
  <dimension ref="A1:AM377"/>
  <sheetViews>
    <sheetView tabSelected="1" zoomScaleNormal="100" workbookViewId="0">
      <selection activeCell="B24" sqref="B24"/>
    </sheetView>
  </sheetViews>
  <sheetFormatPr defaultRowHeight="14.4" x14ac:dyDescent="0.3"/>
  <cols>
    <col min="1" max="1" width="9.33203125" bestFit="1" customWidth="1"/>
    <col min="2" max="2" width="47.88671875" bestFit="1" customWidth="1"/>
    <col min="3" max="3" width="9.33203125" bestFit="1" customWidth="1"/>
    <col min="4" max="4" width="7.109375" bestFit="1" customWidth="1"/>
    <col min="5" max="5" width="4" bestFit="1" customWidth="1"/>
    <col min="6" max="6" width="8.5546875" bestFit="1" customWidth="1"/>
    <col min="7" max="7" width="7.6640625" bestFit="1" customWidth="1"/>
    <col min="8" max="9" width="16.77734375" bestFit="1" customWidth="1"/>
    <col min="10" max="10" width="13.88671875" bestFit="1" customWidth="1"/>
    <col min="11" max="11" width="8.44140625" bestFit="1" customWidth="1"/>
    <col min="12" max="12" width="84.5546875" hidden="1" customWidth="1"/>
    <col min="13" max="13" width="7.33203125" bestFit="1" customWidth="1"/>
    <col min="14" max="14" width="23.21875" bestFit="1" customWidth="1"/>
  </cols>
  <sheetData>
    <row r="1" spans="1:17" s="16" customFormat="1" ht="23.4" customHeight="1" x14ac:dyDescent="0.3">
      <c r="A1" s="16" t="s">
        <v>1</v>
      </c>
      <c r="B1" s="16" t="s">
        <v>0</v>
      </c>
      <c r="C1" s="16" t="s">
        <v>85</v>
      </c>
      <c r="D1" s="16" t="s">
        <v>86</v>
      </c>
      <c r="E1" s="16" t="s">
        <v>80</v>
      </c>
      <c r="F1" s="16" t="s">
        <v>8</v>
      </c>
      <c r="G1" s="16" t="s">
        <v>9</v>
      </c>
      <c r="H1" s="16" t="s">
        <v>2</v>
      </c>
      <c r="I1" s="16" t="s">
        <v>4</v>
      </c>
      <c r="J1" s="16" t="s">
        <v>51</v>
      </c>
      <c r="K1" s="16" t="s">
        <v>5</v>
      </c>
      <c r="L1" s="16" t="s">
        <v>11</v>
      </c>
      <c r="M1" s="20" t="s">
        <v>87</v>
      </c>
      <c r="N1" s="20">
        <f>variables!B2</f>
        <v>4</v>
      </c>
      <c r="O1" s="20" t="s">
        <v>6</v>
      </c>
    </row>
    <row r="2" spans="1:17" s="1" customFormat="1" x14ac:dyDescent="0.3">
      <c r="A2" s="14">
        <v>1</v>
      </c>
      <c r="B2" t="s">
        <v>84</v>
      </c>
      <c r="C2" s="14">
        <v>1</v>
      </c>
      <c r="D2" s="14">
        <v>1</v>
      </c>
      <c r="E2" s="14">
        <v>120</v>
      </c>
      <c r="F2" s="17">
        <f t="shared" ref="F2:F20" si="0">D2*(E2/60)</f>
        <v>2</v>
      </c>
      <c r="G2" s="18">
        <f t="shared" ref="G2:G21" si="1">CEILING(F2/$N$1,1)</f>
        <v>1</v>
      </c>
      <c r="H2" s="3">
        <v>44013</v>
      </c>
      <c r="I2" s="3">
        <f t="shared" ref="I2:I20" si="2">H2+(G2-1)</f>
        <v>44013</v>
      </c>
      <c r="J2" s="15">
        <v>100</v>
      </c>
      <c r="K2" t="s">
        <v>54</v>
      </c>
      <c r="M2" s="20">
        <f>CEILING(D2/G2,1)</f>
        <v>1</v>
      </c>
      <c r="N2" s="21"/>
      <c r="O2" s="21"/>
      <c r="P2" s="21"/>
      <c r="Q2" s="21"/>
    </row>
    <row r="3" spans="1:17" x14ac:dyDescent="0.3">
      <c r="A3" s="29">
        <v>2</v>
      </c>
      <c r="B3" s="30" t="s">
        <v>13</v>
      </c>
      <c r="C3" s="29">
        <v>35</v>
      </c>
      <c r="D3" s="29">
        <v>453</v>
      </c>
      <c r="E3" s="29">
        <v>5</v>
      </c>
      <c r="F3" s="31">
        <f t="shared" si="0"/>
        <v>37.75</v>
      </c>
      <c r="G3" s="32">
        <f t="shared" si="1"/>
        <v>10</v>
      </c>
      <c r="H3" s="33">
        <v>44013</v>
      </c>
      <c r="I3" s="33">
        <f t="shared" si="2"/>
        <v>44022</v>
      </c>
      <c r="J3" s="34">
        <f t="shared" ref="J3:J10" si="3">100*C3/D3</f>
        <v>7.7262693156732896</v>
      </c>
      <c r="K3" s="30" t="s">
        <v>52</v>
      </c>
      <c r="L3" s="27" t="s">
        <v>19</v>
      </c>
      <c r="M3" s="20">
        <f t="shared" ref="M3:M20" si="4">CEILING(D3/G3,1)</f>
        <v>46</v>
      </c>
      <c r="N3" s="21"/>
      <c r="O3" s="21"/>
      <c r="P3" s="21"/>
      <c r="Q3" s="21"/>
    </row>
    <row r="4" spans="1:17" x14ac:dyDescent="0.3">
      <c r="A4" s="22">
        <v>3</v>
      </c>
      <c r="B4" s="21" t="s">
        <v>39</v>
      </c>
      <c r="C4" s="22">
        <v>0</v>
      </c>
      <c r="D4" s="22">
        <v>56</v>
      </c>
      <c r="E4" s="22">
        <v>10</v>
      </c>
      <c r="F4" s="24">
        <f t="shared" si="0"/>
        <v>9.3333333333333321</v>
      </c>
      <c r="G4" s="25">
        <f t="shared" si="1"/>
        <v>3</v>
      </c>
      <c r="H4" s="23">
        <f t="shared" ref="H4:H20" si="5">1+I3</f>
        <v>44023</v>
      </c>
      <c r="I4" s="23">
        <f t="shared" si="2"/>
        <v>44025</v>
      </c>
      <c r="J4" s="26">
        <f t="shared" si="3"/>
        <v>0</v>
      </c>
      <c r="K4" s="21" t="s">
        <v>53</v>
      </c>
      <c r="L4" s="27" t="s">
        <v>34</v>
      </c>
      <c r="M4" s="20">
        <f t="shared" si="4"/>
        <v>19</v>
      </c>
      <c r="N4" s="21"/>
      <c r="O4" s="21"/>
      <c r="P4" s="21"/>
      <c r="Q4" s="21"/>
    </row>
    <row r="5" spans="1:17" x14ac:dyDescent="0.3">
      <c r="A5" s="22">
        <v>4</v>
      </c>
      <c r="B5" s="21" t="s">
        <v>61</v>
      </c>
      <c r="C5" s="22">
        <v>0</v>
      </c>
      <c r="D5" s="22">
        <v>42</v>
      </c>
      <c r="E5" s="22">
        <v>10</v>
      </c>
      <c r="F5" s="24">
        <f t="shared" si="0"/>
        <v>7</v>
      </c>
      <c r="G5" s="25">
        <f t="shared" si="1"/>
        <v>2</v>
      </c>
      <c r="H5" s="23">
        <f t="shared" si="5"/>
        <v>44026</v>
      </c>
      <c r="I5" s="23">
        <f t="shared" si="2"/>
        <v>44027</v>
      </c>
      <c r="J5" s="26">
        <f t="shared" si="3"/>
        <v>0</v>
      </c>
      <c r="K5" s="21" t="s">
        <v>53</v>
      </c>
      <c r="L5" s="27" t="s">
        <v>42</v>
      </c>
      <c r="M5" s="20">
        <f t="shared" si="4"/>
        <v>21</v>
      </c>
      <c r="N5" s="21"/>
      <c r="O5" s="21"/>
      <c r="P5" s="21"/>
      <c r="Q5" s="21"/>
    </row>
    <row r="6" spans="1:17" x14ac:dyDescent="0.3">
      <c r="A6" s="22">
        <v>5</v>
      </c>
      <c r="B6" s="21" t="s">
        <v>62</v>
      </c>
      <c r="C6" s="22">
        <v>0</v>
      </c>
      <c r="D6" s="22">
        <v>84</v>
      </c>
      <c r="E6" s="22">
        <v>12</v>
      </c>
      <c r="F6" s="24">
        <f t="shared" si="0"/>
        <v>16.8</v>
      </c>
      <c r="G6" s="25">
        <f t="shared" si="1"/>
        <v>5</v>
      </c>
      <c r="H6" s="23">
        <f t="shared" si="5"/>
        <v>44028</v>
      </c>
      <c r="I6" s="23">
        <f t="shared" si="2"/>
        <v>44032</v>
      </c>
      <c r="J6" s="26">
        <f t="shared" si="3"/>
        <v>0</v>
      </c>
      <c r="K6" s="21" t="s">
        <v>53</v>
      </c>
      <c r="L6" s="27" t="s">
        <v>41</v>
      </c>
      <c r="M6" s="20">
        <f t="shared" si="4"/>
        <v>17</v>
      </c>
      <c r="N6" s="21"/>
      <c r="O6" s="21"/>
      <c r="P6" s="21"/>
      <c r="Q6" s="21"/>
    </row>
    <row r="7" spans="1:17" x14ac:dyDescent="0.3">
      <c r="A7" s="22">
        <v>6</v>
      </c>
      <c r="B7" s="21" t="s">
        <v>75</v>
      </c>
      <c r="C7" s="22">
        <v>0</v>
      </c>
      <c r="D7" s="22">
        <v>239</v>
      </c>
      <c r="E7" s="22">
        <v>8</v>
      </c>
      <c r="F7" s="24">
        <f t="shared" si="0"/>
        <v>31.866666666666667</v>
      </c>
      <c r="G7" s="25">
        <f t="shared" si="1"/>
        <v>8</v>
      </c>
      <c r="H7" s="23">
        <f t="shared" si="5"/>
        <v>44033</v>
      </c>
      <c r="I7" s="23">
        <f t="shared" si="2"/>
        <v>44040</v>
      </c>
      <c r="J7" s="26">
        <f t="shared" si="3"/>
        <v>0</v>
      </c>
      <c r="K7" s="21" t="s">
        <v>53</v>
      </c>
      <c r="L7" s="27" t="s">
        <v>19</v>
      </c>
      <c r="M7" s="20">
        <f t="shared" si="4"/>
        <v>30</v>
      </c>
      <c r="N7" s="21"/>
      <c r="O7" s="21"/>
      <c r="P7" s="21"/>
      <c r="Q7" s="21"/>
    </row>
    <row r="8" spans="1:17" x14ac:dyDescent="0.3">
      <c r="A8" s="22">
        <v>7</v>
      </c>
      <c r="B8" s="21" t="s">
        <v>63</v>
      </c>
      <c r="C8" s="22">
        <v>0</v>
      </c>
      <c r="D8" s="22">
        <v>102</v>
      </c>
      <c r="E8" s="22">
        <v>10</v>
      </c>
      <c r="F8" s="24">
        <f t="shared" si="0"/>
        <v>17</v>
      </c>
      <c r="G8" s="25">
        <f t="shared" si="1"/>
        <v>5</v>
      </c>
      <c r="H8" s="23">
        <f t="shared" si="5"/>
        <v>44041</v>
      </c>
      <c r="I8" s="23">
        <f t="shared" si="2"/>
        <v>44045</v>
      </c>
      <c r="J8" s="26">
        <f t="shared" si="3"/>
        <v>0</v>
      </c>
      <c r="K8" s="21" t="s">
        <v>53</v>
      </c>
      <c r="L8" s="27"/>
      <c r="M8" s="20">
        <f t="shared" si="4"/>
        <v>21</v>
      </c>
      <c r="N8" s="21"/>
      <c r="O8" s="21"/>
      <c r="P8" s="21"/>
      <c r="Q8" s="21"/>
    </row>
    <row r="9" spans="1:17" x14ac:dyDescent="0.3">
      <c r="A9" s="22">
        <v>8</v>
      </c>
      <c r="B9" s="21" t="s">
        <v>64</v>
      </c>
      <c r="C9" s="22">
        <v>0</v>
      </c>
      <c r="D9" s="22">
        <v>56</v>
      </c>
      <c r="E9" s="22">
        <v>10</v>
      </c>
      <c r="F9" s="24">
        <f t="shared" si="0"/>
        <v>9.3333333333333321</v>
      </c>
      <c r="G9" s="25">
        <f t="shared" si="1"/>
        <v>3</v>
      </c>
      <c r="H9" s="23">
        <f t="shared" si="5"/>
        <v>44046</v>
      </c>
      <c r="I9" s="23">
        <f t="shared" si="2"/>
        <v>44048</v>
      </c>
      <c r="J9" s="26">
        <f t="shared" si="3"/>
        <v>0</v>
      </c>
      <c r="K9" s="21" t="s">
        <v>53</v>
      </c>
      <c r="L9" s="27"/>
      <c r="M9" s="20">
        <f t="shared" si="4"/>
        <v>19</v>
      </c>
      <c r="N9" s="21"/>
      <c r="O9" s="21"/>
      <c r="P9" s="21"/>
      <c r="Q9" s="21"/>
    </row>
    <row r="10" spans="1:17" x14ac:dyDescent="0.3">
      <c r="A10" s="22">
        <v>9</v>
      </c>
      <c r="B10" s="21" t="s">
        <v>65</v>
      </c>
      <c r="C10" s="22">
        <v>0</v>
      </c>
      <c r="D10" s="22">
        <v>21</v>
      </c>
      <c r="E10" s="22">
        <v>10</v>
      </c>
      <c r="F10" s="24">
        <f t="shared" si="0"/>
        <v>3.5</v>
      </c>
      <c r="G10" s="25">
        <f t="shared" si="1"/>
        <v>1</v>
      </c>
      <c r="H10" s="23">
        <f t="shared" si="5"/>
        <v>44049</v>
      </c>
      <c r="I10" s="23">
        <f t="shared" si="2"/>
        <v>44049</v>
      </c>
      <c r="J10" s="26">
        <f t="shared" si="3"/>
        <v>0</v>
      </c>
      <c r="K10" s="21" t="s">
        <v>53</v>
      </c>
      <c r="L10" s="27"/>
      <c r="M10" s="20">
        <f t="shared" si="4"/>
        <v>21</v>
      </c>
      <c r="N10" s="21"/>
      <c r="O10" s="21"/>
      <c r="P10" s="21"/>
      <c r="Q10" s="21"/>
    </row>
    <row r="11" spans="1:17" x14ac:dyDescent="0.3">
      <c r="A11" s="22">
        <v>10</v>
      </c>
      <c r="B11" s="21" t="s">
        <v>66</v>
      </c>
      <c r="C11" s="22">
        <v>0</v>
      </c>
      <c r="D11" s="22">
        <v>8</v>
      </c>
      <c r="E11" s="22">
        <v>10</v>
      </c>
      <c r="F11" s="24">
        <f t="shared" si="0"/>
        <v>1.3333333333333333</v>
      </c>
      <c r="G11" s="25">
        <f t="shared" si="1"/>
        <v>1</v>
      </c>
      <c r="H11" s="23">
        <f t="shared" si="5"/>
        <v>44050</v>
      </c>
      <c r="I11" s="23">
        <f t="shared" si="2"/>
        <v>44050</v>
      </c>
      <c r="J11" s="26">
        <f t="shared" ref="J11:J20" si="6">100*C11/D11</f>
        <v>0</v>
      </c>
      <c r="K11" s="21" t="s">
        <v>53</v>
      </c>
      <c r="L11" s="27"/>
      <c r="M11" s="20">
        <f t="shared" si="4"/>
        <v>8</v>
      </c>
      <c r="N11" s="21"/>
      <c r="O11" s="21"/>
      <c r="P11" s="21"/>
      <c r="Q11" s="21"/>
    </row>
    <row r="12" spans="1:17" x14ac:dyDescent="0.3">
      <c r="A12" s="22">
        <v>11</v>
      </c>
      <c r="B12" s="21" t="s">
        <v>67</v>
      </c>
      <c r="C12" s="22">
        <v>0</v>
      </c>
      <c r="D12" s="22">
        <v>5</v>
      </c>
      <c r="E12" s="22">
        <v>10</v>
      </c>
      <c r="F12" s="24">
        <f t="shared" si="0"/>
        <v>0.83333333333333326</v>
      </c>
      <c r="G12" s="25">
        <f t="shared" si="1"/>
        <v>1</v>
      </c>
      <c r="H12" s="23">
        <f t="shared" si="5"/>
        <v>44051</v>
      </c>
      <c r="I12" s="23">
        <f t="shared" si="2"/>
        <v>44051</v>
      </c>
      <c r="J12" s="26">
        <f t="shared" si="6"/>
        <v>0</v>
      </c>
      <c r="K12" s="21" t="s">
        <v>53</v>
      </c>
      <c r="L12" s="27"/>
      <c r="M12" s="20">
        <f t="shared" si="4"/>
        <v>5</v>
      </c>
      <c r="N12" s="21"/>
      <c r="O12" s="21"/>
      <c r="P12" s="21"/>
      <c r="Q12" s="21"/>
    </row>
    <row r="13" spans="1:17" x14ac:dyDescent="0.3">
      <c r="A13" s="22">
        <v>12</v>
      </c>
      <c r="B13" s="21" t="s">
        <v>70</v>
      </c>
      <c r="C13" s="22">
        <v>0</v>
      </c>
      <c r="D13" s="22">
        <v>8</v>
      </c>
      <c r="E13" s="22">
        <v>10</v>
      </c>
      <c r="F13" s="24">
        <f t="shared" si="0"/>
        <v>1.3333333333333333</v>
      </c>
      <c r="G13" s="25">
        <f t="shared" si="1"/>
        <v>1</v>
      </c>
      <c r="H13" s="23">
        <f t="shared" si="5"/>
        <v>44052</v>
      </c>
      <c r="I13" s="23">
        <f t="shared" si="2"/>
        <v>44052</v>
      </c>
      <c r="J13" s="26">
        <f t="shared" si="6"/>
        <v>0</v>
      </c>
      <c r="K13" s="21" t="s">
        <v>53</v>
      </c>
      <c r="L13" s="27"/>
      <c r="M13" s="20">
        <f t="shared" si="4"/>
        <v>8</v>
      </c>
      <c r="N13" s="21"/>
      <c r="O13" s="21"/>
      <c r="P13" s="21"/>
      <c r="Q13" s="21"/>
    </row>
    <row r="14" spans="1:17" x14ac:dyDescent="0.3">
      <c r="A14" s="22">
        <v>13</v>
      </c>
      <c r="B14" s="21" t="s">
        <v>69</v>
      </c>
      <c r="C14" s="22">
        <v>0</v>
      </c>
      <c r="D14" s="22">
        <v>204</v>
      </c>
      <c r="E14" s="22">
        <v>10</v>
      </c>
      <c r="F14" s="24">
        <f t="shared" si="0"/>
        <v>34</v>
      </c>
      <c r="G14" s="25">
        <f t="shared" si="1"/>
        <v>9</v>
      </c>
      <c r="H14" s="23">
        <f t="shared" si="5"/>
        <v>44053</v>
      </c>
      <c r="I14" s="23">
        <f t="shared" si="2"/>
        <v>44061</v>
      </c>
      <c r="J14" s="26">
        <f t="shared" si="6"/>
        <v>0</v>
      </c>
      <c r="K14" s="21" t="s">
        <v>53</v>
      </c>
      <c r="L14" s="27"/>
      <c r="M14" s="20">
        <f t="shared" si="4"/>
        <v>23</v>
      </c>
      <c r="N14" s="21"/>
      <c r="O14" s="21"/>
      <c r="P14" s="21"/>
      <c r="Q14" s="21"/>
    </row>
    <row r="15" spans="1:17" x14ac:dyDescent="0.3">
      <c r="A15" s="22">
        <v>14</v>
      </c>
      <c r="B15" s="21" t="s">
        <v>71</v>
      </c>
      <c r="C15" s="22">
        <v>0</v>
      </c>
      <c r="D15" s="22">
        <v>2</v>
      </c>
      <c r="E15" s="22">
        <v>10</v>
      </c>
      <c r="F15" s="24">
        <f t="shared" si="0"/>
        <v>0.33333333333333331</v>
      </c>
      <c r="G15" s="25">
        <f t="shared" si="1"/>
        <v>1</v>
      </c>
      <c r="H15" s="23">
        <f t="shared" si="5"/>
        <v>44062</v>
      </c>
      <c r="I15" s="23">
        <f t="shared" si="2"/>
        <v>44062</v>
      </c>
      <c r="J15" s="26">
        <f t="shared" si="6"/>
        <v>0</v>
      </c>
      <c r="K15" s="21" t="s">
        <v>53</v>
      </c>
      <c r="L15" s="27"/>
      <c r="M15" s="20">
        <f t="shared" si="4"/>
        <v>2</v>
      </c>
      <c r="N15" s="21"/>
      <c r="O15" s="21"/>
      <c r="P15" s="21"/>
      <c r="Q15" s="21"/>
    </row>
    <row r="16" spans="1:17" x14ac:dyDescent="0.3">
      <c r="A16" s="22">
        <v>15</v>
      </c>
      <c r="B16" s="21" t="s">
        <v>68</v>
      </c>
      <c r="C16" s="22">
        <v>0</v>
      </c>
      <c r="D16" s="22">
        <v>30</v>
      </c>
      <c r="E16" s="22">
        <v>10</v>
      </c>
      <c r="F16" s="24">
        <f t="shared" si="0"/>
        <v>5</v>
      </c>
      <c r="G16" s="25">
        <f t="shared" si="1"/>
        <v>2</v>
      </c>
      <c r="H16" s="23">
        <f t="shared" si="5"/>
        <v>44063</v>
      </c>
      <c r="I16" s="23">
        <f t="shared" si="2"/>
        <v>44064</v>
      </c>
      <c r="J16" s="26">
        <f t="shared" si="6"/>
        <v>0</v>
      </c>
      <c r="K16" s="21" t="s">
        <v>53</v>
      </c>
      <c r="L16" s="27"/>
      <c r="M16" s="20">
        <f t="shared" si="4"/>
        <v>15</v>
      </c>
      <c r="N16" s="21"/>
      <c r="O16" s="21"/>
      <c r="P16" s="21"/>
      <c r="Q16" s="21"/>
    </row>
    <row r="17" spans="1:39" x14ac:dyDescent="0.3">
      <c r="A17" s="22">
        <v>16</v>
      </c>
      <c r="B17" s="21" t="s">
        <v>45</v>
      </c>
      <c r="C17" s="22">
        <v>0</v>
      </c>
      <c r="D17" s="22">
        <v>190</v>
      </c>
      <c r="E17" s="22">
        <v>12</v>
      </c>
      <c r="F17" s="24">
        <f t="shared" si="0"/>
        <v>38</v>
      </c>
      <c r="G17" s="25">
        <f t="shared" si="1"/>
        <v>10</v>
      </c>
      <c r="H17" s="23">
        <f t="shared" si="5"/>
        <v>44065</v>
      </c>
      <c r="I17" s="23">
        <f t="shared" si="2"/>
        <v>44074</v>
      </c>
      <c r="J17" s="26">
        <f t="shared" si="6"/>
        <v>0</v>
      </c>
      <c r="K17" s="21" t="s">
        <v>53</v>
      </c>
      <c r="L17" s="27" t="s">
        <v>44</v>
      </c>
      <c r="M17" s="20">
        <f t="shared" si="4"/>
        <v>19</v>
      </c>
      <c r="N17" s="21"/>
      <c r="O17" s="21"/>
      <c r="P17" s="21"/>
      <c r="Q17" s="21"/>
    </row>
    <row r="18" spans="1:39" x14ac:dyDescent="0.3">
      <c r="A18" s="22">
        <v>17</v>
      </c>
      <c r="B18" s="21" t="s">
        <v>43</v>
      </c>
      <c r="C18" s="22">
        <v>0</v>
      </c>
      <c r="D18" s="22">
        <v>174</v>
      </c>
      <c r="E18" s="22">
        <v>10</v>
      </c>
      <c r="F18" s="24">
        <f t="shared" si="0"/>
        <v>29</v>
      </c>
      <c r="G18" s="25">
        <f t="shared" si="1"/>
        <v>8</v>
      </c>
      <c r="H18" s="23">
        <f t="shared" si="5"/>
        <v>44075</v>
      </c>
      <c r="I18" s="23">
        <f t="shared" si="2"/>
        <v>44082</v>
      </c>
      <c r="J18" s="26">
        <f t="shared" si="6"/>
        <v>0</v>
      </c>
      <c r="K18" s="21" t="s">
        <v>53</v>
      </c>
      <c r="L18" s="27" t="s">
        <v>44</v>
      </c>
      <c r="M18" s="20">
        <f t="shared" si="4"/>
        <v>22</v>
      </c>
      <c r="N18" s="21"/>
      <c r="O18" s="21"/>
      <c r="P18" s="21"/>
      <c r="Q18" s="21"/>
    </row>
    <row r="19" spans="1:39" x14ac:dyDescent="0.3">
      <c r="A19" s="22">
        <v>18</v>
      </c>
      <c r="B19" s="21" t="s">
        <v>29</v>
      </c>
      <c r="C19" s="22">
        <v>0</v>
      </c>
      <c r="D19" s="22">
        <v>450</v>
      </c>
      <c r="E19" s="22">
        <v>10</v>
      </c>
      <c r="F19" s="24">
        <f t="shared" si="0"/>
        <v>75</v>
      </c>
      <c r="G19" s="25">
        <f t="shared" si="1"/>
        <v>19</v>
      </c>
      <c r="H19" s="23">
        <f t="shared" si="5"/>
        <v>44083</v>
      </c>
      <c r="I19" s="23">
        <f t="shared" si="2"/>
        <v>44101</v>
      </c>
      <c r="J19" s="26">
        <f t="shared" si="6"/>
        <v>0</v>
      </c>
      <c r="K19" s="21" t="s">
        <v>53</v>
      </c>
      <c r="L19" s="21"/>
      <c r="M19" s="20">
        <f t="shared" si="4"/>
        <v>24</v>
      </c>
      <c r="N19" s="21"/>
      <c r="O19" s="21"/>
      <c r="P19" s="21"/>
      <c r="Q19" s="21"/>
    </row>
    <row r="20" spans="1:39" x14ac:dyDescent="0.3">
      <c r="A20" s="22">
        <v>19</v>
      </c>
      <c r="B20" s="21" t="s">
        <v>16</v>
      </c>
      <c r="C20" s="22">
        <v>0</v>
      </c>
      <c r="D20" s="22">
        <v>69</v>
      </c>
      <c r="E20" s="22">
        <v>20</v>
      </c>
      <c r="F20" s="24">
        <f t="shared" si="0"/>
        <v>23</v>
      </c>
      <c r="G20" s="25">
        <f t="shared" si="1"/>
        <v>6</v>
      </c>
      <c r="H20" s="23">
        <f t="shared" si="5"/>
        <v>44102</v>
      </c>
      <c r="I20" s="23">
        <f t="shared" si="2"/>
        <v>44107</v>
      </c>
      <c r="J20" s="26">
        <f t="shared" si="6"/>
        <v>0</v>
      </c>
      <c r="K20" s="21" t="s">
        <v>53</v>
      </c>
      <c r="L20" s="27" t="s">
        <v>25</v>
      </c>
      <c r="M20" s="20">
        <f t="shared" si="4"/>
        <v>12</v>
      </c>
      <c r="N20" s="21"/>
      <c r="O20" s="21"/>
      <c r="P20" s="21"/>
      <c r="Q20" s="21"/>
    </row>
    <row r="21" spans="1:39" s="11" customFormat="1" x14ac:dyDescent="0.3">
      <c r="A21" s="20"/>
      <c r="B21" s="20"/>
      <c r="C21" s="20"/>
      <c r="D21" s="20"/>
      <c r="E21" s="20"/>
      <c r="F21" s="20">
        <f>SUM(F2:F20)</f>
        <v>342.41666666666674</v>
      </c>
      <c r="G21" s="20">
        <f t="shared" si="1"/>
        <v>86</v>
      </c>
      <c r="H21" s="20"/>
      <c r="I21" s="20"/>
      <c r="J21" s="20"/>
      <c r="K21" s="20"/>
      <c r="L21" s="20"/>
      <c r="M21" s="20"/>
      <c r="N21" s="21"/>
      <c r="O21" s="21"/>
      <c r="P21" s="21"/>
      <c r="Q21" s="21"/>
    </row>
    <row r="22" spans="1:39" x14ac:dyDescent="0.3">
      <c r="A22" s="21"/>
      <c r="B22" s="21"/>
      <c r="C22" s="22"/>
      <c r="D22" s="22"/>
      <c r="E22" s="22"/>
      <c r="F22" s="24"/>
      <c r="G22" s="22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</row>
    <row r="23" spans="1:39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</row>
    <row r="24" spans="1:39" x14ac:dyDescent="0.3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</row>
    <row r="25" spans="1:39" x14ac:dyDescent="0.3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</row>
    <row r="26" spans="1:39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</row>
    <row r="27" spans="1:39" x14ac:dyDescent="0.3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</row>
    <row r="28" spans="1:39" x14ac:dyDescent="0.3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</row>
    <row r="29" spans="1:39" x14ac:dyDescent="0.3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</row>
    <row r="30" spans="1:39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</row>
    <row r="31" spans="1:39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</row>
    <row r="32" spans="1:39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</row>
    <row r="33" spans="1:39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</row>
    <row r="34" spans="1:39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</row>
    <row r="35" spans="1:39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</row>
    <row r="36" spans="1:39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</row>
    <row r="37" spans="1:39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</row>
    <row r="38" spans="1:39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</row>
    <row r="39" spans="1:39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</row>
    <row r="40" spans="1:39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</row>
    <row r="41" spans="1:39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</row>
    <row r="42" spans="1:39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</row>
    <row r="43" spans="1:39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</row>
    <row r="44" spans="1:39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</row>
    <row r="45" spans="1:39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</row>
    <row r="46" spans="1:39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</row>
    <row r="47" spans="1:39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</row>
    <row r="48" spans="1:39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</row>
    <row r="49" spans="1:39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</row>
    <row r="50" spans="1:39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</row>
    <row r="51" spans="1:39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</row>
    <row r="52" spans="1:39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</row>
    <row r="53" spans="1:39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</row>
    <row r="54" spans="1:39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</row>
    <row r="55" spans="1:39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</row>
    <row r="56" spans="1:39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</row>
    <row r="57" spans="1:39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</row>
    <row r="58" spans="1:39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</row>
    <row r="59" spans="1:39" x14ac:dyDescent="0.3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</row>
    <row r="60" spans="1:39" x14ac:dyDescent="0.3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</row>
    <row r="61" spans="1:39" x14ac:dyDescent="0.3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</row>
    <row r="62" spans="1:39" x14ac:dyDescent="0.3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</row>
    <row r="63" spans="1:39" x14ac:dyDescent="0.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</row>
    <row r="64" spans="1:39" x14ac:dyDescent="0.3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</row>
    <row r="65" spans="1:39" x14ac:dyDescent="0.3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</row>
    <row r="66" spans="1:39" x14ac:dyDescent="0.3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</row>
    <row r="67" spans="1:39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</row>
    <row r="68" spans="1:39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</row>
    <row r="69" spans="1:39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</row>
    <row r="70" spans="1:39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</row>
    <row r="71" spans="1:39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</row>
    <row r="72" spans="1:39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</row>
    <row r="73" spans="1:39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</row>
    <row r="74" spans="1:39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</row>
    <row r="75" spans="1:39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</row>
    <row r="76" spans="1:39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</row>
    <row r="77" spans="1:39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</row>
    <row r="78" spans="1:39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</row>
    <row r="79" spans="1:39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</row>
    <row r="80" spans="1:39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</row>
    <row r="81" spans="1:39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</row>
    <row r="82" spans="1:39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</row>
    <row r="83" spans="1:39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</row>
    <row r="84" spans="1:39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</row>
    <row r="85" spans="1:39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</row>
    <row r="86" spans="1:39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</row>
    <row r="87" spans="1:39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</row>
    <row r="88" spans="1:39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</row>
    <row r="89" spans="1:39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</row>
    <row r="90" spans="1:39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</row>
    <row r="91" spans="1:39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</row>
    <row r="92" spans="1:39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</row>
    <row r="93" spans="1:39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</row>
    <row r="94" spans="1:39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</row>
    <row r="95" spans="1:39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</row>
    <row r="96" spans="1:39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</row>
    <row r="97" spans="1:39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</row>
    <row r="98" spans="1:39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</row>
    <row r="99" spans="1:39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</row>
    <row r="100" spans="1:39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</row>
    <row r="101" spans="1:39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</row>
    <row r="102" spans="1:39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</row>
    <row r="103" spans="1:39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</row>
    <row r="104" spans="1:39" x14ac:dyDescent="0.3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</row>
    <row r="105" spans="1:39" x14ac:dyDescent="0.3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</row>
    <row r="106" spans="1:39" x14ac:dyDescent="0.3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</row>
    <row r="107" spans="1:39" x14ac:dyDescent="0.3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</row>
    <row r="108" spans="1:39" x14ac:dyDescent="0.3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</row>
    <row r="109" spans="1:39" x14ac:dyDescent="0.3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</row>
    <row r="110" spans="1:39" x14ac:dyDescent="0.3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</row>
    <row r="111" spans="1:39" x14ac:dyDescent="0.3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</row>
    <row r="112" spans="1:39" x14ac:dyDescent="0.3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</row>
    <row r="113" spans="1:39" x14ac:dyDescent="0.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</row>
    <row r="114" spans="1:39" x14ac:dyDescent="0.3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</row>
    <row r="115" spans="1:39" x14ac:dyDescent="0.3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</row>
    <row r="116" spans="1:39" x14ac:dyDescent="0.3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</row>
    <row r="117" spans="1:39" x14ac:dyDescent="0.3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</row>
    <row r="118" spans="1:39" x14ac:dyDescent="0.3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</row>
    <row r="119" spans="1:39" x14ac:dyDescent="0.3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</row>
    <row r="120" spans="1:39" x14ac:dyDescent="0.3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</row>
    <row r="121" spans="1:39" x14ac:dyDescent="0.3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</row>
    <row r="122" spans="1:39" x14ac:dyDescent="0.3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</row>
    <row r="123" spans="1:39" x14ac:dyDescent="0.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</row>
    <row r="124" spans="1:39" x14ac:dyDescent="0.3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</row>
    <row r="125" spans="1:39" x14ac:dyDescent="0.3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</row>
    <row r="126" spans="1:39" x14ac:dyDescent="0.3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</row>
    <row r="127" spans="1:39" x14ac:dyDescent="0.3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</row>
    <row r="128" spans="1:39" x14ac:dyDescent="0.3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</row>
    <row r="129" spans="1:39" x14ac:dyDescent="0.3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</row>
    <row r="130" spans="1:39" x14ac:dyDescent="0.3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</row>
    <row r="131" spans="1:39" x14ac:dyDescent="0.3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</row>
    <row r="132" spans="1:39" x14ac:dyDescent="0.3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</row>
    <row r="133" spans="1:39" x14ac:dyDescent="0.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</row>
    <row r="134" spans="1:39" x14ac:dyDescent="0.3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</row>
    <row r="135" spans="1:39" x14ac:dyDescent="0.3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</row>
    <row r="136" spans="1:39" x14ac:dyDescent="0.3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</row>
    <row r="137" spans="1:39" x14ac:dyDescent="0.3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</row>
    <row r="138" spans="1:39" x14ac:dyDescent="0.3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</row>
    <row r="139" spans="1:39" x14ac:dyDescent="0.3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</row>
    <row r="140" spans="1:39" x14ac:dyDescent="0.3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</row>
    <row r="141" spans="1:39" x14ac:dyDescent="0.3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</row>
    <row r="142" spans="1:39" x14ac:dyDescent="0.3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</row>
    <row r="143" spans="1:39" x14ac:dyDescent="0.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</row>
    <row r="144" spans="1:39" x14ac:dyDescent="0.3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</row>
    <row r="145" spans="1:39" x14ac:dyDescent="0.3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</row>
    <row r="146" spans="1:39" x14ac:dyDescent="0.3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</row>
    <row r="147" spans="1:39" x14ac:dyDescent="0.3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</row>
    <row r="148" spans="1:39" x14ac:dyDescent="0.3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</row>
    <row r="149" spans="1:39" x14ac:dyDescent="0.3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</row>
    <row r="150" spans="1:39" x14ac:dyDescent="0.3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</row>
    <row r="151" spans="1:39" x14ac:dyDescent="0.3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</row>
    <row r="152" spans="1:39" x14ac:dyDescent="0.3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</row>
    <row r="153" spans="1:39" x14ac:dyDescent="0.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</row>
    <row r="154" spans="1:39" x14ac:dyDescent="0.3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</row>
    <row r="155" spans="1:39" x14ac:dyDescent="0.3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</row>
    <row r="156" spans="1:39" x14ac:dyDescent="0.3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</row>
    <row r="157" spans="1:39" x14ac:dyDescent="0.3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</row>
    <row r="158" spans="1:39" x14ac:dyDescent="0.3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</row>
    <row r="159" spans="1:39" x14ac:dyDescent="0.3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</row>
    <row r="160" spans="1:39" x14ac:dyDescent="0.3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</row>
    <row r="161" spans="1:39" x14ac:dyDescent="0.3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</row>
    <row r="162" spans="1:39" x14ac:dyDescent="0.3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</row>
    <row r="163" spans="1:39" x14ac:dyDescent="0.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</row>
    <row r="164" spans="1:39" x14ac:dyDescent="0.3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</row>
    <row r="165" spans="1:39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</row>
    <row r="166" spans="1:39" x14ac:dyDescent="0.3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</row>
    <row r="167" spans="1:39" x14ac:dyDescent="0.3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</row>
    <row r="168" spans="1:39" x14ac:dyDescent="0.3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</row>
    <row r="169" spans="1:39" x14ac:dyDescent="0.3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</row>
    <row r="170" spans="1:39" x14ac:dyDescent="0.3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</row>
    <row r="171" spans="1:39" x14ac:dyDescent="0.3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</row>
    <row r="172" spans="1:39" x14ac:dyDescent="0.3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</row>
    <row r="173" spans="1:39" x14ac:dyDescent="0.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</row>
    <row r="174" spans="1:39" x14ac:dyDescent="0.3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</row>
    <row r="175" spans="1:39" x14ac:dyDescent="0.3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</row>
    <row r="176" spans="1:39" x14ac:dyDescent="0.3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</row>
    <row r="177" spans="1:39" x14ac:dyDescent="0.3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</row>
    <row r="178" spans="1:39" x14ac:dyDescent="0.3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</row>
    <row r="179" spans="1:39" x14ac:dyDescent="0.3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</row>
    <row r="180" spans="1:39" x14ac:dyDescent="0.3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</row>
    <row r="181" spans="1:39" x14ac:dyDescent="0.3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</row>
    <row r="182" spans="1:39" x14ac:dyDescent="0.3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</row>
    <row r="183" spans="1:39" x14ac:dyDescent="0.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</row>
    <row r="184" spans="1:39" x14ac:dyDescent="0.3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</row>
    <row r="185" spans="1:39" x14ac:dyDescent="0.3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</row>
    <row r="186" spans="1:39" x14ac:dyDescent="0.3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</row>
    <row r="187" spans="1:39" x14ac:dyDescent="0.3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</row>
    <row r="188" spans="1:39" x14ac:dyDescent="0.3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</row>
    <row r="189" spans="1:39" x14ac:dyDescent="0.3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</row>
    <row r="190" spans="1:39" x14ac:dyDescent="0.3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</row>
    <row r="191" spans="1:39" x14ac:dyDescent="0.3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</row>
    <row r="192" spans="1:39" x14ac:dyDescent="0.3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</row>
    <row r="193" spans="1:39" x14ac:dyDescent="0.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</row>
    <row r="194" spans="1:39" x14ac:dyDescent="0.3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</row>
    <row r="195" spans="1:39" x14ac:dyDescent="0.3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</row>
    <row r="196" spans="1:39" x14ac:dyDescent="0.3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</row>
    <row r="197" spans="1:39" x14ac:dyDescent="0.3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</row>
    <row r="198" spans="1:39" x14ac:dyDescent="0.3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</row>
    <row r="199" spans="1:39" x14ac:dyDescent="0.3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</row>
    <row r="200" spans="1:39" x14ac:dyDescent="0.3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</row>
    <row r="201" spans="1:39" x14ac:dyDescent="0.3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</row>
    <row r="202" spans="1:39" x14ac:dyDescent="0.3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</row>
    <row r="203" spans="1:39" x14ac:dyDescent="0.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</row>
    <row r="204" spans="1:39" x14ac:dyDescent="0.3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</row>
    <row r="205" spans="1:39" x14ac:dyDescent="0.3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</row>
    <row r="206" spans="1:39" x14ac:dyDescent="0.3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</row>
    <row r="207" spans="1:39" x14ac:dyDescent="0.3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</row>
    <row r="208" spans="1:39" x14ac:dyDescent="0.3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</row>
    <row r="209" spans="1:39" x14ac:dyDescent="0.3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</row>
    <row r="210" spans="1:39" x14ac:dyDescent="0.3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</row>
    <row r="211" spans="1:39" x14ac:dyDescent="0.3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</row>
    <row r="212" spans="1:39" x14ac:dyDescent="0.3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</row>
    <row r="213" spans="1:39" x14ac:dyDescent="0.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</row>
    <row r="214" spans="1:39" x14ac:dyDescent="0.3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</row>
    <row r="215" spans="1:39" x14ac:dyDescent="0.3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</row>
    <row r="216" spans="1:39" x14ac:dyDescent="0.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</row>
    <row r="217" spans="1:39" x14ac:dyDescent="0.3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</row>
    <row r="218" spans="1:39" x14ac:dyDescent="0.3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</row>
    <row r="219" spans="1:39" x14ac:dyDescent="0.3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</row>
    <row r="220" spans="1:39" x14ac:dyDescent="0.3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</row>
    <row r="221" spans="1:39" x14ac:dyDescent="0.3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</row>
    <row r="222" spans="1:39" x14ac:dyDescent="0.3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</row>
    <row r="223" spans="1:39" x14ac:dyDescent="0.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</row>
    <row r="224" spans="1:39" x14ac:dyDescent="0.3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</row>
    <row r="225" spans="1:39" x14ac:dyDescent="0.3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</row>
    <row r="226" spans="1:39" x14ac:dyDescent="0.3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</row>
    <row r="227" spans="1:39" x14ac:dyDescent="0.3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</row>
    <row r="228" spans="1:39" x14ac:dyDescent="0.3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</row>
    <row r="229" spans="1:39" x14ac:dyDescent="0.3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</row>
    <row r="230" spans="1:39" x14ac:dyDescent="0.3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</row>
    <row r="231" spans="1:39" x14ac:dyDescent="0.3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</row>
    <row r="232" spans="1:39" x14ac:dyDescent="0.3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</row>
    <row r="233" spans="1:39" x14ac:dyDescent="0.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</row>
    <row r="234" spans="1:39" x14ac:dyDescent="0.3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</row>
    <row r="235" spans="1:39" x14ac:dyDescent="0.3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</row>
    <row r="236" spans="1:39" x14ac:dyDescent="0.3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</row>
    <row r="237" spans="1:39" x14ac:dyDescent="0.3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</row>
    <row r="238" spans="1:39" x14ac:dyDescent="0.3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</row>
    <row r="239" spans="1:39" x14ac:dyDescent="0.3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</row>
    <row r="240" spans="1:39" x14ac:dyDescent="0.3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</row>
    <row r="241" spans="1:39" x14ac:dyDescent="0.3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</row>
    <row r="242" spans="1:39" x14ac:dyDescent="0.3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</row>
    <row r="243" spans="1:39" x14ac:dyDescent="0.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</row>
    <row r="244" spans="1:39" x14ac:dyDescent="0.3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</row>
    <row r="245" spans="1:39" x14ac:dyDescent="0.3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</row>
    <row r="246" spans="1:39" x14ac:dyDescent="0.3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</row>
    <row r="247" spans="1:39" x14ac:dyDescent="0.3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</row>
    <row r="248" spans="1:39" x14ac:dyDescent="0.3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</row>
    <row r="249" spans="1:39" x14ac:dyDescent="0.3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</row>
    <row r="250" spans="1:39" x14ac:dyDescent="0.3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</row>
    <row r="251" spans="1:39" x14ac:dyDescent="0.3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</row>
    <row r="252" spans="1:39" x14ac:dyDescent="0.3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</row>
    <row r="253" spans="1:39" x14ac:dyDescent="0.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</row>
    <row r="254" spans="1:39" x14ac:dyDescent="0.3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</row>
    <row r="255" spans="1:39" x14ac:dyDescent="0.3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</row>
    <row r="256" spans="1:39" x14ac:dyDescent="0.3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</row>
    <row r="257" spans="1:39" x14ac:dyDescent="0.3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</row>
    <row r="258" spans="1:39" x14ac:dyDescent="0.3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</row>
    <row r="259" spans="1:39" x14ac:dyDescent="0.3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</row>
    <row r="260" spans="1:39" x14ac:dyDescent="0.3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</row>
    <row r="261" spans="1:39" x14ac:dyDescent="0.3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</row>
    <row r="262" spans="1:39" x14ac:dyDescent="0.3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</row>
    <row r="263" spans="1:39" x14ac:dyDescent="0.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</row>
    <row r="264" spans="1:39" x14ac:dyDescent="0.3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</row>
    <row r="265" spans="1:39" x14ac:dyDescent="0.3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</row>
    <row r="266" spans="1:39" x14ac:dyDescent="0.3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</row>
    <row r="267" spans="1:39" x14ac:dyDescent="0.3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</row>
    <row r="268" spans="1:39" x14ac:dyDescent="0.3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</row>
    <row r="269" spans="1:39" x14ac:dyDescent="0.3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</row>
    <row r="270" spans="1:39" x14ac:dyDescent="0.3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</row>
    <row r="271" spans="1:39" x14ac:dyDescent="0.3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</row>
    <row r="272" spans="1:39" x14ac:dyDescent="0.3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</row>
    <row r="273" spans="1:39" x14ac:dyDescent="0.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</row>
    <row r="274" spans="1:39" x14ac:dyDescent="0.3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</row>
    <row r="275" spans="1:39" x14ac:dyDescent="0.3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</row>
    <row r="276" spans="1:39" x14ac:dyDescent="0.3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</row>
    <row r="277" spans="1:39" x14ac:dyDescent="0.3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</row>
    <row r="278" spans="1:39" x14ac:dyDescent="0.3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</row>
    <row r="279" spans="1:39" x14ac:dyDescent="0.3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</row>
    <row r="280" spans="1:39" x14ac:dyDescent="0.3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</row>
    <row r="281" spans="1:39" x14ac:dyDescent="0.3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</row>
    <row r="282" spans="1:39" x14ac:dyDescent="0.3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</row>
    <row r="283" spans="1:39" x14ac:dyDescent="0.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</row>
    <row r="284" spans="1:39" x14ac:dyDescent="0.3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</row>
    <row r="285" spans="1:39" x14ac:dyDescent="0.3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</row>
    <row r="286" spans="1:39" x14ac:dyDescent="0.3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</row>
    <row r="287" spans="1:39" x14ac:dyDescent="0.3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</row>
    <row r="288" spans="1:39" x14ac:dyDescent="0.3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</row>
    <row r="289" spans="1:39" x14ac:dyDescent="0.3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</row>
    <row r="290" spans="1:39" x14ac:dyDescent="0.3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</row>
    <row r="291" spans="1:39" x14ac:dyDescent="0.3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</row>
    <row r="292" spans="1:39" x14ac:dyDescent="0.3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</row>
    <row r="293" spans="1:39" x14ac:dyDescent="0.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</row>
    <row r="294" spans="1:39" x14ac:dyDescent="0.3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</row>
    <row r="295" spans="1:39" x14ac:dyDescent="0.3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</row>
    <row r="296" spans="1:39" x14ac:dyDescent="0.3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</row>
    <row r="297" spans="1:39" x14ac:dyDescent="0.3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</row>
    <row r="298" spans="1:39" x14ac:dyDescent="0.3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</row>
    <row r="299" spans="1:39" x14ac:dyDescent="0.3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</row>
    <row r="300" spans="1:39" x14ac:dyDescent="0.3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</row>
    <row r="301" spans="1:39" x14ac:dyDescent="0.3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</row>
    <row r="302" spans="1:39" x14ac:dyDescent="0.3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</row>
    <row r="303" spans="1:39" x14ac:dyDescent="0.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</row>
    <row r="304" spans="1:39" x14ac:dyDescent="0.3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</row>
    <row r="305" spans="1:39" x14ac:dyDescent="0.3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</row>
    <row r="306" spans="1:39" x14ac:dyDescent="0.3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</row>
    <row r="307" spans="1:39" x14ac:dyDescent="0.3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</row>
    <row r="308" spans="1:39" x14ac:dyDescent="0.3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</row>
    <row r="309" spans="1:39" x14ac:dyDescent="0.3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</row>
    <row r="310" spans="1:39" x14ac:dyDescent="0.3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</row>
    <row r="311" spans="1:39" x14ac:dyDescent="0.3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</row>
    <row r="312" spans="1:39" x14ac:dyDescent="0.3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</row>
    <row r="313" spans="1:39" x14ac:dyDescent="0.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</row>
    <row r="314" spans="1:39" x14ac:dyDescent="0.3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</row>
    <row r="315" spans="1:39" x14ac:dyDescent="0.3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</row>
    <row r="316" spans="1:39" x14ac:dyDescent="0.3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</row>
    <row r="317" spans="1:39" x14ac:dyDescent="0.3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</row>
    <row r="318" spans="1:39" x14ac:dyDescent="0.3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</row>
    <row r="319" spans="1:39" x14ac:dyDescent="0.3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</row>
    <row r="320" spans="1:39" x14ac:dyDescent="0.3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</row>
    <row r="321" spans="1:39" x14ac:dyDescent="0.3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</row>
    <row r="322" spans="1:39" x14ac:dyDescent="0.3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</row>
    <row r="323" spans="1:39" x14ac:dyDescent="0.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</row>
    <row r="324" spans="1:39" x14ac:dyDescent="0.3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</row>
    <row r="325" spans="1:39" x14ac:dyDescent="0.3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</row>
    <row r="326" spans="1:39" x14ac:dyDescent="0.3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</row>
    <row r="327" spans="1:39" x14ac:dyDescent="0.3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</row>
    <row r="328" spans="1:39" x14ac:dyDescent="0.3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</row>
    <row r="329" spans="1:39" x14ac:dyDescent="0.3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</row>
    <row r="330" spans="1:39" x14ac:dyDescent="0.3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</row>
    <row r="331" spans="1:39" x14ac:dyDescent="0.3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</row>
    <row r="332" spans="1:39" x14ac:dyDescent="0.3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</row>
    <row r="333" spans="1:39" x14ac:dyDescent="0.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</row>
    <row r="334" spans="1:39" x14ac:dyDescent="0.3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</row>
    <row r="335" spans="1:39" x14ac:dyDescent="0.3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</row>
    <row r="336" spans="1:39" x14ac:dyDescent="0.3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</row>
    <row r="337" spans="1:39" x14ac:dyDescent="0.3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</row>
    <row r="338" spans="1:39" x14ac:dyDescent="0.3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</row>
    <row r="339" spans="1:39" x14ac:dyDescent="0.3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</row>
    <row r="340" spans="1:39" x14ac:dyDescent="0.3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</row>
    <row r="341" spans="1:39" x14ac:dyDescent="0.3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</row>
    <row r="342" spans="1:39" x14ac:dyDescent="0.3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</row>
    <row r="343" spans="1:39" x14ac:dyDescent="0.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</row>
    <row r="344" spans="1:39" x14ac:dyDescent="0.3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</row>
    <row r="345" spans="1:39" x14ac:dyDescent="0.3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</row>
    <row r="346" spans="1:39" x14ac:dyDescent="0.3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</row>
    <row r="347" spans="1:39" x14ac:dyDescent="0.3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</row>
    <row r="348" spans="1:39" x14ac:dyDescent="0.3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</row>
    <row r="349" spans="1:39" x14ac:dyDescent="0.3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</row>
    <row r="350" spans="1:39" x14ac:dyDescent="0.3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</row>
    <row r="351" spans="1:39" x14ac:dyDescent="0.3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</row>
    <row r="352" spans="1:39" x14ac:dyDescent="0.3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</row>
    <row r="353" spans="1:39" x14ac:dyDescent="0.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</row>
    <row r="354" spans="1:39" x14ac:dyDescent="0.3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</row>
    <row r="355" spans="1:39" x14ac:dyDescent="0.3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</row>
    <row r="356" spans="1:39" x14ac:dyDescent="0.3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</row>
    <row r="357" spans="1:39" x14ac:dyDescent="0.3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</row>
    <row r="358" spans="1:39" x14ac:dyDescent="0.3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</row>
    <row r="359" spans="1:39" x14ac:dyDescent="0.3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</row>
    <row r="360" spans="1:39" x14ac:dyDescent="0.3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</row>
    <row r="361" spans="1:39" x14ac:dyDescent="0.3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</row>
    <row r="362" spans="1:39" x14ac:dyDescent="0.3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</row>
    <row r="363" spans="1:39" x14ac:dyDescent="0.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</row>
    <row r="364" spans="1:39" x14ac:dyDescent="0.3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</row>
    <row r="365" spans="1:39" x14ac:dyDescent="0.3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</row>
    <row r="366" spans="1:39" x14ac:dyDescent="0.3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</row>
    <row r="367" spans="1:39" x14ac:dyDescent="0.3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</row>
    <row r="368" spans="1:39" x14ac:dyDescent="0.3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</row>
    <row r="369" spans="1:39" x14ac:dyDescent="0.3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</row>
    <row r="370" spans="1:39" x14ac:dyDescent="0.3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</row>
    <row r="371" spans="1:39" x14ac:dyDescent="0.3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</row>
    <row r="372" spans="1:39" x14ac:dyDescent="0.3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</row>
    <row r="373" spans="1:39" x14ac:dyDescent="0.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</row>
    <row r="374" spans="1:39" x14ac:dyDescent="0.3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</row>
    <row r="375" spans="1:39" x14ac:dyDescent="0.3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</row>
    <row r="376" spans="1:39" x14ac:dyDescent="0.3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</row>
    <row r="377" spans="1:39" x14ac:dyDescent="0.3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</row>
  </sheetData>
  <autoFilter ref="A1:L22" xr:uid="{4B0D68C4-D843-40C9-81FC-A55FF83AA655}">
    <sortState xmlns:xlrd2="http://schemas.microsoft.com/office/spreadsheetml/2017/richdata2" ref="A2:L22">
      <sortCondition ref="A1:A22"/>
    </sortState>
  </autoFilter>
  <conditionalFormatting sqref="B14 I13:I14 K13:L14 G2:L2 B15:E16 F3:L3 A2:E4 G5:G12 F5:F10 B5:E12 F4:G4 I4:L12 G14:G20 A5:A20 I15:L20 F17:F20 H4:H20 J4:J20">
    <cfRule type="expression" dxfId="255" priority="176">
      <formula>$K2="WIP"</formula>
    </cfRule>
    <cfRule type="expression" dxfId="254" priority="177">
      <formula>$K2="DONE"</formula>
    </cfRule>
    <cfRule type="expression" dxfId="253" priority="178">
      <formula>AND($I2&lt;TODAY(), $K2&lt;&gt;"Done")</formula>
    </cfRule>
  </conditionalFormatting>
  <conditionalFormatting sqref="B17:E17">
    <cfRule type="expression" dxfId="252" priority="163">
      <formula>$K17="WIP"</formula>
    </cfRule>
    <cfRule type="expression" dxfId="251" priority="164">
      <formula>$K17="DONE"</formula>
    </cfRule>
    <cfRule type="expression" dxfId="250" priority="165">
      <formula>AND($I17&lt;TODAY(), $K17&lt;&gt;"Done")</formula>
    </cfRule>
  </conditionalFormatting>
  <conditionalFormatting sqref="J17">
    <cfRule type="dataBar" priority="1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{440E3DA6-48F8-4CB9-8CC8-5F458B2DB6AC}</x14:id>
        </ext>
      </extLst>
    </cfRule>
  </conditionalFormatting>
  <conditionalFormatting sqref="B18:E18">
    <cfRule type="expression" dxfId="249" priority="155">
      <formula>$K18="WIP"</formula>
    </cfRule>
    <cfRule type="expression" dxfId="248" priority="156">
      <formula>$K18="DONE"</formula>
    </cfRule>
    <cfRule type="expression" dxfId="247" priority="157">
      <formula>AND($I18&lt;TODAY(), $K18&lt;&gt;"Done")</formula>
    </cfRule>
  </conditionalFormatting>
  <conditionalFormatting sqref="J18">
    <cfRule type="dataBar" priority="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{5A3858E6-31E5-4938-A8D2-206083608E7A}</x14:id>
        </ext>
      </extLst>
    </cfRule>
  </conditionalFormatting>
  <conditionalFormatting sqref="B19:E19">
    <cfRule type="expression" dxfId="246" priority="151">
      <formula>$K19="WIP"</formula>
    </cfRule>
    <cfRule type="expression" dxfId="245" priority="152">
      <formula>$K19="DONE"</formula>
    </cfRule>
    <cfRule type="expression" dxfId="244" priority="153">
      <formula>AND($I19&lt;TODAY(), $K19&lt;&gt;"Done")</formula>
    </cfRule>
  </conditionalFormatting>
  <conditionalFormatting sqref="J19">
    <cfRule type="dataBar" priority="1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{30926586-204C-4D52-8571-7F0ACC812338}</x14:id>
        </ext>
      </extLst>
    </cfRule>
  </conditionalFormatting>
  <conditionalFormatting sqref="B20:E20">
    <cfRule type="expression" dxfId="243" priority="139">
      <formula>$K20="WIP"</formula>
    </cfRule>
    <cfRule type="expression" dxfId="242" priority="140">
      <formula>$K20="DONE"</formula>
    </cfRule>
    <cfRule type="expression" dxfId="241" priority="141">
      <formula>AND($I20&lt;TODAY(), $K20&lt;&gt;"Done")</formula>
    </cfRule>
  </conditionalFormatting>
  <conditionalFormatting sqref="J20">
    <cfRule type="dataBar" priority="1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{81E9D50A-5D9A-4860-B846-8DC3721C9882}</x14:id>
        </ext>
      </extLst>
    </cfRule>
  </conditionalFormatting>
  <conditionalFormatting sqref="J5">
    <cfRule type="expression" dxfId="240" priority="118">
      <formula>$K5="WIP"</formula>
    </cfRule>
    <cfRule type="expression" dxfId="239" priority="119">
      <formula>$K5="DONE"</formula>
    </cfRule>
    <cfRule type="expression" dxfId="238" priority="120">
      <formula>AND($I5&lt;TODAY(), $K5&lt;&gt;"Done")</formula>
    </cfRule>
  </conditionalFormatting>
  <conditionalFormatting sqref="J5">
    <cfRule type="dataBar" priority="1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{C4DAAD34-BA5C-4709-BF99-6B9862D32E08}</x14:id>
        </ext>
      </extLst>
    </cfRule>
  </conditionalFormatting>
  <conditionalFormatting sqref="J6">
    <cfRule type="expression" dxfId="237" priority="114">
      <formula>$K6="WIP"</formula>
    </cfRule>
    <cfRule type="expression" dxfId="236" priority="115">
      <formula>$K6="DONE"</formula>
    </cfRule>
    <cfRule type="expression" dxfId="235" priority="116">
      <formula>AND($I6&lt;TODAY(), $K6&lt;&gt;"Done")</formula>
    </cfRule>
  </conditionalFormatting>
  <conditionalFormatting sqref="J6">
    <cfRule type="dataBar" priority="1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{217E28C9-3EC1-4842-830C-14D262947240}</x14:id>
        </ext>
      </extLst>
    </cfRule>
  </conditionalFormatting>
  <conditionalFormatting sqref="J7">
    <cfRule type="expression" dxfId="234" priority="110">
      <formula>$K7="WIP"</formula>
    </cfRule>
    <cfRule type="expression" dxfId="233" priority="111">
      <formula>$K7="DONE"</formula>
    </cfRule>
    <cfRule type="expression" dxfId="232" priority="112">
      <formula>AND($I7&lt;TODAY(), $K7&lt;&gt;"Done")</formula>
    </cfRule>
  </conditionalFormatting>
  <conditionalFormatting sqref="J7"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{4883801F-85E3-478A-948E-CCF9EE5A56B0}</x14:id>
        </ext>
      </extLst>
    </cfRule>
  </conditionalFormatting>
  <conditionalFormatting sqref="J8">
    <cfRule type="expression" dxfId="231" priority="106">
      <formula>$K8="WIP"</formula>
    </cfRule>
    <cfRule type="expression" dxfId="230" priority="107">
      <formula>$K8="DONE"</formula>
    </cfRule>
    <cfRule type="expression" dxfId="229" priority="108">
      <formula>AND($I8&lt;TODAY(), $K8&lt;&gt;"Done")</formula>
    </cfRule>
  </conditionalFormatting>
  <conditionalFormatting sqref="J8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{DAB56967-A754-494B-9CA9-44DAE6E2E9BC}</x14:id>
        </ext>
      </extLst>
    </cfRule>
  </conditionalFormatting>
  <conditionalFormatting sqref="J9">
    <cfRule type="expression" dxfId="228" priority="102">
      <formula>$K9="WIP"</formula>
    </cfRule>
    <cfRule type="expression" dxfId="227" priority="103">
      <formula>$K9="DONE"</formula>
    </cfRule>
    <cfRule type="expression" dxfId="226" priority="104">
      <formula>AND($I9&lt;TODAY(), $K9&lt;&gt;"Done")</formula>
    </cfRule>
  </conditionalFormatting>
  <conditionalFormatting sqref="J9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{2133E785-0E64-40CF-85E6-50507436AFB8}</x14:id>
        </ext>
      </extLst>
    </cfRule>
  </conditionalFormatting>
  <conditionalFormatting sqref="J10">
    <cfRule type="expression" dxfId="225" priority="98">
      <formula>$K10="WIP"</formula>
    </cfRule>
    <cfRule type="expression" dxfId="224" priority="99">
      <formula>$K10="DONE"</formula>
    </cfRule>
    <cfRule type="expression" dxfId="223" priority="100">
      <formula>AND($I10&lt;TODAY(), $K10&lt;&gt;"Done")</formula>
    </cfRule>
  </conditionalFormatting>
  <conditionalFormatting sqref="J10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{3760539D-6FEF-48FF-A413-C9FBDBE5FE4A}</x14:id>
        </ext>
      </extLst>
    </cfRule>
  </conditionalFormatting>
  <conditionalFormatting sqref="J11">
    <cfRule type="expression" dxfId="222" priority="94">
      <formula>$K11="WIP"</formula>
    </cfRule>
    <cfRule type="expression" dxfId="221" priority="95">
      <formula>$K11="DONE"</formula>
    </cfRule>
    <cfRule type="expression" dxfId="220" priority="96">
      <formula>AND($I11&lt;TODAY(), $K11&lt;&gt;"Done")</formula>
    </cfRule>
  </conditionalFormatting>
  <conditionalFormatting sqref="J11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{006548B6-0C48-431E-A7AB-1ED2BD7EBA9E}</x14:id>
        </ext>
      </extLst>
    </cfRule>
  </conditionalFormatting>
  <conditionalFormatting sqref="J12">
    <cfRule type="expression" dxfId="219" priority="90">
      <formula>$K12="WIP"</formula>
    </cfRule>
    <cfRule type="expression" dxfId="218" priority="91">
      <formula>$K12="DONE"</formula>
    </cfRule>
    <cfRule type="expression" dxfId="217" priority="92">
      <formula>AND($I12&lt;TODAY(), $K12&lt;&gt;"Done")</formula>
    </cfRule>
  </conditionalFormatting>
  <conditionalFormatting sqref="J12"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{58E728F7-F306-433B-AF0C-E48AC77318CF}</x14:id>
        </ext>
      </extLst>
    </cfRule>
  </conditionalFormatting>
  <conditionalFormatting sqref="F16">
    <cfRule type="expression" dxfId="216" priority="75">
      <formula>$K16="WIP"</formula>
    </cfRule>
    <cfRule type="expression" dxfId="215" priority="76">
      <formula>$K16="DONE"</formula>
    </cfRule>
    <cfRule type="expression" dxfId="214" priority="77">
      <formula>AND($I16&lt;TODAY(), $K16&lt;&gt;"Done")</formula>
    </cfRule>
  </conditionalFormatting>
  <conditionalFormatting sqref="B13:E13 G13 J13">
    <cfRule type="expression" dxfId="213" priority="67">
      <formula>$K13="WIP"</formula>
    </cfRule>
    <cfRule type="expression" dxfId="212" priority="68">
      <formula>$K13="DONE"</formula>
    </cfRule>
    <cfRule type="expression" dxfId="211" priority="69">
      <formula>AND($I13&lt;TODAY(), $K13&lt;&gt;"Done")</formula>
    </cfRule>
  </conditionalFormatting>
  <conditionalFormatting sqref="J13">
    <cfRule type="expression" dxfId="210" priority="57">
      <formula>$K13="WIP"</formula>
    </cfRule>
    <cfRule type="expression" dxfId="209" priority="58">
      <formula>$K13="DONE"</formula>
    </cfRule>
    <cfRule type="expression" dxfId="208" priority="59">
      <formula>AND($I13&lt;TODAY(), $K13&lt;&gt;"Done")</formula>
    </cfRule>
  </conditionalFormatting>
  <conditionalFormatting sqref="J13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{CEF24574-0174-4794-8B74-964B3342E70C}</x14:id>
        </ext>
      </extLst>
    </cfRule>
  </conditionalFormatting>
  <conditionalFormatting sqref="J13">
    <cfRule type="dataBar" priority="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{27D31BC3-CB9A-4973-8B8A-87D522094EDD}</x14:id>
        </ext>
      </extLst>
    </cfRule>
  </conditionalFormatting>
  <conditionalFormatting sqref="C14:E14">
    <cfRule type="expression" dxfId="207" priority="53">
      <formula>$K14="WIP"</formula>
    </cfRule>
    <cfRule type="expression" dxfId="206" priority="54">
      <formula>$K14="DONE"</formula>
    </cfRule>
    <cfRule type="expression" dxfId="205" priority="55">
      <formula>AND($I14&lt;TODAY(), $K14&lt;&gt;"Done")</formula>
    </cfRule>
  </conditionalFormatting>
  <conditionalFormatting sqref="J14">
    <cfRule type="expression" dxfId="204" priority="49">
      <formula>$K14="WIP"</formula>
    </cfRule>
    <cfRule type="expression" dxfId="203" priority="50">
      <formula>$K14="DONE"</formula>
    </cfRule>
    <cfRule type="expression" dxfId="202" priority="51">
      <formula>AND($I14&lt;TODAY(), $K14&lt;&gt;"Done")</formula>
    </cfRule>
  </conditionalFormatting>
  <conditionalFormatting sqref="J14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{6BB55A68-9CD4-4DDD-982F-4381BDBC5354}</x14:id>
        </ext>
      </extLst>
    </cfRule>
  </conditionalFormatting>
  <conditionalFormatting sqref="J14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{B7F2D543-D781-419C-B62E-C005BE1BAEF6}</x14:id>
        </ext>
      </extLst>
    </cfRule>
  </conditionalFormatting>
  <conditionalFormatting sqref="F11">
    <cfRule type="expression" dxfId="201" priority="33">
      <formula>$K11="WIP"</formula>
    </cfRule>
    <cfRule type="expression" dxfId="200" priority="34">
      <formula>$K11="DONE"</formula>
    </cfRule>
    <cfRule type="expression" dxfId="199" priority="35">
      <formula>AND($I11&lt;TODAY(), $K11&lt;&gt;"Done")</formula>
    </cfRule>
  </conditionalFormatting>
  <conditionalFormatting sqref="F12">
    <cfRule type="expression" dxfId="198" priority="30">
      <formula>$K12="WIP"</formula>
    </cfRule>
    <cfRule type="expression" dxfId="197" priority="31">
      <formula>$K12="DONE"</formula>
    </cfRule>
    <cfRule type="expression" dxfId="196" priority="32">
      <formula>AND($I12&lt;TODAY(), $K12&lt;&gt;"Done")</formula>
    </cfRule>
  </conditionalFormatting>
  <conditionalFormatting sqref="F13">
    <cfRule type="expression" dxfId="195" priority="27">
      <formula>$K13="WIP"</formula>
    </cfRule>
    <cfRule type="expression" dxfId="194" priority="28">
      <formula>$K13="DONE"</formula>
    </cfRule>
    <cfRule type="expression" dxfId="193" priority="29">
      <formula>AND($I13&lt;TODAY(), $K13&lt;&gt;"Done")</formula>
    </cfRule>
  </conditionalFormatting>
  <conditionalFormatting sqref="F14">
    <cfRule type="expression" dxfId="192" priority="24">
      <formula>$K14="WIP"</formula>
    </cfRule>
    <cfRule type="expression" dxfId="191" priority="25">
      <formula>$K14="DONE"</formula>
    </cfRule>
    <cfRule type="expression" dxfId="190" priority="26">
      <formula>AND($I14&lt;TODAY(), $K14&lt;&gt;"Done")</formula>
    </cfRule>
  </conditionalFormatting>
  <conditionalFormatting sqref="F15">
    <cfRule type="expression" dxfId="189" priority="21">
      <formula>$K15="WIP"</formula>
    </cfRule>
    <cfRule type="expression" dxfId="188" priority="22">
      <formula>$K15="DONE"</formula>
    </cfRule>
    <cfRule type="expression" dxfId="187" priority="23">
      <formula>AND($I15&lt;TODAY(), $K15&lt;&gt;"Done")</formula>
    </cfRule>
  </conditionalFormatting>
  <conditionalFormatting sqref="F2">
    <cfRule type="expression" dxfId="186" priority="12">
      <formula>$K2="WIP"</formula>
    </cfRule>
    <cfRule type="expression" dxfId="185" priority="13">
      <formula>$K2="DONE"</formula>
    </cfRule>
    <cfRule type="expression" dxfId="184" priority="14">
      <formula>AND($I2&lt;TODAY(), $K2&lt;&gt;"Done")</formula>
    </cfRule>
  </conditionalFormatting>
  <conditionalFormatting sqref="J2:J2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{9F11D946-9D8E-4936-B285-C2B799130F1D}</x14:id>
        </ext>
      </extLst>
    </cfRule>
  </conditionalFormatting>
  <conditionalFormatting sqref="J2:J20">
    <cfRule type="dataBar" priority="1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{0E27A2C4-6C71-4398-8B07-CFF3057E1111}</x14:id>
        </ext>
      </extLst>
    </cfRule>
  </conditionalFormatting>
  <conditionalFormatting sqref="J5:J12 J2 J15:J20">
    <cfRule type="dataBar" priority="10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{E25D5D74-4BB4-402F-B33C-99260A611578}</x14:id>
        </ext>
      </extLst>
    </cfRule>
  </conditionalFormatting>
  <conditionalFormatting sqref="J3:J20">
    <cfRule type="dataBar" priority="10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{6D347331-0CD8-48C6-9292-7A601A8B77AD}</x14:id>
        </ext>
      </extLst>
    </cfRule>
  </conditionalFormatting>
  <dataValidations count="5">
    <dataValidation type="list" allowBlank="1" showInputMessage="1" showErrorMessage="1" sqref="A21:A36" xr:uid="{A88869B1-0DE2-494C-85BE-6EFFE6A802D4}">
      <formula1>#REF!</formula1>
    </dataValidation>
    <dataValidation type="list" allowBlank="1" showInputMessage="1" showErrorMessage="1" sqref="A37:A45 H37:L45" xr:uid="{E849F482-0692-42ED-8D8B-DD1D2F17DE85}">
      <formula1>#REF!</formula1>
    </dataValidation>
    <dataValidation type="list" allowBlank="1" showInputMessage="1" showErrorMessage="1" sqref="K21:K36" xr:uid="{4AE298E9-3DEA-453B-8C4C-25A9DAA7C614}">
      <formula1>$O$1:$O$1</formula1>
    </dataValidation>
    <dataValidation type="list" allowBlank="1" showInputMessage="1" showErrorMessage="1" sqref="K2:K20" xr:uid="{75F58712-0605-4924-9E64-DE1E7B8D8F86}">
      <formula1>"ToDo,WIP,Done"</formula1>
    </dataValidation>
    <dataValidation type="whole" allowBlank="1" showInputMessage="1" showErrorMessage="1" sqref="A2:A20" xr:uid="{774F955B-8FCB-4DF9-9C5C-7BD979EF2943}">
      <formula1>1</formula1>
      <formula2>366</formula2>
    </dataValidation>
  </dataValidations>
  <hyperlinks>
    <hyperlink ref="L5" r:id="rId1" display="https://www.youtube.com/user/mycodeschool/playlists" xr:uid="{47D28EBF-F8ED-4F89-8DC3-10D86F30D714}"/>
    <hyperlink ref="L4" r:id="rId2" display="https://www.youtube.com/user/koushks/playlists" xr:uid="{A5145AD2-C53E-44A6-B0D7-8DEB40F9A0EC}"/>
    <hyperlink ref="L6" r:id="rId3" display="https://www.youtube.com/watch?v=0IAPZzGSbME&amp;list=PLDN4rrl48XKpZkf03iYFl-O29szjTrs_O " xr:uid="{7CA97D2D-4CBC-4AFF-BA85-9270AB0A1EDB}"/>
    <hyperlink ref="L18" r:id="rId4" display="https://www.youtube.com/channel/UC0RhatS1pyxInC00YKjjBqQ/playlists" xr:uid="{ECB8CAD6-EA20-4E08-ACA4-34FC048F4B6B}"/>
    <hyperlink ref="L17" r:id="rId5" display="https://www.youtube.com/channel/UC0RhatS1pyxInC00YKjjBqQ/playlists" xr:uid="{6141A48E-F011-4B8E-B150-650618A6D3CE}"/>
    <hyperlink ref="L20" r:id="rId6" xr:uid="{8F20AD00-2399-453B-BB62-C2381878A59A}"/>
    <hyperlink ref="L7" r:id="rId7" xr:uid="{2327CA50-1721-4C2A-BCEC-CD41BC11E316}"/>
    <hyperlink ref="L3" r:id="rId8" xr:uid="{7D301662-5D47-42CF-BF78-A93ACF70D147}"/>
  </hyperlinks>
  <pageMargins left="0.7" right="0.7" top="0.75" bottom="0.75" header="0.3" footer="0.3"/>
  <pageSetup paperSize="9" orientation="portrait"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E3DA6-48F8-4CB9-8CC8-5F458B2DB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</xm:sqref>
        </x14:conditionalFormatting>
        <x14:conditionalFormatting xmlns:xm="http://schemas.microsoft.com/office/excel/2006/main">
          <x14:cfRule type="dataBar" id="{5A3858E6-31E5-4938-A8D2-206083608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J18</xm:sqref>
        </x14:conditionalFormatting>
        <x14:conditionalFormatting xmlns:xm="http://schemas.microsoft.com/office/excel/2006/main">
          <x14:cfRule type="dataBar" id="{30926586-204C-4D52-8571-7F0ACC812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</xm:sqref>
        </x14:conditionalFormatting>
        <x14:conditionalFormatting xmlns:xm="http://schemas.microsoft.com/office/excel/2006/main">
          <x14:cfRule type="dataBar" id="{81E9D50A-5D9A-4860-B846-8DC3721C98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</xm:sqref>
        </x14:conditionalFormatting>
        <x14:conditionalFormatting xmlns:xm="http://schemas.microsoft.com/office/excel/2006/main">
          <x14:cfRule type="dataBar" id="{C4DAAD34-BA5C-4709-BF99-6B9862D32E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217E28C9-3EC1-4842-830C-14D2629472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4883801F-85E3-478A-948E-CCF9EE5A5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DAB56967-A754-494B-9CA9-44DAE6E2E9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2133E785-0E64-40CF-85E6-50507436AF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3760539D-6FEF-48FF-A413-C9FBDBE5F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006548B6-0C48-431E-A7AB-1ED2BD7EBA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</xm:sqref>
        </x14:conditionalFormatting>
        <x14:conditionalFormatting xmlns:xm="http://schemas.microsoft.com/office/excel/2006/main">
          <x14:cfRule type="dataBar" id="{58E728F7-F306-433B-AF0C-E48AC77318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CEF24574-0174-4794-8B74-964B3342E7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27D31BC3-CB9A-4973-8B8A-87D522094E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6BB55A68-9CD4-4DDD-982F-4381BDBC53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B7F2D543-D781-419C-B62E-C005BE1BA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9F11D946-9D8E-4936-B285-C2B799130F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J2:J20</xm:sqref>
        </x14:conditionalFormatting>
        <x14:conditionalFormatting xmlns:xm="http://schemas.microsoft.com/office/excel/2006/main">
          <x14:cfRule type="dataBar" id="{0E27A2C4-6C71-4398-8B07-CFF3057E1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J2:J20</xm:sqref>
        </x14:conditionalFormatting>
        <x14:conditionalFormatting xmlns:xm="http://schemas.microsoft.com/office/excel/2006/main">
          <x14:cfRule type="dataBar" id="{E25D5D74-4BB4-402F-B33C-99260A6115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J5:J12 J2 J15:J20</xm:sqref>
        </x14:conditionalFormatting>
        <x14:conditionalFormatting xmlns:xm="http://schemas.microsoft.com/office/excel/2006/main">
          <x14:cfRule type="dataBar" id="{6D347331-0CD8-48C6-9292-7A601A8B7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E4DC3-25AA-4130-A821-DF7E2D94A60D}">
  <dimension ref="A1:O14"/>
  <sheetViews>
    <sheetView zoomScaleNormal="100" workbookViewId="0">
      <selection activeCell="O5" sqref="O5"/>
    </sheetView>
  </sheetViews>
  <sheetFormatPr defaultRowHeight="14.4" x14ac:dyDescent="0.3"/>
  <cols>
    <col min="1" max="1" width="9.33203125" style="21" bestFit="1" customWidth="1"/>
    <col min="2" max="2" width="47.88671875" style="21" bestFit="1" customWidth="1"/>
    <col min="3" max="3" width="9.33203125" style="21" bestFit="1" customWidth="1"/>
    <col min="4" max="4" width="7.109375" style="21" bestFit="1" customWidth="1"/>
    <col min="5" max="5" width="4" style="21" bestFit="1" customWidth="1"/>
    <col min="6" max="6" width="8.5546875" style="21" bestFit="1" customWidth="1"/>
    <col min="7" max="7" width="7.6640625" style="21" bestFit="1" customWidth="1"/>
    <col min="8" max="9" width="16.77734375" style="21" bestFit="1" customWidth="1"/>
    <col min="10" max="10" width="13.88671875" style="21" bestFit="1" customWidth="1"/>
    <col min="11" max="11" width="8.44140625" style="21" bestFit="1" customWidth="1"/>
    <col min="12" max="12" width="84.5546875" style="21" hidden="1" customWidth="1"/>
    <col min="13" max="13" width="7.33203125" style="21" bestFit="1" customWidth="1"/>
    <col min="14" max="14" width="8.109375" style="21" customWidth="1"/>
    <col min="15" max="16384" width="8.88671875" style="21"/>
  </cols>
  <sheetData>
    <row r="1" spans="1:15" s="35" customFormat="1" ht="23.4" customHeight="1" x14ac:dyDescent="0.3">
      <c r="A1" s="16" t="s">
        <v>1</v>
      </c>
      <c r="B1" s="16" t="s">
        <v>0</v>
      </c>
      <c r="C1" s="16" t="s">
        <v>85</v>
      </c>
      <c r="D1" s="16" t="s">
        <v>86</v>
      </c>
      <c r="E1" s="16" t="s">
        <v>80</v>
      </c>
      <c r="F1" s="16" t="s">
        <v>8</v>
      </c>
      <c r="G1" s="16" t="s">
        <v>9</v>
      </c>
      <c r="H1" s="16" t="s">
        <v>2</v>
      </c>
      <c r="I1" s="16" t="s">
        <v>4</v>
      </c>
      <c r="J1" s="16" t="s">
        <v>51</v>
      </c>
      <c r="K1" s="16" t="s">
        <v>5</v>
      </c>
      <c r="L1" s="16" t="s">
        <v>11</v>
      </c>
      <c r="M1" s="16" t="s">
        <v>87</v>
      </c>
      <c r="N1" s="28">
        <f>variables!B2</f>
        <v>4</v>
      </c>
      <c r="O1" s="28" t="s">
        <v>6</v>
      </c>
    </row>
    <row r="2" spans="1:15" s="36" customFormat="1" x14ac:dyDescent="0.3">
      <c r="A2" s="29">
        <v>1</v>
      </c>
      <c r="B2" s="30" t="s">
        <v>84</v>
      </c>
      <c r="C2" s="29">
        <v>1</v>
      </c>
      <c r="D2" s="29">
        <v>1</v>
      </c>
      <c r="E2" s="29">
        <v>120</v>
      </c>
      <c r="F2" s="31">
        <f t="shared" ref="F2:F10" si="0">D2*(E2/60)</f>
        <v>2</v>
      </c>
      <c r="G2" s="32">
        <f t="shared" ref="G2:G13" si="1">CEILING(F2/$N$1,1)</f>
        <v>1</v>
      </c>
      <c r="H2" s="33">
        <v>44105</v>
      </c>
      <c r="I2" s="33">
        <f t="shared" ref="I2:I12" si="2">H2+(G2-1)</f>
        <v>44105</v>
      </c>
      <c r="J2" s="34">
        <f>100*C2/D2</f>
        <v>100</v>
      </c>
      <c r="K2" s="30" t="s">
        <v>54</v>
      </c>
      <c r="M2" s="20">
        <f>CEILING(D2/G2,1)</f>
        <v>1</v>
      </c>
    </row>
    <row r="3" spans="1:15" x14ac:dyDescent="0.3">
      <c r="A3" s="22">
        <v>1</v>
      </c>
      <c r="B3" s="21" t="s">
        <v>77</v>
      </c>
      <c r="C3" s="22">
        <v>15</v>
      </c>
      <c r="D3" s="22">
        <v>121</v>
      </c>
      <c r="E3" s="22">
        <v>20</v>
      </c>
      <c r="F3" s="24">
        <f t="shared" si="0"/>
        <v>40.333333333333329</v>
      </c>
      <c r="G3" s="25">
        <f t="shared" si="1"/>
        <v>11</v>
      </c>
      <c r="H3" s="23">
        <v>44105</v>
      </c>
      <c r="I3" s="23">
        <f t="shared" si="2"/>
        <v>44115</v>
      </c>
      <c r="J3" s="26">
        <f>100*C3/D3</f>
        <v>12.396694214876034</v>
      </c>
      <c r="K3" s="21" t="s">
        <v>53</v>
      </c>
      <c r="L3" s="27" t="s">
        <v>23</v>
      </c>
      <c r="M3" s="20">
        <f t="shared" ref="M3:M12" si="3">CEILING(D3/G3,1)</f>
        <v>11</v>
      </c>
    </row>
    <row r="4" spans="1:15" x14ac:dyDescent="0.3">
      <c r="A4" s="22">
        <v>2</v>
      </c>
      <c r="B4" s="21" t="s">
        <v>76</v>
      </c>
      <c r="C4" s="22">
        <v>15</v>
      </c>
      <c r="D4" s="22">
        <v>442</v>
      </c>
      <c r="E4" s="22">
        <v>20</v>
      </c>
      <c r="F4" s="24">
        <f t="shared" si="0"/>
        <v>147.33333333333331</v>
      </c>
      <c r="G4" s="25">
        <f t="shared" si="1"/>
        <v>37</v>
      </c>
      <c r="H4" s="23">
        <f t="shared" ref="H4:H12" si="4">1+I3</f>
        <v>44116</v>
      </c>
      <c r="I4" s="23">
        <f t="shared" si="2"/>
        <v>44152</v>
      </c>
      <c r="J4" s="26">
        <f>100*C4/D4</f>
        <v>3.3936651583710407</v>
      </c>
      <c r="K4" s="21" t="s">
        <v>53</v>
      </c>
      <c r="L4" s="27" t="s">
        <v>23</v>
      </c>
      <c r="M4" s="20">
        <f t="shared" si="3"/>
        <v>12</v>
      </c>
    </row>
    <row r="5" spans="1:15" x14ac:dyDescent="0.3">
      <c r="A5" s="22">
        <v>3</v>
      </c>
      <c r="B5" s="21" t="s">
        <v>36</v>
      </c>
      <c r="C5" s="22">
        <v>0</v>
      </c>
      <c r="D5" s="22">
        <v>35</v>
      </c>
      <c r="E5" s="22">
        <v>15</v>
      </c>
      <c r="F5" s="24">
        <f t="shared" si="0"/>
        <v>8.75</v>
      </c>
      <c r="G5" s="25">
        <f t="shared" si="1"/>
        <v>3</v>
      </c>
      <c r="H5" s="23">
        <f t="shared" si="4"/>
        <v>44153</v>
      </c>
      <c r="I5" s="23">
        <f t="shared" si="2"/>
        <v>44155</v>
      </c>
      <c r="J5" s="26">
        <f>100*C5/D5</f>
        <v>0</v>
      </c>
      <c r="K5" s="21" t="s">
        <v>53</v>
      </c>
      <c r="L5" s="27" t="s">
        <v>37</v>
      </c>
      <c r="M5" s="20">
        <f t="shared" si="3"/>
        <v>12</v>
      </c>
    </row>
    <row r="6" spans="1:15" x14ac:dyDescent="0.3">
      <c r="A6" s="22">
        <v>4</v>
      </c>
      <c r="B6" s="21" t="s">
        <v>38</v>
      </c>
      <c r="C6" s="22">
        <v>0</v>
      </c>
      <c r="D6" s="22">
        <v>35</v>
      </c>
      <c r="E6" s="22">
        <v>15</v>
      </c>
      <c r="F6" s="24">
        <f t="shared" si="0"/>
        <v>8.75</v>
      </c>
      <c r="G6" s="25">
        <f t="shared" si="1"/>
        <v>3</v>
      </c>
      <c r="H6" s="23">
        <f t="shared" si="4"/>
        <v>44156</v>
      </c>
      <c r="I6" s="23">
        <f t="shared" si="2"/>
        <v>44158</v>
      </c>
      <c r="J6" s="26">
        <f t="shared" ref="J6:J11" si="5">100*C6/D6</f>
        <v>0</v>
      </c>
      <c r="K6" s="21" t="s">
        <v>53</v>
      </c>
      <c r="L6" s="27" t="s">
        <v>37</v>
      </c>
      <c r="M6" s="20">
        <f t="shared" si="3"/>
        <v>12</v>
      </c>
    </row>
    <row r="7" spans="1:15" x14ac:dyDescent="0.3">
      <c r="A7" s="22">
        <v>5</v>
      </c>
      <c r="B7" s="21" t="s">
        <v>46</v>
      </c>
      <c r="C7" s="22">
        <v>0</v>
      </c>
      <c r="D7" s="22">
        <v>119</v>
      </c>
      <c r="E7" s="22">
        <v>20</v>
      </c>
      <c r="F7" s="24">
        <f t="shared" si="0"/>
        <v>39.666666666666664</v>
      </c>
      <c r="G7" s="25">
        <f t="shared" si="1"/>
        <v>10</v>
      </c>
      <c r="H7" s="23">
        <f t="shared" si="4"/>
        <v>44159</v>
      </c>
      <c r="I7" s="23">
        <f t="shared" si="2"/>
        <v>44168</v>
      </c>
      <c r="J7" s="26">
        <f t="shared" si="5"/>
        <v>0</v>
      </c>
      <c r="K7" s="21" t="s">
        <v>53</v>
      </c>
      <c r="L7" s="27" t="s">
        <v>47</v>
      </c>
      <c r="M7" s="20">
        <f t="shared" si="3"/>
        <v>12</v>
      </c>
    </row>
    <row r="8" spans="1:15" x14ac:dyDescent="0.3">
      <c r="A8" s="22">
        <v>6</v>
      </c>
      <c r="B8" s="21" t="s">
        <v>48</v>
      </c>
      <c r="C8" s="22">
        <v>0</v>
      </c>
      <c r="D8" s="22">
        <v>50</v>
      </c>
      <c r="E8" s="22">
        <v>50</v>
      </c>
      <c r="F8" s="24">
        <f t="shared" si="0"/>
        <v>41.666666666666671</v>
      </c>
      <c r="G8" s="25">
        <f t="shared" si="1"/>
        <v>11</v>
      </c>
      <c r="H8" s="23">
        <f t="shared" si="4"/>
        <v>44169</v>
      </c>
      <c r="I8" s="23">
        <f t="shared" si="2"/>
        <v>44179</v>
      </c>
      <c r="J8" s="26">
        <f t="shared" si="5"/>
        <v>0</v>
      </c>
      <c r="K8" s="21" t="s">
        <v>53</v>
      </c>
      <c r="L8" s="27" t="s">
        <v>49</v>
      </c>
      <c r="M8" s="20">
        <f t="shared" si="3"/>
        <v>5</v>
      </c>
    </row>
    <row r="9" spans="1:15" x14ac:dyDescent="0.3">
      <c r="A9" s="22">
        <v>7</v>
      </c>
      <c r="B9" s="21" t="s">
        <v>21</v>
      </c>
      <c r="C9" s="22">
        <v>0</v>
      </c>
      <c r="D9" s="22">
        <v>58</v>
      </c>
      <c r="E9" s="22">
        <v>20</v>
      </c>
      <c r="F9" s="24">
        <f t="shared" si="0"/>
        <v>19.333333333333332</v>
      </c>
      <c r="G9" s="25">
        <f t="shared" si="1"/>
        <v>5</v>
      </c>
      <c r="H9" s="23">
        <f t="shared" si="4"/>
        <v>44180</v>
      </c>
      <c r="I9" s="23">
        <f t="shared" si="2"/>
        <v>44184</v>
      </c>
      <c r="J9" s="26">
        <f t="shared" si="5"/>
        <v>0</v>
      </c>
      <c r="K9" s="21" t="s">
        <v>53</v>
      </c>
      <c r="L9" s="27" t="s">
        <v>24</v>
      </c>
      <c r="M9" s="20">
        <f t="shared" si="3"/>
        <v>12</v>
      </c>
    </row>
    <row r="10" spans="1:15" x14ac:dyDescent="0.3">
      <c r="A10" s="22">
        <v>8</v>
      </c>
      <c r="B10" s="21" t="s">
        <v>14</v>
      </c>
      <c r="C10" s="22">
        <v>0</v>
      </c>
      <c r="D10" s="22">
        <v>64</v>
      </c>
      <c r="E10" s="22">
        <v>20</v>
      </c>
      <c r="F10" s="24">
        <f t="shared" si="0"/>
        <v>21.333333333333332</v>
      </c>
      <c r="G10" s="25">
        <f t="shared" si="1"/>
        <v>6</v>
      </c>
      <c r="H10" s="23">
        <f t="shared" si="4"/>
        <v>44185</v>
      </c>
      <c r="I10" s="23">
        <f t="shared" si="2"/>
        <v>44190</v>
      </c>
      <c r="J10" s="26">
        <f t="shared" si="5"/>
        <v>0</v>
      </c>
      <c r="K10" s="21" t="s">
        <v>53</v>
      </c>
      <c r="L10" s="27" t="s">
        <v>22</v>
      </c>
      <c r="M10" s="20">
        <f t="shared" si="3"/>
        <v>11</v>
      </c>
    </row>
    <row r="11" spans="1:15" x14ac:dyDescent="0.3">
      <c r="A11" s="22">
        <v>9</v>
      </c>
      <c r="B11" s="21" t="s">
        <v>73</v>
      </c>
      <c r="C11" s="22">
        <v>0</v>
      </c>
      <c r="D11" s="22">
        <v>50</v>
      </c>
      <c r="E11" s="22">
        <v>13</v>
      </c>
      <c r="F11" s="24">
        <f>((15*4)+(12*26))/60</f>
        <v>6.2</v>
      </c>
      <c r="G11" s="25">
        <f t="shared" si="1"/>
        <v>2</v>
      </c>
      <c r="H11" s="23">
        <f t="shared" si="4"/>
        <v>44191</v>
      </c>
      <c r="I11" s="23">
        <f t="shared" si="2"/>
        <v>44192</v>
      </c>
      <c r="J11" s="26">
        <f t="shared" si="5"/>
        <v>0</v>
      </c>
      <c r="K11" s="21" t="s">
        <v>53</v>
      </c>
      <c r="L11" s="27" t="s">
        <v>35</v>
      </c>
      <c r="M11" s="20">
        <f t="shared" si="3"/>
        <v>25</v>
      </c>
    </row>
    <row r="12" spans="1:15" x14ac:dyDescent="0.3">
      <c r="A12" s="22">
        <v>10</v>
      </c>
      <c r="B12" s="21" t="s">
        <v>50</v>
      </c>
      <c r="C12" s="22">
        <v>0</v>
      </c>
      <c r="D12" s="22">
        <v>20</v>
      </c>
      <c r="E12" s="22">
        <v>10</v>
      </c>
      <c r="F12" s="24">
        <f>27*5/60</f>
        <v>2.25</v>
      </c>
      <c r="G12" s="25">
        <f t="shared" si="1"/>
        <v>1</v>
      </c>
      <c r="H12" s="23">
        <f t="shared" si="4"/>
        <v>44193</v>
      </c>
      <c r="I12" s="23">
        <f t="shared" si="2"/>
        <v>44193</v>
      </c>
      <c r="J12" s="26">
        <f>100*C12/D12</f>
        <v>0</v>
      </c>
      <c r="K12" s="21" t="s">
        <v>53</v>
      </c>
      <c r="M12" s="20">
        <f t="shared" si="3"/>
        <v>20</v>
      </c>
    </row>
    <row r="13" spans="1:15" x14ac:dyDescent="0.3">
      <c r="A13" s="20"/>
      <c r="B13" s="20"/>
      <c r="C13" s="20"/>
      <c r="D13" s="20"/>
      <c r="E13" s="20"/>
      <c r="F13" s="20">
        <f>SUM(F3:F8)</f>
        <v>286.49999999999994</v>
      </c>
      <c r="G13" s="20">
        <f t="shared" si="1"/>
        <v>72</v>
      </c>
      <c r="H13" s="20"/>
      <c r="I13" s="20"/>
      <c r="J13" s="20"/>
      <c r="K13" s="20"/>
      <c r="M13" s="20"/>
    </row>
    <row r="14" spans="1:15" x14ac:dyDescent="0.3">
      <c r="C14" s="22"/>
      <c r="D14" s="22"/>
      <c r="E14" s="22"/>
      <c r="F14" s="24"/>
      <c r="G14" s="22"/>
    </row>
  </sheetData>
  <autoFilter ref="A1:L14" xr:uid="{4B0D68C4-D843-40C9-81FC-A55FF83AA655}">
    <sortState xmlns:xlrd2="http://schemas.microsoft.com/office/spreadsheetml/2017/richdata2" ref="A2:L14">
      <sortCondition ref="A1:A14"/>
    </sortState>
  </autoFilter>
  <conditionalFormatting sqref="G7:G8 B8:F8 B9:G12 F3:F6 A3:A12 G3:I5 K3:L5 H6:L12">
    <cfRule type="expression" dxfId="183" priority="172">
      <formula>$K3="WIP"</formula>
    </cfRule>
    <cfRule type="expression" dxfId="182" priority="173">
      <formula>$K3="DONE"</formula>
    </cfRule>
    <cfRule type="expression" dxfId="181" priority="174">
      <formula>AND($I3&lt;TODAY(), $K3&lt;&gt;"Done")</formula>
    </cfRule>
  </conditionalFormatting>
  <conditionalFormatting sqref="B6:E6 G6">
    <cfRule type="expression" dxfId="180" priority="164">
      <formula>$K6="WIP"</formula>
    </cfRule>
    <cfRule type="expression" dxfId="179" priority="165">
      <formula>$K6="DONE"</formula>
    </cfRule>
    <cfRule type="expression" dxfId="178" priority="166">
      <formula>AND($I6&lt;TODAY(), $K6&lt;&gt;"Done")</formula>
    </cfRule>
  </conditionalFormatting>
  <conditionalFormatting sqref="J6">
    <cfRule type="dataBar" priority="1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{6ECE9EB6-B1F8-410F-963A-24EF643B8D41}</x14:id>
        </ext>
      </extLst>
    </cfRule>
  </conditionalFormatting>
  <conditionalFormatting sqref="B5:E5">
    <cfRule type="expression" dxfId="177" priority="152">
      <formula>$K5="WIP"</formula>
    </cfRule>
    <cfRule type="expression" dxfId="176" priority="153">
      <formula>$K5="DONE"</formula>
    </cfRule>
    <cfRule type="expression" dxfId="175" priority="154">
      <formula>AND($I5&lt;TODAY(), $K5&lt;&gt;"Done")</formula>
    </cfRule>
  </conditionalFormatting>
  <conditionalFormatting sqref="B3:E3">
    <cfRule type="expression" dxfId="174" priority="148">
      <formula>$K3="WIP"</formula>
    </cfRule>
    <cfRule type="expression" dxfId="173" priority="149">
      <formula>$K3="DONE"</formula>
    </cfRule>
    <cfRule type="expression" dxfId="172" priority="150">
      <formula>AND($I3&lt;TODAY(), $K3&lt;&gt;"Done")</formula>
    </cfRule>
  </conditionalFormatting>
  <conditionalFormatting sqref="B4:E4">
    <cfRule type="expression" dxfId="171" priority="140">
      <formula>$K4="WIP"</formula>
    </cfRule>
    <cfRule type="expression" dxfId="170" priority="141">
      <formula>$K4="DONE"</formula>
    </cfRule>
    <cfRule type="expression" dxfId="169" priority="142">
      <formula>AND($I4&lt;TODAY(), $K4&lt;&gt;"Done")</formula>
    </cfRule>
  </conditionalFormatting>
  <conditionalFormatting sqref="J6:J12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{16BC9EC6-6373-461A-94B8-EAF7A166837D}</x14:id>
        </ext>
      </extLst>
    </cfRule>
  </conditionalFormatting>
  <conditionalFormatting sqref="J10">
    <cfRule type="dataBar" priority="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{4F5D70A0-8CA6-4706-9A34-8410DA00AA75}</x14:id>
        </ext>
      </extLst>
    </cfRule>
  </conditionalFormatting>
  <conditionalFormatting sqref="B7:E7">
    <cfRule type="expression" dxfId="168" priority="99">
      <formula>$K7="WIP"</formula>
    </cfRule>
    <cfRule type="expression" dxfId="167" priority="100">
      <formula>$K7="DONE"</formula>
    </cfRule>
    <cfRule type="expression" dxfId="166" priority="101">
      <formula>AND($I7&lt;TODAY(), $K7&lt;&gt;"Done")</formula>
    </cfRule>
  </conditionalFormatting>
  <conditionalFormatting sqref="J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{8F7E25E8-3775-4516-B469-1EDAD50C8C38}</x14:id>
        </ext>
      </extLst>
    </cfRule>
  </conditionalFormatting>
  <conditionalFormatting sqref="J7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{C64C7EC6-97C2-4BF9-944C-674EDD96B7D6}</x14:id>
        </ext>
      </extLst>
    </cfRule>
  </conditionalFormatting>
  <conditionalFormatting sqref="F7">
    <cfRule type="expression" dxfId="165" priority="58">
      <formula>$K7="WIP"</formula>
    </cfRule>
    <cfRule type="expression" dxfId="164" priority="59">
      <formula>$K7="DONE"</formula>
    </cfRule>
    <cfRule type="expression" dxfId="163" priority="60">
      <formula>AND($I7&lt;TODAY(), $K7&lt;&gt;"Done")</formula>
    </cfRule>
  </conditionalFormatting>
  <conditionalFormatting sqref="J8:J12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{591458CA-6E9E-449B-B3E0-E71E6774D381}</x14:id>
        </ext>
      </extLst>
    </cfRule>
  </conditionalFormatting>
  <conditionalFormatting sqref="J9 J12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{B6B010C5-F1F4-40B5-83AB-79331925A5D4}</x14:id>
        </ext>
      </extLst>
    </cfRule>
  </conditionalFormatting>
  <conditionalFormatting sqref="J6:J12">
    <cfRule type="dataBar" priority="1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{68AA7DDA-4B7E-4F15-BFE0-4984A479E951}</x14:id>
        </ext>
      </extLst>
    </cfRule>
  </conditionalFormatting>
  <conditionalFormatting sqref="G2 A2:E2 I2 K2:L2">
    <cfRule type="expression" dxfId="162" priority="49">
      <formula>$K2="WIP"</formula>
    </cfRule>
    <cfRule type="expression" dxfId="161" priority="50">
      <formula>$K2="DONE"</formula>
    </cfRule>
    <cfRule type="expression" dxfId="160" priority="51">
      <formula>AND($I2&lt;TODAY(), $K2&lt;&gt;"Done")</formula>
    </cfRule>
  </conditionalFormatting>
  <conditionalFormatting sqref="F2">
    <cfRule type="expression" dxfId="159" priority="46">
      <formula>$K2="WIP"</formula>
    </cfRule>
    <cfRule type="expression" dxfId="158" priority="47">
      <formula>$K2="DONE"</formula>
    </cfRule>
    <cfRule type="expression" dxfId="157" priority="48">
      <formula>AND($I2&lt;TODAY(), $K2&lt;&gt;"Done")</formula>
    </cfRule>
  </conditionalFormatting>
  <conditionalFormatting sqref="H2">
    <cfRule type="expression" dxfId="156" priority="43">
      <formula>$K2="WIP"</formula>
    </cfRule>
    <cfRule type="expression" dxfId="155" priority="44">
      <formula>$K2="DONE"</formula>
    </cfRule>
    <cfRule type="expression" dxfId="154" priority="45">
      <formula>AND($I2&lt;TODAY(), $K2&lt;&gt;"Done")</formula>
    </cfRule>
  </conditionalFormatting>
  <conditionalFormatting sqref="J12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{F779491D-E20B-4B25-A676-9A9A05EC4A84}</x14:id>
        </ext>
      </extLst>
    </cfRule>
  </conditionalFormatting>
  <conditionalFormatting sqref="J12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{9E2E6D7B-ACD7-4947-8355-E70EF2C4746C}</x14:id>
        </ext>
      </extLst>
    </cfRule>
  </conditionalFormatting>
  <conditionalFormatting sqref="J6:J1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{2C9BCA5B-BB74-468B-8070-48FEFD34D7CF}</x14:id>
        </ext>
      </extLst>
    </cfRule>
  </conditionalFormatting>
  <conditionalFormatting sqref="J4">
    <cfRule type="expression" dxfId="153" priority="27">
      <formula>$K4="WIP"</formula>
    </cfRule>
    <cfRule type="expression" dxfId="152" priority="28">
      <formula>$K4="DONE"</formula>
    </cfRule>
    <cfRule type="expression" dxfId="151" priority="29">
      <formula>AND($I4&lt;TODAY(), $K4&lt;&gt;"Done")</formula>
    </cfRule>
  </conditionalFormatting>
  <conditionalFormatting sqref="J4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{7307DB34-C9D4-44B7-99C3-06551EB26222}</x14:id>
        </ext>
      </extLst>
    </cfRule>
  </conditionalFormatting>
  <conditionalFormatting sqref="J4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{531DA3C5-68CB-4FD7-A973-A6577AAF4B9F}</x14:id>
        </ext>
      </extLst>
    </cfRule>
  </conditionalFormatting>
  <conditionalFormatting sqref="J4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{AAB67563-E6EC-4057-87ED-F839407A7250}</x14:id>
        </ext>
      </extLst>
    </cfRule>
  </conditionalFormatting>
  <conditionalFormatting sqref="J5">
    <cfRule type="expression" dxfId="150" priority="21">
      <formula>$K5="WIP"</formula>
    </cfRule>
    <cfRule type="expression" dxfId="149" priority="22">
      <formula>$K5="DONE"</formula>
    </cfRule>
    <cfRule type="expression" dxfId="148" priority="23">
      <formula>AND($I5&lt;TODAY(), $K5&lt;&gt;"Done")</formula>
    </cfRule>
  </conditionalFormatting>
  <conditionalFormatting sqref="J5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{997186F1-2C1D-421A-A44F-672378FC3A6C}</x14:id>
        </ext>
      </extLst>
    </cfRule>
  </conditionalFormatting>
  <conditionalFormatting sqref="J5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{36838BE6-DA57-4807-9CBA-4D1C6D66D6FE}</x14:id>
        </ext>
      </extLst>
    </cfRule>
  </conditionalFormatting>
  <conditionalFormatting sqref="J5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{F17E81DE-F914-4C31-B9FA-895577BB5C29}</x14:id>
        </ext>
      </extLst>
    </cfRule>
  </conditionalFormatting>
  <conditionalFormatting sqref="J2">
    <cfRule type="expression" dxfId="147" priority="15">
      <formula>$K2="WIP"</formula>
    </cfRule>
    <cfRule type="expression" dxfId="146" priority="16">
      <formula>$K2="DONE"</formula>
    </cfRule>
    <cfRule type="expression" dxfId="145" priority="17">
      <formula>AND($I2&lt;TODAY(), $K2&lt;&gt;"Done")</formula>
    </cfRule>
  </conditionalFormatting>
  <conditionalFormatting sqref="J2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{D40AE1AC-D96F-4485-8179-8BF020C7AA32}</x14:id>
        </ext>
      </extLst>
    </cfRule>
  </conditionalFormatting>
  <conditionalFormatting sqref="J2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{E1F5A832-1B83-493C-9C5B-9D14AD008F1C}</x14:id>
        </ext>
      </extLst>
    </cfRule>
  </conditionalFormatting>
  <conditionalFormatting sqref="J2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{05233BD6-1460-4CDC-A56B-AA4700562E53}</x14:id>
        </ext>
      </extLst>
    </cfRule>
  </conditionalFormatting>
  <conditionalFormatting sqref="J3">
    <cfRule type="expression" dxfId="144" priority="3">
      <formula>$K3="WIP"</formula>
    </cfRule>
    <cfRule type="expression" dxfId="143" priority="4">
      <formula>$K3="DONE"</formula>
    </cfRule>
    <cfRule type="expression" dxfId="142" priority="5">
      <formula>AND($I3&lt;TODAY(), $K3&lt;&gt;"Done")</formula>
    </cfRule>
  </conditionalFormatting>
  <conditionalFormatting sqref="J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{88FCE3A9-30E3-4769-8C33-F7A343526D7A}</x14:id>
        </ext>
      </extLst>
    </cfRule>
  </conditionalFormatting>
  <conditionalFormatting sqref="J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{08BA4D0F-AE83-4483-9FA1-99DCE9FCFFA3}</x14:id>
        </ext>
      </extLst>
    </cfRule>
  </conditionalFormatting>
  <conditionalFormatting sqref="J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{4DFA683D-ECB7-4CCB-BAEF-1F4A4E2B650A}</x14:id>
        </ext>
      </extLst>
    </cfRule>
  </conditionalFormatting>
  <conditionalFormatting sqref="J5:J12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{EB0EE6BD-67CE-4689-B30A-7E5EFE02196C}</x14:id>
        </ext>
      </extLst>
    </cfRule>
  </conditionalFormatting>
  <conditionalFormatting sqref="J2:J1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{1AEF426D-FDF3-414E-9C49-8ABCE9246DD3}</x14:id>
        </ext>
      </extLst>
    </cfRule>
  </conditionalFormatting>
  <dataValidations count="4">
    <dataValidation type="list" allowBlank="1" showInputMessage="1" showErrorMessage="1" sqref="K13:K28" xr:uid="{25481CCB-7D12-40BC-97EB-FC5B7C2EC2C6}">
      <formula1>$O$1:$O$1</formula1>
    </dataValidation>
    <dataValidation type="list" allowBlank="1" showInputMessage="1" showErrorMessage="1" sqref="H29:L37 A13:A37" xr:uid="{1FE0E1EE-A246-47DF-A5BB-416ECF68F7A0}">
      <formula1>#REF!</formula1>
    </dataValidation>
    <dataValidation type="whole" allowBlank="1" showInputMessage="1" showErrorMessage="1" sqref="A2:A12" xr:uid="{F6D89C43-B0B2-4661-9AEE-34492AB38B7A}">
      <formula1>1</formula1>
      <formula2>366</formula2>
    </dataValidation>
    <dataValidation type="list" allowBlank="1" showInputMessage="1" showErrorMessage="1" sqref="K2:K12" xr:uid="{5C3173B6-B5F1-46CD-B7AE-7B1E6F504645}">
      <formula1>"ToDo,WIP,Done"</formula1>
    </dataValidation>
  </dataValidations>
  <hyperlinks>
    <hyperlink ref="L7" r:id="rId1" display="https://www.youtube.com/user/tusharroy2525/playlists" xr:uid="{FD863A64-C391-4853-AACC-46F2E6AD0785}"/>
    <hyperlink ref="L8" r:id="rId2" display="https://www.youtube.com/channel/UCn1XnDWhsLS5URXTi5wtFTA/playlists" xr:uid="{A038732F-9B4E-47C0-9860-665C5B6D4C8B}"/>
    <hyperlink ref="L11" r:id="rId3" display="https://www.youtube.com/channel/UC8OU1Tc1kxiI37uXBAbTX7A/playlists" xr:uid="{AA378A0C-A5F0-4FD8-9211-8F5F6689B957}"/>
    <hyperlink ref="L5" r:id="rId4" display="https://www.youtube.com/channel/UCRPMAqdtSgd0Ipeef7iFsKw/playlists" xr:uid="{593F5CB7-E8DE-44B8-81A7-92AB44AEBC79}"/>
    <hyperlink ref="L6" r:id="rId5" display="https://www.youtube.com/channel/UCRPMAqdtSgd0Ipeef7iFsKw/playlists" xr:uid="{E6939013-5079-43B7-9C84-27659AB0ED45}"/>
    <hyperlink ref="L9" r:id="rId6" xr:uid="{77808CDB-B84C-4DD0-8287-B49B68458EFC}"/>
    <hyperlink ref="L4" r:id="rId7" xr:uid="{5F6741C5-0777-4E75-AFB1-0FC9029A1D8C}"/>
    <hyperlink ref="L10" r:id="rId8" xr:uid="{74778DD6-9F42-4ED9-8035-9A2783A75817}"/>
    <hyperlink ref="L3" r:id="rId9" xr:uid="{A4EF7508-59F6-49C1-B937-532CF62B153A}"/>
  </hyperlinks>
  <pageMargins left="0.7" right="0.7" top="0.75" bottom="0.75" header="0.3" footer="0.3"/>
  <pageSetup paperSize="9" orientation="portrait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CE9EB6-B1F8-410F-963A-24EF643B8D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</xm:sqref>
        </x14:conditionalFormatting>
        <x14:conditionalFormatting xmlns:xm="http://schemas.microsoft.com/office/excel/2006/main">
          <x14:cfRule type="dataBar" id="{16BC9EC6-6373-461A-94B8-EAF7A1668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4F5D70A0-8CA6-4706-9A34-8410DA00A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8F7E25E8-3775-4516-B469-1EDAD50C8C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C64C7EC6-97C2-4BF9-944C-674EDD96B7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</xm:sqref>
        </x14:conditionalFormatting>
        <x14:conditionalFormatting xmlns:xm="http://schemas.microsoft.com/office/excel/2006/main">
          <x14:cfRule type="dataBar" id="{591458CA-6E9E-449B-B3E0-E71E6774D3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J8:J12</xm:sqref>
        </x14:conditionalFormatting>
        <x14:conditionalFormatting xmlns:xm="http://schemas.microsoft.com/office/excel/2006/main">
          <x14:cfRule type="dataBar" id="{B6B010C5-F1F4-40B5-83AB-79331925A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 J12</xm:sqref>
        </x14:conditionalFormatting>
        <x14:conditionalFormatting xmlns:xm="http://schemas.microsoft.com/office/excel/2006/main">
          <x14:cfRule type="dataBar" id="{68AA7DDA-4B7E-4F15-BFE0-4984A479E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F779491D-E20B-4B25-A676-9A9A05EC4A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9E2E6D7B-ACD7-4947-8355-E70EF2C474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</xm:sqref>
        </x14:conditionalFormatting>
        <x14:conditionalFormatting xmlns:xm="http://schemas.microsoft.com/office/excel/2006/main">
          <x14:cfRule type="dataBar" id="{2C9BCA5B-BB74-468B-8070-48FEFD34D7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J6:J12</xm:sqref>
        </x14:conditionalFormatting>
        <x14:conditionalFormatting xmlns:xm="http://schemas.microsoft.com/office/excel/2006/main">
          <x14:cfRule type="dataBar" id="{7307DB34-C9D4-44B7-99C3-06551EB262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531DA3C5-68CB-4FD7-A973-A6577AAF4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AAB67563-E6EC-4057-87ED-F839407A7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997186F1-2C1D-421A-A44F-672378FC3A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36838BE6-DA57-4807-9CBA-4D1C6D66D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F17E81DE-F914-4C31-B9FA-895577BB5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</xm:sqref>
        </x14:conditionalFormatting>
        <x14:conditionalFormatting xmlns:xm="http://schemas.microsoft.com/office/excel/2006/main">
          <x14:cfRule type="dataBar" id="{D40AE1AC-D96F-4485-8179-8BF020C7A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E1F5A832-1B83-493C-9C5B-9D14AD008F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05233BD6-1460-4CDC-A56B-AA4700562E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</xm:sqref>
        </x14:conditionalFormatting>
        <x14:conditionalFormatting xmlns:xm="http://schemas.microsoft.com/office/excel/2006/main">
          <x14:cfRule type="dataBar" id="{88FCE3A9-30E3-4769-8C33-F7A343526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08BA4D0F-AE83-4483-9FA1-99DCE9FCF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4DFA683D-ECB7-4CCB-BAEF-1F4A4E2B65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</xm:sqref>
        </x14:conditionalFormatting>
        <x14:conditionalFormatting xmlns:xm="http://schemas.microsoft.com/office/excel/2006/main">
          <x14:cfRule type="dataBar" id="{EB0EE6BD-67CE-4689-B30A-7E5EFE0219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J5:J12</xm:sqref>
        </x14:conditionalFormatting>
        <x14:conditionalFormatting xmlns:xm="http://schemas.microsoft.com/office/excel/2006/main">
          <x14:cfRule type="dataBar" id="{1AEF426D-FDF3-414E-9C49-8ABCE9246D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DB9BB-675A-487E-81BB-EC8219099087}">
  <dimension ref="A1:O4"/>
  <sheetViews>
    <sheetView workbookViewId="0">
      <selection activeCell="B3" sqref="B3"/>
    </sheetView>
  </sheetViews>
  <sheetFormatPr defaultRowHeight="14.4" x14ac:dyDescent="0.3"/>
  <cols>
    <col min="1" max="1" width="12.77734375" bestFit="1" customWidth="1"/>
  </cols>
  <sheetData>
    <row r="1" spans="1:15" x14ac:dyDescent="0.3">
      <c r="A1" s="19" t="s">
        <v>5</v>
      </c>
      <c r="B1" s="14" t="s">
        <v>6</v>
      </c>
      <c r="O1">
        <v>9</v>
      </c>
    </row>
    <row r="2" spans="1:15" x14ac:dyDescent="0.3">
      <c r="A2" s="19" t="s">
        <v>10</v>
      </c>
      <c r="B2" s="14">
        <v>4</v>
      </c>
      <c r="O2">
        <v>8</v>
      </c>
    </row>
    <row r="3" spans="1:15" x14ac:dyDescent="0.3">
      <c r="O3">
        <v>4</v>
      </c>
    </row>
    <row r="4" spans="1:15" x14ac:dyDescent="0.3">
      <c r="O4">
        <f>SUM(O1:O3)</f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9CB64-05B9-4630-96EA-A598A28D12ED}">
  <dimension ref="A1:N52"/>
  <sheetViews>
    <sheetView zoomScaleNormal="100" workbookViewId="0">
      <selection activeCell="K129" sqref="K129"/>
    </sheetView>
  </sheetViews>
  <sheetFormatPr defaultRowHeight="14.4" x14ac:dyDescent="0.3"/>
  <cols>
    <col min="1" max="1" width="9.33203125" bestFit="1" customWidth="1"/>
    <col min="2" max="2" width="47.6640625" customWidth="1"/>
    <col min="3" max="3" width="7" bestFit="1" customWidth="1"/>
    <col min="4" max="4" width="4.5546875" bestFit="1" customWidth="1"/>
    <col min="5" max="5" width="3.88671875" bestFit="1" customWidth="1"/>
    <col min="6" max="6" width="6" customWidth="1"/>
    <col min="7" max="7" width="5.44140625" bestFit="1" customWidth="1"/>
    <col min="8" max="9" width="16.77734375" bestFit="1" customWidth="1"/>
    <col min="10" max="10" width="16.77734375" customWidth="1"/>
    <col min="11" max="11" width="6.21875" customWidth="1"/>
    <col min="12" max="12" width="84.5546875" hidden="1" customWidth="1"/>
    <col min="13" max="13" width="7.44140625" customWidth="1"/>
    <col min="14" max="14" width="23.21875" bestFit="1" customWidth="1"/>
  </cols>
  <sheetData>
    <row r="1" spans="1:13" s="6" customFormat="1" ht="74.400000000000006" customHeight="1" x14ac:dyDescent="0.3">
      <c r="B1" s="10" t="s">
        <v>7</v>
      </c>
      <c r="C1" s="10"/>
      <c r="D1" s="10"/>
      <c r="E1" s="10"/>
    </row>
    <row r="2" spans="1:13" s="8" customFormat="1" ht="14.4" customHeight="1" x14ac:dyDescent="0.3">
      <c r="B2" s="9"/>
      <c r="C2" s="9"/>
      <c r="D2" s="9"/>
      <c r="E2" s="9"/>
    </row>
    <row r="3" spans="1:13" s="7" customFormat="1" ht="14.4" customHeight="1" x14ac:dyDescent="0.3">
      <c r="B3" s="2" t="s">
        <v>5</v>
      </c>
      <c r="C3" s="2"/>
      <c r="D3" s="2"/>
      <c r="E3" s="2"/>
      <c r="F3" s="14" t="s">
        <v>6</v>
      </c>
    </row>
    <row r="4" spans="1:13" x14ac:dyDescent="0.3">
      <c r="B4" s="2" t="s">
        <v>10</v>
      </c>
      <c r="C4" s="2"/>
      <c r="D4" s="2"/>
      <c r="E4" s="2"/>
      <c r="F4">
        <v>2.5</v>
      </c>
      <c r="J4" s="14"/>
    </row>
    <row r="5" spans="1:13" x14ac:dyDescent="0.3">
      <c r="B5" s="3"/>
      <c r="C5" s="3"/>
      <c r="D5" s="3"/>
      <c r="E5" s="3"/>
      <c r="F5" s="3"/>
    </row>
    <row r="6" spans="1:13" s="4" customFormat="1" ht="16.8" customHeight="1" x14ac:dyDescent="0.3">
      <c r="A6" s="4" t="s">
        <v>1</v>
      </c>
      <c r="B6" s="4" t="s">
        <v>0</v>
      </c>
      <c r="C6" s="4" t="s">
        <v>79</v>
      </c>
      <c r="D6" s="4" t="s">
        <v>78</v>
      </c>
      <c r="E6" s="4" t="s">
        <v>80</v>
      </c>
      <c r="F6" s="4" t="s">
        <v>8</v>
      </c>
      <c r="G6" s="4" t="s">
        <v>9</v>
      </c>
      <c r="H6" s="4" t="s">
        <v>2</v>
      </c>
      <c r="I6" s="4" t="s">
        <v>4</v>
      </c>
      <c r="J6" s="4" t="s">
        <v>51</v>
      </c>
      <c r="K6" s="4" t="s">
        <v>5</v>
      </c>
      <c r="L6" s="4" t="s">
        <v>11</v>
      </c>
    </row>
    <row r="7" spans="1:13" s="1" customFormat="1" x14ac:dyDescent="0.3">
      <c r="A7" s="14">
        <v>1</v>
      </c>
      <c r="B7" t="s">
        <v>7</v>
      </c>
      <c r="C7">
        <v>1</v>
      </c>
      <c r="D7">
        <v>1</v>
      </c>
      <c r="E7">
        <v>240</v>
      </c>
      <c r="F7">
        <f>D7*(E7/60)</f>
        <v>4</v>
      </c>
      <c r="G7" s="1">
        <f t="shared" ref="G7:G50" si="0">CEILING(F7/$F$4,1)</f>
        <v>2</v>
      </c>
      <c r="H7" s="3">
        <v>43831</v>
      </c>
      <c r="I7" s="3">
        <f t="shared" ref="I7:I50" si="1">H7+(G7-1)</f>
        <v>43832</v>
      </c>
      <c r="J7" s="15">
        <v>100</v>
      </c>
      <c r="K7" t="s">
        <v>54</v>
      </c>
      <c r="M7" s="18">
        <f>CEILING(D7/G7,1)+4</f>
        <v>5</v>
      </c>
    </row>
    <row r="8" spans="1:13" x14ac:dyDescent="0.3">
      <c r="A8" s="14">
        <v>2</v>
      </c>
      <c r="B8" t="s">
        <v>17</v>
      </c>
      <c r="C8">
        <v>10</v>
      </c>
      <c r="D8">
        <v>10</v>
      </c>
      <c r="F8">
        <v>22.5</v>
      </c>
      <c r="G8" s="1">
        <f t="shared" si="0"/>
        <v>9</v>
      </c>
      <c r="H8" s="3">
        <f>1+I7</f>
        <v>43833</v>
      </c>
      <c r="I8" s="3">
        <f t="shared" si="1"/>
        <v>43841</v>
      </c>
      <c r="J8" s="15">
        <v>100</v>
      </c>
      <c r="K8" t="s">
        <v>54</v>
      </c>
      <c r="L8" s="5" t="s">
        <v>26</v>
      </c>
      <c r="M8" s="18">
        <f t="shared" ref="M8:M50" si="2">CEILING(D8/G8,1)+4</f>
        <v>6</v>
      </c>
    </row>
    <row r="9" spans="1:13" x14ac:dyDescent="0.3">
      <c r="A9" s="14">
        <v>3</v>
      </c>
      <c r="B9" t="s">
        <v>72</v>
      </c>
      <c r="C9" s="14">
        <v>34</v>
      </c>
      <c r="D9">
        <v>34</v>
      </c>
      <c r="E9">
        <v>10</v>
      </c>
      <c r="F9">
        <f>D9*(E9/60)</f>
        <v>5.6666666666666661</v>
      </c>
      <c r="G9" s="1">
        <f t="shared" si="0"/>
        <v>3</v>
      </c>
      <c r="H9" s="3">
        <f t="shared" ref="H9:H50" si="3">1+I8</f>
        <v>43842</v>
      </c>
      <c r="I9" s="3">
        <f t="shared" si="1"/>
        <v>43844</v>
      </c>
      <c r="J9" s="15">
        <v>100</v>
      </c>
      <c r="K9" t="s">
        <v>54</v>
      </c>
      <c r="L9" s="5" t="s">
        <v>30</v>
      </c>
      <c r="M9" s="18">
        <f t="shared" si="2"/>
        <v>16</v>
      </c>
    </row>
    <row r="10" spans="1:13" x14ac:dyDescent="0.3">
      <c r="A10" s="14">
        <v>4</v>
      </c>
      <c r="B10" t="s">
        <v>31</v>
      </c>
      <c r="C10" s="14">
        <v>25</v>
      </c>
      <c r="D10">
        <v>25</v>
      </c>
      <c r="E10">
        <v>10</v>
      </c>
      <c r="F10">
        <f>D10*(E10/60)</f>
        <v>4.1666666666666661</v>
      </c>
      <c r="G10" s="1">
        <f t="shared" si="0"/>
        <v>2</v>
      </c>
      <c r="H10" s="3">
        <f t="shared" si="3"/>
        <v>43845</v>
      </c>
      <c r="I10" s="3">
        <f t="shared" si="1"/>
        <v>43846</v>
      </c>
      <c r="J10" s="15">
        <v>100</v>
      </c>
      <c r="K10" t="s">
        <v>54</v>
      </c>
      <c r="L10" s="5" t="s">
        <v>32</v>
      </c>
      <c r="M10" s="18">
        <f t="shared" si="2"/>
        <v>17</v>
      </c>
    </row>
    <row r="11" spans="1:13" x14ac:dyDescent="0.3">
      <c r="A11" s="14">
        <v>5</v>
      </c>
      <c r="B11" t="s">
        <v>28</v>
      </c>
      <c r="F11">
        <f>25*30/60</f>
        <v>12.5</v>
      </c>
      <c r="G11" s="1">
        <f t="shared" si="0"/>
        <v>5</v>
      </c>
      <c r="H11" s="3">
        <f t="shared" si="3"/>
        <v>43847</v>
      </c>
      <c r="I11" s="3">
        <f t="shared" si="1"/>
        <v>43851</v>
      </c>
      <c r="J11" s="15">
        <v>100</v>
      </c>
      <c r="K11" t="s">
        <v>54</v>
      </c>
      <c r="L11" s="5" t="s">
        <v>27</v>
      </c>
      <c r="M11" s="18">
        <f t="shared" si="2"/>
        <v>4</v>
      </c>
    </row>
    <row r="12" spans="1:13" x14ac:dyDescent="0.3">
      <c r="A12" s="14">
        <v>6</v>
      </c>
      <c r="B12" t="s">
        <v>12</v>
      </c>
      <c r="F12">
        <v>20.25</v>
      </c>
      <c r="G12" s="1">
        <f t="shared" si="0"/>
        <v>9</v>
      </c>
      <c r="H12" s="3">
        <f t="shared" si="3"/>
        <v>43852</v>
      </c>
      <c r="I12" s="3">
        <f t="shared" si="1"/>
        <v>43860</v>
      </c>
      <c r="J12" s="15">
        <v>100</v>
      </c>
      <c r="K12" t="s">
        <v>54</v>
      </c>
      <c r="M12" s="18">
        <f t="shared" si="2"/>
        <v>4</v>
      </c>
    </row>
    <row r="13" spans="1:13" x14ac:dyDescent="0.3">
      <c r="A13" s="14">
        <v>7</v>
      </c>
      <c r="B13" t="s">
        <v>50</v>
      </c>
      <c r="F13">
        <f>27*5/60</f>
        <v>2.25</v>
      </c>
      <c r="G13" s="1">
        <f t="shared" si="0"/>
        <v>1</v>
      </c>
      <c r="H13" s="3">
        <f t="shared" si="3"/>
        <v>43861</v>
      </c>
      <c r="I13" s="3">
        <f t="shared" si="1"/>
        <v>43861</v>
      </c>
      <c r="J13" s="15">
        <v>50</v>
      </c>
      <c r="K13" t="s">
        <v>52</v>
      </c>
      <c r="M13" s="18">
        <f t="shared" si="2"/>
        <v>4</v>
      </c>
    </row>
    <row r="14" spans="1:13" x14ac:dyDescent="0.3">
      <c r="A14" s="14">
        <v>8</v>
      </c>
      <c r="B14" t="s">
        <v>58</v>
      </c>
      <c r="C14">
        <v>23</v>
      </c>
      <c r="D14">
        <v>23</v>
      </c>
      <c r="E14">
        <v>10</v>
      </c>
      <c r="F14">
        <f t="shared" ref="F14:F25" si="4">D14*(E14/60)</f>
        <v>3.833333333333333</v>
      </c>
      <c r="G14" s="1">
        <f t="shared" si="0"/>
        <v>2</v>
      </c>
      <c r="H14" s="3">
        <f t="shared" si="3"/>
        <v>43862</v>
      </c>
      <c r="I14" s="3">
        <f t="shared" si="1"/>
        <v>43863</v>
      </c>
      <c r="J14" s="15">
        <f t="shared" ref="J14:J42" si="5">100*C14/D14</f>
        <v>100</v>
      </c>
      <c r="K14" t="s">
        <v>54</v>
      </c>
      <c r="L14" s="5" t="s">
        <v>34</v>
      </c>
      <c r="M14" s="18">
        <f t="shared" si="2"/>
        <v>16</v>
      </c>
    </row>
    <row r="15" spans="1:13" x14ac:dyDescent="0.3">
      <c r="A15" s="14">
        <v>9</v>
      </c>
      <c r="B15" t="s">
        <v>59</v>
      </c>
      <c r="C15">
        <v>23</v>
      </c>
      <c r="D15">
        <v>23</v>
      </c>
      <c r="E15">
        <v>10</v>
      </c>
      <c r="F15">
        <f t="shared" si="4"/>
        <v>3.833333333333333</v>
      </c>
      <c r="G15" s="1">
        <f t="shared" si="0"/>
        <v>2</v>
      </c>
      <c r="H15" s="3">
        <f t="shared" si="3"/>
        <v>43864</v>
      </c>
      <c r="I15" s="3">
        <f t="shared" si="1"/>
        <v>43865</v>
      </c>
      <c r="J15" s="15">
        <f t="shared" si="5"/>
        <v>100</v>
      </c>
      <c r="K15" t="s">
        <v>54</v>
      </c>
      <c r="L15" s="5" t="s">
        <v>34</v>
      </c>
      <c r="M15" s="18">
        <f t="shared" si="2"/>
        <v>16</v>
      </c>
    </row>
    <row r="16" spans="1:13" x14ac:dyDescent="0.3">
      <c r="A16" s="14">
        <v>10</v>
      </c>
      <c r="B16" t="s">
        <v>60</v>
      </c>
      <c r="C16">
        <v>14</v>
      </c>
      <c r="D16">
        <v>14</v>
      </c>
      <c r="E16">
        <v>10</v>
      </c>
      <c r="F16">
        <f t="shared" si="4"/>
        <v>2.333333333333333</v>
      </c>
      <c r="G16" s="1">
        <f t="shared" si="0"/>
        <v>1</v>
      </c>
      <c r="H16" s="3">
        <f t="shared" si="3"/>
        <v>43866</v>
      </c>
      <c r="I16" s="3">
        <f t="shared" si="1"/>
        <v>43866</v>
      </c>
      <c r="J16" s="15">
        <f t="shared" si="5"/>
        <v>100</v>
      </c>
      <c r="K16" t="s">
        <v>54</v>
      </c>
      <c r="L16" s="5" t="s">
        <v>34</v>
      </c>
      <c r="M16" s="18">
        <f t="shared" si="2"/>
        <v>18</v>
      </c>
    </row>
    <row r="17" spans="1:14" x14ac:dyDescent="0.3">
      <c r="A17" s="14">
        <v>11</v>
      </c>
      <c r="B17" t="s">
        <v>56</v>
      </c>
      <c r="C17">
        <v>24</v>
      </c>
      <c r="D17">
        <v>24</v>
      </c>
      <c r="E17">
        <v>10</v>
      </c>
      <c r="F17">
        <f t="shared" si="4"/>
        <v>4</v>
      </c>
      <c r="G17" s="1">
        <f t="shared" si="0"/>
        <v>2</v>
      </c>
      <c r="H17" s="3">
        <f t="shared" si="3"/>
        <v>43867</v>
      </c>
      <c r="I17" s="3">
        <f t="shared" si="1"/>
        <v>43868</v>
      </c>
      <c r="J17" s="15">
        <f t="shared" si="5"/>
        <v>100</v>
      </c>
      <c r="K17" t="s">
        <v>54</v>
      </c>
      <c r="L17" s="5" t="s">
        <v>34</v>
      </c>
      <c r="M17" s="18">
        <f t="shared" si="2"/>
        <v>16</v>
      </c>
    </row>
    <row r="18" spans="1:14" x14ac:dyDescent="0.3">
      <c r="A18" s="14">
        <v>12</v>
      </c>
      <c r="B18" t="s">
        <v>57</v>
      </c>
      <c r="C18">
        <v>12</v>
      </c>
      <c r="D18">
        <v>12</v>
      </c>
      <c r="E18">
        <v>10</v>
      </c>
      <c r="F18">
        <f t="shared" si="4"/>
        <v>2</v>
      </c>
      <c r="G18" s="1">
        <f t="shared" si="0"/>
        <v>1</v>
      </c>
      <c r="H18" s="3">
        <f t="shared" si="3"/>
        <v>43869</v>
      </c>
      <c r="I18" s="3">
        <f t="shared" si="1"/>
        <v>43869</v>
      </c>
      <c r="J18" s="15">
        <f t="shared" si="5"/>
        <v>100</v>
      </c>
      <c r="K18" t="s">
        <v>54</v>
      </c>
      <c r="L18" s="5" t="s">
        <v>34</v>
      </c>
      <c r="M18" s="18">
        <f t="shared" si="2"/>
        <v>16</v>
      </c>
    </row>
    <row r="19" spans="1:14" x14ac:dyDescent="0.3">
      <c r="A19" s="14">
        <v>13</v>
      </c>
      <c r="B19" t="s">
        <v>74</v>
      </c>
      <c r="C19">
        <v>10</v>
      </c>
      <c r="D19">
        <v>10</v>
      </c>
      <c r="E19">
        <v>15</v>
      </c>
      <c r="F19">
        <f t="shared" si="4"/>
        <v>2.5</v>
      </c>
      <c r="G19" s="1">
        <f t="shared" si="0"/>
        <v>1</v>
      </c>
      <c r="H19" s="3">
        <f t="shared" si="3"/>
        <v>43870</v>
      </c>
      <c r="I19" s="3">
        <f t="shared" si="1"/>
        <v>43870</v>
      </c>
      <c r="J19" s="15">
        <f t="shared" si="5"/>
        <v>100</v>
      </c>
      <c r="K19" t="s">
        <v>54</v>
      </c>
      <c r="L19" s="5" t="s">
        <v>34</v>
      </c>
      <c r="M19" s="18">
        <f t="shared" si="2"/>
        <v>14</v>
      </c>
    </row>
    <row r="20" spans="1:14" x14ac:dyDescent="0.3">
      <c r="A20" s="14">
        <v>14</v>
      </c>
      <c r="B20" t="s">
        <v>55</v>
      </c>
      <c r="C20">
        <v>27</v>
      </c>
      <c r="D20">
        <v>27</v>
      </c>
      <c r="E20">
        <v>10</v>
      </c>
      <c r="F20">
        <f t="shared" si="4"/>
        <v>4.5</v>
      </c>
      <c r="G20" s="1">
        <f t="shared" si="0"/>
        <v>2</v>
      </c>
      <c r="H20" s="3">
        <f t="shared" si="3"/>
        <v>43871</v>
      </c>
      <c r="I20" s="3">
        <f t="shared" si="1"/>
        <v>43872</v>
      </c>
      <c r="J20" s="15">
        <f t="shared" si="5"/>
        <v>100</v>
      </c>
      <c r="K20" t="s">
        <v>54</v>
      </c>
      <c r="L20" s="5" t="s">
        <v>33</v>
      </c>
      <c r="M20" s="18">
        <f t="shared" si="2"/>
        <v>18</v>
      </c>
    </row>
    <row r="21" spans="1:14" x14ac:dyDescent="0.3">
      <c r="A21" s="14">
        <v>15</v>
      </c>
      <c r="B21" t="s">
        <v>3</v>
      </c>
      <c r="C21">
        <v>115</v>
      </c>
      <c r="D21">
        <v>115</v>
      </c>
      <c r="E21">
        <v>8</v>
      </c>
      <c r="F21">
        <f t="shared" si="4"/>
        <v>15.333333333333334</v>
      </c>
      <c r="G21" s="1">
        <f t="shared" si="0"/>
        <v>7</v>
      </c>
      <c r="H21" s="3">
        <f t="shared" si="3"/>
        <v>43873</v>
      </c>
      <c r="I21" s="3">
        <f t="shared" si="1"/>
        <v>43879</v>
      </c>
      <c r="J21" s="15">
        <f t="shared" si="5"/>
        <v>100</v>
      </c>
      <c r="K21" t="s">
        <v>54</v>
      </c>
      <c r="L21" s="5" t="s">
        <v>20</v>
      </c>
      <c r="M21" s="18">
        <f t="shared" si="2"/>
        <v>21</v>
      </c>
    </row>
    <row r="22" spans="1:14" x14ac:dyDescent="0.3">
      <c r="A22" s="14">
        <v>16</v>
      </c>
      <c r="B22" t="s">
        <v>15</v>
      </c>
      <c r="C22">
        <v>562</v>
      </c>
      <c r="D22">
        <v>562</v>
      </c>
      <c r="E22">
        <v>5</v>
      </c>
      <c r="F22">
        <f t="shared" si="4"/>
        <v>46.833333333333329</v>
      </c>
      <c r="G22" s="1">
        <f t="shared" si="0"/>
        <v>19</v>
      </c>
      <c r="H22" s="3">
        <f t="shared" si="3"/>
        <v>43880</v>
      </c>
      <c r="I22" s="3">
        <f t="shared" si="1"/>
        <v>43898</v>
      </c>
      <c r="J22" s="15">
        <f t="shared" si="5"/>
        <v>100</v>
      </c>
      <c r="K22" t="s">
        <v>54</v>
      </c>
      <c r="L22" s="5" t="s">
        <v>18</v>
      </c>
      <c r="M22" s="18">
        <f t="shared" si="2"/>
        <v>34</v>
      </c>
    </row>
    <row r="23" spans="1:14" x14ac:dyDescent="0.3">
      <c r="A23" s="14">
        <v>17</v>
      </c>
      <c r="B23" t="s">
        <v>40</v>
      </c>
      <c r="C23">
        <f>46+23+19</f>
        <v>88</v>
      </c>
      <c r="D23">
        <v>88</v>
      </c>
      <c r="E23">
        <v>10</v>
      </c>
      <c r="F23">
        <f t="shared" si="4"/>
        <v>14.666666666666666</v>
      </c>
      <c r="G23" s="1">
        <f t="shared" si="0"/>
        <v>6</v>
      </c>
      <c r="H23" s="3">
        <f t="shared" si="3"/>
        <v>43899</v>
      </c>
      <c r="I23" s="3">
        <f t="shared" si="1"/>
        <v>43904</v>
      </c>
      <c r="J23" s="15">
        <f t="shared" si="5"/>
        <v>100</v>
      </c>
      <c r="K23" t="s">
        <v>54</v>
      </c>
      <c r="L23" s="5" t="s">
        <v>34</v>
      </c>
      <c r="M23" s="18">
        <f t="shared" si="2"/>
        <v>19</v>
      </c>
    </row>
    <row r="24" spans="1:14" x14ac:dyDescent="0.3">
      <c r="A24" s="14">
        <v>18</v>
      </c>
      <c r="B24" t="s">
        <v>39</v>
      </c>
      <c r="C24">
        <v>0</v>
      </c>
      <c r="D24">
        <v>56</v>
      </c>
      <c r="E24">
        <v>10</v>
      </c>
      <c r="F24">
        <f t="shared" si="4"/>
        <v>9.3333333333333321</v>
      </c>
      <c r="G24" s="1">
        <f t="shared" si="0"/>
        <v>4</v>
      </c>
      <c r="H24" s="3">
        <f t="shared" si="3"/>
        <v>43905</v>
      </c>
      <c r="I24" s="3">
        <f t="shared" si="1"/>
        <v>43908</v>
      </c>
      <c r="J24" s="15">
        <f t="shared" si="5"/>
        <v>0</v>
      </c>
      <c r="K24" t="s">
        <v>53</v>
      </c>
      <c r="L24" s="5" t="s">
        <v>34</v>
      </c>
      <c r="M24" s="18">
        <f t="shared" si="2"/>
        <v>18</v>
      </c>
    </row>
    <row r="25" spans="1:14" x14ac:dyDescent="0.3">
      <c r="A25" s="14">
        <v>19</v>
      </c>
      <c r="B25" t="s">
        <v>13</v>
      </c>
      <c r="C25">
        <v>22</v>
      </c>
      <c r="D25">
        <v>453</v>
      </c>
      <c r="E25">
        <v>5</v>
      </c>
      <c r="F25">
        <f t="shared" si="4"/>
        <v>37.75</v>
      </c>
      <c r="G25" s="1">
        <f t="shared" si="0"/>
        <v>16</v>
      </c>
      <c r="H25" s="3">
        <f t="shared" si="3"/>
        <v>43909</v>
      </c>
      <c r="I25" s="3">
        <f t="shared" si="1"/>
        <v>43924</v>
      </c>
      <c r="J25" s="15">
        <f t="shared" si="5"/>
        <v>4.8565121412803531</v>
      </c>
      <c r="K25" t="s">
        <v>52</v>
      </c>
      <c r="L25" s="5" t="s">
        <v>19</v>
      </c>
      <c r="M25" s="18">
        <f t="shared" si="2"/>
        <v>33</v>
      </c>
    </row>
    <row r="26" spans="1:14" x14ac:dyDescent="0.3">
      <c r="A26" s="14">
        <v>20</v>
      </c>
      <c r="B26" t="s">
        <v>73</v>
      </c>
      <c r="C26">
        <v>0</v>
      </c>
      <c r="D26">
        <v>50</v>
      </c>
      <c r="E26">
        <v>13</v>
      </c>
      <c r="F26">
        <f>((15*4)+(12*26))/60</f>
        <v>6.2</v>
      </c>
      <c r="G26" s="1">
        <f t="shared" si="0"/>
        <v>3</v>
      </c>
      <c r="H26" s="3">
        <f t="shared" si="3"/>
        <v>43925</v>
      </c>
      <c r="I26" s="3">
        <f t="shared" si="1"/>
        <v>43927</v>
      </c>
      <c r="J26" s="15">
        <f t="shared" si="5"/>
        <v>0</v>
      </c>
      <c r="K26" t="s">
        <v>53</v>
      </c>
      <c r="L26" s="5" t="s">
        <v>35</v>
      </c>
      <c r="M26" s="18">
        <f t="shared" si="2"/>
        <v>21</v>
      </c>
      <c r="N26" t="s">
        <v>83</v>
      </c>
    </row>
    <row r="27" spans="1:14" x14ac:dyDescent="0.3">
      <c r="A27" s="14">
        <v>21</v>
      </c>
      <c r="B27" t="s">
        <v>21</v>
      </c>
      <c r="C27">
        <v>45</v>
      </c>
      <c r="D27">
        <v>58</v>
      </c>
      <c r="E27">
        <v>20</v>
      </c>
      <c r="F27">
        <f t="shared" ref="F27:F50" si="6">D27*(E27/60)</f>
        <v>19.333333333333332</v>
      </c>
      <c r="G27" s="1">
        <f t="shared" si="0"/>
        <v>8</v>
      </c>
      <c r="H27" s="3">
        <f t="shared" si="3"/>
        <v>43928</v>
      </c>
      <c r="I27" s="3">
        <f t="shared" si="1"/>
        <v>43935</v>
      </c>
      <c r="J27" s="15">
        <f t="shared" si="5"/>
        <v>77.58620689655173</v>
      </c>
      <c r="K27" t="s">
        <v>53</v>
      </c>
      <c r="L27" s="5" t="s">
        <v>24</v>
      </c>
      <c r="M27" s="18">
        <f t="shared" si="2"/>
        <v>12</v>
      </c>
    </row>
    <row r="28" spans="1:14" x14ac:dyDescent="0.3">
      <c r="A28" s="14">
        <v>22</v>
      </c>
      <c r="B28" t="s">
        <v>14</v>
      </c>
      <c r="C28">
        <v>37</v>
      </c>
      <c r="D28">
        <v>64</v>
      </c>
      <c r="E28">
        <v>20</v>
      </c>
      <c r="F28">
        <f t="shared" si="6"/>
        <v>21.333333333333332</v>
      </c>
      <c r="G28" s="1">
        <f t="shared" si="0"/>
        <v>9</v>
      </c>
      <c r="H28" s="3">
        <f t="shared" si="3"/>
        <v>43936</v>
      </c>
      <c r="I28" s="3">
        <f t="shared" si="1"/>
        <v>43944</v>
      </c>
      <c r="J28" s="15">
        <f t="shared" si="5"/>
        <v>57.8125</v>
      </c>
      <c r="K28" t="s">
        <v>53</v>
      </c>
      <c r="L28" s="5" t="s">
        <v>22</v>
      </c>
      <c r="M28" s="18">
        <f t="shared" si="2"/>
        <v>12</v>
      </c>
    </row>
    <row r="29" spans="1:14" x14ac:dyDescent="0.3">
      <c r="A29" s="14">
        <v>23</v>
      </c>
      <c r="B29" t="s">
        <v>61</v>
      </c>
      <c r="C29">
        <v>42</v>
      </c>
      <c r="D29">
        <v>42</v>
      </c>
      <c r="E29">
        <v>10</v>
      </c>
      <c r="F29">
        <f t="shared" si="6"/>
        <v>7</v>
      </c>
      <c r="G29" s="1">
        <f t="shared" si="0"/>
        <v>3</v>
      </c>
      <c r="H29" s="3">
        <f t="shared" si="3"/>
        <v>43945</v>
      </c>
      <c r="I29" s="3">
        <f t="shared" si="1"/>
        <v>43947</v>
      </c>
      <c r="J29" s="15">
        <f t="shared" si="5"/>
        <v>100</v>
      </c>
      <c r="K29" t="s">
        <v>54</v>
      </c>
      <c r="L29" s="5" t="s">
        <v>42</v>
      </c>
      <c r="M29" s="18">
        <f t="shared" si="2"/>
        <v>18</v>
      </c>
    </row>
    <row r="30" spans="1:14" x14ac:dyDescent="0.3">
      <c r="A30" s="14">
        <v>24</v>
      </c>
      <c r="B30" t="s">
        <v>62</v>
      </c>
      <c r="C30">
        <v>0</v>
      </c>
      <c r="D30">
        <v>84</v>
      </c>
      <c r="E30">
        <v>12</v>
      </c>
      <c r="F30">
        <f t="shared" si="6"/>
        <v>16.8</v>
      </c>
      <c r="G30" s="1">
        <f t="shared" si="0"/>
        <v>7</v>
      </c>
      <c r="H30" s="3">
        <f t="shared" si="3"/>
        <v>43948</v>
      </c>
      <c r="I30" s="3">
        <f t="shared" si="1"/>
        <v>43954</v>
      </c>
      <c r="J30" s="15">
        <f t="shared" si="5"/>
        <v>0</v>
      </c>
      <c r="K30" t="s">
        <v>53</v>
      </c>
      <c r="L30" s="5" t="s">
        <v>41</v>
      </c>
      <c r="M30" s="18">
        <f t="shared" si="2"/>
        <v>16</v>
      </c>
    </row>
    <row r="31" spans="1:14" x14ac:dyDescent="0.3">
      <c r="A31" s="14">
        <v>25</v>
      </c>
      <c r="B31" t="s">
        <v>75</v>
      </c>
      <c r="C31">
        <v>140</v>
      </c>
      <c r="D31">
        <v>239</v>
      </c>
      <c r="E31">
        <v>8</v>
      </c>
      <c r="F31">
        <f t="shared" si="6"/>
        <v>31.866666666666667</v>
      </c>
      <c r="G31" s="1">
        <f t="shared" si="0"/>
        <v>13</v>
      </c>
      <c r="H31" s="3">
        <f t="shared" si="3"/>
        <v>43955</v>
      </c>
      <c r="I31" s="3">
        <f t="shared" si="1"/>
        <v>43967</v>
      </c>
      <c r="J31" s="15">
        <f t="shared" si="5"/>
        <v>58.577405857740587</v>
      </c>
      <c r="K31" t="s">
        <v>53</v>
      </c>
      <c r="L31" s="5" t="s">
        <v>19</v>
      </c>
      <c r="M31" s="18">
        <f t="shared" si="2"/>
        <v>23</v>
      </c>
      <c r="N31" t="s">
        <v>81</v>
      </c>
    </row>
    <row r="32" spans="1:14" x14ac:dyDescent="0.3">
      <c r="A32" s="14">
        <v>26</v>
      </c>
      <c r="B32" t="s">
        <v>63</v>
      </c>
      <c r="C32">
        <v>0</v>
      </c>
      <c r="D32">
        <v>102</v>
      </c>
      <c r="E32">
        <v>10</v>
      </c>
      <c r="F32">
        <f t="shared" si="6"/>
        <v>17</v>
      </c>
      <c r="G32" s="1">
        <f t="shared" si="0"/>
        <v>7</v>
      </c>
      <c r="H32" s="3">
        <f t="shared" si="3"/>
        <v>43968</v>
      </c>
      <c r="I32" s="3">
        <f t="shared" si="1"/>
        <v>43974</v>
      </c>
      <c r="J32" s="15">
        <f t="shared" si="5"/>
        <v>0</v>
      </c>
      <c r="K32" t="s">
        <v>53</v>
      </c>
      <c r="L32" s="5"/>
      <c r="M32" s="18">
        <f t="shared" si="2"/>
        <v>19</v>
      </c>
      <c r="N32" t="s">
        <v>82</v>
      </c>
    </row>
    <row r="33" spans="1:13" x14ac:dyDescent="0.3">
      <c r="A33" s="14">
        <v>27</v>
      </c>
      <c r="B33" t="s">
        <v>64</v>
      </c>
      <c r="C33">
        <v>0</v>
      </c>
      <c r="D33">
        <v>56</v>
      </c>
      <c r="E33">
        <v>10</v>
      </c>
      <c r="F33">
        <f t="shared" si="6"/>
        <v>9.3333333333333321</v>
      </c>
      <c r="G33" s="1">
        <f t="shared" si="0"/>
        <v>4</v>
      </c>
      <c r="H33" s="3">
        <f t="shared" si="3"/>
        <v>43975</v>
      </c>
      <c r="I33" s="3">
        <f t="shared" si="1"/>
        <v>43978</v>
      </c>
      <c r="J33" s="15">
        <f t="shared" si="5"/>
        <v>0</v>
      </c>
      <c r="K33" t="s">
        <v>53</v>
      </c>
      <c r="L33" s="5"/>
      <c r="M33" s="18">
        <f t="shared" si="2"/>
        <v>18</v>
      </c>
    </row>
    <row r="34" spans="1:13" x14ac:dyDescent="0.3">
      <c r="A34" s="14">
        <v>28</v>
      </c>
      <c r="B34" t="s">
        <v>65</v>
      </c>
      <c r="C34">
        <v>0</v>
      </c>
      <c r="D34">
        <v>21</v>
      </c>
      <c r="E34">
        <v>10</v>
      </c>
      <c r="F34">
        <f t="shared" si="6"/>
        <v>3.5</v>
      </c>
      <c r="G34" s="1">
        <f t="shared" si="0"/>
        <v>2</v>
      </c>
      <c r="H34" s="3">
        <f t="shared" si="3"/>
        <v>43979</v>
      </c>
      <c r="I34" s="3">
        <f t="shared" si="1"/>
        <v>43980</v>
      </c>
      <c r="J34" s="15">
        <f t="shared" si="5"/>
        <v>0</v>
      </c>
      <c r="K34" t="s">
        <v>53</v>
      </c>
      <c r="L34" s="5"/>
      <c r="M34" s="18">
        <f t="shared" si="2"/>
        <v>15</v>
      </c>
    </row>
    <row r="35" spans="1:13" x14ac:dyDescent="0.3">
      <c r="A35" s="14">
        <v>29</v>
      </c>
      <c r="B35" t="s">
        <v>66</v>
      </c>
      <c r="C35">
        <v>0</v>
      </c>
      <c r="D35">
        <v>8</v>
      </c>
      <c r="E35">
        <v>10</v>
      </c>
      <c r="F35">
        <f t="shared" si="6"/>
        <v>1.3333333333333333</v>
      </c>
      <c r="G35" s="1">
        <f t="shared" si="0"/>
        <v>1</v>
      </c>
      <c r="H35" s="3">
        <f t="shared" si="3"/>
        <v>43981</v>
      </c>
      <c r="I35" s="3">
        <f t="shared" si="1"/>
        <v>43981</v>
      </c>
      <c r="J35" s="15">
        <f t="shared" si="5"/>
        <v>0</v>
      </c>
      <c r="K35" t="s">
        <v>53</v>
      </c>
      <c r="L35" s="5"/>
      <c r="M35" s="18">
        <f t="shared" si="2"/>
        <v>12</v>
      </c>
    </row>
    <row r="36" spans="1:13" x14ac:dyDescent="0.3">
      <c r="A36" s="14">
        <v>30</v>
      </c>
      <c r="B36" t="s">
        <v>67</v>
      </c>
      <c r="C36">
        <v>0</v>
      </c>
      <c r="D36">
        <v>5</v>
      </c>
      <c r="E36">
        <v>10</v>
      </c>
      <c r="F36">
        <f t="shared" si="6"/>
        <v>0.83333333333333326</v>
      </c>
      <c r="G36" s="1">
        <f t="shared" si="0"/>
        <v>1</v>
      </c>
      <c r="H36" s="3">
        <f t="shared" si="3"/>
        <v>43982</v>
      </c>
      <c r="I36" s="3">
        <f t="shared" si="1"/>
        <v>43982</v>
      </c>
      <c r="J36" s="15">
        <f t="shared" si="5"/>
        <v>0</v>
      </c>
      <c r="K36" t="s">
        <v>53</v>
      </c>
      <c r="L36" s="5"/>
      <c r="M36" s="18">
        <f t="shared" si="2"/>
        <v>9</v>
      </c>
    </row>
    <row r="37" spans="1:13" x14ac:dyDescent="0.3">
      <c r="A37" s="14">
        <v>31</v>
      </c>
      <c r="B37" t="s">
        <v>68</v>
      </c>
      <c r="C37">
        <v>0</v>
      </c>
      <c r="D37">
        <v>30</v>
      </c>
      <c r="E37">
        <v>10</v>
      </c>
      <c r="F37">
        <f t="shared" si="6"/>
        <v>5</v>
      </c>
      <c r="G37" s="1">
        <f t="shared" si="0"/>
        <v>2</v>
      </c>
      <c r="H37" s="3">
        <f t="shared" si="3"/>
        <v>43983</v>
      </c>
      <c r="I37" s="3">
        <f t="shared" si="1"/>
        <v>43984</v>
      </c>
      <c r="J37" s="15">
        <f t="shared" si="5"/>
        <v>0</v>
      </c>
      <c r="K37" t="s">
        <v>53</v>
      </c>
      <c r="L37" s="5"/>
      <c r="M37" s="18">
        <f t="shared" si="2"/>
        <v>19</v>
      </c>
    </row>
    <row r="38" spans="1:13" x14ac:dyDescent="0.3">
      <c r="A38" s="14">
        <v>32</v>
      </c>
      <c r="B38" t="s">
        <v>69</v>
      </c>
      <c r="C38">
        <v>0</v>
      </c>
      <c r="D38">
        <v>204</v>
      </c>
      <c r="E38">
        <v>10</v>
      </c>
      <c r="F38">
        <f t="shared" si="6"/>
        <v>34</v>
      </c>
      <c r="G38" s="1">
        <f t="shared" si="0"/>
        <v>14</v>
      </c>
      <c r="H38" s="3">
        <f t="shared" si="3"/>
        <v>43985</v>
      </c>
      <c r="I38" s="3">
        <f t="shared" si="1"/>
        <v>43998</v>
      </c>
      <c r="J38" s="15">
        <f t="shared" si="5"/>
        <v>0</v>
      </c>
      <c r="K38" t="s">
        <v>53</v>
      </c>
      <c r="L38" s="5"/>
      <c r="M38" s="18">
        <f t="shared" si="2"/>
        <v>19</v>
      </c>
    </row>
    <row r="39" spans="1:13" x14ac:dyDescent="0.3">
      <c r="A39" s="14">
        <v>33</v>
      </c>
      <c r="B39" t="s">
        <v>70</v>
      </c>
      <c r="C39">
        <v>0</v>
      </c>
      <c r="D39">
        <v>8</v>
      </c>
      <c r="E39">
        <v>10</v>
      </c>
      <c r="F39">
        <f t="shared" si="6"/>
        <v>1.3333333333333333</v>
      </c>
      <c r="G39" s="1">
        <f t="shared" si="0"/>
        <v>1</v>
      </c>
      <c r="H39" s="3">
        <f t="shared" si="3"/>
        <v>43999</v>
      </c>
      <c r="I39" s="3">
        <f t="shared" si="1"/>
        <v>43999</v>
      </c>
      <c r="J39" s="15">
        <f t="shared" si="5"/>
        <v>0</v>
      </c>
      <c r="K39" t="s">
        <v>53</v>
      </c>
      <c r="L39" s="5"/>
      <c r="M39" s="18">
        <f t="shared" si="2"/>
        <v>12</v>
      </c>
    </row>
    <row r="40" spans="1:13" x14ac:dyDescent="0.3">
      <c r="A40" s="14">
        <v>34</v>
      </c>
      <c r="B40" t="s">
        <v>71</v>
      </c>
      <c r="C40">
        <v>2</v>
      </c>
      <c r="D40">
        <v>2</v>
      </c>
      <c r="E40">
        <v>10</v>
      </c>
      <c r="F40">
        <f t="shared" si="6"/>
        <v>0.33333333333333331</v>
      </c>
      <c r="G40" s="1">
        <f t="shared" si="0"/>
        <v>1</v>
      </c>
      <c r="H40" s="3">
        <f t="shared" si="3"/>
        <v>44000</v>
      </c>
      <c r="I40" s="3">
        <f t="shared" si="1"/>
        <v>44000</v>
      </c>
      <c r="J40" s="15">
        <f t="shared" si="5"/>
        <v>100</v>
      </c>
      <c r="K40" t="s">
        <v>54</v>
      </c>
      <c r="L40" s="5"/>
      <c r="M40" s="18">
        <f t="shared" si="2"/>
        <v>6</v>
      </c>
    </row>
    <row r="41" spans="1:13" x14ac:dyDescent="0.3">
      <c r="A41" s="14">
        <v>35</v>
      </c>
      <c r="B41" t="s">
        <v>45</v>
      </c>
      <c r="C41">
        <v>0</v>
      </c>
      <c r="D41">
        <v>190</v>
      </c>
      <c r="E41">
        <v>12</v>
      </c>
      <c r="F41">
        <f t="shared" si="6"/>
        <v>38</v>
      </c>
      <c r="G41" s="1">
        <f t="shared" si="0"/>
        <v>16</v>
      </c>
      <c r="H41" s="3">
        <f t="shared" si="3"/>
        <v>44001</v>
      </c>
      <c r="I41" s="3">
        <f t="shared" si="1"/>
        <v>44016</v>
      </c>
      <c r="J41" s="15">
        <f t="shared" si="5"/>
        <v>0</v>
      </c>
      <c r="K41" t="s">
        <v>53</v>
      </c>
      <c r="L41" s="5" t="s">
        <v>44</v>
      </c>
      <c r="M41" s="18">
        <f t="shared" si="2"/>
        <v>16</v>
      </c>
    </row>
    <row r="42" spans="1:13" x14ac:dyDescent="0.3">
      <c r="A42" s="14">
        <v>36</v>
      </c>
      <c r="B42" t="s">
        <v>43</v>
      </c>
      <c r="C42">
        <v>0</v>
      </c>
      <c r="D42">
        <v>174</v>
      </c>
      <c r="E42">
        <v>10</v>
      </c>
      <c r="F42">
        <f t="shared" si="6"/>
        <v>29</v>
      </c>
      <c r="G42" s="1">
        <f t="shared" si="0"/>
        <v>12</v>
      </c>
      <c r="H42" s="3">
        <f t="shared" si="3"/>
        <v>44017</v>
      </c>
      <c r="I42" s="3">
        <f t="shared" si="1"/>
        <v>44028</v>
      </c>
      <c r="J42" s="15">
        <f t="shared" si="5"/>
        <v>0</v>
      </c>
      <c r="K42" t="s">
        <v>53</v>
      </c>
      <c r="L42" s="5" t="s">
        <v>44</v>
      </c>
      <c r="M42" s="18">
        <f t="shared" si="2"/>
        <v>19</v>
      </c>
    </row>
    <row r="43" spans="1:13" x14ac:dyDescent="0.3">
      <c r="A43" s="14">
        <v>37</v>
      </c>
      <c r="B43" t="s">
        <v>29</v>
      </c>
      <c r="C43">
        <v>0</v>
      </c>
      <c r="D43">
        <v>450</v>
      </c>
      <c r="E43">
        <v>10</v>
      </c>
      <c r="F43">
        <f t="shared" si="6"/>
        <v>75</v>
      </c>
      <c r="G43" s="1">
        <f t="shared" si="0"/>
        <v>30</v>
      </c>
      <c r="H43" s="3">
        <f t="shared" si="3"/>
        <v>44029</v>
      </c>
      <c r="I43" s="3">
        <f t="shared" si="1"/>
        <v>44058</v>
      </c>
      <c r="J43" s="15">
        <v>0</v>
      </c>
      <c r="K43" t="s">
        <v>53</v>
      </c>
      <c r="M43" s="18">
        <f t="shared" si="2"/>
        <v>19</v>
      </c>
    </row>
    <row r="44" spans="1:13" x14ac:dyDescent="0.3">
      <c r="A44" s="14">
        <v>38</v>
      </c>
      <c r="B44" t="s">
        <v>16</v>
      </c>
      <c r="C44">
        <v>0</v>
      </c>
      <c r="D44">
        <v>69</v>
      </c>
      <c r="E44">
        <v>20</v>
      </c>
      <c r="F44">
        <f t="shared" si="6"/>
        <v>23</v>
      </c>
      <c r="G44" s="1">
        <f t="shared" si="0"/>
        <v>10</v>
      </c>
      <c r="H44" s="3">
        <f t="shared" si="3"/>
        <v>44059</v>
      </c>
      <c r="I44" s="3">
        <f t="shared" si="1"/>
        <v>44068</v>
      </c>
      <c r="J44" s="15">
        <f t="shared" ref="J44:J50" si="7">100*C44/D44</f>
        <v>0</v>
      </c>
      <c r="K44" t="s">
        <v>53</v>
      </c>
      <c r="L44" s="5" t="s">
        <v>25</v>
      </c>
      <c r="M44" s="18">
        <f t="shared" si="2"/>
        <v>11</v>
      </c>
    </row>
    <row r="45" spans="1:13" x14ac:dyDescent="0.3">
      <c r="A45" s="14">
        <v>39</v>
      </c>
      <c r="B45" t="s">
        <v>77</v>
      </c>
      <c r="C45">
        <v>15</v>
      </c>
      <c r="D45">
        <v>121</v>
      </c>
      <c r="E45">
        <v>20</v>
      </c>
      <c r="F45">
        <f t="shared" si="6"/>
        <v>40.333333333333329</v>
      </c>
      <c r="G45" s="1">
        <f t="shared" si="0"/>
        <v>17</v>
      </c>
      <c r="H45" s="3">
        <f t="shared" si="3"/>
        <v>44069</v>
      </c>
      <c r="I45" s="3">
        <f t="shared" si="1"/>
        <v>44085</v>
      </c>
      <c r="J45" s="15">
        <f t="shared" si="7"/>
        <v>12.396694214876034</v>
      </c>
      <c r="K45" t="s">
        <v>53</v>
      </c>
      <c r="L45" s="5" t="s">
        <v>23</v>
      </c>
      <c r="M45" s="18">
        <f t="shared" si="2"/>
        <v>12</v>
      </c>
    </row>
    <row r="46" spans="1:13" x14ac:dyDescent="0.3">
      <c r="A46" s="14">
        <v>40</v>
      </c>
      <c r="B46" t="s">
        <v>76</v>
      </c>
      <c r="C46">
        <v>15</v>
      </c>
      <c r="D46">
        <v>442</v>
      </c>
      <c r="E46">
        <v>20</v>
      </c>
      <c r="F46">
        <f t="shared" si="6"/>
        <v>147.33333333333331</v>
      </c>
      <c r="G46" s="1">
        <f t="shared" si="0"/>
        <v>59</v>
      </c>
      <c r="H46" s="3">
        <f t="shared" si="3"/>
        <v>44086</v>
      </c>
      <c r="I46" s="3">
        <f t="shared" si="1"/>
        <v>44144</v>
      </c>
      <c r="J46" s="15">
        <f t="shared" si="7"/>
        <v>3.3936651583710407</v>
      </c>
      <c r="K46" t="s">
        <v>53</v>
      </c>
      <c r="L46" s="5" t="s">
        <v>23</v>
      </c>
      <c r="M46" s="18">
        <f t="shared" si="2"/>
        <v>12</v>
      </c>
    </row>
    <row r="47" spans="1:13" x14ac:dyDescent="0.3">
      <c r="A47" s="14">
        <v>41</v>
      </c>
      <c r="B47" t="s">
        <v>36</v>
      </c>
      <c r="C47">
        <v>0</v>
      </c>
      <c r="D47">
        <v>35</v>
      </c>
      <c r="E47">
        <v>15</v>
      </c>
      <c r="F47">
        <f t="shared" si="6"/>
        <v>8.75</v>
      </c>
      <c r="G47" s="1">
        <f t="shared" si="0"/>
        <v>4</v>
      </c>
      <c r="H47" s="3">
        <f t="shared" si="3"/>
        <v>44145</v>
      </c>
      <c r="I47" s="3">
        <f t="shared" si="1"/>
        <v>44148</v>
      </c>
      <c r="J47" s="15">
        <f t="shared" si="7"/>
        <v>0</v>
      </c>
      <c r="K47" t="s">
        <v>53</v>
      </c>
      <c r="L47" s="5" t="s">
        <v>37</v>
      </c>
      <c r="M47" s="18">
        <f t="shared" si="2"/>
        <v>13</v>
      </c>
    </row>
    <row r="48" spans="1:13" x14ac:dyDescent="0.3">
      <c r="A48" s="14">
        <v>42</v>
      </c>
      <c r="B48" t="s">
        <v>38</v>
      </c>
      <c r="C48">
        <v>0</v>
      </c>
      <c r="D48">
        <v>35</v>
      </c>
      <c r="E48">
        <v>15</v>
      </c>
      <c r="F48">
        <f t="shared" si="6"/>
        <v>8.75</v>
      </c>
      <c r="G48" s="1">
        <f t="shared" si="0"/>
        <v>4</v>
      </c>
      <c r="H48" s="3">
        <f t="shared" si="3"/>
        <v>44149</v>
      </c>
      <c r="I48" s="3">
        <f t="shared" si="1"/>
        <v>44152</v>
      </c>
      <c r="J48" s="15">
        <f t="shared" si="7"/>
        <v>0</v>
      </c>
      <c r="K48" t="s">
        <v>53</v>
      </c>
      <c r="L48" s="5" t="s">
        <v>37</v>
      </c>
      <c r="M48" s="18">
        <f t="shared" si="2"/>
        <v>13</v>
      </c>
    </row>
    <row r="49" spans="1:13" x14ac:dyDescent="0.3">
      <c r="A49" s="14">
        <v>43</v>
      </c>
      <c r="B49" t="s">
        <v>46</v>
      </c>
      <c r="C49">
        <v>0</v>
      </c>
      <c r="D49">
        <v>119</v>
      </c>
      <c r="E49">
        <v>20</v>
      </c>
      <c r="F49">
        <f t="shared" si="6"/>
        <v>39.666666666666664</v>
      </c>
      <c r="G49" s="1">
        <f t="shared" si="0"/>
        <v>16</v>
      </c>
      <c r="H49" s="3">
        <f t="shared" si="3"/>
        <v>44153</v>
      </c>
      <c r="I49" s="3">
        <f t="shared" si="1"/>
        <v>44168</v>
      </c>
      <c r="J49" s="15">
        <f t="shared" si="7"/>
        <v>0</v>
      </c>
      <c r="K49" t="s">
        <v>53</v>
      </c>
      <c r="L49" s="5" t="s">
        <v>47</v>
      </c>
      <c r="M49" s="18">
        <f t="shared" si="2"/>
        <v>12</v>
      </c>
    </row>
    <row r="50" spans="1:13" x14ac:dyDescent="0.3">
      <c r="A50" s="14">
        <v>44</v>
      </c>
      <c r="B50" t="s">
        <v>48</v>
      </c>
      <c r="C50">
        <v>0</v>
      </c>
      <c r="D50">
        <v>50</v>
      </c>
      <c r="E50">
        <v>50</v>
      </c>
      <c r="F50">
        <f t="shared" si="6"/>
        <v>41.666666666666671</v>
      </c>
      <c r="G50" s="1">
        <f t="shared" si="0"/>
        <v>17</v>
      </c>
      <c r="H50" s="3">
        <f t="shared" si="3"/>
        <v>44169</v>
      </c>
      <c r="I50" s="3">
        <f t="shared" si="1"/>
        <v>44185</v>
      </c>
      <c r="J50" s="15">
        <f t="shared" si="7"/>
        <v>0</v>
      </c>
      <c r="K50" t="s">
        <v>53</v>
      </c>
      <c r="L50" s="5" t="s">
        <v>49</v>
      </c>
      <c r="M50" s="18">
        <f t="shared" si="2"/>
        <v>7</v>
      </c>
    </row>
    <row r="51" spans="1:13" s="11" customFormat="1" x14ac:dyDescent="0.3">
      <c r="F51" s="13">
        <f>SUM(F7:F50)</f>
        <v>844.94999999999982</v>
      </c>
      <c r="G51" s="13">
        <f>SUM(G7:G50)</f>
        <v>355</v>
      </c>
      <c r="H51" s="12"/>
    </row>
    <row r="52" spans="1:13" x14ac:dyDescent="0.3">
      <c r="F52">
        <f>F51/F4</f>
        <v>337.9799999999999</v>
      </c>
    </row>
  </sheetData>
  <autoFilter ref="A6:L6" xr:uid="{4B0D68C4-D843-40C9-81FC-A55FF83AA655}">
    <sortState xmlns:xlrd2="http://schemas.microsoft.com/office/spreadsheetml/2017/richdata2" ref="A7:L52">
      <sortCondition ref="A6"/>
    </sortState>
  </autoFilter>
  <sortState xmlns:xlrd2="http://schemas.microsoft.com/office/spreadsheetml/2017/richdata2" ref="A8:R66">
    <sortCondition ref="A7:A66"/>
    <sortCondition ref="G7:G66"/>
  </sortState>
  <conditionalFormatting sqref="B17:E17 B50:E50 B9:E10 G9:G10 B14:E14 G26:G36 A7:E7 B8:G8 I27:L36 I26 B38 K14:L26 G14:G24 I14:I24 G49:G50 I39:L50 I37:I38 K37:L38 G25:I25 G38:G47 G7:L7 B11:G13 I8:L13 B39:E40 B20:E36 J17:J36 A8:A50 H8:H50">
    <cfRule type="expression" dxfId="141" priority="343">
      <formula>$K7="WIP"</formula>
    </cfRule>
    <cfRule type="expression" dxfId="140" priority="344">
      <formula>$K7="DONE"</formula>
    </cfRule>
    <cfRule type="expression" dxfId="139" priority="802">
      <formula>AND($I7&lt;TODAY(), $K7&lt;&gt;"Done")</formula>
    </cfRule>
  </conditionalFormatting>
  <conditionalFormatting sqref="K9">
    <cfRule type="expression" dxfId="138" priority="803">
      <formula>"$H7='WIP'"</formula>
    </cfRule>
  </conditionalFormatting>
  <conditionalFormatting sqref="B19:E19">
    <cfRule type="expression" dxfId="137" priority="337">
      <formula>$K19="WIP"</formula>
    </cfRule>
    <cfRule type="expression" dxfId="136" priority="338">
      <formula>$K19="DONE"</formula>
    </cfRule>
    <cfRule type="expression" dxfId="135" priority="342">
      <formula>AND($I19&lt;TODAY(), $K19&lt;&gt;"Done")</formula>
    </cfRule>
  </conditionalFormatting>
  <conditionalFormatting sqref="B18:E18">
    <cfRule type="expression" dxfId="134" priority="331">
      <formula>$K18="WIP"</formula>
    </cfRule>
    <cfRule type="expression" dxfId="133" priority="332">
      <formula>$K18="DONE"</formula>
    </cfRule>
    <cfRule type="expression" dxfId="132" priority="336">
      <formula>AND($I18&lt;TODAY(), $K18&lt;&gt;"Done")</formula>
    </cfRule>
  </conditionalFormatting>
  <conditionalFormatting sqref="B15:E15">
    <cfRule type="expression" dxfId="131" priority="326">
      <formula>$K15="WIP"</formula>
    </cfRule>
    <cfRule type="expression" dxfId="130" priority="327">
      <formula>$K15="DONE"</formula>
    </cfRule>
    <cfRule type="expression" dxfId="129" priority="330">
      <formula>AND($I15&lt;TODAY(), $K15&lt;&gt;"Done")</formula>
    </cfRule>
  </conditionalFormatting>
  <conditionalFormatting sqref="J7:J13 J50 J26:J36 J39:J48">
    <cfRule type="dataBar" priority="8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{07DC66D0-72D1-430E-B07A-7F6BD81D33DC}</x14:id>
        </ext>
      </extLst>
    </cfRule>
  </conditionalFormatting>
  <conditionalFormatting sqref="B41:E41">
    <cfRule type="expression" dxfId="128" priority="322">
      <formula>$K41="WIP"</formula>
    </cfRule>
    <cfRule type="expression" dxfId="127" priority="323">
      <formula>$K41="DONE"</formula>
    </cfRule>
    <cfRule type="expression" dxfId="126" priority="324">
      <formula>AND($I41&lt;TODAY(), $K41&lt;&gt;"Done")</formula>
    </cfRule>
  </conditionalFormatting>
  <conditionalFormatting sqref="J4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{71A71E91-593B-43C1-84A0-C7B765027CD5}</x14:id>
        </ext>
      </extLst>
    </cfRule>
  </conditionalFormatting>
  <conditionalFormatting sqref="B48:E48 G48">
    <cfRule type="expression" dxfId="125" priority="318">
      <formula>$K48="WIP"</formula>
    </cfRule>
    <cfRule type="expression" dxfId="124" priority="319">
      <formula>$K48="DONE"</formula>
    </cfRule>
    <cfRule type="expression" dxfId="123" priority="320">
      <formula>AND($I48&lt;TODAY(), $K48&lt;&gt;"Done")</formula>
    </cfRule>
  </conditionalFormatting>
  <conditionalFormatting sqref="J48">
    <cfRule type="dataBar" priority="3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{99EB360A-8B1E-45F7-BD61-2DA1BB45C639}</x14:id>
        </ext>
      </extLst>
    </cfRule>
  </conditionalFormatting>
  <conditionalFormatting sqref="B42:E42">
    <cfRule type="expression" dxfId="122" priority="314">
      <formula>$K42="WIP"</formula>
    </cfRule>
    <cfRule type="expression" dxfId="121" priority="315">
      <formula>$K42="DONE"</formula>
    </cfRule>
    <cfRule type="expression" dxfId="120" priority="316">
      <formula>AND($I42&lt;TODAY(), $K42&lt;&gt;"Done")</formula>
    </cfRule>
  </conditionalFormatting>
  <conditionalFormatting sqref="J42">
    <cfRule type="dataBar" priority="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{B2C7C756-D617-4AD4-960B-EC8B5EFDD93B}</x14:id>
        </ext>
      </extLst>
    </cfRule>
  </conditionalFormatting>
  <conditionalFormatting sqref="B43:E43">
    <cfRule type="expression" dxfId="119" priority="310">
      <formula>$K43="WIP"</formula>
    </cfRule>
    <cfRule type="expression" dxfId="118" priority="311">
      <formula>$K43="DONE"</formula>
    </cfRule>
    <cfRule type="expression" dxfId="117" priority="312">
      <formula>AND($I43&lt;TODAY(), $K43&lt;&gt;"Done")</formula>
    </cfRule>
  </conditionalFormatting>
  <conditionalFormatting sqref="J43">
    <cfRule type="dataBar" priority="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{5C213607-A59A-40CC-80FA-4F900846ACE2}</x14:id>
        </ext>
      </extLst>
    </cfRule>
  </conditionalFormatting>
  <conditionalFormatting sqref="B47:E47">
    <cfRule type="expression" dxfId="116" priority="306">
      <formula>$K47="WIP"</formula>
    </cfRule>
    <cfRule type="expression" dxfId="115" priority="307">
      <formula>$K47="DONE"</formula>
    </cfRule>
    <cfRule type="expression" dxfId="114" priority="308">
      <formula>AND($I47&lt;TODAY(), $K47&lt;&gt;"Done")</formula>
    </cfRule>
  </conditionalFormatting>
  <conditionalFormatting sqref="J47">
    <cfRule type="dataBar" priority="3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{4AF9F028-2517-4197-BA17-E7A948AE2746}</x14:id>
        </ext>
      </extLst>
    </cfRule>
  </conditionalFormatting>
  <conditionalFormatting sqref="B45:E45">
    <cfRule type="expression" dxfId="113" priority="302">
      <formula>$K45="WIP"</formula>
    </cfRule>
    <cfRule type="expression" dxfId="112" priority="303">
      <formula>$K45="DONE"</formula>
    </cfRule>
    <cfRule type="expression" dxfId="111" priority="304">
      <formula>AND($I45&lt;TODAY(), $K45&lt;&gt;"Done")</formula>
    </cfRule>
  </conditionalFormatting>
  <conditionalFormatting sqref="J45">
    <cfRule type="dataBar" priority="3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{6481026D-1551-4CE2-93F5-87261A9DCC1D}</x14:id>
        </ext>
      </extLst>
    </cfRule>
  </conditionalFormatting>
  <conditionalFormatting sqref="B44:E44">
    <cfRule type="expression" dxfId="110" priority="298">
      <formula>$K44="WIP"</formula>
    </cfRule>
    <cfRule type="expression" dxfId="109" priority="299">
      <formula>$K44="DONE"</formula>
    </cfRule>
    <cfRule type="expression" dxfId="108" priority="300">
      <formula>AND($I44&lt;TODAY(), $K44&lt;&gt;"Done")</formula>
    </cfRule>
  </conditionalFormatting>
  <conditionalFormatting sqref="J44">
    <cfRule type="dataBar" priority="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{8E8B18FD-2D2F-4A86-93AB-17FCD31BD50F}</x14:id>
        </ext>
      </extLst>
    </cfRule>
  </conditionalFormatting>
  <conditionalFormatting sqref="B46:E46">
    <cfRule type="expression" dxfId="107" priority="294">
      <formula>$K46="WIP"</formula>
    </cfRule>
    <cfRule type="expression" dxfId="106" priority="295">
      <formula>$K46="DONE"</formula>
    </cfRule>
    <cfRule type="expression" dxfId="105" priority="296">
      <formula>AND($I46&lt;TODAY(), $K46&lt;&gt;"Done")</formula>
    </cfRule>
  </conditionalFormatting>
  <conditionalFormatting sqref="J46">
    <cfRule type="dataBar" priority="2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{16E884EF-1BA1-47D2-A6D1-4F6FF57696CF}</x14:id>
        </ext>
      </extLst>
    </cfRule>
  </conditionalFormatting>
  <conditionalFormatting sqref="J15">
    <cfRule type="expression" dxfId="104" priority="242">
      <formula>$K15="WIP"</formula>
    </cfRule>
    <cfRule type="expression" dxfId="103" priority="243">
      <formula>$K15="DONE"</formula>
    </cfRule>
    <cfRule type="expression" dxfId="102" priority="244">
      <formula>AND($I15&lt;TODAY(), $K15&lt;&gt;"Done")</formula>
    </cfRule>
  </conditionalFormatting>
  <conditionalFormatting sqref="J17:J27 J15">
    <cfRule type="dataBar" priority="2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{A9985295-71DE-4137-A3EB-AF48F66F3CE3}</x14:id>
        </ext>
      </extLst>
    </cfRule>
  </conditionalFormatting>
  <conditionalFormatting sqref="J4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{995ACAB5-5058-49BB-BD95-C2873264F00A}</x14:id>
        </ext>
      </extLst>
    </cfRule>
  </conditionalFormatting>
  <conditionalFormatting sqref="J14">
    <cfRule type="expression" dxfId="101" priority="237">
      <formula>$K14="WIP"</formula>
    </cfRule>
    <cfRule type="expression" dxfId="100" priority="238">
      <formula>$K14="DONE"</formula>
    </cfRule>
    <cfRule type="expression" dxfId="99" priority="239">
      <formula>AND($I14&lt;TODAY(), $K14&lt;&gt;"Done")</formula>
    </cfRule>
  </conditionalFormatting>
  <conditionalFormatting sqref="J14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{312DEF98-BADB-43A1-9623-74E3B9E6E41C}</x14:id>
        </ext>
      </extLst>
    </cfRule>
  </conditionalFormatting>
  <conditionalFormatting sqref="J7:J15 J50 J39:J48 J17:J36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{EF6910B7-2F14-4B16-8756-BF8319D872C9}</x14:id>
        </ext>
      </extLst>
    </cfRule>
  </conditionalFormatting>
  <conditionalFormatting sqref="J28">
    <cfRule type="expression" dxfId="98" priority="232">
      <formula>$K28="WIP"</formula>
    </cfRule>
    <cfRule type="expression" dxfId="97" priority="233">
      <formula>$K28="DONE"</formula>
    </cfRule>
    <cfRule type="expression" dxfId="96" priority="234">
      <formula>AND($I28&lt;TODAY(), $K28&lt;&gt;"Done")</formula>
    </cfRule>
  </conditionalFormatting>
  <conditionalFormatting sqref="J28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{FB8D9B1B-6BBA-4097-A648-12816AFCF631}</x14:id>
        </ext>
      </extLst>
    </cfRule>
  </conditionalFormatting>
  <conditionalFormatting sqref="J29">
    <cfRule type="expression" dxfId="95" priority="228">
      <formula>$K29="WIP"</formula>
    </cfRule>
    <cfRule type="expression" dxfId="94" priority="229">
      <formula>$K29="DONE"</formula>
    </cfRule>
    <cfRule type="expression" dxfId="93" priority="230">
      <formula>AND($I29&lt;TODAY(), $K29&lt;&gt;"Done")</formula>
    </cfRule>
  </conditionalFormatting>
  <conditionalFormatting sqref="J29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{153316CF-82F1-4EF8-A56D-68C9D06E6225}</x14:id>
        </ext>
      </extLst>
    </cfRule>
  </conditionalFormatting>
  <conditionalFormatting sqref="J30">
    <cfRule type="expression" dxfId="92" priority="224">
      <formula>$K30="WIP"</formula>
    </cfRule>
    <cfRule type="expression" dxfId="91" priority="225">
      <formula>$K30="DONE"</formula>
    </cfRule>
    <cfRule type="expression" dxfId="90" priority="226">
      <formula>AND($I30&lt;TODAY(), $K30&lt;&gt;"Done")</formula>
    </cfRule>
  </conditionalFormatting>
  <conditionalFormatting sqref="J30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{F32074C4-ECD0-447B-990F-14402E6D11CC}</x14:id>
        </ext>
      </extLst>
    </cfRule>
  </conditionalFormatting>
  <conditionalFormatting sqref="J31">
    <cfRule type="expression" dxfId="89" priority="220">
      <formula>$K31="WIP"</formula>
    </cfRule>
    <cfRule type="expression" dxfId="88" priority="221">
      <formula>$K31="DONE"</formula>
    </cfRule>
    <cfRule type="expression" dxfId="87" priority="222">
      <formula>AND($I31&lt;TODAY(), $K31&lt;&gt;"Done")</formula>
    </cfRule>
  </conditionalFormatting>
  <conditionalFormatting sqref="J31">
    <cfRule type="dataBar" priority="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{B4126D85-8456-4C87-A387-677E23BECBF8}</x14:id>
        </ext>
      </extLst>
    </cfRule>
  </conditionalFormatting>
  <conditionalFormatting sqref="J32">
    <cfRule type="expression" dxfId="86" priority="216">
      <formula>$K32="WIP"</formula>
    </cfRule>
    <cfRule type="expression" dxfId="85" priority="217">
      <formula>$K32="DONE"</formula>
    </cfRule>
    <cfRule type="expression" dxfId="84" priority="218">
      <formula>AND($I32&lt;TODAY(), $K32&lt;&gt;"Done")</formula>
    </cfRule>
  </conditionalFormatting>
  <conditionalFormatting sqref="J32">
    <cfRule type="dataBar" priority="2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{F7F37CA8-874D-45A3-A5D1-79F387F832ED}</x14:id>
        </ext>
      </extLst>
    </cfRule>
  </conditionalFormatting>
  <conditionalFormatting sqref="J33">
    <cfRule type="expression" dxfId="83" priority="212">
      <formula>$K33="WIP"</formula>
    </cfRule>
    <cfRule type="expression" dxfId="82" priority="213">
      <formula>$K33="DONE"</formula>
    </cfRule>
    <cfRule type="expression" dxfId="81" priority="214">
      <formula>AND($I33&lt;TODAY(), $K33&lt;&gt;"Done")</formula>
    </cfRule>
  </conditionalFormatting>
  <conditionalFormatting sqref="J33">
    <cfRule type="dataBar" priority="2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{6C295368-B0A1-4CC4-BA21-090E91797025}</x14:id>
        </ext>
      </extLst>
    </cfRule>
  </conditionalFormatting>
  <conditionalFormatting sqref="J34">
    <cfRule type="expression" dxfId="80" priority="208">
      <formula>$K34="WIP"</formula>
    </cfRule>
    <cfRule type="expression" dxfId="79" priority="209">
      <formula>$K34="DONE"</formula>
    </cfRule>
    <cfRule type="expression" dxfId="78" priority="210">
      <formula>AND($I34&lt;TODAY(), $K34&lt;&gt;"Done")</formula>
    </cfRule>
  </conditionalFormatting>
  <conditionalFormatting sqref="J34">
    <cfRule type="dataBar" priority="2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{1800F291-B3E2-4CCA-9B1B-7F39178E3DF8}</x14:id>
        </ext>
      </extLst>
    </cfRule>
  </conditionalFormatting>
  <conditionalFormatting sqref="J35">
    <cfRule type="expression" dxfId="77" priority="204">
      <formula>$K35="WIP"</formula>
    </cfRule>
    <cfRule type="expression" dxfId="76" priority="205">
      <formula>$K35="DONE"</formula>
    </cfRule>
    <cfRule type="expression" dxfId="75" priority="206">
      <formula>AND($I35&lt;TODAY(), $K35&lt;&gt;"Done")</formula>
    </cfRule>
  </conditionalFormatting>
  <conditionalFormatting sqref="J35">
    <cfRule type="dataBar" priority="2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{B5330173-C0C8-485F-9A9B-D88E0DCFF9CA}</x14:id>
        </ext>
      </extLst>
    </cfRule>
  </conditionalFormatting>
  <conditionalFormatting sqref="J36">
    <cfRule type="expression" dxfId="74" priority="200">
      <formula>$K36="WIP"</formula>
    </cfRule>
    <cfRule type="expression" dxfId="73" priority="201">
      <formula>$K36="DONE"</formula>
    </cfRule>
    <cfRule type="expression" dxfId="72" priority="202">
      <formula>AND($I36&lt;TODAY(), $K36&lt;&gt;"Done")</formula>
    </cfRule>
  </conditionalFormatting>
  <conditionalFormatting sqref="J36">
    <cfRule type="dataBar" priority="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{D92EC4E9-E14F-48CA-B1E4-D7A1D090CE05}</x14:id>
        </ext>
      </extLst>
    </cfRule>
  </conditionalFormatting>
  <conditionalFormatting sqref="B16:E16">
    <cfRule type="expression" dxfId="71" priority="196">
      <formula>$K16="WIP"</formula>
    </cfRule>
    <cfRule type="expression" dxfId="70" priority="197">
      <formula>$K16="DONE"</formula>
    </cfRule>
    <cfRule type="expression" dxfId="69" priority="198">
      <formula>AND($I16&lt;TODAY(), $K16&lt;&gt;"Done")</formula>
    </cfRule>
  </conditionalFormatting>
  <conditionalFormatting sqref="J16">
    <cfRule type="expression" dxfId="68" priority="189">
      <formula>$K16="WIP"</formula>
    </cfRule>
    <cfRule type="expression" dxfId="67" priority="190">
      <formula>$K16="DONE"</formula>
    </cfRule>
    <cfRule type="expression" dxfId="66" priority="191">
      <formula>AND($I16&lt;TODAY(), $K16&lt;&gt;"Done")</formula>
    </cfRule>
  </conditionalFormatting>
  <conditionalFormatting sqref="J16">
    <cfRule type="dataBar" priority="1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{45AE19F8-6B3C-40C4-BBBB-072EBE425BA3}</x14:id>
        </ext>
      </extLst>
    </cfRule>
  </conditionalFormatting>
  <conditionalFormatting sqref="J16">
    <cfRule type="dataBar" priority="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{3F2D775E-4906-417E-8160-2B89283F8525}</x14:id>
        </ext>
      </extLst>
    </cfRule>
  </conditionalFormatting>
  <conditionalFormatting sqref="F14">
    <cfRule type="expression" dxfId="65" priority="134">
      <formula>$K14="WIP"</formula>
    </cfRule>
    <cfRule type="expression" dxfId="64" priority="135">
      <formula>$K14="DONE"</formula>
    </cfRule>
    <cfRule type="expression" dxfId="63" priority="136">
      <formula>AND($I14&lt;TODAY(), $K14&lt;&gt;"Done")</formula>
    </cfRule>
  </conditionalFormatting>
  <conditionalFormatting sqref="F40">
    <cfRule type="expression" dxfId="62" priority="113">
      <formula>$K40="WIP"</formula>
    </cfRule>
    <cfRule type="expression" dxfId="61" priority="114">
      <formula>$K40="DONE"</formula>
    </cfRule>
    <cfRule type="expression" dxfId="60" priority="115">
      <formula>AND($I40&lt;TODAY(), $K40&lt;&gt;"Done")</formula>
    </cfRule>
  </conditionalFormatting>
  <conditionalFormatting sqref="B49:E49">
    <cfRule type="expression" dxfId="59" priority="85">
      <formula>$K49="WIP"</formula>
    </cfRule>
    <cfRule type="expression" dxfId="58" priority="86">
      <formula>$K49="DONE"</formula>
    </cfRule>
    <cfRule type="expression" dxfId="57" priority="87">
      <formula>AND($I49&lt;TODAY(), $K49&lt;&gt;"Done")</formula>
    </cfRule>
  </conditionalFormatting>
  <conditionalFormatting sqref="J49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{73B841E1-EAB8-4960-A46F-815C68BF56E7}</x14:id>
        </ext>
      </extLst>
    </cfRule>
  </conditionalFormatting>
  <conditionalFormatting sqref="J49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{622EFE50-DD38-4BF5-A37D-8981A4319F89}</x14:id>
        </ext>
      </extLst>
    </cfRule>
  </conditionalFormatting>
  <conditionalFormatting sqref="B37:E37 G37 J37">
    <cfRule type="expression" dxfId="56" priority="71">
      <formula>$K37="WIP"</formula>
    </cfRule>
    <cfRule type="expression" dxfId="55" priority="72">
      <formula>$K37="DONE"</formula>
    </cfRule>
    <cfRule type="expression" dxfId="54" priority="73">
      <formula>AND($I37&lt;TODAY(), $K37&lt;&gt;"Done")</formula>
    </cfRule>
  </conditionalFormatting>
  <conditionalFormatting sqref="H48:H50">
    <cfRule type="expression" dxfId="53" priority="58">
      <formula>$K48="WIP"</formula>
    </cfRule>
    <cfRule type="expression" dxfId="52" priority="59">
      <formula>$K48="DONE"</formula>
    </cfRule>
    <cfRule type="expression" dxfId="51" priority="60">
      <formula>AND($I48&lt;TODAY(), $K48&lt;&gt;"Done")</formula>
    </cfRule>
  </conditionalFormatting>
  <conditionalFormatting sqref="H26:H47">
    <cfRule type="expression" dxfId="50" priority="61">
      <formula>$K26="WIP"</formula>
    </cfRule>
    <cfRule type="expression" dxfId="49" priority="62">
      <formula>$K26="DONE"</formula>
    </cfRule>
    <cfRule type="expression" dxfId="48" priority="63">
      <formula>AND($I26&lt;TODAY(), $K26&lt;&gt;"Done")</formula>
    </cfRule>
  </conditionalFormatting>
  <conditionalFormatting sqref="J37">
    <cfRule type="expression" dxfId="47" priority="54">
      <formula>$K37="WIP"</formula>
    </cfRule>
    <cfRule type="expression" dxfId="46" priority="55">
      <formula>$K37="DONE"</formula>
    </cfRule>
    <cfRule type="expression" dxfId="45" priority="56">
      <formula>AND($I37&lt;TODAY(), $K37&lt;&gt;"Done")</formula>
    </cfRule>
  </conditionalFormatting>
  <conditionalFormatting sqref="J37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{DA394838-0E6D-4919-BD3A-D0DED39B27ED}</x14:id>
        </ext>
      </extLst>
    </cfRule>
  </conditionalFormatting>
  <conditionalFormatting sqref="J37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{E3D02AFE-A1D2-485E-ABD6-9218436A48E8}</x14:id>
        </ext>
      </extLst>
    </cfRule>
  </conditionalFormatting>
  <conditionalFormatting sqref="C38:E38">
    <cfRule type="expression" dxfId="44" priority="50">
      <formula>$K38="WIP"</formula>
    </cfRule>
    <cfRule type="expression" dxfId="43" priority="51">
      <formula>$K38="DONE"</formula>
    </cfRule>
    <cfRule type="expression" dxfId="42" priority="52">
      <formula>AND($I38&lt;TODAY(), $K38&lt;&gt;"Done")</formula>
    </cfRule>
  </conditionalFormatting>
  <conditionalFormatting sqref="J38">
    <cfRule type="expression" dxfId="41" priority="46">
      <formula>$K38="WIP"</formula>
    </cfRule>
    <cfRule type="expression" dxfId="40" priority="47">
      <formula>$K38="DONE"</formula>
    </cfRule>
    <cfRule type="expression" dxfId="39" priority="48">
      <formula>AND($I38&lt;TODAY(), $K38&lt;&gt;"Done")</formula>
    </cfRule>
  </conditionalFormatting>
  <conditionalFormatting sqref="J38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{CBCE0CB6-2E17-49FE-9909-D42DAEF567B8}</x14:id>
        </ext>
      </extLst>
    </cfRule>
  </conditionalFormatting>
  <conditionalFormatting sqref="J38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{1A0CCEC9-FC5E-4C7F-9B08-675BE6ED58B1}</x14:id>
        </ext>
      </extLst>
    </cfRule>
  </conditionalFormatting>
  <conditionalFormatting sqref="F10">
    <cfRule type="expression" dxfId="38" priority="41">
      <formula>$K10="WIP"</formula>
    </cfRule>
    <cfRule type="expression" dxfId="37" priority="42">
      <formula>$K10="DONE"</formula>
    </cfRule>
    <cfRule type="expression" dxfId="36" priority="43">
      <formula>AND($I10&lt;TODAY(), $K10&lt;&gt;"Done")</formula>
    </cfRule>
  </conditionalFormatting>
  <conditionalFormatting sqref="F9">
    <cfRule type="expression" dxfId="35" priority="38">
      <formula>$K9="WIP"</formula>
    </cfRule>
    <cfRule type="expression" dxfId="34" priority="39">
      <formula>$K9="DONE"</formula>
    </cfRule>
    <cfRule type="expression" dxfId="33" priority="40">
      <formula>AND($I9&lt;TODAY(), $K9&lt;&gt;"Done")</formula>
    </cfRule>
  </conditionalFormatting>
  <conditionalFormatting sqref="F15:F24">
    <cfRule type="expression" dxfId="32" priority="35">
      <formula>$K15="WIP"</formula>
    </cfRule>
    <cfRule type="expression" dxfId="31" priority="36">
      <formula>$K15="DONE"</formula>
    </cfRule>
    <cfRule type="expression" dxfId="30" priority="37">
      <formula>AND($I15&lt;TODAY(), $K15&lt;&gt;"Done")</formula>
    </cfRule>
  </conditionalFormatting>
  <conditionalFormatting sqref="F25:F34">
    <cfRule type="expression" dxfId="29" priority="29">
      <formula>$K25="WIP"</formula>
    </cfRule>
    <cfRule type="expression" dxfId="28" priority="30">
      <formula>$K25="DONE"</formula>
    </cfRule>
    <cfRule type="expression" dxfId="27" priority="31">
      <formula>AND($I25&lt;TODAY(), $K25&lt;&gt;"Done")</formula>
    </cfRule>
  </conditionalFormatting>
  <conditionalFormatting sqref="F35">
    <cfRule type="expression" dxfId="26" priority="26">
      <formula>$K35="WIP"</formula>
    </cfRule>
    <cfRule type="expression" dxfId="25" priority="27">
      <formula>$K35="DONE"</formula>
    </cfRule>
    <cfRule type="expression" dxfId="24" priority="28">
      <formula>AND($I35&lt;TODAY(), $K35&lt;&gt;"Done")</formula>
    </cfRule>
  </conditionalFormatting>
  <conditionalFormatting sqref="F36">
    <cfRule type="expression" dxfId="23" priority="23">
      <formula>$K36="WIP"</formula>
    </cfRule>
    <cfRule type="expression" dxfId="22" priority="24">
      <formula>$K36="DONE"</formula>
    </cfRule>
    <cfRule type="expression" dxfId="21" priority="25">
      <formula>AND($I36&lt;TODAY(), $K36&lt;&gt;"Done")</formula>
    </cfRule>
  </conditionalFormatting>
  <conditionalFormatting sqref="F37">
    <cfRule type="expression" dxfId="20" priority="20">
      <formula>$K37="WIP"</formula>
    </cfRule>
    <cfRule type="expression" dxfId="19" priority="21">
      <formula>$K37="DONE"</formula>
    </cfRule>
    <cfRule type="expression" dxfId="18" priority="22">
      <formula>AND($I37&lt;TODAY(), $K37&lt;&gt;"Done")</formula>
    </cfRule>
  </conditionalFormatting>
  <conditionalFormatting sqref="F38">
    <cfRule type="expression" dxfId="17" priority="17">
      <formula>$K38="WIP"</formula>
    </cfRule>
    <cfRule type="expression" dxfId="16" priority="18">
      <formula>$K38="DONE"</formula>
    </cfRule>
    <cfRule type="expression" dxfId="15" priority="19">
      <formula>AND($I38&lt;TODAY(), $K38&lt;&gt;"Done")</formula>
    </cfRule>
  </conditionalFormatting>
  <conditionalFormatting sqref="F39">
    <cfRule type="expression" dxfId="14" priority="14">
      <formula>$K39="WIP"</formula>
    </cfRule>
    <cfRule type="expression" dxfId="13" priority="15">
      <formula>$K39="DONE"</formula>
    </cfRule>
    <cfRule type="expression" dxfId="12" priority="16">
      <formula>AND($I39&lt;TODAY(), $K39&lt;&gt;"Done")</formula>
    </cfRule>
  </conditionalFormatting>
  <conditionalFormatting sqref="F41:F48">
    <cfRule type="expression" dxfId="11" priority="11">
      <formula>$K41="WIP"</formula>
    </cfRule>
    <cfRule type="expression" dxfId="10" priority="12">
      <formula>$K41="DONE"</formula>
    </cfRule>
    <cfRule type="expression" dxfId="9" priority="13">
      <formula>AND($I41&lt;TODAY(), $K41&lt;&gt;"Done")</formula>
    </cfRule>
  </conditionalFormatting>
  <conditionalFormatting sqref="F50">
    <cfRule type="expression" dxfId="8" priority="8">
      <formula>$K50="WIP"</formula>
    </cfRule>
    <cfRule type="expression" dxfId="7" priority="9">
      <formula>$K50="DONE"</formula>
    </cfRule>
    <cfRule type="expression" dxfId="6" priority="10">
      <formula>AND($I50&lt;TODAY(), $K50&lt;&gt;"Done")</formula>
    </cfRule>
  </conditionalFormatting>
  <conditionalFormatting sqref="F7">
    <cfRule type="expression" dxfId="5" priority="5">
      <formula>$K7="WIP"</formula>
    </cfRule>
    <cfRule type="expression" dxfId="4" priority="6">
      <formula>$K7="DONE"</formula>
    </cfRule>
    <cfRule type="expression" dxfId="3" priority="7">
      <formula>AND($I7&lt;TODAY(), $K7&lt;&gt;"Done")</formula>
    </cfRule>
  </conditionalFormatting>
  <conditionalFormatting sqref="F49">
    <cfRule type="expression" dxfId="2" priority="2">
      <formula>$K49="WIP"</formula>
    </cfRule>
    <cfRule type="expression" dxfId="1" priority="3">
      <formula>$K49="DONE"</formula>
    </cfRule>
    <cfRule type="expression" dxfId="0" priority="4">
      <formula>AND($I49&lt;TODAY(), $K49&lt;&gt;"Done")</formula>
    </cfRule>
  </conditionalFormatting>
  <conditionalFormatting sqref="J7:J5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{F1C24990-5EBE-4571-ACED-19DDFA066AE6}</x14:id>
        </ext>
      </extLst>
    </cfRule>
  </conditionalFormatting>
  <dataValidations count="6">
    <dataValidation operator="greaterThanOrEqual" allowBlank="1" showInputMessage="1" showErrorMessage="1" sqref="F5" xr:uid="{D897A6DB-2B29-447C-86F8-B5AF5405C51C}"/>
    <dataValidation type="list" allowBlank="1" showInputMessage="1" showErrorMessage="1" sqref="A67:A75 H67:L75" xr:uid="{65DF521E-CA8D-4BB3-91B3-F92D2B18A250}">
      <formula1>$N$4:$Q$4</formula1>
    </dataValidation>
    <dataValidation type="list" allowBlank="1" showInputMessage="1" showErrorMessage="1" sqref="A51:A66" xr:uid="{9AF4C490-C77C-45B9-8DB4-1FED68E1E797}">
      <formula1>$M$4:$R$4</formula1>
    </dataValidation>
    <dataValidation type="list" allowBlank="1" showInputMessage="1" showErrorMessage="1" sqref="K51:K66" xr:uid="{F7B81127-6E96-4EB0-A2C8-01F56DC418D8}">
      <formula1>$F$3:$F$3</formula1>
    </dataValidation>
    <dataValidation type="whole" allowBlank="1" showInputMessage="1" showErrorMessage="1" sqref="A7:A50" xr:uid="{2CF348A0-9AE7-4961-A2C0-A08BEAD3F14D}">
      <formula1>1</formula1>
      <formula2>366</formula2>
    </dataValidation>
    <dataValidation type="list" allowBlank="1" showInputMessage="1" showErrorMessage="1" sqref="K7:K50" xr:uid="{01F80D28-3BFE-45C8-A06F-3C13F47549FC}">
      <formula1>"ToDo,WIP,Done"</formula1>
    </dataValidation>
  </dataValidations>
  <hyperlinks>
    <hyperlink ref="L11" r:id="rId1" xr:uid="{7F7DDCAC-C680-46BE-B13C-296852EF1E69}"/>
    <hyperlink ref="L49" r:id="rId2" display="https://www.youtube.com/user/tusharroy2525/playlists" xr:uid="{40BF1645-3152-44A4-8E3B-E8346208DF9B}"/>
    <hyperlink ref="L50" r:id="rId3" display="https://www.youtube.com/channel/UCn1XnDWhsLS5URXTi5wtFTA/playlists" xr:uid="{7D25C37A-2318-4437-AD66-5245A15B0C27}"/>
    <hyperlink ref="L29" r:id="rId4" display="https://www.youtube.com/user/mycodeschool/playlists" xr:uid="{FAA79292-106D-47D2-9A2E-E3AE13B4BADA}"/>
    <hyperlink ref="L24" r:id="rId5" display="https://www.youtube.com/user/koushks/playlists" xr:uid="{6DB336F5-502F-4C10-8A89-3CF6119263CB}"/>
    <hyperlink ref="L26" r:id="rId6" display="https://www.youtube.com/channel/UC8OU1Tc1kxiI37uXBAbTX7A/playlists" xr:uid="{C859B24A-0497-4C20-B3E9-DCD570843E74}"/>
    <hyperlink ref="L47" r:id="rId7" display="https://www.youtube.com/channel/UCRPMAqdtSgd0Ipeef7iFsKw/playlists" xr:uid="{D72622B9-519D-48B7-90E9-B6E2DEEF1BB6}"/>
    <hyperlink ref="L48" r:id="rId8" display="https://www.youtube.com/channel/UCRPMAqdtSgd0Ipeef7iFsKw/playlists" xr:uid="{8960D6CF-BD63-44AB-A8BB-274E6D01E1BC}"/>
    <hyperlink ref="L30" r:id="rId9" display="https://www.youtube.com/watch?v=0IAPZzGSbME&amp;list=PLDN4rrl48XKpZkf03iYFl-O29szjTrs_O " xr:uid="{FFA9D4BC-DBE2-4605-8B02-9DD8543956E0}"/>
    <hyperlink ref="L10" r:id="rId10" display="https://www.youtube.com/watch?v=gpIUfj3KaOc&amp;list=PLqq-6Pq4lTTa9YGfyhyW2CqdtW9RtY-I3 " xr:uid="{9531405F-379A-4FB8-B785-66E5F0588A47}"/>
    <hyperlink ref="L20" r:id="rId11" display="https://www.youtube.com/watch?v=2E3WqYupx7c&amp;list=PLqq-6Pq4lTTa4ad5JISViSb2FVG8Vwa4o " xr:uid="{E7C00589-8FA4-4386-B4F4-6223FA659E91}"/>
    <hyperlink ref="L9" r:id="rId12" display="https://www.youtube.com/watch?v=msXL2oDexqw&amp;list=PLqq-6Pq4lTTbx8p2oCgcAQGQyqN8XeA1x " xr:uid="{307567A4-F8B7-4A22-BC11-6961C0F8B337}"/>
    <hyperlink ref="L16" r:id="rId13" display="https://www.youtube.com/user/koushks/playlists" xr:uid="{5765263A-08EF-4AB4-9D43-D07E184B9E91}"/>
    <hyperlink ref="L19" r:id="rId14" display="https://www.youtube.com/user/koushks/playlists" xr:uid="{E152524F-29D6-4B9E-92F1-D0343639CE7B}"/>
    <hyperlink ref="L23" r:id="rId15" display="https://www.youtube.com/user/koushks/playlists" xr:uid="{62E5D02A-A4DB-4CDF-9995-A55402E43496}"/>
    <hyperlink ref="L42" r:id="rId16" display="https://www.youtube.com/channel/UC0RhatS1pyxInC00YKjjBqQ/playlists" xr:uid="{F9D482B7-FF9F-4519-8D22-7CAD5EB52773}"/>
    <hyperlink ref="L41" r:id="rId17" display="https://www.youtube.com/channel/UC0RhatS1pyxInC00YKjjBqQ/playlists" xr:uid="{C3EFD4EF-0534-4F70-967A-9F4427191C79}"/>
    <hyperlink ref="L8" r:id="rId18" xr:uid="{4E26C890-E9AC-4AAD-AFB9-B000987556E2}"/>
    <hyperlink ref="L44" r:id="rId19" xr:uid="{E4952E75-0EC7-4FB9-8251-5CDBE89B2023}"/>
    <hyperlink ref="L27" r:id="rId20" xr:uid="{24CB5E11-CEAA-417E-81A8-542EB3384903}"/>
    <hyperlink ref="L46" r:id="rId21" xr:uid="{392E00A4-F0ED-4448-B49F-5B6F34592003}"/>
    <hyperlink ref="L28" r:id="rId22" xr:uid="{381430CA-1009-460B-B458-27075DB5719F}"/>
    <hyperlink ref="L21" r:id="rId23" xr:uid="{96C2A0F2-CA9B-47D3-9367-CC24D1DD5D3C}"/>
    <hyperlink ref="L31" r:id="rId24" xr:uid="{5689B55D-15BB-4A5B-8E6D-A200FA449FC9}"/>
    <hyperlink ref="L22" r:id="rId25" xr:uid="{536CFCDD-27D6-4696-8A3F-D2966F01710C}"/>
    <hyperlink ref="L15" r:id="rId26" display="https://www.youtube.com/user/koushks/playlists" xr:uid="{A377F793-32E7-4383-A1BD-A45179E06D31}"/>
    <hyperlink ref="L14" r:id="rId27" display="https://www.youtube.com/user/koushks/playlists" xr:uid="{4B9A2A5C-A66D-45F2-8A68-9A8727544AEC}"/>
    <hyperlink ref="L17" r:id="rId28" display="https://www.youtube.com/user/koushks/playlists" xr:uid="{8BBB3586-4491-4161-99DF-ACE88F4BF644}"/>
    <hyperlink ref="L18" r:id="rId29" display="https://www.youtube.com/user/koushks/playlists" xr:uid="{515EBD3E-21CC-4071-B094-032DFA6368E5}"/>
    <hyperlink ref="L25" r:id="rId30" xr:uid="{0AF47463-3D15-43DC-A95A-DD440909FADD}"/>
    <hyperlink ref="L45" r:id="rId31" xr:uid="{140AB54C-F00C-40DC-A1A3-D06B4D7901F3}"/>
  </hyperlinks>
  <pageMargins left="0.7" right="0.7" top="0.75" bottom="0.75" header="0.3" footer="0.3"/>
  <pageSetup paperSize="9" orientation="portrait" r:id="rId3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DC66D0-72D1-430E-B07A-7F6BD81D3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J7:J13 J50 J26:J36 J39:J48</xm:sqref>
        </x14:conditionalFormatting>
        <x14:conditionalFormatting xmlns:xm="http://schemas.microsoft.com/office/excel/2006/main">
          <x14:cfRule type="dataBar" id="{71A71E91-593B-43C1-84A0-C7B765027C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J41</xm:sqref>
        </x14:conditionalFormatting>
        <x14:conditionalFormatting xmlns:xm="http://schemas.microsoft.com/office/excel/2006/main">
          <x14:cfRule type="dataBar" id="{99EB360A-8B1E-45F7-BD61-2DA1BB45C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J48</xm:sqref>
        </x14:conditionalFormatting>
        <x14:conditionalFormatting xmlns:xm="http://schemas.microsoft.com/office/excel/2006/main">
          <x14:cfRule type="dataBar" id="{B2C7C756-D617-4AD4-960B-EC8B5EFDD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J42</xm:sqref>
        </x14:conditionalFormatting>
        <x14:conditionalFormatting xmlns:xm="http://schemas.microsoft.com/office/excel/2006/main">
          <x14:cfRule type="dataBar" id="{5C213607-A59A-40CC-80FA-4F900846AC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J43</xm:sqref>
        </x14:conditionalFormatting>
        <x14:conditionalFormatting xmlns:xm="http://schemas.microsoft.com/office/excel/2006/main">
          <x14:cfRule type="dataBar" id="{4AF9F028-2517-4197-BA17-E7A948AE2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J47</xm:sqref>
        </x14:conditionalFormatting>
        <x14:conditionalFormatting xmlns:xm="http://schemas.microsoft.com/office/excel/2006/main">
          <x14:cfRule type="dataBar" id="{6481026D-1551-4CE2-93F5-87261A9DC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J45</xm:sqref>
        </x14:conditionalFormatting>
        <x14:conditionalFormatting xmlns:xm="http://schemas.microsoft.com/office/excel/2006/main">
          <x14:cfRule type="dataBar" id="{8E8B18FD-2D2F-4A86-93AB-17FCD31BD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J44</xm:sqref>
        </x14:conditionalFormatting>
        <x14:conditionalFormatting xmlns:xm="http://schemas.microsoft.com/office/excel/2006/main">
          <x14:cfRule type="dataBar" id="{16E884EF-1BA1-47D2-A6D1-4F6FF57696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J46</xm:sqref>
        </x14:conditionalFormatting>
        <x14:conditionalFormatting xmlns:xm="http://schemas.microsoft.com/office/excel/2006/main">
          <x14:cfRule type="dataBar" id="{A9985295-71DE-4137-A3EB-AF48F66F3C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J17:J27 J15</xm:sqref>
        </x14:conditionalFormatting>
        <x14:conditionalFormatting xmlns:xm="http://schemas.microsoft.com/office/excel/2006/main">
          <x14:cfRule type="dataBar" id="{995ACAB5-5058-49BB-BD95-C2873264F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</xm:sqref>
        </x14:conditionalFormatting>
        <x14:conditionalFormatting xmlns:xm="http://schemas.microsoft.com/office/excel/2006/main">
          <x14:cfRule type="dataBar" id="{312DEF98-BADB-43A1-9623-74E3B9E6E4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J14</xm:sqref>
        </x14:conditionalFormatting>
        <x14:conditionalFormatting xmlns:xm="http://schemas.microsoft.com/office/excel/2006/main">
          <x14:cfRule type="dataBar" id="{EF6910B7-2F14-4B16-8756-BF8319D872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J7:J15 J50 J39:J48 J17:J36</xm:sqref>
        </x14:conditionalFormatting>
        <x14:conditionalFormatting xmlns:xm="http://schemas.microsoft.com/office/excel/2006/main">
          <x14:cfRule type="dataBar" id="{FB8D9B1B-6BBA-4097-A648-12816AFCF6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J28</xm:sqref>
        </x14:conditionalFormatting>
        <x14:conditionalFormatting xmlns:xm="http://schemas.microsoft.com/office/excel/2006/main">
          <x14:cfRule type="dataBar" id="{153316CF-82F1-4EF8-A56D-68C9D06E6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</xm:sqref>
        </x14:conditionalFormatting>
        <x14:conditionalFormatting xmlns:xm="http://schemas.microsoft.com/office/excel/2006/main">
          <x14:cfRule type="dataBar" id="{F32074C4-ECD0-447B-990F-14402E6D1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J30</xm:sqref>
        </x14:conditionalFormatting>
        <x14:conditionalFormatting xmlns:xm="http://schemas.microsoft.com/office/excel/2006/main">
          <x14:cfRule type="dataBar" id="{B4126D85-8456-4C87-A387-677E23BECB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J31</xm:sqref>
        </x14:conditionalFormatting>
        <x14:conditionalFormatting xmlns:xm="http://schemas.microsoft.com/office/excel/2006/main">
          <x14:cfRule type="dataBar" id="{F7F37CA8-874D-45A3-A5D1-79F387F832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J32</xm:sqref>
        </x14:conditionalFormatting>
        <x14:conditionalFormatting xmlns:xm="http://schemas.microsoft.com/office/excel/2006/main">
          <x14:cfRule type="dataBar" id="{6C295368-B0A1-4CC4-BA21-090E917970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1800F291-B3E2-4CCA-9B1B-7F39178E3D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J34</xm:sqref>
        </x14:conditionalFormatting>
        <x14:conditionalFormatting xmlns:xm="http://schemas.microsoft.com/office/excel/2006/main">
          <x14:cfRule type="dataBar" id="{B5330173-C0C8-485F-9A9B-D88E0DCFF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J35</xm:sqref>
        </x14:conditionalFormatting>
        <x14:conditionalFormatting xmlns:xm="http://schemas.microsoft.com/office/excel/2006/main">
          <x14:cfRule type="dataBar" id="{D92EC4E9-E14F-48CA-B1E4-D7A1D090CE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J36</xm:sqref>
        </x14:conditionalFormatting>
        <x14:conditionalFormatting xmlns:xm="http://schemas.microsoft.com/office/excel/2006/main">
          <x14:cfRule type="dataBar" id="{45AE19F8-6B3C-40C4-BBBB-072EBE425B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3F2D775E-4906-417E-8160-2B89283F85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</xm:sqref>
        </x14:conditionalFormatting>
        <x14:conditionalFormatting xmlns:xm="http://schemas.microsoft.com/office/excel/2006/main">
          <x14:cfRule type="dataBar" id="{73B841E1-EAB8-4960-A46F-815C68BF56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622EFE50-DD38-4BF5-A37D-8981A4319F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J49</xm:sqref>
        </x14:conditionalFormatting>
        <x14:conditionalFormatting xmlns:xm="http://schemas.microsoft.com/office/excel/2006/main">
          <x14:cfRule type="dataBar" id="{DA394838-0E6D-4919-BD3A-D0DED39B27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E3D02AFE-A1D2-485E-ABD6-9218436A48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J37</xm:sqref>
        </x14:conditionalFormatting>
        <x14:conditionalFormatting xmlns:xm="http://schemas.microsoft.com/office/excel/2006/main">
          <x14:cfRule type="dataBar" id="{CBCE0CB6-2E17-49FE-9909-D42DAEF56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1A0CCEC9-FC5E-4C7F-9B08-675BE6ED58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J38</xm:sqref>
        </x14:conditionalFormatting>
        <x14:conditionalFormatting xmlns:xm="http://schemas.microsoft.com/office/excel/2006/main">
          <x14:cfRule type="dataBar" id="{F1C24990-5EBE-4571-ACED-19DDFA066A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QLP - Q3</vt:lpstr>
      <vt:lpstr>QLP - Q4</vt:lpstr>
      <vt:lpstr>variables</vt:lpstr>
      <vt:lpstr>ALP-2020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Arpit Tripathi</cp:lastModifiedBy>
  <dcterms:created xsi:type="dcterms:W3CDTF">2013-06-19T11:00:09Z</dcterms:created>
  <dcterms:modified xsi:type="dcterms:W3CDTF">2020-06-29T02:28:20Z</dcterms:modified>
</cp:coreProperties>
</file>