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0"/>
  <workbookPr filterPrivacy="1" defaultThemeVersion="124226"/>
  <xr:revisionPtr revIDLastSave="0" documentId="13_ncr:1_{AA73813C-8C23-4C42-BECE-117549F5E3A7}" xr6:coauthVersionLast="36" xr6:coauthVersionMax="36" xr10:uidLastSave="{00000000-0000-0000-0000-000000000000}"/>
  <bookViews>
    <workbookView xWindow="0" yWindow="0" windowWidth="19200" windowHeight="6060" xr2:uid="{00000000-000D-0000-FFFF-FFFF00000000}"/>
  </bookViews>
  <sheets>
    <sheet name="Summary" sheetId="4" r:id="rId1"/>
    <sheet name="Input" sheetId="1" r:id="rId2"/>
    <sheet name="Remarks" sheetId="6" state="hidden" r:id="rId3"/>
  </sheets>
  <definedNames>
    <definedName name="_xlnm._FilterDatabase" localSheetId="1" hidden="1">Input!$A$2:$G$22</definedName>
    <definedName name="_xlnm._FilterDatabase" localSheetId="2" hidden="1">Remarks!$A$2:$D$9</definedName>
    <definedName name="_xlnm._FilterDatabase" localSheetId="0" hidden="1">Summary!$A$4:$G$29</definedName>
  </definedNames>
  <calcPr calcId="191029"/>
</workbook>
</file>

<file path=xl/calcChain.xml><?xml version="1.0" encoding="utf-8"?>
<calcChain xmlns="http://schemas.openxmlformats.org/spreadsheetml/2006/main">
  <c r="H27" i="4" l="1"/>
  <c r="H24" i="4"/>
  <c r="H19" i="4"/>
  <c r="H12" i="4"/>
  <c r="H5" i="4"/>
  <c r="B29" i="4" l="1"/>
  <c r="C29" i="4" l="1"/>
  <c r="C15" i="4" l="1"/>
  <c r="C18" i="4" l="1"/>
  <c r="C17" i="4"/>
  <c r="B8" i="4"/>
  <c r="C8" i="4" s="1"/>
  <c r="B7" i="4"/>
  <c r="C9" i="4"/>
  <c r="B10" i="4"/>
  <c r="C10" i="4" s="1"/>
  <c r="B11" i="4"/>
  <c r="C11" i="4" s="1"/>
  <c r="C13" i="4"/>
  <c r="B14" i="4"/>
  <c r="C14" i="4" s="1"/>
  <c r="B16" i="4"/>
  <c r="C16" i="4" s="1"/>
  <c r="B20" i="4"/>
  <c r="C20" i="4" s="1"/>
  <c r="B21" i="4"/>
  <c r="C21" i="4" s="1"/>
  <c r="C22" i="4"/>
  <c r="B23" i="4"/>
  <c r="C23" i="4" s="1"/>
  <c r="B25" i="4"/>
  <c r="C25" i="4" s="1"/>
  <c r="B26" i="4"/>
  <c r="C26" i="4" s="1"/>
  <c r="B28" i="4"/>
  <c r="C28" i="4" s="1"/>
  <c r="C27" i="4" s="1"/>
  <c r="B6" i="4"/>
  <c r="C6" i="4" s="1"/>
  <c r="D12" i="4" l="1"/>
  <c r="E12" i="4"/>
  <c r="C12" i="4"/>
  <c r="D27" i="4"/>
  <c r="D24" i="4"/>
  <c r="E19" i="4"/>
  <c r="E5" i="4"/>
  <c r="D19" i="4"/>
  <c r="D5" i="4"/>
  <c r="E24" i="4"/>
  <c r="C24" i="4"/>
  <c r="C19" i="4"/>
  <c r="C5" i="4"/>
  <c r="F12" i="4" l="1"/>
  <c r="E27" i="4"/>
  <c r="F19" i="4"/>
  <c r="F24" i="4"/>
  <c r="F5" i="4"/>
  <c r="F27" i="4" l="1"/>
  <c r="B2" i="4" l="1"/>
  <c r="C2" i="4" s="1"/>
  <c r="D2" i="4" s="1"/>
</calcChain>
</file>

<file path=xl/sharedStrings.xml><?xml version="1.0" encoding="utf-8"?>
<sst xmlns="http://schemas.openxmlformats.org/spreadsheetml/2006/main" count="227" uniqueCount="137">
  <si>
    <t>Compliance Structure</t>
  </si>
  <si>
    <t>Penalties</t>
  </si>
  <si>
    <t>Number of adverse comments</t>
  </si>
  <si>
    <t>Criteria</t>
  </si>
  <si>
    <t>Risk Indicator</t>
  </si>
  <si>
    <t>Risk Level</t>
  </si>
  <si>
    <t>Low</t>
  </si>
  <si>
    <t>Min</t>
  </si>
  <si>
    <t>Max</t>
  </si>
  <si>
    <t>Indpendence of the Compliance Function</t>
  </si>
  <si>
    <t>Head of the Compliance Function</t>
  </si>
  <si>
    <t>Compliance Framework</t>
  </si>
  <si>
    <t>Designing a Compliance Risk Assessment Framework</t>
  </si>
  <si>
    <t>Link between Compliance Division and Business units</t>
  </si>
  <si>
    <t>No review is conducted</t>
  </si>
  <si>
    <t>Compliance Testing</t>
  </si>
  <si>
    <t>Frequency of Compliance Testing</t>
  </si>
  <si>
    <t>Reporting to the Board and Senior Management</t>
  </si>
  <si>
    <t>Adverse Comments from the regulators</t>
  </si>
  <si>
    <t>Remedial Actions</t>
  </si>
  <si>
    <t>Medium</t>
  </si>
  <si>
    <t>High</t>
  </si>
  <si>
    <t>Criteria for Compliance Risk Status</t>
  </si>
  <si>
    <t>Applicable Status</t>
  </si>
  <si>
    <t>Use of technology</t>
  </si>
  <si>
    <t>Compliance review for other business units</t>
  </si>
  <si>
    <t>Recruitment</t>
  </si>
  <si>
    <t>Training</t>
  </si>
  <si>
    <t>There is no schedule for trainings and they are conducted on an ad-hoc basis</t>
  </si>
  <si>
    <t>Periodic Review of Compliance Policy/Manual</t>
  </si>
  <si>
    <t>Monitoring of Compliance</t>
  </si>
  <si>
    <t>Awareness about the penalities</t>
  </si>
  <si>
    <t>Internal Thrersholds</t>
  </si>
  <si>
    <t>Scope of the review</t>
  </si>
  <si>
    <t>Factor Score</t>
  </si>
  <si>
    <t>Criteria Score</t>
  </si>
  <si>
    <t>Weight</t>
  </si>
  <si>
    <t>L=1 | M=3 | H=5</t>
  </si>
  <si>
    <t>Min Score</t>
  </si>
  <si>
    <t>Max Score</t>
  </si>
  <si>
    <t>Compliance Score Index</t>
  </si>
  <si>
    <t>Action Required</t>
  </si>
  <si>
    <t>Not Required</t>
  </si>
  <si>
    <t>Reporting &amp; Analysis</t>
  </si>
  <si>
    <t>Corrective Measures</t>
  </si>
  <si>
    <t>Low Risk</t>
  </si>
  <si>
    <t>Moderate Risk</t>
  </si>
  <si>
    <t>High Risk</t>
  </si>
  <si>
    <t>Very High Risk</t>
  </si>
  <si>
    <t>No Significant Risk</t>
  </si>
  <si>
    <t>Senior Management Intervention</t>
  </si>
  <si>
    <t>Board Intervention</t>
  </si>
  <si>
    <t>Internal Thresholds</t>
  </si>
  <si>
    <t>Appointment, selection process and responsibilty of Chief Compliance Officer (CCO)</t>
  </si>
  <si>
    <t>The CCO has a reporting relationship with the business verticals and does not have the ability to take decisions independently</t>
  </si>
  <si>
    <t>Listing of all major regulatory guidelines issued during the preceding year and steps taken to ensure compliance</t>
  </si>
  <si>
    <t>No review is conducted by the Senior management</t>
  </si>
  <si>
    <t>Regulatory guidelines are issued during the preceding year and steps are taken/implemented to ensure compliance</t>
  </si>
  <si>
    <t>Regulatory guidelines are issued during the preceding year but no steps are taken/ there's no plan for implementation of the steps to ensure compliance</t>
  </si>
  <si>
    <t>Comprehensive annual review of the Compliance risk assessment by the Senior management</t>
  </si>
  <si>
    <t>Remarks</t>
  </si>
  <si>
    <t>Medium (Framework under way)</t>
  </si>
  <si>
    <t>Low (narrative may be changed; low where reviewed annualy; Semi annualy review not practicically possible)</t>
  </si>
  <si>
    <t>Low; The Company conducts Compliance testing internally</t>
  </si>
  <si>
    <t>Low ;The Company conducts Compliance testing as per the  plan</t>
  </si>
  <si>
    <t>Low; The company has internal Tracker for monitoring compliance</t>
  </si>
  <si>
    <t>low</t>
  </si>
  <si>
    <t>Low (No such instances yet.)</t>
  </si>
  <si>
    <t>The HFC has a compliance function which is independent of its other business units</t>
  </si>
  <si>
    <t>The HFC has a business unit which is responsible for compliance function along with other functions</t>
  </si>
  <si>
    <t>The HFC has no compliance function</t>
  </si>
  <si>
    <t>The HFC has a Chief Compliance Officer to head its independent compliance function</t>
  </si>
  <si>
    <t>The HFC has a CCO who heads the compliance function along with another function</t>
  </si>
  <si>
    <t>The HFC has not designated a separate Head for its compliance function</t>
  </si>
  <si>
    <t>The HFC selects the candidate for the post of Chief Compliance Officer (CCO) based on a well-defined selection process. The Board / Board Committee takes the final decision in the appointment of CCO. The CCO has the ability to exercise his judgement independently and it does not have any reporting relationship with the business verticals</t>
  </si>
  <si>
    <t>The HFC has a well-defined selection process for appointing the CCO however the CCO has a reporting relationship with the business verticals</t>
  </si>
  <si>
    <t>The HFC has ensured that each of its business units is aware of  its compliance requirements by using means such as trainings, workshops etc. and can track the compliance status of other business units on a realtime basis</t>
  </si>
  <si>
    <t>The HFC has informed each of its business units about compliance requirements but, cannot track the status on a realtime basis and is dependent on periodic flow of information from the business units to check the compliance status</t>
  </si>
  <si>
    <t>The HFC has informed each of its business units about compliance requirements but, it is not tracking the status</t>
  </si>
  <si>
    <t>The HFC has hired employees with experience relevant to and skills specific to the compliance function</t>
  </si>
  <si>
    <t>The HFC has not hired employees with specifc compliance experience or skills but, has trained employees from other business units to carry out the compliance function</t>
  </si>
  <si>
    <t>The HFC has no employees who carry out the compliance function</t>
  </si>
  <si>
    <t>The HFC has established a training calendar to conduct frequent trainings for its compliance department and has designated experts, both internal and external to conduct these trainings</t>
  </si>
  <si>
    <t>The HFC conducts periodic trainings for its compliance departments and has designated internal experts for conducting these trainings</t>
  </si>
  <si>
    <t>The HFC has designed a compliance risk assessment framework suitable to its nature of business and complexity of operations and has documented it as a separate policy/manual</t>
  </si>
  <si>
    <t>The HFC has designed a compliance risk assessment framework suitable to its nature of business and complexity of operations but, it is not documented as a separate policy/manual and is  a part of some other framework</t>
  </si>
  <si>
    <t>The HFC has not designed a compliance risk assessment framework</t>
  </si>
  <si>
    <t>The HFC has integrated the requirements of the compliance function into its MIS including monitoring, reporting and training in the form of web based learnings and availablity of reference material etc.</t>
  </si>
  <si>
    <t>The HFC has integrated the requirements of the compliance function into its MIS but the integration is restricted only to core functions such as monitoring and reporting etc.</t>
  </si>
  <si>
    <t>The HFC has not integrated the requirements of the compliance function into its MIS and requirements are handled manually</t>
  </si>
  <si>
    <t>The policy/manual is reviewed periodically i.e. atleast semi-annually by the HFC</t>
  </si>
  <si>
    <t>The policy/manual or applicable sections of the another policy/manual dealing with compliance is/are reviewed periodically i.e. atleast annually by the HFC</t>
  </si>
  <si>
    <t>The HFC does not review the compliance risk assessment framework</t>
  </si>
  <si>
    <t>The HFC conducts a comprehensive review of its policy/manual and the technology architechture keeping in mind the exposure it may face to new regulations on account of launching new products, entering new geographies etc. to update and makes updates to the framework accordingly</t>
  </si>
  <si>
    <t>The HFC conducts a review of its policy/manual and the technology architechture but, it is limited to the components already included in the framework</t>
  </si>
  <si>
    <t>Regulatory guidelines are issued during the preceding year and HFC is in the process of implementing the steps to ensure compliance</t>
  </si>
  <si>
    <t>The HFC carries out an annual comprehensive review of the Compliance Risk assessment by the Senior Management.  It ensures coverage of compliance failures, compliance with fair practices codes and adherence to standards set by self-regulatory bodies. It also ensures implementation of recommendations pointed out in NHB inspection reports</t>
  </si>
  <si>
    <t>The HFC carries out an annual review of the Compliance Risk assessment by the Senior management and the assessment is limited to identified instances of compliance failures only and does not include process to mitigate/correct identified failures</t>
  </si>
  <si>
    <t xml:space="preserve">The HFC uses the services of a third party to review the performance of the other business units in terms of meeting their  compliance requirements and has no influence on their working </t>
  </si>
  <si>
    <t>The HFC uses the services of third party reviewers to validate the performance of the other business units  but, in a manner that can influence their working e.g. HFCs employees work with the third party reviewers in a manner that can affect the observations</t>
  </si>
  <si>
    <t>The HFC does not hire any third party reviewers</t>
  </si>
  <si>
    <t>The HFC tests the compliance of the business units to their compliance requirements periodically i.e. atleast on a quarterly basis</t>
  </si>
  <si>
    <t>The HFC tests the compliance of the business units to their compliance requirements periodocally i.e. atleast on a semi-annual basis</t>
  </si>
  <si>
    <t>The HFC tests the compliance of the business units to their compliance requirements only in an annual basis</t>
  </si>
  <si>
    <t>The HFC's Compliance Risk Assessment Framework is integrated into its MIS and prevents the other business units from violating their compliance requirements on an on-going basis</t>
  </si>
  <si>
    <t>The HFC's Compliance Risk Assessment Framework in integrated into its MIS but, the HFC has to manually monitor other business units and highlight events of non-compliance based on the observations made manually</t>
  </si>
  <si>
    <t>The HFC monitors compliance of other business units to their respective requirements only in an event it is required and not otherwise</t>
  </si>
  <si>
    <t>The HFC's MIS facilitates prompt communication of compliance status and outcomes of the various reviews to the Board and the Senior Management</t>
  </si>
  <si>
    <t>The HFC's MIS facilitates communication of compliance status and outcomes of the various reviews to the Board and the Senior Management on a periodic basis</t>
  </si>
  <si>
    <t>The HFC's MIS does not facilitate communication of compliance status and outcomes of the various reviews to the Board and the Senior Management and it done on ad-hoc basis</t>
  </si>
  <si>
    <t>The HFC monitors the status of its compliance to external regulations, tracks all the issues of non compliance and does a root cause analysis for the same</t>
  </si>
  <si>
    <t>The HFC monitors the status of its compliance to external regulations, tracks all the issues of non compliance only for caases where penalties were levied and does a root cause analysis for such cases</t>
  </si>
  <si>
    <t>The HFC monitors the status of its compliance to external regulations, tracks all the issues of non compliance but does not conduct any root cause analysis</t>
  </si>
  <si>
    <t>The HFC has set internal thresholds for matters of non compliance in terms of severity of the matter and the magnitude of penalties that such matters could attract</t>
  </si>
  <si>
    <t>The HFC has set internal thresholds for matters of non compliance only  in terms of magnitude of penalties that such matters could attract but does not take into account the severity of such matters</t>
  </si>
  <si>
    <t>The HFC has not set internal thresholds for matters of non compliance</t>
  </si>
  <si>
    <t>The HFC has received comments from the regulators but, these comments did not concern important regulations such as KYC, AML etc. in the past 5 years which have lead to a penalty being levied</t>
  </si>
  <si>
    <t>The HFC has  received comments regulators but, only 1-2 of these comments were related to important regulations such as KYC, AML etc. in the past 5 years which have lead to a penalty being levied</t>
  </si>
  <si>
    <t>The HFC has  received more than 2 adverse comments from regulators concerning important regulations such as KYC, AML etc. in the past 5 years</t>
  </si>
  <si>
    <t>The HFC is prompt in taking remedial action against the adverse comments received i.e. the comments are addressed within a month of receiving them</t>
  </si>
  <si>
    <t>The HFC usually takes 2-4 months to address the adverse comments receive from any of the regulators</t>
  </si>
  <si>
    <t>The HFC usually takes longer than 4 months to address the adverse comments receive from any of the regulators</t>
  </si>
  <si>
    <t>Parameter to be changed to annual from semi-annually for Low Status as per discussion with CCO</t>
  </si>
  <si>
    <t xml:space="preserve">Compliance testing is done as per plan, so staus is low </t>
  </si>
  <si>
    <t>For some regulations, remedial action may take more than 1 month where there is dependency on system modification or external party (CICs, vendors)</t>
  </si>
  <si>
    <t>SMHFC do not have any web-based software to track the ststus on realtime basis, so the status is given as medium</t>
  </si>
  <si>
    <t>SMHFC don’t have a predetermined calender for compliance training, so it will developed shortly. The same needs to be discussed and align with SMICC</t>
  </si>
  <si>
    <t>Some of the guidelines take time for good implementation due to policy changes, process changes and sysytem upgradation, so status is medium as per discussion with CCO</t>
  </si>
  <si>
    <t>Senior mangement is reviewing and wherever compliance is identified, steps to mitigate the same are taken. Status changed from Medium to Low as per discussion</t>
  </si>
  <si>
    <t>For some regulations, remedial action may take more than 1 month where there is dependency on system modification or external party (CICs, vendors).</t>
  </si>
  <si>
    <t>SMHFC do not have any web-based software to track the status on real-time basis, so the status is given as medium</t>
  </si>
  <si>
    <t>SMHFC don’t have a predetermined calender for compliance training, so it will developed shortly. The same needs to be discussed and align with SMICC.</t>
  </si>
  <si>
    <t>Senior management is reviewing and wherever compliance is identified, steps to mitigate the same are taken. Status changed from Medium to Low as per discussion.</t>
  </si>
  <si>
    <t xml:space="preserve">Compliance testing is done as per plan, so status is low </t>
  </si>
  <si>
    <t>Criteria for compliance risk status to be changed to annual from semi-annually for Low Status as per discussion.</t>
  </si>
  <si>
    <t>Some of the guidelines take time for good implementation due to policy changes, process changes and sysytem upgradation, so status is medium as per discussion.</t>
  </si>
  <si>
    <t>Remarks as per discussion with 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</si>
</sst>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
      <b/>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E9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004831"/>
        <bgColor indexed="64"/>
      </patternFill>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49"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49" fontId="0" fillId="0" borderId="0" xfId="0" applyNumberFormat="1" applyAlignment="1">
      <alignment horizontal="center" vertical="center"/>
    </xf>
    <xf numFmtId="0" fontId="0" fillId="0" borderId="1" xfId="0" applyBorder="1" applyAlignment="1">
      <alignment horizontal="left" vertical="center"/>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horizontal="left" vertical="top" wrapText="1"/>
    </xf>
    <xf numFmtId="0" fontId="0" fillId="0" borderId="1" xfId="0" applyBorder="1" applyAlignment="1">
      <alignment horizontal="center"/>
    </xf>
    <xf numFmtId="0" fontId="0" fillId="2" borderId="1" xfId="0" applyFill="1" applyBorder="1" applyAlignment="1">
      <alignment horizontal="center"/>
    </xf>
    <xf numFmtId="0" fontId="0" fillId="0" borderId="1" xfId="0" applyBorder="1"/>
    <xf numFmtId="164" fontId="0" fillId="3" borderId="1" xfId="0" applyNumberFormat="1" applyFill="1" applyBorder="1" applyAlignment="1">
      <alignment horizontal="center"/>
    </xf>
    <xf numFmtId="0" fontId="3" fillId="0" borderId="0" xfId="0" applyFont="1"/>
    <xf numFmtId="0" fontId="3" fillId="0" borderId="0" xfId="0" applyFont="1" applyAlignment="1">
      <alignment horizontal="left" vertical="top" wrapText="1"/>
    </xf>
    <xf numFmtId="0" fontId="0" fillId="0" borderId="0" xfId="0" applyAlignment="1">
      <alignment vertical="top" wrapText="1"/>
    </xf>
    <xf numFmtId="0" fontId="0" fillId="0" borderId="0" xfId="0" applyAlignment="1">
      <alignment wrapText="1"/>
    </xf>
    <xf numFmtId="49" fontId="0" fillId="0" borderId="1" xfId="0" applyNumberFormat="1" applyBorder="1"/>
    <xf numFmtId="49" fontId="0" fillId="8" borderId="1" xfId="0" applyNumberFormat="1" applyFill="1" applyBorder="1" applyAlignment="1">
      <alignment horizontal="center" vertical="center"/>
    </xf>
    <xf numFmtId="0" fontId="0" fillId="0" borderId="1" xfId="0" applyBorder="1" applyAlignment="1">
      <alignment horizontal="justify" vertical="center"/>
    </xf>
    <xf numFmtId="0" fontId="0" fillId="0" borderId="1" xfId="0" applyBorder="1" applyAlignment="1">
      <alignment horizontal="justify" vertical="top" wrapText="1"/>
    </xf>
    <xf numFmtId="0" fontId="0" fillId="0" borderId="2" xfId="0" applyBorder="1" applyAlignment="1">
      <alignment horizontal="justify" vertical="center"/>
    </xf>
    <xf numFmtId="0" fontId="0" fillId="0" borderId="2" xfId="0" applyBorder="1" applyAlignment="1">
      <alignment horizontal="justify" vertical="top" wrapText="1"/>
    </xf>
    <xf numFmtId="0" fontId="0" fillId="7" borderId="1" xfId="0" applyFill="1" applyBorder="1" applyAlignment="1">
      <alignment horizontal="justify" vertical="center" wrapText="1"/>
    </xf>
    <xf numFmtId="0" fontId="0" fillId="0" borderId="5" xfId="0" applyBorder="1" applyAlignment="1">
      <alignment horizontal="justify" vertical="center"/>
    </xf>
    <xf numFmtId="0" fontId="0" fillId="0" borderId="4" xfId="0" applyBorder="1" applyAlignment="1">
      <alignment horizontal="justify" vertical="center"/>
    </xf>
    <xf numFmtId="0" fontId="0" fillId="0" borderId="4" xfId="0" applyBorder="1" applyAlignment="1">
      <alignment horizontal="justify" vertical="top" wrapText="1"/>
    </xf>
    <xf numFmtId="0" fontId="0" fillId="2" borderId="1" xfId="0" applyFill="1" applyBorder="1" applyAlignment="1">
      <alignment horizontal="justify" vertical="center"/>
    </xf>
    <xf numFmtId="0" fontId="0" fillId="0" borderId="1" xfId="0" applyBorder="1" applyAlignment="1">
      <alignment horizontal="justify" vertical="center" wrapText="1"/>
    </xf>
    <xf numFmtId="0" fontId="0" fillId="0" borderId="2" xfId="0" applyBorder="1" applyAlignment="1">
      <alignment horizontal="justify" vertical="center" wrapText="1"/>
    </xf>
    <xf numFmtId="0" fontId="0" fillId="2" borderId="5" xfId="0" applyFill="1" applyBorder="1" applyAlignment="1">
      <alignment horizontal="justify" vertical="center"/>
    </xf>
    <xf numFmtId="0" fontId="0" fillId="0" borderId="4" xfId="0" applyBorder="1" applyAlignment="1">
      <alignment horizontal="justify" vertical="center" wrapText="1"/>
    </xf>
    <xf numFmtId="9" fontId="0" fillId="0" borderId="0" xfId="1" applyFont="1" applyFill="1" applyBorder="1" applyAlignment="1">
      <alignment horizontal="center" vertical="center"/>
    </xf>
    <xf numFmtId="49" fontId="0" fillId="4" borderId="1" xfId="0" applyNumberFormat="1" applyFill="1" applyBorder="1" applyAlignment="1">
      <alignment horizontal="justify" vertical="center"/>
    </xf>
    <xf numFmtId="49" fontId="0" fillId="4" borderId="1" xfId="0" applyNumberFormat="1" applyFill="1" applyBorder="1" applyAlignment="1">
      <alignment horizontal="justify"/>
    </xf>
    <xf numFmtId="49" fontId="0" fillId="8" borderId="1" xfId="0" applyNumberFormat="1" applyFill="1" applyBorder="1" applyAlignment="1">
      <alignment horizontal="justify"/>
    </xf>
    <xf numFmtId="49" fontId="0" fillId="4" borderId="1" xfId="0" applyNumberFormat="1" applyFill="1" applyBorder="1" applyAlignment="1">
      <alignment horizontal="justify" vertical="top" wrapText="1"/>
    </xf>
    <xf numFmtId="0" fontId="2" fillId="9" borderId="1" xfId="0" applyFont="1" applyFill="1" applyBorder="1" applyAlignment="1">
      <alignment horizontal="center"/>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4" fillId="0" borderId="1" xfId="0" applyFont="1" applyBorder="1" applyAlignment="1">
      <alignment horizontal="center"/>
    </xf>
    <xf numFmtId="0" fontId="4" fillId="5" borderId="1" xfId="0" applyFont="1" applyFill="1" applyBorder="1" applyAlignment="1">
      <alignment horizontal="center"/>
    </xf>
    <xf numFmtId="0" fontId="0" fillId="0" borderId="1" xfId="0" applyFill="1" applyBorder="1" applyAlignment="1">
      <alignment vertical="center"/>
    </xf>
    <xf numFmtId="0" fontId="0" fillId="0" borderId="1" xfId="0" applyFill="1" applyBorder="1" applyAlignment="1">
      <alignment vertical="center" wrapText="1"/>
    </xf>
    <xf numFmtId="49" fontId="0" fillId="0" borderId="1" xfId="0" applyNumberFormat="1" applyBorder="1" applyAlignment="1">
      <alignment wrapText="1"/>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0" borderId="1" xfId="0" applyFill="1" applyBorder="1" applyAlignment="1">
      <alignment vertical="top" wrapText="1"/>
    </xf>
    <xf numFmtId="9" fontId="0" fillId="2" borderId="1" xfId="0" applyNumberFormat="1" applyFill="1" applyBorder="1" applyAlignment="1">
      <alignment horizontal="center" vertical="center"/>
    </xf>
    <xf numFmtId="9" fontId="0"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9" fontId="0" fillId="2" borderId="2" xfId="1" applyFont="1" applyFill="1" applyBorder="1" applyAlignment="1">
      <alignment horizontal="center" vertical="center"/>
    </xf>
    <xf numFmtId="9" fontId="0" fillId="2" borderId="6" xfId="1" applyFont="1" applyFill="1" applyBorder="1" applyAlignment="1">
      <alignment horizontal="center" vertical="center"/>
    </xf>
    <xf numFmtId="9" fontId="0" fillId="2" borderId="4" xfId="1" applyFont="1" applyFill="1" applyBorder="1" applyAlignment="1">
      <alignment horizontal="center" vertical="center"/>
    </xf>
    <xf numFmtId="9" fontId="0" fillId="2" borderId="2" xfId="0" applyNumberFormat="1" applyFill="1" applyBorder="1" applyAlignment="1">
      <alignment horizontal="center" vertical="center"/>
    </xf>
    <xf numFmtId="9" fontId="0" fillId="2" borderId="6" xfId="0" applyNumberFormat="1" applyFill="1" applyBorder="1" applyAlignment="1">
      <alignment horizontal="center" vertical="center"/>
    </xf>
    <xf numFmtId="9" fontId="0" fillId="2" borderId="4" xfId="0" applyNumberFormat="1" applyFill="1" applyBorder="1" applyAlignment="1">
      <alignment horizontal="center" vertical="center"/>
    </xf>
    <xf numFmtId="0" fontId="0" fillId="6" borderId="1" xfId="0" applyFill="1" applyBorder="1" applyAlignment="1">
      <alignment horizontal="center"/>
    </xf>
    <xf numFmtId="0" fontId="0" fillId="2" borderId="1" xfId="0" applyFill="1" applyBorder="1" applyAlignment="1">
      <alignment horizontal="center" vertical="top" wrapText="1"/>
    </xf>
    <xf numFmtId="0" fontId="0" fillId="2" borderId="1" xfId="0" applyFill="1" applyBorder="1" applyAlignment="1">
      <alignment horizontal="center" vertical="top"/>
    </xf>
    <xf numFmtId="0" fontId="0" fillId="2" borderId="3" xfId="0" applyFill="1" applyBorder="1" applyAlignment="1">
      <alignment horizontal="center" vertical="top"/>
    </xf>
    <xf numFmtId="0" fontId="0" fillId="0" borderId="1" xfId="0" applyBorder="1" applyAlignment="1">
      <alignment vertical="center"/>
    </xf>
    <xf numFmtId="2" fontId="0" fillId="0" borderId="0" xfId="0" applyNumberFormat="1"/>
  </cellXfs>
  <cellStyles count="2">
    <cellStyle name="Normal" xfId="0" builtinId="0"/>
    <cellStyle name="Percent" xfId="1" builtinId="5"/>
  </cellStyles>
  <dxfs count="21">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1"/>
      </font>
      <fill>
        <patternFill>
          <bgColor rgb="FFFFE900"/>
        </patternFill>
      </fill>
    </dxf>
  </dxfs>
  <tableStyles count="0" defaultTableStyle="TableStyleMedium2" defaultPivotStyle="PivotStyleMedium9"/>
  <colors>
    <mruColors>
      <color rgb="FF004831"/>
      <color rgb="FFFFE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9"/>
  <sheetViews>
    <sheetView tabSelected="1" topLeftCell="B16" zoomScale="90" zoomScaleNormal="90" workbookViewId="0">
      <selection activeCell="H27" sqref="H27"/>
    </sheetView>
  </sheetViews>
  <sheetFormatPr defaultRowHeight="14.5" x14ac:dyDescent="0.35"/>
  <cols>
    <col min="1" max="1" width="101" customWidth="1"/>
    <col min="2" max="2" width="16.453125" style="3" bestFit="1" customWidth="1"/>
    <col min="3" max="3" width="13.81640625" style="2" bestFit="1" customWidth="1"/>
    <col min="4" max="4" width="19.453125" style="2" customWidth="1"/>
    <col min="5" max="6" width="12.81640625" style="2" customWidth="1"/>
    <col min="8" max="8" width="20.1796875" bestFit="1" customWidth="1"/>
    <col min="11" max="11" width="17.54296875" bestFit="1" customWidth="1"/>
    <col min="12" max="12" width="31.1796875" bestFit="1" customWidth="1"/>
  </cols>
  <sheetData>
    <row r="2" spans="1:12" x14ac:dyDescent="0.35">
      <c r="A2" s="15" t="s">
        <v>40</v>
      </c>
      <c r="B2" s="17">
        <f>IFERROR((F5*G5)+(F12*G12)+(F19*G19)+(F24*G24)+(F27*G27),"")</f>
        <v>0.24595493697989201</v>
      </c>
      <c r="C2" s="5" t="str">
        <f>IF(AND(B2&gt;I5,B2&lt;J5),K5,IF(AND(B2&gt;I6,B2&lt;J6),K6,IF(AND(B2&gt;I7,B2&lt;J7),K7,IF(AND(B2&gt;I9,B2&lt;J9),K9,IF(AND(B2&gt;I10,B2&lt;J10),K10,"")))))</f>
        <v>Low Risk</v>
      </c>
      <c r="D2" s="5" t="str">
        <f>VLOOKUP($C$2,$K$5:$L$10,2,0)</f>
        <v>Reporting &amp; Analysis</v>
      </c>
    </row>
    <row r="4" spans="1:12" x14ac:dyDescent="0.35">
      <c r="A4" s="42" t="s">
        <v>4</v>
      </c>
      <c r="B4" s="42" t="s">
        <v>23</v>
      </c>
      <c r="C4" s="43" t="s">
        <v>34</v>
      </c>
      <c r="D4" s="43" t="s">
        <v>38</v>
      </c>
      <c r="E4" s="43" t="s">
        <v>39</v>
      </c>
      <c r="F4" s="43" t="s">
        <v>35</v>
      </c>
      <c r="G4" s="43" t="s">
        <v>36</v>
      </c>
      <c r="I4" s="6" t="s">
        <v>7</v>
      </c>
      <c r="J4" s="6" t="s">
        <v>8</v>
      </c>
      <c r="K4" s="6" t="s">
        <v>5</v>
      </c>
      <c r="L4" s="6" t="s">
        <v>41</v>
      </c>
    </row>
    <row r="5" spans="1:12" x14ac:dyDescent="0.35">
      <c r="A5" s="52" t="s">
        <v>0</v>
      </c>
      <c r="B5" s="15" t="s">
        <v>37</v>
      </c>
      <c r="C5" s="5">
        <f>SUM(C6:C11)</f>
        <v>10</v>
      </c>
      <c r="D5" s="55">
        <f>COUNT(C6:C11)*1</f>
        <v>6</v>
      </c>
      <c r="E5" s="55">
        <f>COUNT(C6:C11)*5</f>
        <v>30</v>
      </c>
      <c r="F5" s="54">
        <f>IFERROR((LN(C5) - LN(D5))/(LN(E5) -LN(D5)),"")</f>
        <v>0.31739380551401486</v>
      </c>
      <c r="G5" s="53">
        <v>0.3</v>
      </c>
      <c r="H5" s="70">
        <f>F5*G5*100</f>
        <v>9.5218141654204462</v>
      </c>
      <c r="I5" s="4">
        <v>0</v>
      </c>
      <c r="J5" s="4">
        <v>0.15</v>
      </c>
      <c r="K5" s="16" t="s">
        <v>49</v>
      </c>
      <c r="L5" s="16" t="s">
        <v>42</v>
      </c>
    </row>
    <row r="6" spans="1:12" ht="15" customHeight="1" x14ac:dyDescent="0.35">
      <c r="A6" s="8" t="s">
        <v>9</v>
      </c>
      <c r="B6" s="14" t="str">
        <f>Input!$C3</f>
        <v>Low</v>
      </c>
      <c r="C6" s="4">
        <f>IF($B6="Low",1,IF($B6="Medium",3,IF($B6="High",5,"")))</f>
        <v>1</v>
      </c>
      <c r="D6" s="55"/>
      <c r="E6" s="55"/>
      <c r="F6" s="54"/>
      <c r="G6" s="53"/>
      <c r="I6" s="4">
        <v>0.15</v>
      </c>
      <c r="J6" s="4">
        <v>0.32</v>
      </c>
      <c r="K6" s="16" t="s">
        <v>45</v>
      </c>
      <c r="L6" s="16" t="s">
        <v>43</v>
      </c>
    </row>
    <row r="7" spans="1:12" x14ac:dyDescent="0.35">
      <c r="A7" s="11" t="s">
        <v>10</v>
      </c>
      <c r="B7" s="14" t="str">
        <f>Input!$C4</f>
        <v>Low</v>
      </c>
      <c r="C7" s="4">
        <v>1</v>
      </c>
      <c r="D7" s="55"/>
      <c r="E7" s="55"/>
      <c r="F7" s="54"/>
      <c r="G7" s="53"/>
      <c r="I7" s="4">
        <v>0.32</v>
      </c>
      <c r="J7" s="4">
        <v>0.53</v>
      </c>
      <c r="K7" s="16" t="s">
        <v>46</v>
      </c>
      <c r="L7" s="16" t="s">
        <v>44</v>
      </c>
    </row>
    <row r="8" spans="1:12" x14ac:dyDescent="0.35">
      <c r="A8" s="11" t="s">
        <v>53</v>
      </c>
      <c r="B8" s="14" t="str">
        <f>Input!C5</f>
        <v>Low</v>
      </c>
      <c r="C8" s="4">
        <f>IF($B8="Low",1,IF($B8="Medium",3,IF($B8="High",5,"")))</f>
        <v>1</v>
      </c>
      <c r="D8" s="55"/>
      <c r="E8" s="55"/>
      <c r="F8" s="54"/>
      <c r="G8" s="53"/>
      <c r="I8" s="4">
        <v>0.53</v>
      </c>
      <c r="J8" s="4">
        <v>0.81</v>
      </c>
      <c r="K8" s="16" t="s">
        <v>47</v>
      </c>
      <c r="L8" s="16" t="s">
        <v>50</v>
      </c>
    </row>
    <row r="9" spans="1:12" x14ac:dyDescent="0.35">
      <c r="A9" s="11" t="s">
        <v>13</v>
      </c>
      <c r="B9" s="14" t="s">
        <v>20</v>
      </c>
      <c r="C9" s="4">
        <f t="shared" ref="C9:C28" si="0">IF($B9="Low",1,IF($B9="Medium",3,IF($B9="High",5,"")))</f>
        <v>3</v>
      </c>
      <c r="D9" s="55"/>
      <c r="E9" s="55"/>
      <c r="F9" s="54"/>
      <c r="G9" s="53"/>
      <c r="I9" s="4">
        <v>0.81</v>
      </c>
      <c r="J9" s="4">
        <v>1</v>
      </c>
      <c r="K9" s="16" t="s">
        <v>48</v>
      </c>
      <c r="L9" s="16" t="s">
        <v>51</v>
      </c>
    </row>
    <row r="10" spans="1:12" x14ac:dyDescent="0.35">
      <c r="A10" s="11" t="s">
        <v>26</v>
      </c>
      <c r="B10" s="14" t="str">
        <f>Input!$C7</f>
        <v>Low</v>
      </c>
      <c r="C10" s="4">
        <f t="shared" si="0"/>
        <v>1</v>
      </c>
      <c r="D10" s="55"/>
      <c r="E10" s="55"/>
      <c r="F10" s="54"/>
      <c r="G10" s="53"/>
      <c r="I10" s="2"/>
      <c r="J10" s="2"/>
    </row>
    <row r="11" spans="1:12" x14ac:dyDescent="0.35">
      <c r="A11" s="47" t="s">
        <v>27</v>
      </c>
      <c r="B11" s="45" t="str">
        <f>Input!$C8</f>
        <v>Medium</v>
      </c>
      <c r="C11" s="4">
        <f t="shared" si="0"/>
        <v>3</v>
      </c>
      <c r="D11" s="55"/>
      <c r="E11" s="55"/>
      <c r="F11" s="54"/>
      <c r="G11" s="53"/>
    </row>
    <row r="12" spans="1:12" x14ac:dyDescent="0.35">
      <c r="A12" s="52" t="s">
        <v>11</v>
      </c>
      <c r="B12" s="15" t="s">
        <v>37</v>
      </c>
      <c r="C12" s="5">
        <f>SUM(C13:C18)</f>
        <v>8</v>
      </c>
      <c r="D12" s="56">
        <f>COUNT(C13:C18)*1</f>
        <v>6</v>
      </c>
      <c r="E12" s="56">
        <f>COUNT(C13:C18)*5</f>
        <v>30</v>
      </c>
      <c r="F12" s="59">
        <f>IFERROR((LN(C12) - LN(D12))/(LN(E12) -LN(D12)),"")</f>
        <v>0.17874692166080069</v>
      </c>
      <c r="G12" s="62">
        <v>0.15</v>
      </c>
      <c r="H12" s="70">
        <f>F12*G12*100</f>
        <v>2.6812038249120103</v>
      </c>
      <c r="J12" s="37"/>
    </row>
    <row r="13" spans="1:12" ht="15" customHeight="1" x14ac:dyDescent="0.35">
      <c r="A13" s="11" t="s">
        <v>12</v>
      </c>
      <c r="B13" s="46" t="s">
        <v>6</v>
      </c>
      <c r="C13" s="4">
        <f t="shared" si="0"/>
        <v>1</v>
      </c>
      <c r="D13" s="57"/>
      <c r="E13" s="57"/>
      <c r="F13" s="60"/>
      <c r="G13" s="63"/>
    </row>
    <row r="14" spans="1:12" x14ac:dyDescent="0.35">
      <c r="A14" s="11" t="s">
        <v>24</v>
      </c>
      <c r="B14" s="14" t="str">
        <f>Input!$C10</f>
        <v>Low</v>
      </c>
      <c r="C14" s="4">
        <f t="shared" si="0"/>
        <v>1</v>
      </c>
      <c r="D14" s="57"/>
      <c r="E14" s="57"/>
      <c r="F14" s="60"/>
      <c r="G14" s="63"/>
    </row>
    <row r="15" spans="1:12" x14ac:dyDescent="0.35">
      <c r="A15" s="12" t="s">
        <v>29</v>
      </c>
      <c r="B15" s="14" t="s">
        <v>20</v>
      </c>
      <c r="C15" s="4">
        <f>IF($B15="Low",1,IF($B15="Medium",3,IF($B15="High",5,"")))</f>
        <v>3</v>
      </c>
      <c r="D15" s="57"/>
      <c r="E15" s="57"/>
      <c r="F15" s="60"/>
      <c r="G15" s="63"/>
    </row>
    <row r="16" spans="1:12" x14ac:dyDescent="0.35">
      <c r="A16" s="12" t="s">
        <v>33</v>
      </c>
      <c r="B16" s="14" t="str">
        <f>Input!$C14</f>
        <v>Low</v>
      </c>
      <c r="C16" s="4">
        <f t="shared" si="0"/>
        <v>1</v>
      </c>
      <c r="D16" s="57"/>
      <c r="E16" s="57"/>
      <c r="F16" s="60"/>
      <c r="G16" s="63"/>
    </row>
    <row r="17" spans="1:8" ht="17.149999999999999" customHeight="1" x14ac:dyDescent="0.35">
      <c r="A17" s="12" t="s">
        <v>55</v>
      </c>
      <c r="B17" s="14" t="s">
        <v>6</v>
      </c>
      <c r="C17" s="4">
        <f>IF($B17="Low",1,IF($B17="Medium",3,IF($B17="High",5,"")))</f>
        <v>1</v>
      </c>
      <c r="D17" s="57"/>
      <c r="E17" s="57"/>
      <c r="F17" s="60"/>
      <c r="G17" s="63"/>
    </row>
    <row r="18" spans="1:8" ht="15.65" customHeight="1" x14ac:dyDescent="0.35">
      <c r="A18" s="48" t="s">
        <v>59</v>
      </c>
      <c r="B18" s="14" t="s">
        <v>6</v>
      </c>
      <c r="C18" s="4">
        <f>IF($B18="Low",1,IF($B18="Medium",3,IF($B18="High",5,"")))</f>
        <v>1</v>
      </c>
      <c r="D18" s="58"/>
      <c r="E18" s="58"/>
      <c r="F18" s="61"/>
      <c r="G18" s="64"/>
    </row>
    <row r="19" spans="1:8" x14ac:dyDescent="0.35">
      <c r="A19" s="52" t="s">
        <v>15</v>
      </c>
      <c r="B19" s="15" t="s">
        <v>37</v>
      </c>
      <c r="C19" s="5">
        <f>SUM(C20:C23)</f>
        <v>6</v>
      </c>
      <c r="D19" s="55">
        <f>COUNT(C20:C23)*1</f>
        <v>4</v>
      </c>
      <c r="E19" s="55">
        <f>COUNT(C20:C23)*5</f>
        <v>20</v>
      </c>
      <c r="F19" s="54">
        <f>IFERROR((LN(C19) - LN(D19))/(LN(E19) -LN(D19)),"")</f>
        <v>0.25192963641259225</v>
      </c>
      <c r="G19" s="53">
        <v>0.15</v>
      </c>
      <c r="H19" s="70">
        <f>F19*G19*100</f>
        <v>3.7789445461888835</v>
      </c>
    </row>
    <row r="20" spans="1:8" ht="15" customHeight="1" x14ac:dyDescent="0.35">
      <c r="A20" s="12" t="s">
        <v>25</v>
      </c>
      <c r="B20" s="14" t="str">
        <f>Input!$C15</f>
        <v>Low</v>
      </c>
      <c r="C20" s="4">
        <f t="shared" si="0"/>
        <v>1</v>
      </c>
      <c r="D20" s="55"/>
      <c r="E20" s="55"/>
      <c r="F20" s="54"/>
      <c r="G20" s="53"/>
    </row>
    <row r="21" spans="1:8" x14ac:dyDescent="0.35">
      <c r="A21" s="11" t="s">
        <v>16</v>
      </c>
      <c r="B21" s="14" t="str">
        <f>Input!$C16</f>
        <v>Low</v>
      </c>
      <c r="C21" s="4">
        <f t="shared" si="0"/>
        <v>1</v>
      </c>
      <c r="D21" s="55"/>
      <c r="E21" s="55"/>
      <c r="F21" s="54"/>
      <c r="G21" s="53"/>
    </row>
    <row r="22" spans="1:8" x14ac:dyDescent="0.35">
      <c r="A22" s="12" t="s">
        <v>30</v>
      </c>
      <c r="B22" s="14" t="s">
        <v>20</v>
      </c>
      <c r="C22" s="4">
        <f t="shared" si="0"/>
        <v>3</v>
      </c>
      <c r="D22" s="55"/>
      <c r="E22" s="55"/>
      <c r="F22" s="54"/>
      <c r="G22" s="53"/>
    </row>
    <row r="23" spans="1:8" x14ac:dyDescent="0.35">
      <c r="A23" s="11" t="s">
        <v>17</v>
      </c>
      <c r="B23" s="14" t="str">
        <f>Input!$C18</f>
        <v>Low</v>
      </c>
      <c r="C23" s="4">
        <f t="shared" si="0"/>
        <v>1</v>
      </c>
      <c r="D23" s="55"/>
      <c r="E23" s="55"/>
      <c r="F23" s="54"/>
      <c r="G23" s="53"/>
    </row>
    <row r="24" spans="1:8" x14ac:dyDescent="0.35">
      <c r="A24" s="52" t="s">
        <v>1</v>
      </c>
      <c r="B24" s="15" t="s">
        <v>37</v>
      </c>
      <c r="C24" s="5">
        <f>SUM(C25:C26)</f>
        <v>2</v>
      </c>
      <c r="D24" s="55">
        <f>COUNT(C25:C26)*1</f>
        <v>2</v>
      </c>
      <c r="E24" s="55">
        <f>COUNT(C25:C26)*5</f>
        <v>10</v>
      </c>
      <c r="F24" s="54">
        <f>IFERROR((LN(C24) - LN(D24))/(LN(E24) -LN(D24)),"")</f>
        <v>0</v>
      </c>
      <c r="G24" s="53">
        <v>0.2</v>
      </c>
      <c r="H24" s="70">
        <f>F24*G24*100</f>
        <v>0</v>
      </c>
    </row>
    <row r="25" spans="1:8" x14ac:dyDescent="0.35">
      <c r="A25" s="12" t="s">
        <v>31</v>
      </c>
      <c r="B25" s="14" t="str">
        <f>Input!$C19</f>
        <v>Low</v>
      </c>
      <c r="C25" s="4">
        <f t="shared" si="0"/>
        <v>1</v>
      </c>
      <c r="D25" s="55"/>
      <c r="E25" s="55"/>
      <c r="F25" s="54"/>
      <c r="G25" s="53"/>
    </row>
    <row r="26" spans="1:8" x14ac:dyDescent="0.35">
      <c r="A26" s="12" t="s">
        <v>32</v>
      </c>
      <c r="B26" s="14" t="str">
        <f>Input!$C20</f>
        <v>Low</v>
      </c>
      <c r="C26" s="4">
        <f t="shared" si="0"/>
        <v>1</v>
      </c>
      <c r="D26" s="55"/>
      <c r="E26" s="55"/>
      <c r="F26" s="54"/>
      <c r="G26" s="53"/>
    </row>
    <row r="27" spans="1:8" x14ac:dyDescent="0.35">
      <c r="A27" s="52" t="s">
        <v>18</v>
      </c>
      <c r="B27" s="15" t="s">
        <v>37</v>
      </c>
      <c r="C27" s="5">
        <f>SUM(C28:C29)</f>
        <v>4</v>
      </c>
      <c r="D27" s="55">
        <f>COUNT(C28:C29)*1</f>
        <v>2</v>
      </c>
      <c r="E27" s="55">
        <f>COUNT(C28:C29)*5</f>
        <v>10</v>
      </c>
      <c r="F27" s="54">
        <f>IFERROR((LN(C27) - LN(D27))/(LN(E27) -LN(D27)),"")</f>
        <v>0.430676558073393</v>
      </c>
      <c r="G27" s="53">
        <v>0.2</v>
      </c>
      <c r="H27" s="70">
        <f>F27*G27*100</f>
        <v>8.6135311614678614</v>
      </c>
    </row>
    <row r="28" spans="1:8" ht="15" customHeight="1" x14ac:dyDescent="0.35">
      <c r="A28" s="11" t="s">
        <v>2</v>
      </c>
      <c r="B28" s="14" t="str">
        <f>Input!$C21</f>
        <v>Low</v>
      </c>
      <c r="C28" s="4">
        <f t="shared" si="0"/>
        <v>1</v>
      </c>
      <c r="D28" s="55"/>
      <c r="E28" s="55"/>
      <c r="F28" s="54"/>
      <c r="G28" s="53"/>
    </row>
    <row r="29" spans="1:8" x14ac:dyDescent="0.35">
      <c r="A29" s="47" t="s">
        <v>19</v>
      </c>
      <c r="B29" s="14" t="str">
        <f>Input!$C22</f>
        <v>Medium</v>
      </c>
      <c r="C29" s="4">
        <f>IF($B29="Low",1,IF($B29="Medium",3,IF($B29="High",5,"")))</f>
        <v>3</v>
      </c>
      <c r="D29" s="55"/>
      <c r="E29" s="55"/>
      <c r="F29" s="54"/>
      <c r="G29" s="53"/>
    </row>
  </sheetData>
  <autoFilter ref="A4:G29" xr:uid="{AA984966-1AAD-46BF-A851-10053E54EB6D}"/>
  <mergeCells count="20">
    <mergeCell ref="G5:G11"/>
    <mergeCell ref="F5:F11"/>
    <mergeCell ref="E5:E11"/>
    <mergeCell ref="D5:D11"/>
    <mergeCell ref="D12:D18"/>
    <mergeCell ref="E12:E18"/>
    <mergeCell ref="F12:F18"/>
    <mergeCell ref="G12:G18"/>
    <mergeCell ref="G27:G29"/>
    <mergeCell ref="F27:F29"/>
    <mergeCell ref="E27:E29"/>
    <mergeCell ref="D27:D29"/>
    <mergeCell ref="G19:G23"/>
    <mergeCell ref="F19:F23"/>
    <mergeCell ref="E19:E23"/>
    <mergeCell ref="D19:D23"/>
    <mergeCell ref="D24:D26"/>
    <mergeCell ref="E24:E26"/>
    <mergeCell ref="F24:F26"/>
    <mergeCell ref="G24:G26"/>
  </mergeCells>
  <conditionalFormatting sqref="B1:B1048576">
    <cfRule type="containsText" dxfId="20" priority="1" operator="containsText" text="Medium">
      <formula>NOT(ISERROR(SEARCH("Medium",B1)))</formula>
    </cfRule>
    <cfRule type="containsText" dxfId="19" priority="2" operator="containsText" text="Low">
      <formula>NOT(ISERROR(SEARCH("Low",B1)))</formula>
    </cfRule>
    <cfRule type="containsText" dxfId="18" priority="3" operator="containsText" text="High">
      <formula>NOT(ISERROR(SEARCH("High",B1)))</formula>
    </cfRule>
  </conditionalFormatting>
  <conditionalFormatting sqref="C6:C11 C13:C18 C20:C23 C25:C26 C28:C29">
    <cfRule type="containsText" dxfId="17" priority="4" operator="containsText" text="High">
      <formula>NOT(ISERROR(SEARCH("High",C6)))</formula>
    </cfRule>
    <cfRule type="containsText" dxfId="16" priority="5" operator="containsText" text="Medium">
      <formula>NOT(ISERROR(SEARCH("Medium",C6)))</formula>
    </cfRule>
    <cfRule type="containsText" dxfId="15" priority="6" operator="containsText" text="Low">
      <formula>NOT(ISERROR(SEARCH("Low",C6)))</formula>
    </cfRule>
  </conditionalFormatting>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4"/>
  <sheetViews>
    <sheetView topLeftCell="A7" zoomScale="80" zoomScaleNormal="80" workbookViewId="0">
      <selection activeCell="D20" sqref="D1:D1048576"/>
    </sheetView>
  </sheetViews>
  <sheetFormatPr defaultRowHeight="14.5" x14ac:dyDescent="0.35"/>
  <cols>
    <col min="1" max="1" width="22" bestFit="1" customWidth="1"/>
    <col min="2" max="2" width="65" customWidth="1"/>
    <col min="3" max="3" width="11.453125" style="3" customWidth="1"/>
    <col min="4" max="4" width="70.453125" style="13" customWidth="1"/>
    <col min="5" max="5" width="58.81640625" style="13" customWidth="1"/>
    <col min="6" max="6" width="57.1796875" style="13" customWidth="1"/>
    <col min="7" max="7" width="29" style="1" customWidth="1"/>
    <col min="8" max="8" width="9.1796875" style="1"/>
  </cols>
  <sheetData>
    <row r="1" spans="1:8" x14ac:dyDescent="0.35">
      <c r="D1" s="65" t="s">
        <v>22</v>
      </c>
      <c r="E1" s="65"/>
      <c r="F1" s="65"/>
      <c r="G1" s="22"/>
    </row>
    <row r="2" spans="1:8" s="2" customFormat="1" ht="30" customHeight="1" x14ac:dyDescent="0.35">
      <c r="A2" s="43" t="s">
        <v>4</v>
      </c>
      <c r="B2" s="43" t="s">
        <v>3</v>
      </c>
      <c r="C2" s="44" t="s">
        <v>23</v>
      </c>
      <c r="D2" s="10" t="s">
        <v>6</v>
      </c>
      <c r="E2" s="6" t="s">
        <v>20</v>
      </c>
      <c r="F2" s="9" t="s">
        <v>21</v>
      </c>
      <c r="G2" s="23" t="s">
        <v>60</v>
      </c>
      <c r="H2" s="7"/>
    </row>
    <row r="3" spans="1:8" s="2" customFormat="1" ht="29" x14ac:dyDescent="0.35">
      <c r="A3" s="67" t="s">
        <v>0</v>
      </c>
      <c r="B3" s="24" t="s">
        <v>9</v>
      </c>
      <c r="C3" s="24" t="s">
        <v>6</v>
      </c>
      <c r="D3" s="25" t="s">
        <v>68</v>
      </c>
      <c r="E3" s="25" t="s">
        <v>69</v>
      </c>
      <c r="F3" s="25" t="s">
        <v>70</v>
      </c>
      <c r="G3" s="38" t="s">
        <v>6</v>
      </c>
      <c r="H3" s="7"/>
    </row>
    <row r="4" spans="1:8" ht="47.25" customHeight="1" x14ac:dyDescent="0.35">
      <c r="A4" s="67"/>
      <c r="B4" s="26" t="s">
        <v>10</v>
      </c>
      <c r="C4" s="24" t="s">
        <v>6</v>
      </c>
      <c r="D4" s="27" t="s">
        <v>71</v>
      </c>
      <c r="E4" s="27" t="s">
        <v>72</v>
      </c>
      <c r="F4" s="27" t="s">
        <v>73</v>
      </c>
      <c r="G4" s="39" t="s">
        <v>6</v>
      </c>
    </row>
    <row r="5" spans="1:8" ht="77.5" customHeight="1" x14ac:dyDescent="0.35">
      <c r="A5" s="68"/>
      <c r="B5" s="28" t="s">
        <v>53</v>
      </c>
      <c r="C5" s="29" t="s">
        <v>6</v>
      </c>
      <c r="D5" s="25" t="s">
        <v>74</v>
      </c>
      <c r="E5" s="25" t="s">
        <v>75</v>
      </c>
      <c r="F5" s="25" t="s">
        <v>54</v>
      </c>
      <c r="G5" s="39" t="s">
        <v>6</v>
      </c>
    </row>
    <row r="6" spans="1:8" ht="58" x14ac:dyDescent="0.35">
      <c r="A6" s="67"/>
      <c r="B6" s="30" t="s">
        <v>13</v>
      </c>
      <c r="C6" s="24" t="s">
        <v>20</v>
      </c>
      <c r="D6" s="31" t="s">
        <v>76</v>
      </c>
      <c r="E6" s="31" t="s">
        <v>77</v>
      </c>
      <c r="F6" s="31" t="s">
        <v>78</v>
      </c>
      <c r="G6" s="40" t="s">
        <v>20</v>
      </c>
      <c r="H6" s="1" t="s">
        <v>125</v>
      </c>
    </row>
    <row r="7" spans="1:8" ht="43.5" x14ac:dyDescent="0.35">
      <c r="A7" s="67"/>
      <c r="B7" s="24" t="s">
        <v>26</v>
      </c>
      <c r="C7" s="24" t="s">
        <v>6</v>
      </c>
      <c r="D7" s="25" t="s">
        <v>79</v>
      </c>
      <c r="E7" s="25" t="s">
        <v>80</v>
      </c>
      <c r="F7" s="25" t="s">
        <v>81</v>
      </c>
      <c r="G7" s="39" t="s">
        <v>6</v>
      </c>
    </row>
    <row r="8" spans="1:8" ht="43.5" x14ac:dyDescent="0.35">
      <c r="A8" s="67"/>
      <c r="B8" s="24" t="s">
        <v>27</v>
      </c>
      <c r="C8" s="24" t="s">
        <v>20</v>
      </c>
      <c r="D8" s="25" t="s">
        <v>82</v>
      </c>
      <c r="E8" s="25" t="s">
        <v>83</v>
      </c>
      <c r="F8" s="25" t="s">
        <v>28</v>
      </c>
      <c r="G8" s="40" t="s">
        <v>20</v>
      </c>
      <c r="H8" s="1" t="s">
        <v>126</v>
      </c>
    </row>
    <row r="9" spans="1:8" ht="58" x14ac:dyDescent="0.35">
      <c r="A9" s="67" t="s">
        <v>11</v>
      </c>
      <c r="B9" s="24" t="s">
        <v>12</v>
      </c>
      <c r="C9" s="32" t="s">
        <v>6</v>
      </c>
      <c r="D9" s="25" t="s">
        <v>84</v>
      </c>
      <c r="E9" s="25" t="s">
        <v>85</v>
      </c>
      <c r="F9" s="25" t="s">
        <v>86</v>
      </c>
      <c r="G9" s="40" t="s">
        <v>61</v>
      </c>
    </row>
    <row r="10" spans="1:8" ht="58" x14ac:dyDescent="0.35">
      <c r="A10" s="67"/>
      <c r="B10" s="24" t="s">
        <v>24</v>
      </c>
      <c r="C10" s="24" t="s">
        <v>6</v>
      </c>
      <c r="D10" s="25" t="s">
        <v>87</v>
      </c>
      <c r="E10" s="25" t="s">
        <v>88</v>
      </c>
      <c r="F10" s="25" t="s">
        <v>89</v>
      </c>
      <c r="G10" s="39" t="s">
        <v>62</v>
      </c>
    </row>
    <row r="11" spans="1:8" ht="43.5" x14ac:dyDescent="0.35">
      <c r="A11" s="67"/>
      <c r="B11" s="33" t="s">
        <v>29</v>
      </c>
      <c r="C11" s="32" t="s">
        <v>20</v>
      </c>
      <c r="D11" s="25" t="s">
        <v>90</v>
      </c>
      <c r="E11" s="25" t="s">
        <v>91</v>
      </c>
      <c r="F11" s="25" t="s">
        <v>92</v>
      </c>
      <c r="G11" s="39" t="s">
        <v>6</v>
      </c>
      <c r="H11" s="1" t="s">
        <v>122</v>
      </c>
    </row>
    <row r="12" spans="1:8" ht="60.65" customHeight="1" x14ac:dyDescent="0.35">
      <c r="A12" s="67"/>
      <c r="B12" s="34" t="s">
        <v>33</v>
      </c>
      <c r="C12" s="32" t="s">
        <v>6</v>
      </c>
      <c r="D12" s="27" t="s">
        <v>93</v>
      </c>
      <c r="E12" s="27" t="s">
        <v>94</v>
      </c>
      <c r="F12" s="27" t="s">
        <v>14</v>
      </c>
      <c r="G12" s="39" t="s">
        <v>6</v>
      </c>
    </row>
    <row r="13" spans="1:8" ht="49" customHeight="1" x14ac:dyDescent="0.35">
      <c r="A13" s="68"/>
      <c r="B13" s="28" t="s">
        <v>55</v>
      </c>
      <c r="C13" s="35" t="s">
        <v>6</v>
      </c>
      <c r="D13" s="25" t="s">
        <v>57</v>
      </c>
      <c r="E13" s="25" t="s">
        <v>95</v>
      </c>
      <c r="F13" s="25" t="s">
        <v>58</v>
      </c>
      <c r="G13" s="40" t="s">
        <v>20</v>
      </c>
      <c r="H13" s="1" t="s">
        <v>127</v>
      </c>
    </row>
    <row r="14" spans="1:8" ht="80.150000000000006" customHeight="1" x14ac:dyDescent="0.35">
      <c r="A14" s="68"/>
      <c r="B14" s="28" t="s">
        <v>59</v>
      </c>
      <c r="C14" s="35" t="s">
        <v>6</v>
      </c>
      <c r="D14" s="25" t="s">
        <v>96</v>
      </c>
      <c r="E14" s="25" t="s">
        <v>97</v>
      </c>
      <c r="F14" s="25" t="s">
        <v>56</v>
      </c>
      <c r="G14" s="39" t="s">
        <v>6</v>
      </c>
      <c r="H14" s="1" t="s">
        <v>128</v>
      </c>
    </row>
    <row r="15" spans="1:8" ht="58" x14ac:dyDescent="0.35">
      <c r="A15" s="67" t="s">
        <v>15</v>
      </c>
      <c r="B15" s="36" t="s">
        <v>25</v>
      </c>
      <c r="C15" s="32" t="s">
        <v>6</v>
      </c>
      <c r="D15" s="31" t="s">
        <v>98</v>
      </c>
      <c r="E15" s="31" t="s">
        <v>99</v>
      </c>
      <c r="F15" s="31" t="s">
        <v>100</v>
      </c>
      <c r="G15" s="41" t="s">
        <v>63</v>
      </c>
    </row>
    <row r="16" spans="1:8" ht="67.5" customHeight="1" x14ac:dyDescent="0.35">
      <c r="A16" s="67"/>
      <c r="B16" s="24" t="s">
        <v>16</v>
      </c>
      <c r="C16" s="24" t="s">
        <v>6</v>
      </c>
      <c r="D16" s="25" t="s">
        <v>101</v>
      </c>
      <c r="E16" s="25" t="s">
        <v>102</v>
      </c>
      <c r="F16" s="25" t="s">
        <v>103</v>
      </c>
      <c r="G16" s="41" t="s">
        <v>64</v>
      </c>
      <c r="H16" s="1" t="s">
        <v>123</v>
      </c>
    </row>
    <row r="17" spans="1:8" ht="74.5" customHeight="1" x14ac:dyDescent="0.35">
      <c r="A17" s="67"/>
      <c r="B17" s="33" t="s">
        <v>30</v>
      </c>
      <c r="C17" s="24" t="s">
        <v>20</v>
      </c>
      <c r="D17" s="25" t="s">
        <v>104</v>
      </c>
      <c r="E17" s="25" t="s">
        <v>105</v>
      </c>
      <c r="F17" s="25" t="s">
        <v>106</v>
      </c>
      <c r="G17" s="41" t="s">
        <v>65</v>
      </c>
    </row>
    <row r="18" spans="1:8" ht="67.5" customHeight="1" x14ac:dyDescent="0.35">
      <c r="A18" s="67"/>
      <c r="B18" s="24" t="s">
        <v>17</v>
      </c>
      <c r="C18" s="24" t="s">
        <v>6</v>
      </c>
      <c r="D18" s="25" t="s">
        <v>107</v>
      </c>
      <c r="E18" s="25" t="s">
        <v>108</v>
      </c>
      <c r="F18" s="25" t="s">
        <v>109</v>
      </c>
      <c r="G18" s="39" t="s">
        <v>66</v>
      </c>
    </row>
    <row r="19" spans="1:8" ht="58" x14ac:dyDescent="0.35">
      <c r="A19" s="67" t="s">
        <v>1</v>
      </c>
      <c r="B19" s="33" t="s">
        <v>31</v>
      </c>
      <c r="C19" s="32" t="s">
        <v>6</v>
      </c>
      <c r="D19" s="25" t="s">
        <v>110</v>
      </c>
      <c r="E19" s="25" t="s">
        <v>111</v>
      </c>
      <c r="F19" s="25" t="s">
        <v>112</v>
      </c>
      <c r="G19" s="39" t="s">
        <v>67</v>
      </c>
    </row>
    <row r="20" spans="1:8" ht="104.25" customHeight="1" x14ac:dyDescent="0.35">
      <c r="A20" s="67"/>
      <c r="B20" s="33" t="s">
        <v>52</v>
      </c>
      <c r="C20" s="32" t="s">
        <v>6</v>
      </c>
      <c r="D20" s="25" t="s">
        <v>113</v>
      </c>
      <c r="E20" s="25" t="s">
        <v>114</v>
      </c>
      <c r="F20" s="25" t="s">
        <v>115</v>
      </c>
      <c r="G20" s="39" t="s">
        <v>66</v>
      </c>
    </row>
    <row r="21" spans="1:8" ht="70.5" customHeight="1" x14ac:dyDescent="0.35">
      <c r="A21" s="66" t="s">
        <v>18</v>
      </c>
      <c r="B21" s="24" t="s">
        <v>2</v>
      </c>
      <c r="C21" s="24" t="s">
        <v>6</v>
      </c>
      <c r="D21" s="25" t="s">
        <v>116</v>
      </c>
      <c r="E21" s="25" t="s">
        <v>117</v>
      </c>
      <c r="F21" s="25" t="s">
        <v>118</v>
      </c>
      <c r="G21" s="39" t="s">
        <v>6</v>
      </c>
    </row>
    <row r="22" spans="1:8" ht="29" x14ac:dyDescent="0.35">
      <c r="A22" s="66"/>
      <c r="B22" s="24" t="s">
        <v>19</v>
      </c>
      <c r="C22" s="24" t="s">
        <v>20</v>
      </c>
      <c r="D22" s="25" t="s">
        <v>119</v>
      </c>
      <c r="E22" s="25" t="s">
        <v>120</v>
      </c>
      <c r="F22" s="25" t="s">
        <v>121</v>
      </c>
      <c r="G22" s="24" t="s">
        <v>20</v>
      </c>
      <c r="H22" s="1" t="s">
        <v>124</v>
      </c>
    </row>
    <row r="24" spans="1:8" x14ac:dyDescent="0.35">
      <c r="A24" s="18"/>
    </row>
    <row r="26" spans="1:8" x14ac:dyDescent="0.35">
      <c r="C26"/>
      <c r="D26"/>
      <c r="E26"/>
      <c r="F26"/>
    </row>
    <row r="27" spans="1:8" ht="21.65" customHeight="1" x14ac:dyDescent="0.35">
      <c r="C27"/>
      <c r="D27"/>
      <c r="E27"/>
      <c r="F27"/>
    </row>
    <row r="28" spans="1:8" ht="20.5" customHeight="1" x14ac:dyDescent="0.35">
      <c r="C28"/>
      <c r="D28"/>
      <c r="E28"/>
      <c r="F28"/>
    </row>
    <row r="29" spans="1:8" ht="21" customHeight="1" x14ac:dyDescent="0.35">
      <c r="C29"/>
      <c r="D29"/>
      <c r="E29"/>
      <c r="F29"/>
    </row>
    <row r="31" spans="1:8" x14ac:dyDescent="0.35">
      <c r="A31" s="18"/>
      <c r="B31" s="18"/>
      <c r="D31" s="19"/>
    </row>
    <row r="32" spans="1:8" ht="26.15" customHeight="1" x14ac:dyDescent="0.35">
      <c r="A32" s="18"/>
      <c r="B32" s="21"/>
      <c r="D32" s="20"/>
    </row>
    <row r="33" spans="1:1" ht="14.5" hidden="1" customHeight="1" x14ac:dyDescent="0.35">
      <c r="A33" s="18"/>
    </row>
    <row r="34" spans="1:1" x14ac:dyDescent="0.35">
      <c r="A34" s="18"/>
    </row>
  </sheetData>
  <autoFilter ref="A2:G22" xr:uid="{231A36FB-3260-4B01-BA47-E0F7D4466BCD}"/>
  <mergeCells count="6">
    <mergeCell ref="D1:F1"/>
    <mergeCell ref="A21:A22"/>
    <mergeCell ref="A19:A20"/>
    <mergeCell ref="A3:A8"/>
    <mergeCell ref="A9:A14"/>
    <mergeCell ref="A15:A18"/>
  </mergeCells>
  <conditionalFormatting sqref="C1:C25 C30:C1048576">
    <cfRule type="containsText" dxfId="14" priority="7" operator="containsText" text="High">
      <formula>NOT(ISERROR(SEARCH("High",C1)))</formula>
    </cfRule>
    <cfRule type="containsText" dxfId="13" priority="8" operator="containsText" text="Medium">
      <formula>NOT(ISERROR(SEARCH("Medium",C1)))</formula>
    </cfRule>
    <cfRule type="containsText" dxfId="12" priority="9" operator="containsText" text="Low">
      <formula>NOT(ISERROR(SEARCH("Low",C1)))</formula>
    </cfRule>
  </conditionalFormatting>
  <conditionalFormatting sqref="G22">
    <cfRule type="containsText" dxfId="11" priority="4" operator="containsText" text="High">
      <formula>NOT(ISERROR(SEARCH("High",G22)))</formula>
    </cfRule>
    <cfRule type="containsText" dxfId="10" priority="5" operator="containsText" text="Medium">
      <formula>NOT(ISERROR(SEARCH("Medium",G22)))</formula>
    </cfRule>
    <cfRule type="containsText" dxfId="9" priority="6" operator="containsText" text="Low">
      <formula>NOT(ISERROR(SEARCH("Low",G22)))</formula>
    </cfRule>
  </conditionalFormatting>
  <dataValidations count="1">
    <dataValidation type="list" allowBlank="1" showInputMessage="1" showErrorMessage="1" sqref="G22 C3:C22" xr:uid="{00000000-0002-0000-0100-000000000000}">
      <formula1>$D$2:$F$2</formula1>
    </dataValidation>
  </dataValidations>
  <pageMargins left="0.7" right="0.7" top="0.75" bottom="0.75" header="0.3" footer="0.3"/>
  <pageSetup paperSize="9"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C255F-8C19-4B93-995E-EA1637E42D37}">
  <dimension ref="A2:D9"/>
  <sheetViews>
    <sheetView topLeftCell="B1" workbookViewId="0">
      <selection activeCell="D2" sqref="D2"/>
    </sheetView>
  </sheetViews>
  <sheetFormatPr defaultRowHeight="14.5" x14ac:dyDescent="0.35"/>
  <cols>
    <col min="1" max="1" width="34.1796875" bestFit="1" customWidth="1"/>
    <col min="2" max="2" width="79.1796875" customWidth="1"/>
    <col min="3" max="3" width="11.90625" customWidth="1"/>
    <col min="4" max="4" width="56.26953125" customWidth="1"/>
  </cols>
  <sheetData>
    <row r="2" spans="1:4" ht="29" x14ac:dyDescent="0.35">
      <c r="A2" s="50" t="s">
        <v>4</v>
      </c>
      <c r="B2" s="50" t="s">
        <v>3</v>
      </c>
      <c r="C2" s="51" t="s">
        <v>23</v>
      </c>
      <c r="D2" s="51" t="s">
        <v>136</v>
      </c>
    </row>
    <row r="3" spans="1:4" ht="29" x14ac:dyDescent="0.35">
      <c r="A3" s="69" t="s">
        <v>0</v>
      </c>
      <c r="B3" s="24" t="s">
        <v>13</v>
      </c>
      <c r="C3" s="24" t="s">
        <v>20</v>
      </c>
      <c r="D3" s="49" t="s">
        <v>130</v>
      </c>
    </row>
    <row r="4" spans="1:4" ht="43.5" x14ac:dyDescent="0.35">
      <c r="A4" s="69"/>
      <c r="B4" s="24" t="s">
        <v>27</v>
      </c>
      <c r="C4" s="24" t="s">
        <v>20</v>
      </c>
      <c r="D4" s="49" t="s">
        <v>131</v>
      </c>
    </row>
    <row r="5" spans="1:4" ht="29" x14ac:dyDescent="0.35">
      <c r="A5" s="69" t="s">
        <v>11</v>
      </c>
      <c r="B5" s="11" t="s">
        <v>29</v>
      </c>
      <c r="C5" s="32" t="s">
        <v>6</v>
      </c>
      <c r="D5" s="49" t="s">
        <v>134</v>
      </c>
    </row>
    <row r="6" spans="1:4" ht="43.5" x14ac:dyDescent="0.35">
      <c r="A6" s="69"/>
      <c r="B6" s="12" t="s">
        <v>55</v>
      </c>
      <c r="C6" s="32" t="s">
        <v>20</v>
      </c>
      <c r="D6" s="49" t="s">
        <v>135</v>
      </c>
    </row>
    <row r="7" spans="1:4" ht="43.5" x14ac:dyDescent="0.35">
      <c r="A7" s="69"/>
      <c r="B7" s="11" t="s">
        <v>59</v>
      </c>
      <c r="C7" s="32" t="s">
        <v>6</v>
      </c>
      <c r="D7" s="49" t="s">
        <v>132</v>
      </c>
    </row>
    <row r="8" spans="1:4" x14ac:dyDescent="0.35">
      <c r="A8" s="11" t="s">
        <v>15</v>
      </c>
      <c r="B8" s="11" t="s">
        <v>16</v>
      </c>
      <c r="C8" s="24" t="s">
        <v>6</v>
      </c>
      <c r="D8" s="49" t="s">
        <v>133</v>
      </c>
    </row>
    <row r="9" spans="1:4" ht="43.5" x14ac:dyDescent="0.35">
      <c r="A9" s="11" t="s">
        <v>18</v>
      </c>
      <c r="B9" s="11" t="s">
        <v>19</v>
      </c>
      <c r="C9" s="24" t="s">
        <v>20</v>
      </c>
      <c r="D9" s="49" t="s">
        <v>129</v>
      </c>
    </row>
  </sheetData>
  <autoFilter ref="A2:D9" xr:uid="{05D5A920-9CA3-4880-AC67-EF0987B07A33}"/>
  <mergeCells count="2">
    <mergeCell ref="A3:A4"/>
    <mergeCell ref="A5:A7"/>
  </mergeCells>
  <conditionalFormatting sqref="C2">
    <cfRule type="containsText" dxfId="8" priority="7" operator="containsText" text="High">
      <formula>NOT(ISERROR(SEARCH("High",C2)))</formula>
    </cfRule>
    <cfRule type="containsText" dxfId="7" priority="8" operator="containsText" text="Medium">
      <formula>NOT(ISERROR(SEARCH("Medium",C2)))</formula>
    </cfRule>
    <cfRule type="containsText" dxfId="6" priority="9" operator="containsText" text="Low">
      <formula>NOT(ISERROR(SEARCH("Low",C2)))</formula>
    </cfRule>
  </conditionalFormatting>
  <conditionalFormatting sqref="C3:C9">
    <cfRule type="containsText" dxfId="5" priority="4" operator="containsText" text="High">
      <formula>NOT(ISERROR(SEARCH("High",C3)))</formula>
    </cfRule>
    <cfRule type="containsText" dxfId="4" priority="5" operator="containsText" text="Medium">
      <formula>NOT(ISERROR(SEARCH("Medium",C3)))</formula>
    </cfRule>
    <cfRule type="containsText" dxfId="3" priority="6" operator="containsText" text="Low">
      <formula>NOT(ISERROR(SEARCH("Low",C3)))</formula>
    </cfRule>
  </conditionalFormatting>
  <conditionalFormatting sqref="D2">
    <cfRule type="containsText" dxfId="2" priority="1" operator="containsText" text="High">
      <formula>NOT(ISERROR(SEARCH("High",D2)))</formula>
    </cfRule>
    <cfRule type="containsText" dxfId="1" priority="2" operator="containsText" text="Medium">
      <formula>NOT(ISERROR(SEARCH("Medium",D2)))</formula>
    </cfRule>
    <cfRule type="containsText" dxfId="0" priority="3" operator="containsText" text="Low">
      <formula>NOT(ISERROR(SEARCH("Low",D2)))</formula>
    </cfRule>
  </conditionalFormatting>
  <dataValidations count="1">
    <dataValidation type="list" allowBlank="1" showInputMessage="1" showErrorMessage="1" sqref="C3:C9" xr:uid="{A1B76633-F34F-4E8B-AD5D-929A607B10EB}">
      <formula1>$D$2:$F$2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Input</vt:lpstr>
      <vt:lpstr>Remarks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2024-06-06T09:52:04Z</dcterms:modified>
</cp:coreProperties>
</file>