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567a7514cabb0/FABIAN DATA/Kyushu 2021/Research/Paper2Complexity/Excel/"/>
    </mc:Choice>
  </mc:AlternateContent>
  <xr:revisionPtr revIDLastSave="1243" documentId="8_{2EF632F0-D155-48EE-87AC-F00663FB0D4B}" xr6:coauthVersionLast="47" xr6:coauthVersionMax="47" xr10:uidLastSave="{914A5544-C18C-4EAA-A22B-539D329AE427}"/>
  <bookViews>
    <workbookView xWindow="3600" yWindow="-16320" windowWidth="29040" windowHeight="15720" firstSheet="2" activeTab="6" xr2:uid="{4D4F7126-7CD8-49E4-A4C6-32DBF4DA3859}"/>
  </bookViews>
  <sheets>
    <sheet name="MainTable" sheetId="1" r:id="rId1"/>
    <sheet name="ComplexityLvChosenParticipant" sheetId="3" r:id="rId2"/>
    <sheet name="Complex Perception per Lv" sheetId="9" r:id="rId3"/>
    <sheet name="Complex Perception per Pattern" sheetId="8" r:id="rId4"/>
    <sheet name="ComplexLvChosen" sheetId="7" r:id="rId5"/>
    <sheet name="ProbabilityGraph" sheetId="2" r:id="rId6"/>
    <sheet name="SurveyTable" sheetId="6" r:id="rId7"/>
    <sheet name="Survey Graphs" sheetId="4" r:id="rId8"/>
  </sheets>
  <definedNames>
    <definedName name="Table1_results" localSheetId="2">Table1[]</definedName>
    <definedName name="Table1_results" localSheetId="3">Table1[]</definedName>
    <definedName name="Table1_results" localSheetId="4">Table1[]</definedName>
    <definedName name="Table1_results">Table1[]</definedName>
    <definedName name="Table1Results" localSheetId="2">Table1[]</definedName>
    <definedName name="Table1Results" localSheetId="3">Table1[]</definedName>
    <definedName name="Table1Results" localSheetId="4">Table1[]</definedName>
    <definedName name="Table1Results">Table1[]</definedName>
  </definedNames>
  <calcPr calcId="191028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T32" i="1"/>
  <c r="AM32" i="1" a="1"/>
  <c r="AM32" i="1" s="1"/>
  <c r="AN32" i="1"/>
  <c r="S31" i="1"/>
  <c r="T31" i="1"/>
  <c r="AM31" i="1" a="1"/>
  <c r="AM31" i="1" s="1"/>
  <c r="AN31" i="1"/>
  <c r="S30" i="1"/>
  <c r="T30" i="1"/>
  <c r="AM30" i="1" a="1"/>
  <c r="AM30" i="1" s="1"/>
  <c r="AN30" i="1"/>
  <c r="S2" i="1"/>
  <c r="T2" i="1"/>
  <c r="AM2" i="1" a="1"/>
  <c r="AM2" i="1" s="1"/>
  <c r="AN2" i="1"/>
  <c r="U32" i="1" l="1"/>
  <c r="V32" i="1" s="1"/>
  <c r="U31" i="1"/>
  <c r="V31" i="1" s="1"/>
  <c r="U30" i="1"/>
  <c r="V30" i="1" s="1"/>
  <c r="U2" i="1"/>
  <c r="V2" i="1" s="1"/>
  <c r="S28" i="1"/>
  <c r="S29" i="1"/>
  <c r="T28" i="1"/>
  <c r="T29" i="1"/>
  <c r="AM28" i="1" a="1"/>
  <c r="AM28" i="1" s="1"/>
  <c r="AM29" i="1" a="1"/>
  <c r="AM29" i="1" s="1"/>
  <c r="AN28" i="1"/>
  <c r="AN29" i="1"/>
  <c r="S27" i="1"/>
  <c r="T27" i="1"/>
  <c r="AM27" i="1" a="1"/>
  <c r="AM27" i="1" s="1"/>
  <c r="AN27" i="1"/>
  <c r="S25" i="1"/>
  <c r="S26" i="1"/>
  <c r="T25" i="1"/>
  <c r="T26" i="1"/>
  <c r="AM25" i="1" a="1"/>
  <c r="AM25" i="1" s="1"/>
  <c r="AM26" i="1" a="1"/>
  <c r="AM26" i="1" s="1"/>
  <c r="AN25" i="1"/>
  <c r="AN26" i="1"/>
  <c r="S24" i="1"/>
  <c r="T24" i="1"/>
  <c r="AM24" i="1" a="1"/>
  <c r="AM24" i="1" s="1"/>
  <c r="AN24" i="1"/>
  <c r="S22" i="1"/>
  <c r="S23" i="1"/>
  <c r="T22" i="1"/>
  <c r="T23" i="1"/>
  <c r="AM22" i="1" a="1"/>
  <c r="AM22" i="1" s="1"/>
  <c r="AM23" i="1" a="1"/>
  <c r="AM23" i="1" s="1"/>
  <c r="AN22" i="1"/>
  <c r="AN23" i="1"/>
  <c r="S21" i="1"/>
  <c r="T21" i="1"/>
  <c r="AM21" i="1" a="1"/>
  <c r="AM21" i="1" s="1"/>
  <c r="AN21" i="1"/>
  <c r="S19" i="1"/>
  <c r="S20" i="1"/>
  <c r="T19" i="1"/>
  <c r="T20" i="1"/>
  <c r="AM19" i="1" a="1"/>
  <c r="AM19" i="1" s="1"/>
  <c r="AM20" i="1" a="1"/>
  <c r="AM20" i="1" s="1"/>
  <c r="AN19" i="1"/>
  <c r="AN20" i="1"/>
  <c r="S18" i="1"/>
  <c r="T18" i="1"/>
  <c r="AM18" i="1" a="1"/>
  <c r="AM18" i="1" s="1"/>
  <c r="AN18" i="1"/>
  <c r="S17" i="1"/>
  <c r="T17" i="1"/>
  <c r="AM17" i="1" a="1"/>
  <c r="AM17" i="1" s="1"/>
  <c r="AN17" i="1"/>
  <c r="S16" i="1"/>
  <c r="T16" i="1"/>
  <c r="AM16" i="1" a="1"/>
  <c r="AM16" i="1" s="1"/>
  <c r="AN16" i="1"/>
  <c r="S15" i="1"/>
  <c r="T15" i="1"/>
  <c r="AM15" i="1" a="1"/>
  <c r="AM15" i="1" s="1"/>
  <c r="AN15" i="1"/>
  <c r="AN4" i="1"/>
  <c r="AN5" i="1"/>
  <c r="AN6" i="1"/>
  <c r="AN7" i="1"/>
  <c r="AN8" i="1"/>
  <c r="AN9" i="1"/>
  <c r="AN10" i="1"/>
  <c r="AN11" i="1"/>
  <c r="AN12" i="1"/>
  <c r="AN13" i="1"/>
  <c r="AN14" i="1"/>
  <c r="AM4" i="1" a="1"/>
  <c r="AM4" i="1" s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3" i="1" a="1"/>
  <c r="AM3" i="1" s="1"/>
  <c r="S14" i="1"/>
  <c r="T14" i="1"/>
  <c r="S13" i="1"/>
  <c r="T13" i="1"/>
  <c r="S12" i="1"/>
  <c r="T12" i="1"/>
  <c r="D2" i="6"/>
  <c r="T3" i="1"/>
  <c r="T4" i="1"/>
  <c r="T5" i="1"/>
  <c r="T6" i="1"/>
  <c r="T7" i="1"/>
  <c r="T8" i="1"/>
  <c r="T9" i="1"/>
  <c r="T10" i="1"/>
  <c r="T11" i="1"/>
  <c r="S3" i="1"/>
  <c r="S4" i="1"/>
  <c r="S5" i="1"/>
  <c r="S6" i="1"/>
  <c r="S7" i="1"/>
  <c r="S8" i="1"/>
  <c r="S9" i="1"/>
  <c r="S10" i="1"/>
  <c r="S11" i="1"/>
  <c r="U29" i="1" l="1"/>
  <c r="V29" i="1" s="1"/>
  <c r="U28" i="1"/>
  <c r="V28" i="1" s="1"/>
  <c r="U27" i="1"/>
  <c r="V27" i="1" s="1"/>
  <c r="U25" i="1"/>
  <c r="V25" i="1" s="1"/>
  <c r="U26" i="1"/>
  <c r="V26" i="1" s="1"/>
  <c r="U23" i="1"/>
  <c r="V23" i="1" s="1"/>
  <c r="U24" i="1"/>
  <c r="V24" i="1" s="1"/>
  <c r="U20" i="1"/>
  <c r="V20" i="1" s="1"/>
  <c r="U16" i="1"/>
  <c r="V16" i="1" s="1"/>
  <c r="U19" i="1"/>
  <c r="V19" i="1" s="1"/>
  <c r="U22" i="1"/>
  <c r="V22" i="1" s="1"/>
  <c r="U21" i="1"/>
  <c r="V21" i="1" s="1"/>
  <c r="U18" i="1"/>
  <c r="V18" i="1" s="1"/>
  <c r="U17" i="1"/>
  <c r="V17" i="1" s="1"/>
  <c r="U14" i="1"/>
  <c r="V14" i="1" s="1"/>
  <c r="U15" i="1"/>
  <c r="V15" i="1" s="1"/>
  <c r="U13" i="1"/>
  <c r="V13" i="1" s="1"/>
  <c r="U12" i="1"/>
  <c r="V12" i="1" s="1"/>
  <c r="U5" i="1"/>
  <c r="U11" i="1"/>
  <c r="U4" i="1"/>
  <c r="U3" i="1"/>
  <c r="U9" i="1"/>
  <c r="U8" i="1"/>
  <c r="U7" i="1"/>
  <c r="U6" i="1"/>
  <c r="U10" i="1"/>
  <c r="C2" i="6" a="1"/>
  <c r="C2" i="6" s="1"/>
  <c r="D11" i="6"/>
  <c r="D10" i="6"/>
  <c r="D9" i="6"/>
  <c r="D8" i="6"/>
  <c r="D7" i="6"/>
  <c r="D6" i="6"/>
  <c r="D5" i="6"/>
  <c r="D4" i="6"/>
  <c r="D3" i="6"/>
  <c r="C11" i="6"/>
  <c r="C10" i="6"/>
  <c r="C9" i="6"/>
  <c r="C8" i="6"/>
  <c r="C7" i="6"/>
  <c r="C6" i="6"/>
  <c r="C5" i="6"/>
  <c r="C4" i="6"/>
  <c r="C3" i="6"/>
  <c r="AN3" i="1"/>
  <c r="V5" i="1" l="1"/>
  <c r="V4" i="1"/>
  <c r="V11" i="1"/>
  <c r="V8" i="1"/>
  <c r="V7" i="1"/>
  <c r="V3" i="1"/>
  <c r="V10" i="1"/>
  <c r="V6" i="1"/>
  <c r="V9" i="1"/>
  <c r="W32" i="1" l="1"/>
  <c r="W31" i="1"/>
  <c r="W30" i="1"/>
  <c r="W2" i="1"/>
  <c r="W28" i="1"/>
  <c r="W29" i="1"/>
  <c r="W27" i="1"/>
  <c r="W25" i="1"/>
  <c r="W26" i="1"/>
  <c r="W24" i="1"/>
  <c r="W21" i="1"/>
  <c r="W22" i="1"/>
  <c r="W23" i="1"/>
  <c r="W19" i="1"/>
  <c r="W20" i="1"/>
  <c r="W18" i="1"/>
  <c r="W17" i="1"/>
  <c r="W16" i="1"/>
  <c r="W15" i="1"/>
  <c r="W14" i="1"/>
  <c r="W13" i="1"/>
  <c r="W12" i="1"/>
  <c r="W5" i="1"/>
  <c r="W4" i="1"/>
  <c r="W11" i="1"/>
  <c r="W8" i="1"/>
  <c r="W7" i="1"/>
  <c r="W9" i="1"/>
  <c r="W6" i="1"/>
  <c r="W10" i="1"/>
  <c r="W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<sst xmlns="http://schemas.openxmlformats.org/spreadsheetml/2006/main" count="288" uniqueCount="148">
  <si>
    <t>Participant</t>
  </si>
  <si>
    <t>Code</t>
  </si>
  <si>
    <t>Gender</t>
  </si>
  <si>
    <t>Male</t>
  </si>
  <si>
    <t>Female</t>
  </si>
  <si>
    <t>1V0</t>
  </si>
  <si>
    <t>Mean</t>
  </si>
  <si>
    <t>Standard Deviation</t>
  </si>
  <si>
    <t>Z-score</t>
  </si>
  <si>
    <t>Probability</t>
  </si>
  <si>
    <t>Q1</t>
  </si>
  <si>
    <t>a) None</t>
  </si>
  <si>
    <t>c) 1-5 years</t>
  </si>
  <si>
    <t>none</t>
  </si>
  <si>
    <t>Q2</t>
  </si>
  <si>
    <t>Q3</t>
  </si>
  <si>
    <t>Q4</t>
  </si>
  <si>
    <t>Q12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</si>
  <si>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</si>
  <si>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</si>
  <si>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</si>
  <si>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</si>
  <si>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</si>
  <si>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</si>
  <si>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</si>
  <si>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</si>
  <si>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</si>
  <si>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</si>
  <si>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Row Labels</t>
  </si>
  <si>
    <t>Grand Total</t>
  </si>
  <si>
    <t>Count of Q1</t>
  </si>
  <si>
    <t>Architect</t>
  </si>
  <si>
    <t>Mean Q6</t>
  </si>
  <si>
    <t>SD Q6</t>
  </si>
  <si>
    <t>Question</t>
  </si>
  <si>
    <t>SD</t>
  </si>
  <si>
    <t>N</t>
  </si>
  <si>
    <t>Improvement (%)</t>
  </si>
  <si>
    <t xml:space="preserve"> Mean</t>
  </si>
  <si>
    <t>Probability SD</t>
  </si>
  <si>
    <t>ID</t>
  </si>
  <si>
    <t>A</t>
  </si>
  <si>
    <t>B</t>
  </si>
  <si>
    <t>C</t>
  </si>
  <si>
    <t>J</t>
  </si>
  <si>
    <t>K</t>
  </si>
  <si>
    <t>L</t>
  </si>
  <si>
    <t>Li san</t>
  </si>
  <si>
    <t>Ivo</t>
  </si>
  <si>
    <t xml:space="preserve">YUAN YAWEN </t>
  </si>
  <si>
    <t>Rate of improvement (%) in accuracy with VR simulation</t>
  </si>
  <si>
    <t>Count of Q2</t>
  </si>
  <si>
    <t>Patern</t>
  </si>
  <si>
    <t>Participant2</t>
  </si>
  <si>
    <t>Level Chosen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</si>
  <si>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</si>
  <si>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</si>
  <si>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</si>
  <si>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</si>
  <si>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</si>
  <si>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</si>
  <si>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</si>
  <si>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</si>
  <si>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</si>
  <si>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</si>
  <si>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 xml:space="preserve"> Complexity Level Chosen</t>
  </si>
  <si>
    <t>Y2Y</t>
  </si>
  <si>
    <t>D</t>
  </si>
  <si>
    <t>E</t>
  </si>
  <si>
    <t xml:space="preserve"> LV1</t>
  </si>
  <si>
    <t xml:space="preserve"> LV2</t>
  </si>
  <si>
    <t xml:space="preserve"> LV3</t>
  </si>
  <si>
    <t xml:space="preserve"> LV4</t>
  </si>
  <si>
    <t xml:space="preserve"> LV5</t>
  </si>
  <si>
    <t xml:space="preserve"> LV6</t>
  </si>
  <si>
    <t xml:space="preserve"> LV7</t>
  </si>
  <si>
    <t xml:space="preserve"> LV8</t>
  </si>
  <si>
    <t xml:space="preserve"> LV9</t>
  </si>
  <si>
    <t xml:space="preserve"> LV10</t>
  </si>
  <si>
    <t>F</t>
  </si>
  <si>
    <t>G</t>
  </si>
  <si>
    <t>H</t>
  </si>
  <si>
    <t>I</t>
  </si>
  <si>
    <t>Alice</t>
  </si>
  <si>
    <t>5JY</t>
  </si>
  <si>
    <t>LS5</t>
  </si>
  <si>
    <t>To what extent do you find the overall complexity of this facade design appealing?</t>
  </si>
  <si>
    <t>How do you rate the intricacy of the patterns and textures used in this facade design?</t>
  </si>
  <si>
    <t>To what extent do you think the arrangement of architectural elements on this facade adds to its visual interest?</t>
  </si>
  <si>
    <t>How complex do you perceive the facade's use of patterns and textures? </t>
  </si>
  <si>
    <t>How detailed do you find the ornamentation on this facade design? </t>
  </si>
  <si>
    <t>How much do the combination of materials contribute to the overall complexity of the facade?</t>
  </si>
  <si>
    <t>To what degree does the composition of the facade strike you as aesthetically intricate?</t>
  </si>
  <si>
    <t>How much do you believe that the arrangement of shapes and forms on the facade contributes to its complexity?</t>
  </si>
  <si>
    <t>How significantly does the use of color enhance the facade's visual complexity?</t>
  </si>
  <si>
    <t>How much depth and layering do you observe in the design of this facade? </t>
  </si>
  <si>
    <t>b) SketchUp</t>
  </si>
  <si>
    <t>b) Limited budget 限られた予算, c) Building constraints 建物の制約, d) Client preferences お客様のご希望, e) Environmental factors 環境要因</t>
  </si>
  <si>
    <t>Computer engineer</t>
  </si>
  <si>
    <t>a) Limited space 限られたスペース, b) Limited budget 限られた予算</t>
  </si>
  <si>
    <t>a) Limited space 限られたスペース, b) Limited budget 限られた予算, c) Building constraints 建物の制約</t>
  </si>
  <si>
    <t>Bachelor's degree</t>
  </si>
  <si>
    <t>c) Revit, d) Rhino</t>
  </si>
  <si>
    <t>c) Building constraints 建物の制約, e) Environmental factors 環境要因</t>
  </si>
  <si>
    <t>(All)</t>
  </si>
  <si>
    <t>Mar</t>
  </si>
  <si>
    <t>GM4</t>
  </si>
  <si>
    <t>M</t>
  </si>
  <si>
    <t>O</t>
  </si>
  <si>
    <t>Su Lehan</t>
  </si>
  <si>
    <t>P</t>
  </si>
  <si>
    <t>Q</t>
  </si>
  <si>
    <t>R</t>
  </si>
  <si>
    <t>Amira</t>
  </si>
  <si>
    <t>Marine biologist</t>
  </si>
  <si>
    <t>None</t>
  </si>
  <si>
    <t>a) Limited space 限られたスペース, b) Limited budget 限られた予算, c) Building constraints 建物の制約, d) Client preferences お客様のご希望, e) Environmental factors 環境要因</t>
  </si>
  <si>
    <t xml:space="preserve">Master's degree </t>
  </si>
  <si>
    <t>Ujjal</t>
  </si>
  <si>
    <t>Kaneko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</si>
  <si>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</si>
  <si>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</si>
  <si>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</si>
  <si>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</si>
  <si>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</si>
  <si>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</si>
  <si>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</si>
  <si>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</si>
  <si>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</si>
  <si>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Column Labels</t>
  </si>
  <si>
    <t>Original ranking</t>
  </si>
  <si>
    <t>Pattern 1</t>
  </si>
  <si>
    <t>Pattern 2</t>
  </si>
  <si>
    <t>Pattern 3</t>
  </si>
  <si>
    <t>Complexity level</t>
  </si>
  <si>
    <t>Bryan</t>
  </si>
  <si>
    <t>1B</t>
  </si>
  <si>
    <t>1C</t>
  </si>
  <si>
    <t>1D</t>
  </si>
  <si>
    <t>AB1</t>
  </si>
  <si>
    <t>Mathematics</t>
  </si>
  <si>
    <t>Undergraduate Student</t>
  </si>
  <si>
    <t>Mechanical Engineer</t>
  </si>
  <si>
    <t>Material Engineer</t>
  </si>
  <si>
    <t xml:space="preserve"> Original Ranking</t>
  </si>
  <si>
    <t>AK1</t>
  </si>
  <si>
    <t>b) Less than 1 year</t>
  </si>
  <si>
    <t>b) Limited budget 限られた予算, c) Building constraints 建物の制約, d) Client preferences お客様のご希望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</si>
</sst>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59595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 applyAlignment="1">
      <alignment vertical="center" wrapText="1"/>
    </xf>
    <xf numFmtId="9" fontId="0" fillId="0" borderId="0" xfId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49" fontId="4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0" fontId="5" fillId="0" borderId="0" xfId="0" applyFont="1" applyAlignment="1">
      <alignment horizontal="center" vertical="center" readingOrder="1"/>
    </xf>
    <xf numFmtId="1" fontId="0" fillId="0" borderId="0" xfId="0" quotePrefix="1" applyNumberFormat="1"/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1" fontId="8" fillId="0" borderId="0" xfId="0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2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7" fillId="0" borderId="0" xfId="0" applyNumberFormat="1" applyFont="1"/>
    <xf numFmtId="1" fontId="7" fillId="0" borderId="0" xfId="0" quotePrefix="1" applyNumberFormat="1" applyFont="1"/>
    <xf numFmtId="1" fontId="6" fillId="0" borderId="0" xfId="0" applyNumberFormat="1" applyFont="1"/>
  </cellXfs>
  <cellStyles count="2">
    <cellStyle name="Normal" xfId="0" builtinId="0"/>
    <cellStyle name="Percent" xfId="1" builtinId="5"/>
  </cellStyles>
  <dxfs count="43"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font>
        <i val="0"/>
      </font>
      <numFmt numFmtId="1" formatCode="0"/>
      <alignment horizontal="center" vertical="bottom" textRotation="0" wrapText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2" formatCode="0.0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[ExperimentComplexityResultsGraph_participants.xlsx]ComplexityLvChosenParticipant!PivotTable1</c:name>
    <c:fmtId val="0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dk1">
              <a:tint val="88500"/>
            </a:schemeClr>
          </a:solidFill>
          <a:ln>
            <a:solidFill>
              <a:srgbClr val="00B0F0"/>
            </a:solidFill>
            <a:prstDash val="sysDot"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8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6"/>
      </c:pivotFmt>
      <c:pivotFmt>
        <c:idx val="67"/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6.9772714222015406E-2"/>
              <c:y val="-0.23430941429425259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rgbClr val="00B0F0"/>
                    </a:solidFill>
                  </a:rPr>
                  <a:t>Mean </a:t>
                </a:r>
                <a:fld id="{5E80B57E-95A6-4CD1-9BFE-3681C38AACB3}" type="VALUE">
                  <a:rPr lang="en-US" sz="1400" baseline="0">
                    <a:solidFill>
                      <a:srgbClr val="00B0F0"/>
                    </a:solidFill>
                  </a:rPr>
                  <a:pPr>
                    <a:defRPr sz="14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sz="1400" baseline="0">
                    <a:solidFill>
                      <a:srgbClr val="00B0F0"/>
                    </a:solidFill>
                  </a:rPr>
                  <a:t>%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73463"/>
                    <a:gd name="adj2" fmla="val 555621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8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0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1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2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3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4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5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6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7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8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0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1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2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3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4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5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6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7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ComplexityLvChosenParticipant!$B$4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ComplexityLvChosenParticipant!$A$5:$A$35</c:f>
              <c:strCache>
                <c:ptCount val="30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1D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D</c:v>
                </c:pt>
                <c:pt idx="8">
                  <c:v>E</c:v>
                </c:pt>
                <c:pt idx="9">
                  <c:v>F</c:v>
                </c:pt>
                <c:pt idx="10">
                  <c:v>G</c:v>
                </c:pt>
                <c:pt idx="11">
                  <c:v>H</c:v>
                </c:pt>
                <c:pt idx="12">
                  <c:v>I</c:v>
                </c:pt>
                <c:pt idx="13">
                  <c:v>J</c:v>
                </c:pt>
                <c:pt idx="14">
                  <c:v>K</c:v>
                </c:pt>
                <c:pt idx="15">
                  <c:v>L</c:v>
                </c:pt>
                <c:pt idx="16">
                  <c:v>M</c:v>
                </c:pt>
                <c:pt idx="17">
                  <c:v>N</c:v>
                </c:pt>
                <c:pt idx="18">
                  <c:v>O</c:v>
                </c:pt>
                <c:pt idx="19">
                  <c:v>P</c:v>
                </c:pt>
                <c:pt idx="20">
                  <c:v>Q</c:v>
                </c:pt>
                <c:pt idx="21">
                  <c:v>R</c:v>
                </c:pt>
                <c:pt idx="22">
                  <c:v>S</c:v>
                </c:pt>
                <c:pt idx="23">
                  <c:v>T</c:v>
                </c:pt>
                <c:pt idx="24">
                  <c:v>U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ComplexityLvChosenParticipant!$B$5:$B$35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9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8</c:v>
                </c:pt>
                <c:pt idx="20">
                  <c:v>10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F5E-4218-8318-00DA9965FC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ComplexityLvChosenParticipant!$C$4</c:f>
              <c:strCache>
                <c:ptCount val="1"/>
                <c:pt idx="0">
                  <c:v> Mean</c:v>
                </c:pt>
              </c:strCache>
            </c:strRef>
          </c:tx>
          <c:spPr>
            <a:ln w="5080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A3-4171-B37E-C4766120F67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A3-4171-B37E-C4766120F67C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A3-4171-B37E-C4766120F67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A3-4171-B37E-C4766120F67C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F23-415E-AD0F-5F8FF262899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DC-44D7-A0AE-15ABAD2447CC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9A-483A-AFFE-54D91ED4AAE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9A-483A-AFFE-54D91ED4AAE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1F5E-4218-8318-00DA9965FC0C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D2-4F79-A2A8-E6AEA80B1656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F23-415E-AD0F-5F8FF262899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E1DC-44D7-A0AE-15ABAD2447CC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20A-4BCC-BD45-87D28CA27BE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3D-42BB-99FD-7821861ADE17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3D-42BB-99FD-7821861ADE17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520A-4BCC-BD45-87D28CA27BEF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CF23-415E-AD0F-5F8FF262899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E1DC-44D7-A0AE-15ABAD2447CC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9A-483A-AFFE-54D91ED4AAE4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E1DC-44D7-A0AE-15ABAD2447CC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04-491B-BA1B-223ACC991489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404-491B-BA1B-223ACC991489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E1DC-44D7-A0AE-15ABAD2447CC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E1DC-44D7-A0AE-15ABAD2447CC}"/>
              </c:ext>
            </c:extLst>
          </c:dPt>
          <c:dPt>
            <c:idx val="26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CE1-4B57-9714-27660BA5732E}"/>
              </c:ext>
            </c:extLst>
          </c:dPt>
          <c:dPt>
            <c:idx val="29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E1DC-44D7-A0AE-15ABAD2447CC}"/>
              </c:ext>
            </c:extLst>
          </c:dPt>
          <c:cat>
            <c:strRef>
              <c:f>ComplexityLvChosenParticipant!$A$5:$A$35</c:f>
              <c:strCache>
                <c:ptCount val="30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1D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D</c:v>
                </c:pt>
                <c:pt idx="8">
                  <c:v>E</c:v>
                </c:pt>
                <c:pt idx="9">
                  <c:v>F</c:v>
                </c:pt>
                <c:pt idx="10">
                  <c:v>G</c:v>
                </c:pt>
                <c:pt idx="11">
                  <c:v>H</c:v>
                </c:pt>
                <c:pt idx="12">
                  <c:v>I</c:v>
                </c:pt>
                <c:pt idx="13">
                  <c:v>J</c:v>
                </c:pt>
                <c:pt idx="14">
                  <c:v>K</c:v>
                </c:pt>
                <c:pt idx="15">
                  <c:v>L</c:v>
                </c:pt>
                <c:pt idx="16">
                  <c:v>M</c:v>
                </c:pt>
                <c:pt idx="17">
                  <c:v>N</c:v>
                </c:pt>
                <c:pt idx="18">
                  <c:v>O</c:v>
                </c:pt>
                <c:pt idx="19">
                  <c:v>P</c:v>
                </c:pt>
                <c:pt idx="20">
                  <c:v>Q</c:v>
                </c:pt>
                <c:pt idx="21">
                  <c:v>R</c:v>
                </c:pt>
                <c:pt idx="22">
                  <c:v>S</c:v>
                </c:pt>
                <c:pt idx="23">
                  <c:v>T</c:v>
                </c:pt>
                <c:pt idx="24">
                  <c:v>U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ComplexityLvChosenParticipant!$C$5:$C$35</c:f>
              <c:numCache>
                <c:formatCode>0.00</c:formatCode>
                <c:ptCount val="30"/>
                <c:pt idx="0">
                  <c:v>4.7</c:v>
                </c:pt>
                <c:pt idx="1">
                  <c:v>4.7</c:v>
                </c:pt>
                <c:pt idx="2">
                  <c:v>4.7</c:v>
                </c:pt>
                <c:pt idx="3">
                  <c:v>4.7</c:v>
                </c:pt>
                <c:pt idx="4">
                  <c:v>4.7</c:v>
                </c:pt>
                <c:pt idx="5">
                  <c:v>4.7</c:v>
                </c:pt>
                <c:pt idx="6">
                  <c:v>4.7</c:v>
                </c:pt>
                <c:pt idx="7">
                  <c:v>4.7</c:v>
                </c:pt>
                <c:pt idx="8">
                  <c:v>4.7</c:v>
                </c:pt>
                <c:pt idx="9">
                  <c:v>4.7</c:v>
                </c:pt>
                <c:pt idx="10">
                  <c:v>4.7</c:v>
                </c:pt>
                <c:pt idx="11">
                  <c:v>4.7</c:v>
                </c:pt>
                <c:pt idx="12">
                  <c:v>4.7</c:v>
                </c:pt>
                <c:pt idx="13">
                  <c:v>4.7</c:v>
                </c:pt>
                <c:pt idx="14">
                  <c:v>4.7</c:v>
                </c:pt>
                <c:pt idx="15">
                  <c:v>4.7</c:v>
                </c:pt>
                <c:pt idx="16">
                  <c:v>4.7</c:v>
                </c:pt>
                <c:pt idx="17">
                  <c:v>4.7</c:v>
                </c:pt>
                <c:pt idx="18">
                  <c:v>4.7</c:v>
                </c:pt>
                <c:pt idx="19">
                  <c:v>4.7</c:v>
                </c:pt>
                <c:pt idx="20">
                  <c:v>4.7</c:v>
                </c:pt>
                <c:pt idx="21">
                  <c:v>4.7</c:v>
                </c:pt>
                <c:pt idx="22">
                  <c:v>4.7</c:v>
                </c:pt>
                <c:pt idx="23">
                  <c:v>4.7</c:v>
                </c:pt>
                <c:pt idx="24">
                  <c:v>4.7</c:v>
                </c:pt>
                <c:pt idx="25">
                  <c:v>4.7</c:v>
                </c:pt>
                <c:pt idx="26">
                  <c:v>4.7</c:v>
                </c:pt>
                <c:pt idx="27">
                  <c:v>4.7</c:v>
                </c:pt>
                <c:pt idx="28">
                  <c:v>4.7</c:v>
                </c:pt>
                <c:pt idx="29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1F5E-4218-8318-00DA9965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Partipants</a:t>
                </a:r>
                <a:r>
                  <a:rPr lang="en-US" sz="1800" b="1" baseline="0"/>
                  <a:t> ID</a:t>
                </a:r>
                <a:endParaRPr lang="en-US" sz="1800" b="1"/>
              </a:p>
            </c:rich>
          </c:tx>
          <c:layout>
            <c:manualLayout>
              <c:xMode val="edge"/>
              <c:yMode val="edge"/>
              <c:x val="0.44644701364773726"/>
              <c:y val="0.862319980430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  <c:max val="1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91373929349848"/>
          <c:y val="0.89999223133417527"/>
          <c:w val="0.78482995936365585"/>
          <c:h val="6.5148491530299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Lv!PivotTable1</c:name>
    <c:fmtId val="3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Lv'!$B$4:$B$5</c:f>
              <c:strCache>
                <c:ptCount val="1"/>
                <c:pt idx="0">
                  <c:v>Original ranking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Lv'!$B$6:$B$15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4-4E1C-80AF-4EEFCDE322C4}"/>
            </c:ext>
          </c:extLst>
        </c:ser>
        <c:ser>
          <c:idx val="1"/>
          <c:order val="1"/>
          <c:tx>
            <c:strRef>
              <c:f>'Complex Perception per Lv'!$C$4:$C$5</c:f>
              <c:strCache>
                <c:ptCount val="1"/>
                <c:pt idx="0">
                  <c:v>Pattern 1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Lv'!$C$6:$C$15</c:f>
              <c:numCache>
                <c:formatCode>0.0</c:formatCode>
                <c:ptCount val="10"/>
                <c:pt idx="0">
                  <c:v>2.1</c:v>
                </c:pt>
                <c:pt idx="1">
                  <c:v>2.8</c:v>
                </c:pt>
                <c:pt idx="2">
                  <c:v>3.6</c:v>
                </c:pt>
                <c:pt idx="3">
                  <c:v>3.8</c:v>
                </c:pt>
                <c:pt idx="4">
                  <c:v>5</c:v>
                </c:pt>
                <c:pt idx="5">
                  <c:v>5.5</c:v>
                </c:pt>
                <c:pt idx="6">
                  <c:v>7</c:v>
                </c:pt>
                <c:pt idx="7">
                  <c:v>9</c:v>
                </c:pt>
                <c:pt idx="8">
                  <c:v>8.1999999999999993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4-4E1C-80AF-4EEFCDE322C4}"/>
            </c:ext>
          </c:extLst>
        </c:ser>
        <c:ser>
          <c:idx val="2"/>
          <c:order val="2"/>
          <c:tx>
            <c:strRef>
              <c:f>'Complex Perception per Lv'!$D$4:$D$5</c:f>
              <c:strCache>
                <c:ptCount val="1"/>
                <c:pt idx="0">
                  <c:v>Pattern 2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tint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Lv'!$D$6:$D$15</c:f>
              <c:numCache>
                <c:formatCode>0.0</c:formatCode>
                <c:ptCount val="10"/>
                <c:pt idx="0">
                  <c:v>2.1</c:v>
                </c:pt>
                <c:pt idx="1">
                  <c:v>3.1</c:v>
                </c:pt>
                <c:pt idx="2">
                  <c:v>3.8</c:v>
                </c:pt>
                <c:pt idx="3">
                  <c:v>4.3</c:v>
                </c:pt>
                <c:pt idx="4">
                  <c:v>4.4000000000000004</c:v>
                </c:pt>
                <c:pt idx="5">
                  <c:v>5.3</c:v>
                </c:pt>
                <c:pt idx="6">
                  <c:v>6.9</c:v>
                </c:pt>
                <c:pt idx="7">
                  <c:v>8.4</c:v>
                </c:pt>
                <c:pt idx="8">
                  <c:v>8.6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4-4E1C-80AF-4EEFCDE322C4}"/>
            </c:ext>
          </c:extLst>
        </c:ser>
        <c:ser>
          <c:idx val="3"/>
          <c:order val="3"/>
          <c:tx>
            <c:strRef>
              <c:f>'Complex Perception per Lv'!$E$4:$E$5</c:f>
              <c:strCache>
                <c:ptCount val="1"/>
                <c:pt idx="0">
                  <c:v>Pattern 3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tint val="58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Lv'!$E$6:$E$15</c:f>
              <c:numCache>
                <c:formatCode>0.0</c:formatCode>
                <c:ptCount val="10"/>
                <c:pt idx="0">
                  <c:v>2.2000000000000002</c:v>
                </c:pt>
                <c:pt idx="1">
                  <c:v>3.3</c:v>
                </c:pt>
                <c:pt idx="2">
                  <c:v>3.5</c:v>
                </c:pt>
                <c:pt idx="3">
                  <c:v>4.5</c:v>
                </c:pt>
                <c:pt idx="4">
                  <c:v>4.9000000000000004</c:v>
                </c:pt>
                <c:pt idx="5">
                  <c:v>5.4</c:v>
                </c:pt>
                <c:pt idx="6">
                  <c:v>6.2</c:v>
                </c:pt>
                <c:pt idx="7">
                  <c:v>8.6999999999999993</c:v>
                </c:pt>
                <c:pt idx="8">
                  <c:v>8.6999999999999993</c:v>
                </c:pt>
                <c:pt idx="9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44-4E1C-80AF-4EEFCDE322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Perception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Pattern!PivotTable1</c:name>
    <c:fmtId val="18"/>
  </c:pivotSource>
  <c:chart>
    <c:autoTitleDeleted val="1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Pattern'!$B$4</c:f>
              <c:strCache>
                <c:ptCount val="1"/>
                <c:pt idx="0">
                  <c:v> LV1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Pattern'!$B$5:$B$9</c:f>
              <c:numCache>
                <c:formatCode>0.0</c:formatCode>
                <c:ptCount val="4"/>
                <c:pt idx="0">
                  <c:v>2.1</c:v>
                </c:pt>
                <c:pt idx="1">
                  <c:v>2.1</c:v>
                </c:pt>
                <c:pt idx="2">
                  <c:v>2.2000000000000002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6-481A-9284-831F80213790}"/>
            </c:ext>
          </c:extLst>
        </c:ser>
        <c:ser>
          <c:idx val="1"/>
          <c:order val="1"/>
          <c:tx>
            <c:strRef>
              <c:f>'Complex Perception per Pattern'!$C$4</c:f>
              <c:strCache>
                <c:ptCount val="1"/>
                <c:pt idx="0">
                  <c:v> LV2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Pattern'!$C$5:$C$9</c:f>
              <c:numCache>
                <c:formatCode>0.0</c:formatCode>
                <c:ptCount val="4"/>
                <c:pt idx="0">
                  <c:v>2.8</c:v>
                </c:pt>
                <c:pt idx="1">
                  <c:v>3.1</c:v>
                </c:pt>
                <c:pt idx="2">
                  <c:v>3.3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66-481A-9284-831F80213790}"/>
            </c:ext>
          </c:extLst>
        </c:ser>
        <c:ser>
          <c:idx val="2"/>
          <c:order val="2"/>
          <c:tx>
            <c:strRef>
              <c:f>'Complex Perception per Pattern'!$D$4</c:f>
              <c:strCache>
                <c:ptCount val="1"/>
                <c:pt idx="0">
                  <c:v> LV3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Pattern'!$D$5:$D$9</c:f>
              <c:numCache>
                <c:formatCode>0.0</c:formatCode>
                <c:ptCount val="4"/>
                <c:pt idx="0">
                  <c:v>3.6</c:v>
                </c:pt>
                <c:pt idx="1">
                  <c:v>3.8</c:v>
                </c:pt>
                <c:pt idx="2">
                  <c:v>3.5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66-481A-9284-831F80213790}"/>
            </c:ext>
          </c:extLst>
        </c:ser>
        <c:ser>
          <c:idx val="3"/>
          <c:order val="3"/>
          <c:tx>
            <c:strRef>
              <c:f>'Complex Perception per Pattern'!$E$4</c:f>
              <c:strCache>
                <c:ptCount val="1"/>
                <c:pt idx="0">
                  <c:v> LV4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Pattern'!$E$5:$E$9</c:f>
              <c:numCache>
                <c:formatCode>0.0</c:formatCode>
                <c:ptCount val="4"/>
                <c:pt idx="0">
                  <c:v>3.8</c:v>
                </c:pt>
                <c:pt idx="1">
                  <c:v>4.3</c:v>
                </c:pt>
                <c:pt idx="2">
                  <c:v>4.5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66-481A-9284-831F80213790}"/>
            </c:ext>
          </c:extLst>
        </c:ser>
        <c:ser>
          <c:idx val="4"/>
          <c:order val="4"/>
          <c:tx>
            <c:strRef>
              <c:f>'Complex Perception per Pattern'!$F$4</c:f>
              <c:strCache>
                <c:ptCount val="1"/>
                <c:pt idx="0">
                  <c:v> LV5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Pattern'!$F$5:$F$9</c:f>
              <c:numCache>
                <c:formatCode>0.0</c:formatCode>
                <c:ptCount val="4"/>
                <c:pt idx="0">
                  <c:v>5</c:v>
                </c:pt>
                <c:pt idx="1">
                  <c:v>4.4000000000000004</c:v>
                </c:pt>
                <c:pt idx="2">
                  <c:v>4.9000000000000004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66-481A-9284-831F80213790}"/>
            </c:ext>
          </c:extLst>
        </c:ser>
        <c:ser>
          <c:idx val="5"/>
          <c:order val="5"/>
          <c:tx>
            <c:strRef>
              <c:f>'Complex Perception per Pattern'!$G$4</c:f>
              <c:strCache>
                <c:ptCount val="1"/>
                <c:pt idx="0">
                  <c:v> LV6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Pattern'!$G$5:$G$9</c:f>
              <c:numCache>
                <c:formatCode>0.0</c:formatCode>
                <c:ptCount val="4"/>
                <c:pt idx="0">
                  <c:v>5.5</c:v>
                </c:pt>
                <c:pt idx="1">
                  <c:v>5.3</c:v>
                </c:pt>
                <c:pt idx="2">
                  <c:v>5.4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66-481A-9284-831F80213790}"/>
            </c:ext>
          </c:extLst>
        </c:ser>
        <c:ser>
          <c:idx val="6"/>
          <c:order val="6"/>
          <c:tx>
            <c:strRef>
              <c:f>'Complex Perception per Pattern'!$H$4</c:f>
              <c:strCache>
                <c:ptCount val="1"/>
                <c:pt idx="0">
                  <c:v> LV7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Pattern'!$H$5:$H$9</c:f>
              <c:numCache>
                <c:formatCode>0.0</c:formatCode>
                <c:ptCount val="4"/>
                <c:pt idx="0">
                  <c:v>7</c:v>
                </c:pt>
                <c:pt idx="1">
                  <c:v>6.9</c:v>
                </c:pt>
                <c:pt idx="2">
                  <c:v>6.2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66-481A-9284-831F80213790}"/>
            </c:ext>
          </c:extLst>
        </c:ser>
        <c:ser>
          <c:idx val="7"/>
          <c:order val="7"/>
          <c:tx>
            <c:strRef>
              <c:f>'Complex Perception per Pattern'!$I$4</c:f>
              <c:strCache>
                <c:ptCount val="1"/>
                <c:pt idx="0">
                  <c:v> LV8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Pattern'!$I$5:$I$9</c:f>
              <c:numCache>
                <c:formatCode>0.0</c:formatCode>
                <c:ptCount val="4"/>
                <c:pt idx="0">
                  <c:v>9</c:v>
                </c:pt>
                <c:pt idx="1">
                  <c:v>8.4</c:v>
                </c:pt>
                <c:pt idx="2">
                  <c:v>8.6999999999999993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66-481A-9284-831F80213790}"/>
            </c:ext>
          </c:extLst>
        </c:ser>
        <c:ser>
          <c:idx val="8"/>
          <c:order val="8"/>
          <c:tx>
            <c:strRef>
              <c:f>'Complex Perception per Pattern'!$J$4</c:f>
              <c:strCache>
                <c:ptCount val="1"/>
                <c:pt idx="0">
                  <c:v> LV9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Pattern'!$J$5:$J$9</c:f>
              <c:numCache>
                <c:formatCode>0.0</c:formatCode>
                <c:ptCount val="4"/>
                <c:pt idx="0">
                  <c:v>8.1999999999999993</c:v>
                </c:pt>
                <c:pt idx="1">
                  <c:v>8.6</c:v>
                </c:pt>
                <c:pt idx="2">
                  <c:v>8.6999999999999993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66-481A-9284-831F80213790}"/>
            </c:ext>
          </c:extLst>
        </c:ser>
        <c:ser>
          <c:idx val="9"/>
          <c:order val="9"/>
          <c:tx>
            <c:strRef>
              <c:f>'Complex Perception per Pattern'!$K$4</c:f>
              <c:strCache>
                <c:ptCount val="1"/>
                <c:pt idx="0">
                  <c:v> LV10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Pattern'!$K$5:$K$9</c:f>
              <c:numCache>
                <c:formatCode>0.0</c:formatCode>
                <c:ptCount val="4"/>
                <c:pt idx="0">
                  <c:v>8</c:v>
                </c:pt>
                <c:pt idx="1">
                  <c:v>8</c:v>
                </c:pt>
                <c:pt idx="2">
                  <c:v>7.6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B66-481A-9284-831F802137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[ExperimentComplexityResultsGraph_participants.xlsx]ComplexLvChosen!PivotTable1</c:name>
    <c:fmtId val="12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6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5"/>
      </c:pivotFmt>
      <c:pivotFmt>
        <c:idx val="7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ComplexLvChosen!$B$4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ComplexLvChosen!$A$5:$A$8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ComplexLvChosen!$B$5:$B$8</c:f>
              <c:numCache>
                <c:formatCode>0.0</c:formatCode>
                <c:ptCount val="3"/>
                <c:pt idx="0">
                  <c:v>4.5</c:v>
                </c:pt>
                <c:pt idx="1">
                  <c:v>4.7</c:v>
                </c:pt>
                <c:pt idx="2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F-42E2-A702-60C28442E6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ComplexLvChosen!$C$4</c:f>
              <c:strCache>
                <c:ptCount val="1"/>
                <c:pt idx="0">
                  <c:v> Mean</c:v>
                </c:pt>
              </c:strCache>
            </c:strRef>
          </c:tx>
          <c:spPr>
            <a:ln w="5080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79F-42E2-A702-60C28442E6A4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79F-42E2-A702-60C28442E6A4}"/>
              </c:ext>
            </c:extLst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579F-42E2-A702-60C28442E6A4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579F-42E2-A702-60C28442E6A4}"/>
              </c:ext>
            </c:extLst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579F-42E2-A702-60C28442E6A4}"/>
              </c:ext>
            </c:extLst>
          </c:dPt>
          <c:cat>
            <c:strRef>
              <c:f>ComplexLvChosen!$A$5:$A$8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ComplexLvChosen!$C$5:$C$8</c:f>
              <c:numCache>
                <c:formatCode>0.0</c:formatCode>
                <c:ptCount val="3"/>
                <c:pt idx="0">
                  <c:v>4.7000000000000011</c:v>
                </c:pt>
                <c:pt idx="1">
                  <c:v>4.7000000000000011</c:v>
                </c:pt>
                <c:pt idx="2">
                  <c:v>4.7000000000000011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9F-42E2-A702-60C28442E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671961841552988E-2"/>
          <c:y val="0.80178303138636442"/>
          <c:w val="0.852655918580002"/>
          <c:h val="0.12037340184708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Probability (%)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38100">
                <a:solidFill>
                  <a:srgbClr val="00B0F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MainTable!$V$3:$V$35</c:f>
                <c:numCache>
                  <c:formatCode>General</c:formatCode>
                  <c:ptCount val="33"/>
                  <c:pt idx="0">
                    <c:v>0.28888593905301296</c:v>
                  </c:pt>
                  <c:pt idx="1">
                    <c:v>0.28888593905301296</c:v>
                  </c:pt>
                  <c:pt idx="2">
                    <c:v>0.17672500042984568</c:v>
                  </c:pt>
                  <c:pt idx="3">
                    <c:v>0.17672500042984568</c:v>
                  </c:pt>
                  <c:pt idx="4">
                    <c:v>0.39495215210909607</c:v>
                  </c:pt>
                  <c:pt idx="5">
                    <c:v>0.33031945462075724</c:v>
                  </c:pt>
                  <c:pt idx="6">
                    <c:v>0.33031945462075724</c:v>
                  </c:pt>
                  <c:pt idx="7">
                    <c:v>0.39495215210909607</c:v>
                  </c:pt>
                  <c:pt idx="8">
                    <c:v>5.0585455913722842E-2</c:v>
                  </c:pt>
                  <c:pt idx="9">
                    <c:v>0.28888593905301296</c:v>
                  </c:pt>
                  <c:pt idx="10">
                    <c:v>0.28888593905301296</c:v>
                  </c:pt>
                  <c:pt idx="11">
                    <c:v>0.17672500042984568</c:v>
                  </c:pt>
                  <c:pt idx="12">
                    <c:v>0.28888593905301296</c:v>
                  </c:pt>
                  <c:pt idx="13">
                    <c:v>0.17672500042984568</c:v>
                  </c:pt>
                  <c:pt idx="14">
                    <c:v>0.37769557929550768</c:v>
                  </c:pt>
                  <c:pt idx="15">
                    <c:v>0.11821558746248943</c:v>
                  </c:pt>
                  <c:pt idx="16">
                    <c:v>1.7312655113702405E-2</c:v>
                  </c:pt>
                  <c:pt idx="17">
                    <c:v>0.28888593905301296</c:v>
                  </c:pt>
                  <c:pt idx="18">
                    <c:v>0.37769557929550768</c:v>
                  </c:pt>
                  <c:pt idx="19">
                    <c:v>0.28888593905301296</c:v>
                  </c:pt>
                  <c:pt idx="20">
                    <c:v>0.37769557929550768</c:v>
                  </c:pt>
                  <c:pt idx="21">
                    <c:v>0.37769557929550768</c:v>
                  </c:pt>
                  <c:pt idx="22">
                    <c:v>0.37769557929550768</c:v>
                  </c:pt>
                  <c:pt idx="23">
                    <c:v>0.39495215210909607</c:v>
                  </c:pt>
                  <c:pt idx="24">
                    <c:v>0.39495215210909607</c:v>
                  </c:pt>
                  <c:pt idx="25">
                    <c:v>0.39495215210909607</c:v>
                  </c:pt>
                  <c:pt idx="26">
                    <c:v>0.22095859829284947</c:v>
                  </c:pt>
                  <c:pt idx="27">
                    <c:v>0.22095859829284947</c:v>
                  </c:pt>
                  <c:pt idx="28">
                    <c:v>0.22095859829284947</c:v>
                  </c:pt>
                  <c:pt idx="29">
                    <c:v>0.22095859829284947</c:v>
                  </c:pt>
                </c:numCache>
              </c:numRef>
            </c:minus>
            <c:spPr>
              <a:noFill/>
              <a:ln w="1270" cap="flat" cmpd="sng" algn="ctr">
                <a:solidFill>
                  <a:schemeClr val="tx1">
                    <a:lumMod val="65000"/>
                    <a:lumOff val="35000"/>
                    <a:alpha val="50000"/>
                  </a:schemeClr>
                </a:solidFill>
                <a:round/>
              </a:ln>
              <a:effectLst/>
            </c:spPr>
          </c:errBars>
          <c:xVal>
            <c:numRef>
              <c:f>MainTable!$G$3:$G$34</c:f>
              <c:numCache>
                <c:formatCode>0</c:formatCode>
                <c:ptCount val="3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10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</c:numCache>
            </c:numRef>
          </c:xVal>
          <c:yVal>
            <c:numRef>
              <c:f>MainTable!$V$3:$V$34</c:f>
              <c:numCache>
                <c:formatCode>0%</c:formatCode>
                <c:ptCount val="32"/>
                <c:pt idx="0">
                  <c:v>0.28888593905301296</c:v>
                </c:pt>
                <c:pt idx="1">
                  <c:v>0.28888593905301296</c:v>
                </c:pt>
                <c:pt idx="2">
                  <c:v>0.17672500042984568</c:v>
                </c:pt>
                <c:pt idx="3">
                  <c:v>0.17672500042984568</c:v>
                </c:pt>
                <c:pt idx="4">
                  <c:v>0.39495215210909607</c:v>
                </c:pt>
                <c:pt idx="5">
                  <c:v>0.33031945462075724</c:v>
                </c:pt>
                <c:pt idx="6">
                  <c:v>0.33031945462075724</c:v>
                </c:pt>
                <c:pt idx="7">
                  <c:v>0.39495215210909607</c:v>
                </c:pt>
                <c:pt idx="8">
                  <c:v>5.0585455913722842E-2</c:v>
                </c:pt>
                <c:pt idx="9">
                  <c:v>0.28888593905301296</c:v>
                </c:pt>
                <c:pt idx="10">
                  <c:v>0.28888593905301296</c:v>
                </c:pt>
                <c:pt idx="11">
                  <c:v>0.17672500042984568</c:v>
                </c:pt>
                <c:pt idx="12">
                  <c:v>0.28888593905301296</c:v>
                </c:pt>
                <c:pt idx="13">
                  <c:v>0.17672500042984568</c:v>
                </c:pt>
                <c:pt idx="14">
                  <c:v>0.37769557929550768</c:v>
                </c:pt>
                <c:pt idx="15">
                  <c:v>0.11821558746248943</c:v>
                </c:pt>
                <c:pt idx="16">
                  <c:v>1.7312655113702405E-2</c:v>
                </c:pt>
                <c:pt idx="17">
                  <c:v>0.28888593905301296</c:v>
                </c:pt>
                <c:pt idx="18">
                  <c:v>0.37769557929550768</c:v>
                </c:pt>
                <c:pt idx="19">
                  <c:v>0.28888593905301296</c:v>
                </c:pt>
                <c:pt idx="20">
                  <c:v>0.37769557929550768</c:v>
                </c:pt>
                <c:pt idx="21">
                  <c:v>0.37769557929550768</c:v>
                </c:pt>
                <c:pt idx="22">
                  <c:v>0.37769557929550768</c:v>
                </c:pt>
                <c:pt idx="23">
                  <c:v>0.39495215210909607</c:v>
                </c:pt>
                <c:pt idx="24">
                  <c:v>0.39495215210909607</c:v>
                </c:pt>
                <c:pt idx="25">
                  <c:v>0.39495215210909607</c:v>
                </c:pt>
                <c:pt idx="26">
                  <c:v>0.22095859829284947</c:v>
                </c:pt>
                <c:pt idx="27">
                  <c:v>0.22095859829284947</c:v>
                </c:pt>
                <c:pt idx="28">
                  <c:v>0.22095859829284947</c:v>
                </c:pt>
                <c:pt idx="29">
                  <c:v>0.22095859829284947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4-4E69-B298-29CB738F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87647"/>
        <c:axId val="67364127"/>
      </c:scatterChart>
      <c:valAx>
        <c:axId val="67387647"/>
        <c:scaling>
          <c:orientation val="minMax"/>
          <c:max val="1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4127"/>
        <c:crosses val="autoZero"/>
        <c:crossBetween val="midCat"/>
        <c:majorUnit val="1"/>
      </c:valAx>
      <c:valAx>
        <c:axId val="67364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7647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SurveyTable!$B$2:$B$11</c:f>
              <c:strCache>
                <c:ptCount val="10"/>
                <c:pt idx="0">
                  <c:v>To what extent do you find the overall complexity of this facade design appealing?</c:v>
                </c:pt>
                <c:pt idx="1">
                  <c:v>How do you rate the intricacy of the patterns and textures used in this facade design?</c:v>
                </c:pt>
                <c:pt idx="2">
                  <c:v>To what extent do you think the arrangement of architectural elements on this facade adds to its visual interest?</c:v>
                </c:pt>
                <c:pt idx="3">
                  <c:v>How complex do you perceive the facade's use of patterns and textures? </c:v>
                </c:pt>
                <c:pt idx="4">
                  <c:v>How detailed do you find the ornamentation on this facade design? </c:v>
                </c:pt>
                <c:pt idx="5">
                  <c:v>How much do the combination of materials contribute to the overall complexity of the facade?</c:v>
                </c:pt>
                <c:pt idx="6">
                  <c:v>To what degree does the composition of the facade strike you as aesthetically intricate?</c:v>
                </c:pt>
                <c:pt idx="7">
                  <c:v>How much do you believe that the arrangement of shapes and forms on the facade contributes to its complexity?</c:v>
                </c:pt>
                <c:pt idx="8">
                  <c:v>How significantly does the use of color enhance the facade's visual complexity?</c:v>
                </c:pt>
                <c:pt idx="9">
                  <c:v>How much depth and layering do you observe in the design of this facade? </c:v>
                </c:pt>
              </c:strCache>
            </c:strRef>
          </c:cat>
          <c:val>
            <c:numRef>
              <c:f>SurveyTable!$C$2:$C$11</c:f>
              <c:numCache>
                <c:formatCode>0.0</c:formatCode>
                <c:ptCount val="10"/>
                <c:pt idx="0">
                  <c:v>4.1428571428571432</c:v>
                </c:pt>
                <c:pt idx="1">
                  <c:v>4.4285714285714288</c:v>
                </c:pt>
                <c:pt idx="2">
                  <c:v>5.2857142857142856</c:v>
                </c:pt>
                <c:pt idx="3">
                  <c:v>3.7142857142857144</c:v>
                </c:pt>
                <c:pt idx="4">
                  <c:v>5.1428571428571432</c:v>
                </c:pt>
                <c:pt idx="5">
                  <c:v>5.1428571428571432</c:v>
                </c:pt>
                <c:pt idx="6">
                  <c:v>4.5714285714285712</c:v>
                </c:pt>
                <c:pt idx="7">
                  <c:v>6.2857142857142856</c:v>
                </c:pt>
                <c:pt idx="8">
                  <c:v>4.8571428571428568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A-4B91-81C7-FBBE57E0F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1901535"/>
        <c:axId val="1751903455"/>
      </c:barChart>
      <c:catAx>
        <c:axId val="175190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3455"/>
        <c:crosses val="autoZero"/>
        <c:auto val="1"/>
        <c:lblAlgn val="l"/>
        <c:lblOffset val="100"/>
        <c:noMultiLvlLbl val="0"/>
      </c:catAx>
      <c:valAx>
        <c:axId val="1751903455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SurveyTable!$D$7:$D$11</c:f>
                <c:numCache>
                  <c:formatCode>General</c:formatCode>
                  <c:ptCount val="5"/>
                  <c:pt idx="0">
                    <c:v>1.4568627181693672</c:v>
                  </c:pt>
                  <c:pt idx="1">
                    <c:v>1.7612611437054218</c:v>
                  </c:pt>
                  <c:pt idx="2">
                    <c:v>0.6998542122237652</c:v>
                  </c:pt>
                  <c:pt idx="3">
                    <c:v>1.4568627181693672</c:v>
                  </c:pt>
                  <c:pt idx="4">
                    <c:v>1.927248223318863</c:v>
                  </c:pt>
                </c:numCache>
              </c:numRef>
            </c:plus>
            <c:minus>
              <c:numRef>
                <c:f>SurveyTable!$D$7:$D$11</c:f>
                <c:numCache>
                  <c:formatCode>General</c:formatCode>
                  <c:ptCount val="5"/>
                  <c:pt idx="0">
                    <c:v>1.4568627181693672</c:v>
                  </c:pt>
                  <c:pt idx="1">
                    <c:v>1.7612611437054218</c:v>
                  </c:pt>
                  <c:pt idx="2">
                    <c:v>0.6998542122237652</c:v>
                  </c:pt>
                  <c:pt idx="3">
                    <c:v>1.4568627181693672</c:v>
                  </c:pt>
                  <c:pt idx="4">
                    <c:v>1.927248223318863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SurveyTable!$C$7:$C$11</c:f>
              <c:numCache>
                <c:formatCode>0.0</c:formatCode>
                <c:ptCount val="5"/>
                <c:pt idx="0">
                  <c:v>5.1428571428571432</c:v>
                </c:pt>
                <c:pt idx="1">
                  <c:v>4.5714285714285712</c:v>
                </c:pt>
                <c:pt idx="2">
                  <c:v>6.2857142857142856</c:v>
                </c:pt>
                <c:pt idx="3">
                  <c:v>4.8571428571428568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5-4986-8266-2AA99E10E28E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SurveyTable!$D$7:$D$11</c:f>
              <c:numCache>
                <c:formatCode>0.0</c:formatCode>
                <c:ptCount val="5"/>
                <c:pt idx="0">
                  <c:v>1.4568627181693672</c:v>
                </c:pt>
                <c:pt idx="1">
                  <c:v>1.7612611437054218</c:v>
                </c:pt>
                <c:pt idx="2">
                  <c:v>0.6998542122237652</c:v>
                </c:pt>
                <c:pt idx="3">
                  <c:v>1.4568627181693672</c:v>
                </c:pt>
                <c:pt idx="4">
                  <c:v>1.927248223318863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5-4986-8266-2AA99E10E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SurveyTable!$D$2:$D$11</c:f>
                <c:numCache>
                  <c:formatCode>General</c:formatCode>
                  <c:ptCount val="10"/>
                  <c:pt idx="0">
                    <c:v>1.8070158058105026</c:v>
                  </c:pt>
                  <c:pt idx="1">
                    <c:v>1.4982983545287878</c:v>
                  </c:pt>
                  <c:pt idx="2">
                    <c:v>1.3850513878332369</c:v>
                  </c:pt>
                  <c:pt idx="3">
                    <c:v>1.6659862556700857</c:v>
                  </c:pt>
                  <c:pt idx="4">
                    <c:v>1.2453996981544782</c:v>
                  </c:pt>
                  <c:pt idx="5">
                    <c:v>1.4568627181693672</c:v>
                  </c:pt>
                  <c:pt idx="6">
                    <c:v>1.7612611437054218</c:v>
                  </c:pt>
                  <c:pt idx="7">
                    <c:v>0.6998542122237652</c:v>
                  </c:pt>
                  <c:pt idx="8">
                    <c:v>1.4568627181693672</c:v>
                  </c:pt>
                  <c:pt idx="9">
                    <c:v>1.927248223318863</c:v>
                  </c:pt>
                </c:numCache>
              </c:numRef>
            </c:plus>
            <c:minus>
              <c:numRef>
                <c:f>SurveyTable!$D$2:$D$11</c:f>
                <c:numCache>
                  <c:formatCode>General</c:formatCode>
                  <c:ptCount val="10"/>
                  <c:pt idx="0">
                    <c:v>1.8070158058105026</c:v>
                  </c:pt>
                  <c:pt idx="1">
                    <c:v>1.4982983545287878</c:v>
                  </c:pt>
                  <c:pt idx="2">
                    <c:v>1.3850513878332369</c:v>
                  </c:pt>
                  <c:pt idx="3">
                    <c:v>1.6659862556700857</c:v>
                  </c:pt>
                  <c:pt idx="4">
                    <c:v>1.2453996981544782</c:v>
                  </c:pt>
                  <c:pt idx="5">
                    <c:v>1.4568627181693672</c:v>
                  </c:pt>
                  <c:pt idx="6">
                    <c:v>1.7612611437054218</c:v>
                  </c:pt>
                  <c:pt idx="7">
                    <c:v>0.6998542122237652</c:v>
                  </c:pt>
                  <c:pt idx="8">
                    <c:v>1.4568627181693672</c:v>
                  </c:pt>
                  <c:pt idx="9">
                    <c:v>1.927248223318863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SurveyTable!$C$2:$C$6</c:f>
              <c:numCache>
                <c:formatCode>0.0</c:formatCode>
                <c:ptCount val="5"/>
                <c:pt idx="0">
                  <c:v>4.1428571428571432</c:v>
                </c:pt>
                <c:pt idx="1">
                  <c:v>4.4285714285714288</c:v>
                </c:pt>
                <c:pt idx="2">
                  <c:v>5.2857142857142856</c:v>
                </c:pt>
                <c:pt idx="3">
                  <c:v>3.7142857142857144</c:v>
                </c:pt>
                <c:pt idx="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6-4152-B65A-BCDD55F30B99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SurveyTable!$D$2:$D$6</c:f>
              <c:numCache>
                <c:formatCode>0.0</c:formatCode>
                <c:ptCount val="5"/>
                <c:pt idx="0">
                  <c:v>1.8070158058105026</c:v>
                </c:pt>
                <c:pt idx="1">
                  <c:v>1.4982983545287878</c:v>
                </c:pt>
                <c:pt idx="2">
                  <c:v>1.3850513878332369</c:v>
                </c:pt>
                <c:pt idx="3">
                  <c:v>1.6659862556700857</c:v>
                </c:pt>
                <c:pt idx="4">
                  <c:v>1.2453996981544782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6-4152-B65A-BCDD55F30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2-47E0-A3B7-AFD2F052199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2-47E0-A3B7-AFD2F052199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2-47E0-A3B7-AFD2F052199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2-47E0-A3B7-AFD2F052199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2-47E0-A3B7-AFD2F0521999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C9-4F12-9185-7BBE2B3837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C9-4F12-9185-7BBE2B3837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EE8-4E19-833E-5637F0297DBC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EE8-4E19-833E-5637F0297DBC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EE8-4E19-833E-5637F0297DBC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EE8-4E19-833E-5637F0297DBC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EE8-4E19-833E-5637F0297D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Graphs'!$A$5:$A$11</c:f>
              <c:strCache>
                <c:ptCount val="7"/>
                <c:pt idx="0">
                  <c:v>Computer engineer</c:v>
                </c:pt>
                <c:pt idx="1">
                  <c:v>Architect</c:v>
                </c:pt>
                <c:pt idx="2">
                  <c:v>Mechanical Engineer</c:v>
                </c:pt>
                <c:pt idx="3">
                  <c:v>Mathematics</c:v>
                </c:pt>
                <c:pt idx="4">
                  <c:v>Marine biologist</c:v>
                </c:pt>
                <c:pt idx="5">
                  <c:v>Undergraduate Student</c:v>
                </c:pt>
                <c:pt idx="6">
                  <c:v>Material Engineer</c:v>
                </c:pt>
              </c:strCache>
            </c:strRef>
          </c:cat>
          <c:val>
            <c:numRef>
              <c:f>'Survey Graphs'!$B$5:$B$11</c:f>
              <c:numCache>
                <c:formatCode>0.00%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9-4BB2-AE97-A70FEB031C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50058986905216"/>
          <c:y val="0.2177519526926604"/>
          <c:w val="0.26710735875748809"/>
          <c:h val="0.509155677829427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Graphs'!$E$4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B-4DF4-9655-086652C551E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B-4DF4-9655-086652C551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Graphs'!$D$5:$D$6</c:f>
              <c:strCache>
                <c:ptCount val="2"/>
                <c:pt idx="0">
                  <c:v>a) None</c:v>
                </c:pt>
                <c:pt idx="1">
                  <c:v>c) 1-5 years</c:v>
                </c:pt>
              </c:strCache>
            </c:strRef>
          </c:cat>
          <c:val>
            <c:numRef>
              <c:f>'Survey Graphs'!$E$5:$E$6</c:f>
              <c:numCache>
                <c:formatCode>0.00%</c:formatCode>
                <c:ptCount val="2"/>
                <c:pt idx="0">
                  <c:v>0.83333333333333337</c:v>
                </c:pt>
                <c:pt idx="1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8-4F46-8BA4-C049303D5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258155</xdr:colOff>
      <xdr:row>1</xdr:row>
      <xdr:rowOff>82604</xdr:rowOff>
    </xdr:from>
    <xdr:to>
      <xdr:col>18</xdr:col>
      <xdr:colOff>195842</xdr:colOff>
      <xdr:row>33</xdr:row>
      <xdr:rowOff>169135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92E01-83A2-9F70-9C5C-751E4C6B3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313764</xdr:colOff>
      <xdr:row>4</xdr:row>
      <xdr:rowOff>114921</xdr:rowOff>
    </xdr:from>
    <xdr:to>
      <xdr:col>21</xdr:col>
      <xdr:colOff>190499</xdr:colOff>
      <xdr:row>26</xdr:row>
      <xdr:rowOff>81858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B15B8-8060-4C81-B9B2-A30D61116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223892</xdr:colOff>
      <xdr:row>3</xdr:row>
      <xdr:rowOff>148538</xdr:rowOff>
    </xdr:from>
    <xdr:to>
      <xdr:col>18</xdr:col>
      <xdr:colOff>803979</xdr:colOff>
      <xdr:row>25</xdr:row>
      <xdr:rowOff>120238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54626-1355-4CAB-AFBB-B6AD14804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19825</xdr:colOff>
      <xdr:row>3</xdr:row>
      <xdr:rowOff>2487</xdr:rowOff>
    </xdr:from>
    <xdr:to>
      <xdr:col>16</xdr:col>
      <xdr:colOff>453996</xdr:colOff>
      <xdr:row>24</xdr:row>
      <xdr:rowOff>160233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349BF-CA60-475B-ACCB-185D765E1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576541</xdr:colOff>
      <xdr:row>1</xdr:row>
      <xdr:rowOff>50986</xdr:rowOff>
    </xdr:from>
    <xdr:to>
      <xdr:col>11</xdr:col>
      <xdr:colOff>252692</xdr:colOff>
      <xdr:row>20</xdr:row>
      <xdr:rowOff>31936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E7EDE-7789-41DC-90F6-22DABE14E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434229</xdr:colOff>
      <xdr:row>1</xdr:row>
      <xdr:rowOff>215154</xdr:rowOff>
    </xdr:from>
    <xdr:to>
      <xdr:col>13</xdr:col>
      <xdr:colOff>262779</xdr:colOff>
      <xdr:row>18</xdr:row>
      <xdr:rowOff>34179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7595E-2962-1371-E084-642017E7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358589</xdr:colOff>
      <xdr:row>19</xdr:row>
      <xdr:rowOff>1</xdr:rowOff>
    </xdr:from>
    <xdr:to>
      <xdr:col>13</xdr:col>
      <xdr:colOff>89648</xdr:colOff>
      <xdr:row>40</xdr:row>
      <xdr:rowOff>145677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D3ED34-6040-497C-AC81-40883BC6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493059</xdr:colOff>
      <xdr:row>19</xdr:row>
      <xdr:rowOff>22412</xdr:rowOff>
    </xdr:from>
    <xdr:to>
      <xdr:col>5</xdr:col>
      <xdr:colOff>134471</xdr:colOff>
      <xdr:row>40</xdr:row>
      <xdr:rowOff>168088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9D1007-06D1-4554-A6D7-37211D3D6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19</xdr:row>
      <xdr:rowOff>47624</xdr:rowOff>
    </xdr:from>
    <xdr:to>
      <xdr:col>8</xdr:col>
      <xdr:colOff>57150</xdr:colOff>
      <xdr:row>37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2A3BF-15FD-7EE0-8365-9430327A7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607218</xdr:colOff>
      <xdr:row>18</xdr:row>
      <xdr:rowOff>180975</xdr:rowOff>
    </xdr:from>
    <xdr:to>
      <xdr:col>18</xdr:col>
      <xdr:colOff>38100</xdr:colOff>
      <xdr:row>34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4B7CA2-66A7-7B7C-E777-9B3F0A8F9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7.840416898151" createdVersion="8" refreshedVersion="8" minRefreshableVersion="3" recordCount="31" xr:uid="{E3B8432B-442A-47AB-AE7C-7CA624C28305}">
  <cacheSource type="worksheet">
    <worksheetSource name="Table1"/>
  </cacheSource>
  <cacheFields count="40">
    <cacheField name="Participant" numFmtId="0">
      <sharedItems containsString="0" containsBlank="1" containsNumber="1" containsInteger="1" minValue="1" maxValue="30"/>
    </cacheField>
    <cacheField name="ID" numFmtId="0">
      <sharedItems containsBlank="1"/>
    </cacheField>
    <cacheField name="Participant2" numFmtId="0">
      <sharedItems containsBlank="1"/>
    </cacheField>
    <cacheField name="Code" numFmtId="0">
      <sharedItems containsBlank="1"/>
    </cacheField>
    <cacheField name="Gender" numFmtId="0">
      <sharedItems containsBlank="1"/>
    </cacheField>
    <cacheField name="Patern" numFmtId="0">
      <sharedItems containsSemiMixedTypes="0" containsString="0" containsNumber="1" containsInteger="1" minValue="0" maxValue="3"/>
    </cacheField>
    <cacheField name="Level Chosen" numFmtId="1">
      <sharedItems containsString="0" containsBlank="1" containsNumber="1" containsInteger="1" minValue="2" maxValue="10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7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1" maxValue="7"/>
    </cacheField>
    <cacheField name="LV7" numFmtId="1">
      <sharedItems containsString="0" containsBlank="1" containsNumber="1" containsInteger="1" minValue="2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tring="0" containsBlank="1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4.3888888888888893" maxValue="4.3888888888888893"/>
    </cacheField>
    <cacheField name="Standard Deviation" numFmtId="2">
      <sharedItems containsSemiMixedTypes="0" containsString="0" containsNumber="1" minValue="2.4298808587365599" maxValue="2.4298808587365599"/>
    </cacheField>
    <cacheField name="Z-score" numFmtId="2">
      <sharedItems containsSemiMixedTypes="0" containsString="0" containsNumber="1" minValue="-1.8062156723070508" maxValue="2.3092124418102795"/>
    </cacheField>
    <cacheField name="Probability" numFmtId="9">
      <sharedItems containsSemiMixedTypes="0" containsString="0" containsNumber="1" minValue="2.7731964336435863E-2" maxValue="0.3938655614688667"/>
    </cacheField>
    <cacheField name="Probability SD" numFmtId="0">
      <sharedItems containsSemiMixedTypes="0" containsString="0" containsNumber="1" minValue="0.12764730227735613" maxValue="0.12764730227735613"/>
    </cacheField>
    <cacheField name="Q1" numFmtId="0">
      <sharedItems containsBlank="1" count="21">
        <m/>
        <s v="Mathematics"/>
        <s v="Computer engineer"/>
        <s v="Undergraduate Student"/>
        <s v="Architect"/>
        <s v="Marine biologist"/>
        <s v="Mechanical Engineer"/>
        <s v="Material Engineer"/>
        <s v="University Student" u="1"/>
        <s v="mathematic student" u="1"/>
        <s v="student" u="1"/>
        <s v="Chemistry" u="1"/>
        <s v="PH.D student" u="1"/>
        <s v="Postdoc (Mathematics)" u="1"/>
        <s v="`student" u="1"/>
        <s v="Science phD student " u="1"/>
        <s v="University Student å¤§å­¦ç”Ÿ" u="1"/>
        <s v="・､ｧ・ｭｦ・・・" u="1"/>
        <s v="Architect ・ｻｺ・ｨｭ・・" u="1"/>
        <s v="Architect å»ºè¨­è€…" u="1"/>
        <s v="Student, applied chemistry" u="1"/>
      </sharedItems>
    </cacheField>
    <cacheField name="Q2" numFmtId="0">
      <sharedItems containsBlank="1" count="3">
        <m/>
        <s v="a) None"/>
        <s v="c) 1-5 years"/>
      </sharedItems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2" maxValue="7"/>
    </cacheField>
    <cacheField name="Q8" numFmtId="0">
      <sharedItems containsString="0" containsBlank="1" containsNumber="1" containsInteger="1" minValue="2" maxValue="6"/>
    </cacheField>
    <cacheField name="Q9" numFmtId="0">
      <sharedItems containsString="0" containsBlank="1" containsNumber="1" containsInteger="1" minValue="2" maxValue="7"/>
    </cacheField>
    <cacheField name="Q10" numFmtId="0">
      <sharedItems containsString="0" containsBlank="1" containsNumber="1" containsInteger="1" minValue="3" maxValue="7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5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7"/>
    </cacheField>
    <cacheField name="Mean Q6" numFmtId="164">
      <sharedItems containsSemiMixedTypes="0" containsString="0" containsNumber="1" minValue="4.666666666666667" maxValue="4.666666666666667"/>
    </cacheField>
    <cacheField name="SD Q6" numFmtId="0">
      <sharedItems containsSemiMixedTypes="0" containsString="0" containsNumber="1" minValue="1.3743685418725535" maxValue="1.37436854187255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8.700553125003" createdVersion="8" refreshedVersion="8" minRefreshableVersion="3" recordCount="31" xr:uid="{E0582D7C-A65B-42B0-A1D4-FFD2756A3D8F}">
  <cacheSource type="worksheet">
    <worksheetSource name="Table1"/>
  </cacheSource>
  <cacheFields count="40">
    <cacheField name="Participant" numFmtId="0">
      <sharedItems containsString="0" containsBlank="1" containsNumber="1" containsInteger="1" minValue="1" maxValue="30"/>
    </cacheField>
    <cacheField name="ID" numFmtId="0">
      <sharedItems containsBlank="1" count="49">
        <m/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  <s v="R"/>
        <s v="S"/>
        <s v="T"/>
        <s v="U"/>
        <s v="V"/>
        <s v="W"/>
        <s v="X"/>
        <s v="Y"/>
        <s v="Z"/>
        <s v="1A"/>
        <s v="1B"/>
        <s v="1C"/>
        <s v="1D"/>
        <s v="AH" u="1"/>
        <s v="A1" u="1"/>
        <s v="1F" u="1"/>
        <s v="1H" u="1"/>
        <s v="1J" u="1"/>
        <s v="1L" u="1"/>
        <s v="AA" u="1"/>
        <s v="AC" u="1"/>
        <s v="AE" u="1"/>
        <s v="AG" u="1"/>
        <s v="1E" u="1"/>
        <s v="1G" u="1"/>
        <s v="1I" u="1"/>
        <s v="1K" u="1"/>
        <s v="1M" u="1"/>
        <s v="AB" u="1"/>
        <s v="AD" u="1"/>
        <s v="AF" u="1"/>
      </sharedItems>
    </cacheField>
    <cacheField name="Participant2" numFmtId="0">
      <sharedItems containsBlank="1"/>
    </cacheField>
    <cacheField name="Code" numFmtId="0">
      <sharedItems containsBlank="1"/>
    </cacheField>
    <cacheField name="Gender" numFmtId="0">
      <sharedItems containsBlank="1"/>
    </cacheField>
    <cacheField name="Patern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Level Chosen" numFmtId="1">
      <sharedItems containsString="0" containsBlank="1" containsNumber="1" containsInteger="1" minValue="2" maxValue="10"/>
    </cacheField>
    <cacheField name="LV1" numFmtId="1">
      <sharedItems containsSemiMixedTypes="0" containsString="0" containsNumber="1" containsInteger="1" minValue="1" maxValue="8"/>
    </cacheField>
    <cacheField name="LV2" numFmtId="1">
      <sharedItems containsSemiMixedTypes="0" containsString="0" containsNumber="1" containsInteger="1" minValue="2" maxValue="10"/>
    </cacheField>
    <cacheField name="LV3" numFmtId="1">
      <sharedItems containsSemiMixedTypes="0" containsString="0" containsNumber="1" containsInteger="1" minValue="1" maxValue="10"/>
    </cacheField>
    <cacheField name="LV4" numFmtId="1">
      <sharedItems containsSemiMixedTypes="0" containsString="0" containsNumber="1" containsInteger="1" minValue="1" maxValue="7"/>
    </cacheField>
    <cacheField name="LV5" numFmtId="1">
      <sharedItems containsSemiMixedTypes="0" containsString="0" containsNumber="1" containsInteger="1" minValue="1" maxValue="7"/>
    </cacheField>
    <cacheField name="LV6" numFmtId="1">
      <sharedItems containsSemiMixedTypes="0" containsString="0" containsNumber="1" containsInteger="1" minValue="1" maxValue="7"/>
    </cacheField>
    <cacheField name="LV7" numFmtId="1">
      <sharedItems containsSemiMixedTypes="0" containsString="0" containsNumber="1" containsInteger="1" minValue="2" maxValue="8"/>
    </cacheField>
    <cacheField name="LV8" numFmtId="1">
      <sharedItems containsSemiMixedTypes="0" containsString="0" containsNumber="1" containsInteger="1" minValue="1" maxValue="10"/>
    </cacheField>
    <cacheField name="LV9" numFmtId="1">
      <sharedItems containsSemiMixedTypes="0" containsString="0" containsNumber="1" containsInteger="1" minValue="2" maxValue="10"/>
    </cacheField>
    <cacheField name="LV10" numFmtId="1">
      <sharedItems containsSemiMixedTypes="0" containsString="0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4.7" maxValue="4.7"/>
    </cacheField>
    <cacheField name="Standard Deviation" numFmtId="2">
      <sharedItems containsSemiMixedTypes="0" containsString="0" containsNumber="1" minValue="2.1158134763411134" maxValue="2.1158134763411134"/>
    </cacheField>
    <cacheField name="Z-score" numFmtId="2">
      <sharedItems containsSemiMixedTypes="0" containsString="0" containsNumber="1" minValue="-2.2213678344311019" maxValue="2.5049467069116678"/>
    </cacheField>
    <cacheField name="Probability" numFmtId="9">
      <sharedItems containsSemiMixedTypes="0" containsString="0" containsNumber="1" minValue="1.7312655113702405E-2" maxValue="0.39495215210909607"/>
    </cacheField>
    <cacheField name="Probability SD" numFmtId="0">
      <sharedItems containsSemiMixedTypes="0" containsString="0" containsNumber="1" minValue="0.11086910628672252" maxValue="0.11086910628672252"/>
    </cacheField>
    <cacheField name="Q1" numFmtId="0">
      <sharedItems containsBlank="1"/>
    </cacheField>
    <cacheField name="Q2" numFmtId="0">
      <sharedItems containsBlank="1"/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2" maxValue="7"/>
    </cacheField>
    <cacheField name="Q8" numFmtId="0">
      <sharedItems containsString="0" containsBlank="1" containsNumber="1" containsInteger="1" minValue="2" maxValue="6"/>
    </cacheField>
    <cacheField name="Q9" numFmtId="0">
      <sharedItems containsString="0" containsBlank="1" containsNumber="1" containsInteger="1" minValue="2" maxValue="7"/>
    </cacheField>
    <cacheField name="Q10" numFmtId="0">
      <sharedItems containsString="0" containsBlank="1" containsNumber="1" containsInteger="1" minValue="3" maxValue="7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5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7"/>
    </cacheField>
    <cacheField name="Mean Q6" numFmtId="164">
      <sharedItems containsSemiMixedTypes="0" containsString="0" containsNumber="1" minValue="4.666666666666667" maxValue="4.666666666666667"/>
    </cacheField>
    <cacheField name="SD Q6" numFmtId="0">
      <sharedItems containsSemiMixedTypes="0" containsString="0" containsNumber="1" minValue="1.3743685418725535" maxValue="1.37436854187255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m/>
    <m/>
    <m/>
    <m/>
    <m/>
    <n v="0"/>
    <m/>
    <n v="1"/>
    <n v="2"/>
    <n v="3"/>
    <n v="4"/>
    <n v="5"/>
    <n v="6"/>
    <n v="7"/>
    <n v="8"/>
    <n v="9"/>
    <n v="10"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1"/>
    <s v="A"/>
    <s v="YUAN YAWEN "/>
    <s v="Y2Y"/>
    <s v="Female"/>
    <n v="1"/>
    <n v="3"/>
    <n v="8"/>
    <n v="9"/>
    <n v="10"/>
    <n v="4"/>
    <n v="3"/>
    <n v="5"/>
    <n v="7"/>
    <n v="1"/>
    <n v="2"/>
    <n v="6"/>
    <n v="20.012"/>
    <n v="4.3888888888888893"/>
    <n v="2.4298808587365599"/>
    <n v="-0.57158723807185163"/>
    <n v="0.33881721067629245"/>
    <n v="0.12764730227735613"/>
    <x v="1"/>
    <x v="1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4.666666666666667"/>
    <n v="1.3743685418725535"/>
  </r>
  <r>
    <n v="2"/>
    <s v="B"/>
    <s v="YUAN YAWEN "/>
    <s v="Y2Y"/>
    <s v="Female"/>
    <n v="2"/>
    <n v="3"/>
    <n v="8"/>
    <n v="9"/>
    <n v="10"/>
    <n v="6"/>
    <n v="1"/>
    <n v="7"/>
    <n v="5"/>
    <n v="3"/>
    <n v="4"/>
    <n v="2"/>
    <n v="20.012"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3"/>
    <s v="C"/>
    <s v="YUAN YAWEN "/>
    <s v="Y2Y"/>
    <s v="Female"/>
    <n v="3"/>
    <n v="2"/>
    <n v="8"/>
    <n v="10"/>
    <n v="9"/>
    <n v="6"/>
    <n v="3"/>
    <n v="7"/>
    <n v="5"/>
    <n v="1"/>
    <n v="2"/>
    <n v="4"/>
    <n v="20.012"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4"/>
    <s v="D"/>
    <s v="Ivo"/>
    <s v="1V0"/>
    <s v="Male"/>
    <n v="1"/>
    <n v="2"/>
    <n v="1"/>
    <n v="2"/>
    <n v="3"/>
    <n v="4"/>
    <n v="5"/>
    <n v="6"/>
    <n v="7"/>
    <n v="10"/>
    <n v="9"/>
    <n v="8"/>
    <n v="100"/>
    <n v="4.3888888888888893"/>
    <n v="2.4298808587365599"/>
    <n v="-0.98313004948358462"/>
    <n v="0.24605236980918366"/>
    <n v="0.12764730227735613"/>
    <x v="2"/>
    <x v="1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4.666666666666667"/>
    <n v="1.3743685418725535"/>
  </r>
  <r>
    <n v="5"/>
    <s v="E"/>
    <s v="Ivo"/>
    <s v="1V0"/>
    <s v="Male"/>
    <n v="2"/>
    <n v="5"/>
    <n v="1"/>
    <n v="2"/>
    <n v="3"/>
    <n v="4"/>
    <n v="5"/>
    <n v="6"/>
    <n v="7"/>
    <n v="8"/>
    <n v="9"/>
    <n v="10"/>
    <n v="50.497999999999998"/>
    <n v="4.3888888888888893"/>
    <n v="2.4298808587365599"/>
    <n v="0.25149838475161446"/>
    <n v="0.38652286562352839"/>
    <n v="0.12764730227735613"/>
    <x v="0"/>
    <x v="0"/>
    <m/>
    <m/>
    <m/>
    <m/>
    <m/>
    <m/>
    <m/>
    <m/>
    <m/>
    <m/>
    <m/>
    <m/>
    <m/>
    <n v="4.666666666666667"/>
    <n v="1.3743685418725535"/>
  </r>
  <r>
    <n v="6"/>
    <s v="F"/>
    <s v="Ivo"/>
    <s v="1V0"/>
    <s v="Male"/>
    <n v="3"/>
    <n v="6"/>
    <n v="1"/>
    <n v="2"/>
    <n v="3"/>
    <n v="4"/>
    <n v="5"/>
    <n v="6"/>
    <n v="7"/>
    <n v="9"/>
    <n v="10"/>
    <n v="8"/>
    <n v="97.144000000000005"/>
    <n v="4.3888888888888893"/>
    <n v="2.4298808587365599"/>
    <n v="0.66304119616334756"/>
    <n v="0.32021893440526095"/>
    <n v="0.12764730227735613"/>
    <x v="0"/>
    <x v="0"/>
    <m/>
    <m/>
    <m/>
    <m/>
    <m/>
    <m/>
    <m/>
    <m/>
    <m/>
    <m/>
    <m/>
    <m/>
    <m/>
    <n v="4.666666666666667"/>
    <n v="1.3743685418725535"/>
  </r>
  <r>
    <n v="7"/>
    <s v="G"/>
    <s v="Alice"/>
    <s v="5JY"/>
    <s v="Female"/>
    <n v="1"/>
    <n v="6"/>
    <n v="5"/>
    <n v="3"/>
    <n v="2"/>
    <n v="1"/>
    <n v="4"/>
    <n v="6"/>
    <n v="7"/>
    <n v="9"/>
    <n v="8"/>
    <n v="10"/>
    <n v="26.998999999999999"/>
    <n v="4.3888888888888893"/>
    <n v="2.4298808587365599"/>
    <n v="0.66304119616334756"/>
    <n v="0.32021893440526095"/>
    <n v="0.12764730227735613"/>
    <x v="3"/>
    <x v="1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4.666666666666667"/>
    <n v="1.3743685418725535"/>
  </r>
  <r>
    <n v="8"/>
    <s v="H"/>
    <s v="Alice"/>
    <s v="5JY"/>
    <s v="Female"/>
    <n v="2"/>
    <n v="5"/>
    <n v="2"/>
    <n v="3"/>
    <n v="1"/>
    <n v="6"/>
    <n v="4"/>
    <n v="5"/>
    <n v="8"/>
    <n v="7"/>
    <n v="10"/>
    <n v="10"/>
    <n v="18.141999999999999"/>
    <n v="4.3888888888888893"/>
    <n v="2.4298808587365599"/>
    <n v="0.25149838475161446"/>
    <n v="0.38652286562352839"/>
    <n v="0.12764730227735613"/>
    <x v="0"/>
    <x v="0"/>
    <m/>
    <m/>
    <m/>
    <m/>
    <m/>
    <m/>
    <m/>
    <m/>
    <m/>
    <m/>
    <m/>
    <m/>
    <m/>
    <n v="4.666666666666667"/>
    <n v="1.3743685418725535"/>
  </r>
  <r>
    <n v="9"/>
    <s v="I"/>
    <s v="Alice"/>
    <s v="5JY"/>
    <s v="Female"/>
    <n v="3"/>
    <n v="9"/>
    <n v="2"/>
    <n v="3"/>
    <n v="1"/>
    <n v="4"/>
    <n v="6"/>
    <n v="5"/>
    <n v="7"/>
    <n v="9"/>
    <n v="10"/>
    <n v="8"/>
    <n v="95.465000000000003"/>
    <n v="4.3888888888888893"/>
    <n v="2.4298808587365599"/>
    <n v="1.8976696303985465"/>
    <n v="6.590680724167261E-2"/>
    <n v="0.12764730227735613"/>
    <x v="0"/>
    <x v="0"/>
    <m/>
    <m/>
    <m/>
    <m/>
    <m/>
    <m/>
    <m/>
    <m/>
    <m/>
    <m/>
    <m/>
    <m/>
    <m/>
    <n v="4.666666666666667"/>
    <n v="1.3743685418725535"/>
  </r>
  <r>
    <n v="10"/>
    <s v="J"/>
    <s v="Li san"/>
    <s v="LS5"/>
    <s v="Male"/>
    <n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x v="4"/>
    <x v="2"/>
    <s v="Bachelor's degree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4.666666666666667"/>
    <n v="1.3743685418725535"/>
  </r>
  <r>
    <n v="11"/>
    <s v="K"/>
    <s v="Li san"/>
    <s v="LS5"/>
    <s v="Male"/>
    <n v="2"/>
    <n v="3"/>
    <n v="1"/>
    <n v="2"/>
    <n v="3"/>
    <n v="4"/>
    <n v="6"/>
    <n v="5"/>
    <n v="7"/>
    <n v="9"/>
    <n v="10"/>
    <n v="8"/>
    <m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12"/>
    <s v="L"/>
    <s v="Li san"/>
    <s v="LS5"/>
    <s v="Male"/>
    <n v="3"/>
    <n v="2"/>
    <n v="1"/>
    <n v="2"/>
    <n v="3"/>
    <n v="4"/>
    <n v="7"/>
    <n v="5"/>
    <n v="6"/>
    <n v="10"/>
    <n v="9"/>
    <n v="8"/>
    <m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13"/>
    <s v="M"/>
    <s v="Mar"/>
    <s v="GM4"/>
    <s v="Female"/>
    <n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x v="5"/>
    <x v="1"/>
    <s v="Master's degree "/>
    <s v="none"/>
    <s v="a) Limited space 限られたスペース, b) Limited budget 限られた予算, c) Building constraints 建物の制約, d) Client preferences お客様のご希望, e) Environmental factors 環境要因"/>
    <n v="6"/>
    <n v="7"/>
    <n v="6"/>
    <n v="7"/>
    <n v="7"/>
    <n v="5"/>
    <n v="6"/>
    <n v="7"/>
    <n v="5"/>
    <n v="7"/>
    <n v="4.666666666666667"/>
    <n v="1.3743685418725535"/>
  </r>
  <r>
    <n v="14"/>
    <s v="N"/>
    <s v="Mar"/>
    <s v="GM4"/>
    <s v="Female"/>
    <n v="2"/>
    <n v="2"/>
    <n v="1"/>
    <n v="2"/>
    <n v="3"/>
    <n v="4"/>
    <n v="6"/>
    <n v="5"/>
    <n v="7"/>
    <n v="9"/>
    <n v="8"/>
    <n v="10"/>
    <m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15"/>
    <s v="O"/>
    <s v="Mar"/>
    <s v="GM4"/>
    <s v="Female"/>
    <n v="3"/>
    <n v="4"/>
    <n v="1"/>
    <n v="2"/>
    <n v="3"/>
    <n v="4"/>
    <n v="5"/>
    <n v="6"/>
    <n v="7"/>
    <n v="9"/>
    <n v="10"/>
    <n v="8"/>
    <m/>
    <n v="4.3888888888888893"/>
    <n v="2.4298808587365599"/>
    <n v="-0.16004442666011856"/>
    <n v="0.3938655614688667"/>
    <n v="0.12764730227735613"/>
    <x v="0"/>
    <x v="0"/>
    <m/>
    <m/>
    <m/>
    <m/>
    <m/>
    <m/>
    <m/>
    <m/>
    <m/>
    <m/>
    <m/>
    <m/>
    <m/>
    <n v="4.666666666666667"/>
    <n v="1.3743685418725535"/>
  </r>
  <r>
    <n v="16"/>
    <s v="P"/>
    <s v="Su Lehan"/>
    <s v="AB1"/>
    <s v="Female"/>
    <n v="1"/>
    <n v="8"/>
    <n v="1"/>
    <n v="2"/>
    <n v="3"/>
    <n v="5"/>
    <n v="6"/>
    <n v="4"/>
    <n v="7"/>
    <n v="10"/>
    <n v="9"/>
    <n v="8"/>
    <m/>
    <n v="4.3888888888888893"/>
    <n v="2.4298808587365599"/>
    <n v="1.4861268189868135"/>
    <n v="0.13222834107303114"/>
    <n v="0.12764730227735613"/>
    <x v="3"/>
    <x v="1"/>
    <s v="Bachelor's degree"/>
    <s v="none"/>
    <s v="none"/>
    <n v="3"/>
    <n v="2"/>
    <n v="2"/>
    <n v="3"/>
    <n v="5"/>
    <n v="3"/>
    <n v="2"/>
    <n v="5"/>
    <n v="6"/>
    <n v="2"/>
    <n v="4.666666666666667"/>
    <n v="1.3743685418725535"/>
  </r>
  <r>
    <n v="17"/>
    <s v="Q"/>
    <s v="Su Lehan"/>
    <s v="AB1"/>
    <s v="Female"/>
    <n v="2"/>
    <n v="10"/>
    <n v="4"/>
    <n v="5"/>
    <n v="6"/>
    <n v="3"/>
    <n v="2"/>
    <n v="1"/>
    <n v="7"/>
    <n v="8"/>
    <n v="9"/>
    <n v="8"/>
    <m/>
    <n v="4.3888888888888893"/>
    <n v="2.4298808587365599"/>
    <n v="2.3092124418102795"/>
    <n v="2.7731964336435863E-2"/>
    <n v="0.12764730227735613"/>
    <x v="0"/>
    <x v="0"/>
    <m/>
    <m/>
    <m/>
    <m/>
    <m/>
    <m/>
    <m/>
    <m/>
    <m/>
    <m/>
    <m/>
    <m/>
    <m/>
    <n v="4.666666666666667"/>
    <n v="1.3743685418725535"/>
  </r>
  <r>
    <n v="18"/>
    <s v="R"/>
    <s v="Su Lehan"/>
    <s v="AB1"/>
    <s v="Female"/>
    <n v="3"/>
    <n v="3"/>
    <n v="5"/>
    <n v="6"/>
    <n v="4"/>
    <n v="7"/>
    <n v="3"/>
    <n v="1"/>
    <n v="2"/>
    <n v="9"/>
    <n v="10"/>
    <n v="8"/>
    <m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19"/>
    <s v="S"/>
    <s v="Amira"/>
    <m/>
    <s v="Fe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4"/>
    <x v="0"/>
    <m/>
    <m/>
    <m/>
    <m/>
    <m/>
    <m/>
    <m/>
    <m/>
    <m/>
    <m/>
    <m/>
    <m/>
    <m/>
    <n v="4.666666666666667"/>
    <n v="1.3743685418725535"/>
  </r>
  <r>
    <n v="20"/>
    <s v="T"/>
    <s v="Amira"/>
    <m/>
    <s v="Fe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1"/>
    <s v="U"/>
    <s v="Amira"/>
    <m/>
    <s v="Fe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2"/>
    <s v="V"/>
    <s v="Ujjal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6"/>
    <x v="0"/>
    <m/>
    <m/>
    <m/>
    <m/>
    <m/>
    <m/>
    <m/>
    <m/>
    <m/>
    <m/>
    <m/>
    <m/>
    <m/>
    <n v="4.666666666666667"/>
    <n v="1.3743685418725535"/>
  </r>
  <r>
    <n v="23"/>
    <s v="W"/>
    <s v="Ujjal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4"/>
    <s v="X"/>
    <s v="Ujjal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5"/>
    <s v="Y"/>
    <s v="Kaneko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3"/>
    <x v="0"/>
    <m/>
    <m/>
    <m/>
    <m/>
    <m/>
    <m/>
    <m/>
    <m/>
    <m/>
    <m/>
    <m/>
    <m/>
    <m/>
    <n v="4.666666666666667"/>
    <n v="1.3743685418725535"/>
  </r>
  <r>
    <n v="26"/>
    <s v="Z"/>
    <s v="Kaneko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7"/>
    <s v="1A"/>
    <s v="Kaneko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8"/>
    <s v="1B"/>
    <s v="Bryan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7"/>
    <x v="0"/>
    <m/>
    <m/>
    <m/>
    <m/>
    <m/>
    <m/>
    <m/>
    <m/>
    <m/>
    <m/>
    <m/>
    <m/>
    <m/>
    <n v="4.666666666666667"/>
    <n v="1.3743685418725535"/>
  </r>
  <r>
    <n v="29"/>
    <s v="1C"/>
    <s v="Bryan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30"/>
    <s v="1D"/>
    <s v="Bryan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m/>
    <x v="0"/>
    <m/>
    <m/>
    <m/>
    <x v="0"/>
    <m/>
    <n v="1"/>
    <n v="2"/>
    <n v="3"/>
    <n v="4"/>
    <n v="5"/>
    <n v="6"/>
    <n v="7"/>
    <n v="8"/>
    <n v="9"/>
    <n v="10"/>
    <m/>
    <n v="4.7"/>
    <n v="2.1158134763411134"/>
    <n v="-2.2213678344311019"/>
    <n v="3.3837823586666038E-2"/>
    <n v="0.11086910628672252"/>
    <m/>
    <m/>
    <m/>
    <m/>
    <m/>
    <m/>
    <m/>
    <m/>
    <m/>
    <m/>
    <m/>
    <m/>
    <m/>
    <m/>
    <m/>
    <n v="4.666666666666667"/>
    <n v="1.3743685418725535"/>
  </r>
  <r>
    <n v="1"/>
    <x v="1"/>
    <s v="YUAN YAWEN "/>
    <s v="Y2Y"/>
    <s v="Female"/>
    <x v="1"/>
    <n v="3"/>
    <n v="8"/>
    <n v="9"/>
    <n v="10"/>
    <n v="4"/>
    <n v="3"/>
    <n v="5"/>
    <n v="7"/>
    <n v="1"/>
    <n v="2"/>
    <n v="6"/>
    <n v="20.012"/>
    <n v="4.7"/>
    <n v="2.1158134763411134"/>
    <n v="-0.80347347202827091"/>
    <n v="0.28888593905301296"/>
    <n v="0.11086910628672252"/>
    <s v="Mathematics"/>
    <s v="a) None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4.666666666666667"/>
    <n v="1.3743685418725535"/>
  </r>
  <r>
    <n v="2"/>
    <x v="2"/>
    <s v="YUAN YAWEN "/>
    <s v="Y2Y"/>
    <s v="Female"/>
    <x v="2"/>
    <n v="3"/>
    <n v="8"/>
    <n v="9"/>
    <n v="10"/>
    <n v="6"/>
    <n v="1"/>
    <n v="7"/>
    <n v="5"/>
    <n v="3"/>
    <n v="4"/>
    <n v="2"/>
    <n v="20.012"/>
    <n v="4.7"/>
    <n v="2.1158134763411134"/>
    <n v="-0.80347347202827091"/>
    <n v="0.28888593905301296"/>
    <n v="0.11086910628672252"/>
    <m/>
    <m/>
    <m/>
    <m/>
    <m/>
    <m/>
    <m/>
    <m/>
    <m/>
    <m/>
    <m/>
    <m/>
    <m/>
    <m/>
    <m/>
    <n v="4.666666666666667"/>
    <n v="1.3743685418725535"/>
  </r>
  <r>
    <n v="3"/>
    <x v="3"/>
    <s v="YUAN YAWEN "/>
    <s v="Y2Y"/>
    <s v="Female"/>
    <x v="3"/>
    <n v="2"/>
    <n v="8"/>
    <n v="10"/>
    <n v="9"/>
    <n v="6"/>
    <n v="3"/>
    <n v="7"/>
    <n v="5"/>
    <n v="1"/>
    <n v="2"/>
    <n v="4"/>
    <n v="20.012"/>
    <n v="4.7"/>
    <n v="2.1158134763411134"/>
    <n v="-1.2761049261625479"/>
    <n v="0.17672500042984568"/>
    <n v="0.11086910628672252"/>
    <m/>
    <m/>
    <m/>
    <m/>
    <m/>
    <m/>
    <m/>
    <m/>
    <m/>
    <m/>
    <m/>
    <m/>
    <m/>
    <m/>
    <m/>
    <n v="4.666666666666667"/>
    <n v="1.3743685418725535"/>
  </r>
  <r>
    <n v="4"/>
    <x v="4"/>
    <s v="Ivo"/>
    <s v="1V0"/>
    <s v="Male"/>
    <x v="1"/>
    <n v="2"/>
    <n v="1"/>
    <n v="2"/>
    <n v="3"/>
    <n v="4"/>
    <n v="5"/>
    <n v="6"/>
    <n v="7"/>
    <n v="10"/>
    <n v="9"/>
    <n v="8"/>
    <n v="100"/>
    <n v="4.7"/>
    <n v="2.1158134763411134"/>
    <n v="-1.2761049261625479"/>
    <n v="0.17672500042984568"/>
    <n v="0.11086910628672252"/>
    <s v="Computer engineer"/>
    <s v="a) None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4.666666666666667"/>
    <n v="1.3743685418725535"/>
  </r>
  <r>
    <n v="5"/>
    <x v="5"/>
    <s v="Ivo"/>
    <s v="1V0"/>
    <s v="Male"/>
    <x v="2"/>
    <n v="5"/>
    <n v="1"/>
    <n v="2"/>
    <n v="3"/>
    <n v="4"/>
    <n v="5"/>
    <n v="6"/>
    <n v="7"/>
    <n v="8"/>
    <n v="9"/>
    <n v="10"/>
    <n v="50.497999999999998"/>
    <n v="4.7"/>
    <n v="2.1158134763411134"/>
    <n v="0.14178943624028301"/>
    <n v="0.39495215210909607"/>
    <n v="0.11086910628672252"/>
    <m/>
    <m/>
    <m/>
    <m/>
    <m/>
    <m/>
    <m/>
    <m/>
    <m/>
    <m/>
    <m/>
    <m/>
    <m/>
    <m/>
    <m/>
    <n v="4.666666666666667"/>
    <n v="1.3743685418725535"/>
  </r>
  <r>
    <n v="6"/>
    <x v="6"/>
    <s v="Ivo"/>
    <s v="1V0"/>
    <s v="Male"/>
    <x v="3"/>
    <n v="6"/>
    <n v="1"/>
    <n v="2"/>
    <n v="3"/>
    <n v="4"/>
    <n v="5"/>
    <n v="6"/>
    <n v="7"/>
    <n v="9"/>
    <n v="10"/>
    <n v="8"/>
    <n v="97.144000000000005"/>
    <n v="4.7"/>
    <n v="2.1158134763411134"/>
    <n v="0.61442089037455994"/>
    <n v="0.33031945462075724"/>
    <n v="0.11086910628672252"/>
    <m/>
    <m/>
    <m/>
    <m/>
    <m/>
    <m/>
    <m/>
    <m/>
    <m/>
    <m/>
    <m/>
    <m/>
    <m/>
    <m/>
    <m/>
    <n v="4.666666666666667"/>
    <n v="1.3743685418725535"/>
  </r>
  <r>
    <n v="7"/>
    <x v="7"/>
    <s v="Alice"/>
    <s v="5JY"/>
    <s v="Female"/>
    <x v="1"/>
    <n v="6"/>
    <n v="5"/>
    <n v="3"/>
    <n v="2"/>
    <n v="1"/>
    <n v="4"/>
    <n v="6"/>
    <n v="7"/>
    <n v="9"/>
    <n v="8"/>
    <n v="10"/>
    <n v="26.998999999999999"/>
    <n v="4.7"/>
    <n v="2.1158134763411134"/>
    <n v="0.61442089037455994"/>
    <n v="0.33031945462075724"/>
    <n v="0.11086910628672252"/>
    <s v="Undergraduate Student"/>
    <s v="a) None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4.666666666666667"/>
    <n v="1.3743685418725535"/>
  </r>
  <r>
    <n v="8"/>
    <x v="8"/>
    <s v="Alice"/>
    <s v="5JY"/>
    <s v="Female"/>
    <x v="2"/>
    <n v="5"/>
    <n v="2"/>
    <n v="3"/>
    <n v="1"/>
    <n v="6"/>
    <n v="4"/>
    <n v="5"/>
    <n v="8"/>
    <n v="7"/>
    <n v="10"/>
    <n v="10"/>
    <n v="18.141999999999999"/>
    <n v="4.7"/>
    <n v="2.1158134763411134"/>
    <n v="0.14178943624028301"/>
    <n v="0.39495215210909607"/>
    <n v="0.11086910628672252"/>
    <m/>
    <m/>
    <m/>
    <m/>
    <m/>
    <m/>
    <m/>
    <m/>
    <m/>
    <m/>
    <m/>
    <m/>
    <m/>
    <m/>
    <m/>
    <n v="4.666666666666667"/>
    <n v="1.3743685418725535"/>
  </r>
  <r>
    <n v="9"/>
    <x v="9"/>
    <s v="Alice"/>
    <s v="5JY"/>
    <s v="Female"/>
    <x v="3"/>
    <n v="9"/>
    <n v="2"/>
    <n v="3"/>
    <n v="1"/>
    <n v="4"/>
    <n v="6"/>
    <n v="5"/>
    <n v="7"/>
    <n v="9"/>
    <n v="10"/>
    <n v="8"/>
    <n v="95.465000000000003"/>
    <n v="4.7"/>
    <n v="2.1158134763411134"/>
    <n v="2.0323152527773907"/>
    <n v="5.0585455913722842E-2"/>
    <n v="0.11086910628672252"/>
    <m/>
    <m/>
    <m/>
    <m/>
    <m/>
    <m/>
    <m/>
    <m/>
    <m/>
    <m/>
    <m/>
    <m/>
    <m/>
    <m/>
    <m/>
    <n v="4.666666666666667"/>
    <n v="1.3743685418725535"/>
  </r>
  <r>
    <n v="10"/>
    <x v="10"/>
    <s v="Li san"/>
    <s v="LS5"/>
    <s v="Male"/>
    <x v="1"/>
    <n v="3"/>
    <n v="1"/>
    <n v="2"/>
    <n v="3"/>
    <n v="4"/>
    <n v="6"/>
    <n v="5"/>
    <n v="7"/>
    <n v="10"/>
    <n v="9"/>
    <n v="8"/>
    <m/>
    <n v="4.7"/>
    <n v="2.1158134763411134"/>
    <n v="-0.80347347202827091"/>
    <n v="0.28888593905301296"/>
    <n v="0.11086910628672252"/>
    <s v="Architect"/>
    <s v="c) 1-5 years"/>
    <s v="Bachelor's degree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4.666666666666667"/>
    <n v="1.3743685418725535"/>
  </r>
  <r>
    <n v="11"/>
    <x v="11"/>
    <s v="Li san"/>
    <s v="LS5"/>
    <s v="Male"/>
    <x v="2"/>
    <n v="3"/>
    <n v="1"/>
    <n v="2"/>
    <n v="3"/>
    <n v="4"/>
    <n v="6"/>
    <n v="5"/>
    <n v="7"/>
    <n v="9"/>
    <n v="10"/>
    <n v="8"/>
    <m/>
    <n v="4.7"/>
    <n v="2.1158134763411134"/>
    <n v="-0.80347347202827091"/>
    <n v="0.28888593905301296"/>
    <n v="0.11086910628672252"/>
    <m/>
    <m/>
    <m/>
    <m/>
    <m/>
    <m/>
    <m/>
    <m/>
    <m/>
    <m/>
    <m/>
    <m/>
    <m/>
    <m/>
    <m/>
    <n v="4.666666666666667"/>
    <n v="1.3743685418725535"/>
  </r>
  <r>
    <n v="12"/>
    <x v="12"/>
    <s v="Li san"/>
    <s v="LS5"/>
    <s v="Male"/>
    <x v="3"/>
    <n v="2"/>
    <n v="1"/>
    <n v="2"/>
    <n v="3"/>
    <n v="4"/>
    <n v="7"/>
    <n v="5"/>
    <n v="6"/>
    <n v="10"/>
    <n v="9"/>
    <n v="8"/>
    <m/>
    <n v="4.7"/>
    <n v="2.1158134763411134"/>
    <n v="-1.2761049261625479"/>
    <n v="0.17672500042984568"/>
    <n v="0.11086910628672252"/>
    <m/>
    <m/>
    <m/>
    <m/>
    <m/>
    <m/>
    <m/>
    <m/>
    <m/>
    <m/>
    <m/>
    <m/>
    <m/>
    <m/>
    <m/>
    <n v="4.666666666666667"/>
    <n v="1.3743685418725535"/>
  </r>
  <r>
    <n v="13"/>
    <x v="13"/>
    <s v="Mar"/>
    <s v="GM4"/>
    <s v="Female"/>
    <x v="1"/>
    <n v="3"/>
    <n v="1"/>
    <n v="2"/>
    <n v="3"/>
    <n v="4"/>
    <n v="6"/>
    <n v="5"/>
    <n v="7"/>
    <n v="10"/>
    <n v="9"/>
    <n v="8"/>
    <m/>
    <n v="4.7"/>
    <n v="2.1158134763411134"/>
    <n v="-0.80347347202827091"/>
    <n v="0.28888593905301296"/>
    <n v="0.11086910628672252"/>
    <s v="Marine biologist"/>
    <s v="a) None"/>
    <s v="Master's degree "/>
    <s v="none"/>
    <s v="a) Limited space 限られたスペース, b) Limited budget 限られた予算, c) Building constraints 建物の制約, d) Client preferences お客様のご希望, e) Environmental factors 環境要因"/>
    <n v="6"/>
    <n v="7"/>
    <n v="6"/>
    <n v="7"/>
    <n v="7"/>
    <n v="5"/>
    <n v="6"/>
    <n v="7"/>
    <n v="5"/>
    <n v="7"/>
    <n v="4.666666666666667"/>
    <n v="1.3743685418725535"/>
  </r>
  <r>
    <n v="14"/>
    <x v="14"/>
    <s v="Mar"/>
    <s v="GM4"/>
    <s v="Female"/>
    <x v="2"/>
    <n v="2"/>
    <n v="1"/>
    <n v="2"/>
    <n v="3"/>
    <n v="4"/>
    <n v="6"/>
    <n v="5"/>
    <n v="7"/>
    <n v="9"/>
    <n v="8"/>
    <n v="10"/>
    <m/>
    <n v="4.7"/>
    <n v="2.1158134763411134"/>
    <n v="-1.2761049261625479"/>
    <n v="0.17672500042984568"/>
    <n v="0.11086910628672252"/>
    <m/>
    <m/>
    <m/>
    <m/>
    <m/>
    <m/>
    <m/>
    <m/>
    <m/>
    <m/>
    <m/>
    <m/>
    <m/>
    <m/>
    <m/>
    <n v="4.666666666666667"/>
    <n v="1.3743685418725535"/>
  </r>
  <r>
    <n v="15"/>
    <x v="15"/>
    <s v="Mar"/>
    <s v="GM4"/>
    <s v="Female"/>
    <x v="3"/>
    <n v="4"/>
    <n v="1"/>
    <n v="2"/>
    <n v="3"/>
    <n v="4"/>
    <n v="5"/>
    <n v="6"/>
    <n v="7"/>
    <n v="9"/>
    <n v="10"/>
    <n v="8"/>
    <m/>
    <n v="4.7"/>
    <n v="2.1158134763411134"/>
    <n v="-0.33084201789399392"/>
    <n v="0.37769557929550768"/>
    <n v="0.11086910628672252"/>
    <m/>
    <m/>
    <m/>
    <m/>
    <m/>
    <m/>
    <m/>
    <m/>
    <m/>
    <m/>
    <m/>
    <m/>
    <m/>
    <m/>
    <m/>
    <n v="4.666666666666667"/>
    <n v="1.3743685418725535"/>
  </r>
  <r>
    <n v="16"/>
    <x v="16"/>
    <s v="Su Lehan"/>
    <s v="AB1"/>
    <s v="Female"/>
    <x v="1"/>
    <n v="8"/>
    <n v="1"/>
    <n v="2"/>
    <n v="3"/>
    <n v="5"/>
    <n v="6"/>
    <n v="4"/>
    <n v="7"/>
    <n v="10"/>
    <n v="9"/>
    <n v="8"/>
    <m/>
    <n v="4.7"/>
    <n v="2.1158134763411134"/>
    <n v="1.5596837986431138"/>
    <n v="0.11821558746248943"/>
    <n v="0.11086910628672252"/>
    <s v="Undergraduate Student"/>
    <s v="a) None"/>
    <s v="Bachelor's degree"/>
    <s v="none"/>
    <s v="none"/>
    <n v="3"/>
    <n v="2"/>
    <n v="2"/>
    <n v="3"/>
    <n v="5"/>
    <n v="3"/>
    <n v="2"/>
    <n v="5"/>
    <n v="6"/>
    <n v="2"/>
    <n v="4.666666666666667"/>
    <n v="1.3743685418725535"/>
  </r>
  <r>
    <n v="17"/>
    <x v="17"/>
    <s v="Su Lehan"/>
    <s v="AB1"/>
    <s v="Female"/>
    <x v="2"/>
    <n v="10"/>
    <n v="4"/>
    <n v="5"/>
    <n v="6"/>
    <n v="3"/>
    <n v="2"/>
    <n v="1"/>
    <n v="7"/>
    <n v="8"/>
    <n v="9"/>
    <n v="8"/>
    <m/>
    <n v="4.7"/>
    <n v="2.1158134763411134"/>
    <n v="2.5049467069116678"/>
    <n v="1.7312655113702405E-2"/>
    <n v="0.11086910628672252"/>
    <m/>
    <m/>
    <m/>
    <m/>
    <m/>
    <m/>
    <m/>
    <m/>
    <m/>
    <m/>
    <m/>
    <m/>
    <m/>
    <m/>
    <m/>
    <n v="4.666666666666667"/>
    <n v="1.3743685418725535"/>
  </r>
  <r>
    <n v="18"/>
    <x v="18"/>
    <s v="Su Lehan"/>
    <s v="AB1"/>
    <s v="Female"/>
    <x v="3"/>
    <n v="3"/>
    <n v="5"/>
    <n v="6"/>
    <n v="4"/>
    <n v="7"/>
    <n v="3"/>
    <n v="1"/>
    <n v="2"/>
    <n v="9"/>
    <n v="10"/>
    <n v="8"/>
    <m/>
    <n v="4.7"/>
    <n v="2.1158134763411134"/>
    <n v="-0.80347347202827091"/>
    <n v="0.28888593905301296"/>
    <n v="0.11086910628672252"/>
    <m/>
    <m/>
    <m/>
    <m/>
    <m/>
    <m/>
    <m/>
    <m/>
    <m/>
    <m/>
    <m/>
    <m/>
    <m/>
    <m/>
    <m/>
    <n v="4.666666666666667"/>
    <n v="1.3743685418725535"/>
  </r>
  <r>
    <n v="19"/>
    <x v="19"/>
    <s v="Amira"/>
    <s v="AK1"/>
    <s v="Female"/>
    <x v="1"/>
    <n v="4"/>
    <n v="1"/>
    <n v="2"/>
    <n v="3"/>
    <n v="4"/>
    <n v="5"/>
    <n v="6"/>
    <n v="7"/>
    <n v="10"/>
    <n v="9"/>
    <n v="8"/>
    <m/>
    <n v="4.7"/>
    <n v="2.1158134763411134"/>
    <n v="-0.33084201789399392"/>
    <n v="0.37769557929550768"/>
    <n v="0.11086910628672252"/>
    <s v="Architect"/>
    <m/>
    <m/>
    <m/>
    <m/>
    <m/>
    <m/>
    <m/>
    <m/>
    <m/>
    <m/>
    <m/>
    <m/>
    <m/>
    <m/>
    <n v="4.666666666666667"/>
    <n v="1.3743685418725535"/>
  </r>
  <r>
    <n v="20"/>
    <x v="20"/>
    <s v="Amira"/>
    <s v="AK1"/>
    <s v="Female"/>
    <x v="2"/>
    <n v="3"/>
    <n v="1"/>
    <n v="2"/>
    <n v="3"/>
    <n v="4"/>
    <n v="5"/>
    <n v="6"/>
    <n v="7"/>
    <n v="10"/>
    <n v="9"/>
    <n v="8"/>
    <m/>
    <n v="4.7"/>
    <n v="2.1158134763411134"/>
    <n v="-0.80347347202827091"/>
    <n v="0.28888593905301296"/>
    <n v="0.11086910628672252"/>
    <m/>
    <m/>
    <m/>
    <m/>
    <m/>
    <m/>
    <m/>
    <m/>
    <m/>
    <m/>
    <m/>
    <m/>
    <m/>
    <m/>
    <m/>
    <n v="4.666666666666667"/>
    <n v="1.3743685418725535"/>
  </r>
  <r>
    <n v="21"/>
    <x v="21"/>
    <s v="Amira"/>
    <s v="AK1"/>
    <s v="Female"/>
    <x v="3"/>
    <n v="4"/>
    <n v="1"/>
    <n v="2"/>
    <n v="3"/>
    <n v="4"/>
    <n v="5"/>
    <n v="6"/>
    <n v="7"/>
    <n v="10"/>
    <n v="9"/>
    <n v="8"/>
    <m/>
    <n v="4.7"/>
    <n v="2.1158134763411134"/>
    <n v="-0.33084201789399392"/>
    <n v="0.37769557929550768"/>
    <n v="0.11086910628672252"/>
    <m/>
    <m/>
    <m/>
    <m/>
    <m/>
    <m/>
    <m/>
    <m/>
    <m/>
    <m/>
    <m/>
    <m/>
    <m/>
    <m/>
    <m/>
    <n v="4.666666666666667"/>
    <n v="1.3743685418725535"/>
  </r>
  <r>
    <n v="22"/>
    <x v="22"/>
    <s v="Ujjal"/>
    <m/>
    <s v="Male"/>
    <x v="1"/>
    <n v="4"/>
    <n v="1"/>
    <n v="2"/>
    <n v="3"/>
    <n v="4"/>
    <n v="5"/>
    <n v="6"/>
    <n v="7"/>
    <n v="10"/>
    <n v="9"/>
    <n v="8"/>
    <m/>
    <n v="4.7"/>
    <n v="2.1158134763411134"/>
    <n v="-0.33084201789399392"/>
    <n v="0.37769557929550768"/>
    <n v="0.11086910628672252"/>
    <s v="Mechanical Engineer"/>
    <m/>
    <m/>
    <m/>
    <m/>
    <m/>
    <m/>
    <m/>
    <m/>
    <m/>
    <m/>
    <m/>
    <m/>
    <m/>
    <m/>
    <n v="4.666666666666667"/>
    <n v="1.3743685418725535"/>
  </r>
  <r>
    <n v="23"/>
    <x v="23"/>
    <s v="Ujjal"/>
    <m/>
    <s v="Male"/>
    <x v="2"/>
    <n v="4"/>
    <n v="1"/>
    <n v="2"/>
    <n v="3"/>
    <n v="4"/>
    <n v="5"/>
    <n v="6"/>
    <n v="7"/>
    <n v="10"/>
    <n v="9"/>
    <n v="8"/>
    <m/>
    <n v="4.7"/>
    <n v="2.1158134763411134"/>
    <n v="-0.33084201789399392"/>
    <n v="0.37769557929550768"/>
    <n v="0.11086910628672252"/>
    <m/>
    <m/>
    <m/>
    <m/>
    <m/>
    <m/>
    <m/>
    <m/>
    <m/>
    <m/>
    <m/>
    <m/>
    <m/>
    <m/>
    <m/>
    <n v="4.666666666666667"/>
    <n v="1.3743685418725535"/>
  </r>
  <r>
    <n v="24"/>
    <x v="24"/>
    <s v="Ujjal"/>
    <m/>
    <s v="Male"/>
    <x v="3"/>
    <n v="5"/>
    <n v="1"/>
    <n v="2"/>
    <n v="3"/>
    <n v="4"/>
    <n v="5"/>
    <n v="6"/>
    <n v="7"/>
    <n v="10"/>
    <n v="9"/>
    <n v="8"/>
    <m/>
    <n v="4.7"/>
    <n v="2.1158134763411134"/>
    <n v="0.14178943624028301"/>
    <n v="0.39495215210909607"/>
    <n v="0.11086910628672252"/>
    <m/>
    <m/>
    <m/>
    <m/>
    <m/>
    <m/>
    <m/>
    <m/>
    <m/>
    <m/>
    <m/>
    <m/>
    <m/>
    <m/>
    <m/>
    <n v="4.666666666666667"/>
    <n v="1.3743685418725535"/>
  </r>
  <r>
    <n v="25"/>
    <x v="25"/>
    <s v="Kaneko"/>
    <m/>
    <s v="Male"/>
    <x v="1"/>
    <n v="5"/>
    <n v="1"/>
    <n v="2"/>
    <n v="3"/>
    <n v="4"/>
    <n v="5"/>
    <n v="6"/>
    <n v="7"/>
    <n v="10"/>
    <n v="9"/>
    <n v="8"/>
    <m/>
    <n v="4.7"/>
    <n v="2.1158134763411134"/>
    <n v="0.14178943624028301"/>
    <n v="0.39495215210909607"/>
    <n v="0.11086910628672252"/>
    <s v="Undergraduate Student"/>
    <m/>
    <m/>
    <m/>
    <m/>
    <m/>
    <m/>
    <m/>
    <m/>
    <m/>
    <m/>
    <m/>
    <m/>
    <m/>
    <m/>
    <n v="4.666666666666667"/>
    <n v="1.3743685418725535"/>
  </r>
  <r>
    <n v="26"/>
    <x v="26"/>
    <s v="Kaneko"/>
    <m/>
    <s v="Male"/>
    <x v="2"/>
    <n v="5"/>
    <n v="1"/>
    <n v="2"/>
    <n v="3"/>
    <n v="4"/>
    <n v="5"/>
    <n v="6"/>
    <n v="7"/>
    <n v="10"/>
    <n v="9"/>
    <n v="8"/>
    <m/>
    <n v="4.7"/>
    <n v="2.1158134763411134"/>
    <n v="0.14178943624028301"/>
    <n v="0.39495215210909607"/>
    <n v="0.11086910628672252"/>
    <m/>
    <m/>
    <m/>
    <m/>
    <m/>
    <m/>
    <m/>
    <m/>
    <m/>
    <m/>
    <m/>
    <m/>
    <m/>
    <m/>
    <m/>
    <n v="4.666666666666667"/>
    <n v="1.3743685418725535"/>
  </r>
  <r>
    <n v="27"/>
    <x v="27"/>
    <s v="Kaneko"/>
    <m/>
    <s v="Male"/>
    <x v="3"/>
    <n v="7"/>
    <n v="1"/>
    <n v="2"/>
    <n v="3"/>
    <n v="4"/>
    <n v="5"/>
    <n v="6"/>
    <n v="7"/>
    <n v="10"/>
    <n v="9"/>
    <n v="8"/>
    <m/>
    <n v="4.7"/>
    <n v="2.1158134763411134"/>
    <n v="1.0870523445088369"/>
    <n v="0.22095859829284947"/>
    <n v="0.11086910628672252"/>
    <m/>
    <m/>
    <m/>
    <m/>
    <m/>
    <m/>
    <m/>
    <m/>
    <m/>
    <m/>
    <m/>
    <m/>
    <m/>
    <m/>
    <m/>
    <n v="4.666666666666667"/>
    <n v="1.3743685418725535"/>
  </r>
  <r>
    <n v="28"/>
    <x v="28"/>
    <s v="Bryan"/>
    <m/>
    <s v="Male"/>
    <x v="1"/>
    <n v="7"/>
    <n v="1"/>
    <n v="2"/>
    <n v="3"/>
    <n v="4"/>
    <n v="5"/>
    <n v="6"/>
    <n v="7"/>
    <n v="10"/>
    <n v="9"/>
    <n v="8"/>
    <m/>
    <n v="4.7"/>
    <n v="2.1158134763411134"/>
    <n v="1.0870523445088369"/>
    <n v="0.22095859829284947"/>
    <n v="0.11086910628672252"/>
    <s v="Material Engineer"/>
    <m/>
    <m/>
    <m/>
    <m/>
    <m/>
    <m/>
    <m/>
    <m/>
    <m/>
    <m/>
    <m/>
    <m/>
    <m/>
    <m/>
    <n v="4.666666666666667"/>
    <n v="1.3743685418725535"/>
  </r>
  <r>
    <n v="29"/>
    <x v="29"/>
    <s v="Bryan"/>
    <m/>
    <s v="Male"/>
    <x v="2"/>
    <n v="7"/>
    <n v="1"/>
    <n v="2"/>
    <n v="3"/>
    <n v="4"/>
    <n v="5"/>
    <n v="6"/>
    <n v="7"/>
    <n v="10"/>
    <n v="9"/>
    <n v="8"/>
    <m/>
    <n v="4.7"/>
    <n v="2.1158134763411134"/>
    <n v="1.0870523445088369"/>
    <n v="0.22095859829284947"/>
    <n v="0.11086910628672252"/>
    <m/>
    <m/>
    <m/>
    <m/>
    <m/>
    <m/>
    <m/>
    <m/>
    <m/>
    <m/>
    <m/>
    <m/>
    <m/>
    <m/>
    <m/>
    <n v="4.666666666666667"/>
    <n v="1.3743685418725535"/>
  </r>
  <r>
    <n v="30"/>
    <x v="30"/>
    <s v="Bryan"/>
    <m/>
    <s v="Male"/>
    <x v="3"/>
    <n v="7"/>
    <n v="1"/>
    <n v="2"/>
    <n v="3"/>
    <n v="4"/>
    <n v="5"/>
    <n v="6"/>
    <n v="7"/>
    <n v="10"/>
    <n v="9"/>
    <n v="8"/>
    <m/>
    <n v="4.7"/>
    <n v="2.1158134763411134"/>
    <n v="1.0870523445088369"/>
    <n v="0.22095859829284947"/>
    <n v="0.11086910628672252"/>
    <m/>
    <m/>
    <m/>
    <m/>
    <m/>
    <m/>
    <m/>
    <m/>
    <m/>
    <m/>
    <m/>
    <m/>
    <m/>
    <m/>
    <m/>
    <n v="4.666666666666667"/>
    <n v="1.37436854187255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1CE35-3B4E-4D82-BF67-7AA81946E18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C35" firstHeaderRow="0" firstDataRow="1" firstDataCol="1" rowPageCount="1" colPageCount="1"/>
  <pivotFields count="40">
    <pivotField showAll="0"/>
    <pivotField axis="axisRow" showAll="0" sortType="ascending">
      <items count="50">
        <item x="27"/>
        <item x="28"/>
        <item x="29"/>
        <item x="30"/>
        <item m="1" x="41"/>
        <item m="1" x="33"/>
        <item m="1" x="42"/>
        <item m="1" x="34"/>
        <item m="1" x="43"/>
        <item m="1" x="35"/>
        <item m="1" x="44"/>
        <item m="1" x="36"/>
        <item m="1" x="45"/>
        <item x="1"/>
        <item m="1" x="32"/>
        <item m="1" x="37"/>
        <item m="1" x="46"/>
        <item m="1" x="38"/>
        <item m="1" x="47"/>
        <item m="1" x="39"/>
        <item m="1" x="48"/>
        <item m="1" x="40"/>
        <item m="1" x="3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0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1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 Complexity Level Chosen" fld="6" baseField="1" baseItem="2"/>
    <dataField name=" Mean" fld="18" subtotal="average" baseField="1" baseItem="0" numFmtId="2"/>
  </dataFields>
  <chartFormats count="31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1"/>
          </reference>
          <reference field="1" count="1" selected="0">
            <x v="30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29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8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35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1"/>
          </reference>
          <reference field="1" count="1" selected="0">
            <x v="24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1"/>
          </reference>
          <reference field="1" count="1" selected="0">
            <x v="25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1"/>
          </reference>
          <reference field="1" count="1" selected="0">
            <x v="34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1"/>
          </reference>
          <reference field="1" count="1" selected="0">
            <x v="36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1"/>
          </reference>
          <reference field="1" count="1" selected="0">
            <x v="37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1"/>
          </reference>
          <reference field="1" count="1" selected="0">
            <x v="42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1" count="1" selected="0">
            <x v="31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1"/>
          </reference>
          <reference field="1" count="1" selected="0">
            <x v="27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1"/>
          </reference>
          <reference field="1" count="1" selected="0">
            <x v="33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1"/>
          </reference>
          <reference field="1" count="1" selected="0">
            <x v="39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1"/>
          </reference>
          <reference field="1" count="1" selected="0">
            <x v="41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1"/>
          </reference>
          <reference field="1" count="1" selected="0">
            <x v="47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94">
      <pivotArea type="data" outline="0" fieldPosition="0">
        <references count="2">
          <reference field="4294967294" count="1" selected="0">
            <x v="1"/>
          </reference>
          <reference field="1" count="1" selected="0">
            <x v="26"/>
          </reference>
        </references>
      </pivotArea>
    </chartFormat>
    <chartFormat chart="0" format="95">
      <pivotArea type="data" outline="0" fieldPosition="0">
        <references count="2">
          <reference field="4294967294" count="1" selected="0">
            <x v="1"/>
          </reference>
          <reference field="1" count="1" selected="0">
            <x v="32"/>
          </reference>
        </references>
      </pivotArea>
    </chartFormat>
    <chartFormat chart="0" format="96">
      <pivotArea type="data" outline="0" fieldPosition="0">
        <references count="2">
          <reference field="4294967294" count="1" selected="0">
            <x v="1"/>
          </reference>
          <reference field="1" count="1" selected="0">
            <x v="38"/>
          </reference>
        </references>
      </pivotArea>
    </chartFormat>
    <chartFormat chart="0" format="97">
      <pivotArea type="data" outline="0" fieldPosition="0">
        <references count="2">
          <reference field="4294967294" count="1" selected="0">
            <x v="1"/>
          </reference>
          <reference field="1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4471D-B6B6-4DFD-AF52-1DA97EC39C75}" name="PivotTable1" cacheId="1" dataOnRows="1" applyNumberFormats="0" applyBorderFormats="0" applyFontFormats="0" applyPatternFormats="0" applyAlignmentFormats="0" applyWidthHeightFormats="1" dataCaption="Complexity level" updatedVersion="8" minRefreshableVersion="3" useAutoFormatting="1" itemPrintTitles="1" createdVersion="8" indent="0" outline="1" outlineData="1" multipleFieldFilters="0" chartFormat="44">
  <location ref="A4:F15" firstHeaderRow="1" firstDataRow="2" firstDataCol="1"/>
  <pivotFields count="40">
    <pivotField showAll="0"/>
    <pivotField showAll="0" sortType="ascending"/>
    <pivotField showAll="0"/>
    <pivotField showAll="0"/>
    <pivotField showAll="0"/>
    <pivotField axis="axisCol" showAll="0" sortType="ascending">
      <items count="5">
        <item n="Original ranking" x="0"/>
        <item n="Pattern 1" x="1"/>
        <item n="Pattern 2" x="2"/>
        <item n="Pattern 3"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2">
    <format dxfId="8">
      <pivotArea collapsedLevelsAreSubtotals="1" fieldPosition="0">
        <references count="2">
          <reference field="4294967294" count="9" selected="0">
            <x v="1"/>
            <x v="2"/>
            <x v="3"/>
            <x v="4"/>
            <x v="5"/>
            <x v="6"/>
            <x v="7"/>
            <x v="8"/>
            <x v="9"/>
          </reference>
          <reference field="5" count="0"/>
        </references>
      </pivotArea>
    </format>
    <format dxfId="7">
      <pivotArea outline="0" collapsedLevelsAreSubtotals="1" fieldPosition="0"/>
    </format>
  </formats>
  <chartFormats count="79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1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1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2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2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0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0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0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0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0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0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2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2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2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2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2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2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2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3" format="1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4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3" format="14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3" format="14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3" format="14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3" format="14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3" format="15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3" format="15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2" format="1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2" format="1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2" format="1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3" format="1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9" format="1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9" format="1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9" format="1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9" format="1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E47F9-D9BE-493D-90AF-D71BE98A9DF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4:K9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 sortType="ascending">
      <items count="5">
        <item x="1"/>
        <item x="2"/>
        <item x="3"/>
        <item n=" Original Ranking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1">
    <format dxfId="6">
      <pivotArea outline="0" collapsedLevelsAreSubtotals="1" fieldPosition="0"/>
    </format>
  </formats>
  <chartFormats count="90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4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4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4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4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4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5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5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6" format="1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6" format="15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6" format="1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6" format="1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6" format="15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6" format="15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6" format="15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6" format="16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6" format="16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7" format="1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16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16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16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7" format="16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7" format="16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7" format="16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7" format="16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7" format="17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7" format="17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9" format="1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1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15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9" format="1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9" format="1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9" format="15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9" format="15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9" format="15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9" format="16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9" format="16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40" format="1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0" format="15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0" format="1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0" format="1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0" format="15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0" format="15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0" format="15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0" format="16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40" format="16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41" format="1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16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16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1" format="16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1" format="16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1" format="16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1" format="16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1" format="16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1" format="17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41" format="171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4CBA1-3087-4439-BC1A-8A26502A57C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4:C8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>
      <items count="5">
        <item x="1"/>
        <item x="2"/>
        <item x="3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 Complexity Level Chosen" fld="6" subtotal="average" baseField="5" baseItem="0" numFmtId="165"/>
    <dataField name=" Mean" fld="18" subtotal="average" baseField="1" baseItem="0" numFmtId="165"/>
  </dataFields>
  <formats count="3">
    <format dxfId="5">
      <pivotArea collapsedLevelsAreSubtotals="1" fieldPosition="0">
        <references count="2">
          <reference field="4294967294" count="1" selected="0">
            <x v="0"/>
          </reference>
          <reference field="5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0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7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7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9" format="7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8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EFD5B-4D67-4279-B0CB-F289088FC3B0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D4:E6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2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4"/>
  </rowFields>
  <rowItems count="2">
    <i>
      <x/>
    </i>
    <i>
      <x v="1"/>
    </i>
  </rowItems>
  <colItems count="1">
    <i/>
  </colItems>
  <dataFields count="1">
    <dataField name="Count of Q2" fld="24" subtotal="count" showDataAs="percentOfTotal" baseField="0" baseItem="0" numFmtId="10"/>
  </dataFields>
  <chartFormats count="6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62A22-0AB4-4A23-BBB7-13E49E5086FD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4:B11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1">
        <item m="1" x="14"/>
        <item m="1" x="19"/>
        <item x="2"/>
        <item m="1" x="13"/>
        <item m="1" x="15"/>
        <item m="1" x="10"/>
        <item m="1" x="16"/>
        <item m="1" x="8"/>
        <item x="4"/>
        <item m="1" x="12"/>
        <item m="1" x="17"/>
        <item m="1" x="20"/>
        <item x="6"/>
        <item m="1" x="18"/>
        <item h="1" x="0"/>
        <item m="1" x="11"/>
        <item x="1"/>
        <item m="1" x="9"/>
        <item x="5"/>
        <item x="3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3"/>
  </rowFields>
  <rowItems count="7">
    <i>
      <x v="2"/>
    </i>
    <i>
      <x v="8"/>
    </i>
    <i>
      <x v="12"/>
    </i>
    <i>
      <x v="16"/>
    </i>
    <i>
      <x v="18"/>
    </i>
    <i>
      <x v="19"/>
    </i>
    <i>
      <x v="20"/>
    </i>
  </rowItems>
  <colItems count="1">
    <i/>
  </colItems>
  <dataFields count="1">
    <dataField name="Count of Q1" fld="23" subtotal="count" showDataAs="percentOfTotal" baseField="13" baseItem="0" numFmtId="10"/>
  </dataField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3" count="1" selected="0">
            <x v="14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3" count="1" selected="0">
            <x v="15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7"/>
          </reference>
        </references>
      </pivotArea>
    </chartFormat>
    <chartFormat chart="5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6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2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AD8F8-CC0E-48BA-996B-F34B780D0F9B}" name="Table1" displayName="Table1" ref="A1:AN32" totalsRowShown="0" headerRowDxfId="42">
  <autoFilter ref="A1:AN32" xr:uid="{4AEAD8F8-CC0E-48BA-996B-F34B780D0F9B}"/>
  <sortState xmlns:xlrd2="http://schemas.microsoft.com/office/spreadsheetml/2017/richdata2" ref="A2:AN33">
    <sortCondition ref="A1:A33"/>
  </sortState>
  <tableColumns count="40">
    <tableColumn id="1" xr3:uid="{DCABFA6F-C7E7-43B3-85A5-6C6FA0548F57}" name="Participant"/>
    <tableColumn id="32" xr3:uid="{B66D1EFA-B369-4DDE-996D-2900941D7114}" name="ID"/>
    <tableColumn id="33" xr3:uid="{1BBEC0E3-CDDD-4745-9293-DA72E9D95E83}" name="Participant2"/>
    <tableColumn id="5" xr3:uid="{609E5D5B-A0EA-4531-B592-77507CEBE1C8}" name="Code"/>
    <tableColumn id="10" xr3:uid="{64771C3E-7E16-45EF-A2EE-D25D6C2AE74A}" name="Gender"/>
    <tableColumn id="6" xr3:uid="{62236BB4-55BB-4C73-B959-4C284985000F}" name="Patern"/>
    <tableColumn id="7" xr3:uid="{FD4330AA-8CA2-4FAE-A6A6-858D8082DF46}" name="Level Chosen" dataDxfId="41"/>
    <tableColumn id="4" xr3:uid="{1066692D-1C2C-4080-BA58-8C1BAF83E654}" name="LV1" dataDxfId="40"/>
    <tableColumn id="36" xr3:uid="{8ADD5CA9-9CB7-4AA7-925D-A1E6F28A3EDD}" name="LV2" dataDxfId="39"/>
    <tableColumn id="35" xr3:uid="{A3934A66-5422-462E-969F-A830EE533FCC}" name="LV3" dataDxfId="38"/>
    <tableColumn id="34" xr3:uid="{FC8840EA-741E-466E-B647-7A9327980039}" name="LV4" dataDxfId="37"/>
    <tableColumn id="8" xr3:uid="{2E0320C3-B4F2-4035-8731-6BBB5203730B}" name="LV5" dataDxfId="36"/>
    <tableColumn id="3" xr3:uid="{D3F416A3-C5B1-40A4-8645-082996A0786E}" name="LV6" dataDxfId="35"/>
    <tableColumn id="39" xr3:uid="{2AEAE83E-516F-4F75-80B5-55204FCAD2BC}" name="LV7" dataDxfId="34"/>
    <tableColumn id="38" xr3:uid="{C8D75F88-E9E1-41F1-A1B9-2CBBD9969697}" name="LV8" dataDxfId="33"/>
    <tableColumn id="37" xr3:uid="{A35E7F78-B484-4CD5-9E6C-11A7BDD71F3F}" name="LV9" dataDxfId="32"/>
    <tableColumn id="40" xr3:uid="{BBB38209-EC67-4A21-BB96-C3AE177A2B9A}" name="LV10" dataDxfId="31"/>
    <tableColumn id="2" xr3:uid="{FFE92603-55FA-4319-A030-052060CCB6FF}" name="Improvement (%)" dataDxfId="30"/>
    <tableColumn id="11" xr3:uid="{A0043E1B-9F30-4289-A83B-3532079F9675}" name="Mean" dataDxfId="29">
      <calculatedColumnFormula>AVERAGE(Table1[Level Chosen])</calculatedColumnFormula>
    </tableColumn>
    <tableColumn id="12" xr3:uid="{7E3498C4-E902-477A-8E25-383381324BA8}" name="Standard Deviation" dataDxfId="28">
      <calculatedColumnFormula>_xlfn.STDEV.P(Table1[Level Chosen])</calculatedColumnFormula>
    </tableColumn>
    <tableColumn id="13" xr3:uid="{C177ADAC-A1D8-4890-ABD9-071854B36AAA}" name="Z-score" dataDxfId="27">
      <calculatedColumnFormula>(Table1[[#This Row],[Level Chosen]]-Table1[[#This Row],[Mean]])/Table1[[#This Row],[Standard Deviation]]</calculatedColumnFormula>
    </tableColumn>
    <tableColumn id="14" xr3:uid="{25E55D02-3768-4B1F-8F52-59DF71FF8579}" name="Probability" dataCellStyle="Percent">
      <calculatedColumnFormula>_xlfn.NORM.DIST(Table1[[#This Row],[Z-score]],0,1,FALSE)</calculatedColumnFormula>
    </tableColumn>
    <tableColumn id="31" xr3:uid="{DF00E40E-15FC-4831-81B2-42670B42F90C}" name="Probability SD" dataDxfId="26">
      <calculatedColumnFormula>_xlfn.STDEV.P(Table1[Probability])</calculatedColumnFormula>
    </tableColumn>
    <tableColumn id="9" xr3:uid="{AB0E5DB0-4CDB-4699-94C9-24D8FA990E9C}" name="Q1" dataDxfId="25"/>
    <tableColumn id="15" xr3:uid="{72F4079C-A213-4C48-989D-D7FC8B980638}" name="Q2" dataDxfId="24"/>
    <tableColumn id="16" xr3:uid="{42D93BF4-F56B-4FB4-85B5-7321B5C8563E}" name="Q3" dataDxfId="23"/>
    <tableColumn id="17" xr3:uid="{9AF0B243-08F4-4FEE-B90B-26A94594ECB2}" name="Q4" dataDxfId="22"/>
    <tableColumn id="18" xr3:uid="{440BEB28-4ED1-4326-802B-9C0C44E8CE3A}" name="Q5" dataDxfId="21"/>
    <tableColumn id="19" xr3:uid="{E5D57724-4045-4E12-9944-398162B5AA7C}" name="Q6" dataDxfId="20"/>
    <tableColumn id="20" xr3:uid="{68FEA1B8-5A78-4604-A1F4-8A579DC75438}" name="Q7" dataDxfId="19"/>
    <tableColumn id="21" xr3:uid="{59C6B532-E840-49AF-B11A-6F7C99B21B44}" name="Q8" dataDxfId="18"/>
    <tableColumn id="22" xr3:uid="{2B8A96D3-5F95-41D8-BBFF-4E0CC422093E}" name="Q9" dataDxfId="17"/>
    <tableColumn id="23" xr3:uid="{F616DD3F-2E77-4B3B-8AD8-921A9759962C}" name="Q10" dataDxfId="16"/>
    <tableColumn id="24" xr3:uid="{D97AD858-CBC9-4EBD-AAA8-8440B04657FA}" name="Q11" dataDxfId="15"/>
    <tableColumn id="25" xr3:uid="{8D924469-6E0A-43B5-B3DE-0308394EB538}" name="Q12" dataDxfId="14"/>
    <tableColumn id="26" xr3:uid="{B3276EC8-64C3-4224-ACD2-51806F626791}" name="Q13" dataDxfId="13"/>
    <tableColumn id="27" xr3:uid="{FE4CD374-A6E7-451D-A568-280102086B84}" name="Q14" dataDxfId="12"/>
    <tableColumn id="28" xr3:uid="{34B6AD55-2645-4326-8CD7-4DB729CCFAAC}" name="Q15" dataDxfId="11"/>
    <tableColumn id="29" xr3:uid="{70ABD23C-8887-4D6E-AC15-752215BAA267}" name="Mean Q6" dataDxfId="10">
      <calculatedColumnFormula array="1">AVERAGE(IF(Table1[Q6]&lt;&gt;"", Table1[Q6]))</calculatedColumnFormula>
    </tableColumn>
    <tableColumn id="30" xr3:uid="{FD151007-3BDD-45D6-A89B-8F1172A3F64D}" name="SD Q6" dataDxfId="9">
      <calculatedColumnFormula>_xlfn.STDEV.P(Table1[Q6])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B54E80-825E-4972-AE7C-9EA1B117D2FD}" name="Table3" displayName="Table3" ref="A1:D11" totalsRowShown="0">
  <autoFilter ref="A1:D11" xr:uid="{8DB54E80-825E-4972-AE7C-9EA1B117D2FD}"/>
  <sortState xmlns:xlrd2="http://schemas.microsoft.com/office/spreadsheetml/2017/richdata2" ref="A2:D11">
    <sortCondition ref="A1:A11"/>
  </sortState>
  <tableColumns count="4">
    <tableColumn id="1" xr3:uid="{FB5DF70B-33CC-4975-B87B-DA11AE649F1F}" name="N"/>
    <tableColumn id="2" xr3:uid="{E808C790-FF89-4662-9C08-56DDA7EF4099}" name="Question" dataDxfId="2"/>
    <tableColumn id="3" xr3:uid="{B0299FDB-99B1-41E2-A1AF-927B536AEA97}" name="Mean" dataDxfId="1"/>
    <tableColumn id="4" xr3:uid="{3D378563-A9AB-40AB-A4E4-27570B04A11D}" name="S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1591-43A8-4460-8DC2-48580981F06F}">
  <dimension ref="A1:AN33"/>
  <sheetViews>
    <sheetView zoomScale="70" zoomScaleNormal="70" workbookViewId="0">
      <selection activeCell="I27" sqref="I27"/>
    </sheetView>
  </sheetViews>
  <sheetFormatPr defaultRowHeight="14.25" x14ac:dyDescent="0.45"/>
  <cols>
    <col min="1" max="2" width="11.1328125" customWidth="1"/>
    <col min="3" max="3" width="21.59765625" customWidth="1"/>
    <col min="4" max="6" width="11.1328125" customWidth="1"/>
    <col min="7" max="7" width="12" customWidth="1"/>
    <col min="8" max="8" width="15.86328125" style="19" customWidth="1"/>
    <col min="9" max="17" width="11.1328125" style="19" customWidth="1"/>
    <col min="18" max="18" width="13.1328125" customWidth="1"/>
    <col min="21" max="21" width="11.3984375" customWidth="1"/>
    <col min="22" max="23" width="11.265625" customWidth="1"/>
    <col min="24" max="24" width="39.59765625" customWidth="1"/>
    <col min="28" max="28" width="60.86328125" customWidth="1"/>
    <col min="39" max="40" width="9.1328125" style="14"/>
  </cols>
  <sheetData>
    <row r="1" spans="1:40" s="2" customFormat="1" ht="28.5" x14ac:dyDescent="0.45">
      <c r="A1" s="2" t="s">
        <v>0</v>
      </c>
      <c r="B1" s="2" t="s">
        <v>40</v>
      </c>
      <c r="C1" s="2" t="s">
        <v>53</v>
      </c>
      <c r="D1" s="2" t="s">
        <v>1</v>
      </c>
      <c r="E1" s="2" t="s">
        <v>2</v>
      </c>
      <c r="F1" s="2" t="s">
        <v>52</v>
      </c>
      <c r="G1" s="2" t="s">
        <v>54</v>
      </c>
      <c r="H1" s="20" t="s">
        <v>55</v>
      </c>
      <c r="I1" s="20" t="s">
        <v>56</v>
      </c>
      <c r="J1" s="20" t="s">
        <v>57</v>
      </c>
      <c r="K1" s="20" t="s">
        <v>58</v>
      </c>
      <c r="L1" s="20" t="s">
        <v>59</v>
      </c>
      <c r="M1" s="20" t="s">
        <v>60</v>
      </c>
      <c r="N1" s="20" t="s">
        <v>61</v>
      </c>
      <c r="O1" s="20" t="s">
        <v>62</v>
      </c>
      <c r="P1" s="20" t="s">
        <v>63</v>
      </c>
      <c r="Q1" s="20" t="s">
        <v>64</v>
      </c>
      <c r="R1" s="2" t="s">
        <v>37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39</v>
      </c>
      <c r="X1" s="2" t="s">
        <v>10</v>
      </c>
      <c r="Y1" s="2" t="s">
        <v>14</v>
      </c>
      <c r="Z1" s="2" t="s">
        <v>15</v>
      </c>
      <c r="AA1" s="2" t="s">
        <v>16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17</v>
      </c>
      <c r="AJ1" s="2" t="s">
        <v>25</v>
      </c>
      <c r="AK1" s="2" t="s">
        <v>26</v>
      </c>
      <c r="AL1" s="2" t="s">
        <v>27</v>
      </c>
      <c r="AM1" s="13" t="s">
        <v>32</v>
      </c>
      <c r="AN1" s="13" t="s">
        <v>33</v>
      </c>
    </row>
    <row r="2" spans="1:40" s="2" customFormat="1" x14ac:dyDescent="0.45">
      <c r="F2">
        <v>0</v>
      </c>
      <c r="G2" s="28"/>
      <c r="H2" s="18">
        <v>1</v>
      </c>
      <c r="I2" s="18">
        <v>2</v>
      </c>
      <c r="J2" s="18">
        <v>3</v>
      </c>
      <c r="K2" s="18">
        <v>4</v>
      </c>
      <c r="L2" s="18">
        <v>5</v>
      </c>
      <c r="M2" s="18">
        <v>6</v>
      </c>
      <c r="N2" s="18">
        <v>7</v>
      </c>
      <c r="O2" s="18">
        <v>8</v>
      </c>
      <c r="P2" s="18">
        <v>9</v>
      </c>
      <c r="Q2" s="18">
        <v>10</v>
      </c>
      <c r="R2" s="24"/>
      <c r="S2" s="24">
        <f>AVERAGE(Table1[Level Chosen])</f>
        <v>4.7</v>
      </c>
      <c r="T2" s="24">
        <f>_xlfn.STDEV.P(Table1[Level Chosen])</f>
        <v>2.1158134763411134</v>
      </c>
      <c r="U2" s="24">
        <f>(Table1[[#This Row],[Level Chosen]]-Table1[[#This Row],[Mean]])/Table1[[#This Row],[Standard Deviation]]</f>
        <v>-2.2213678344311019</v>
      </c>
      <c r="V2" s="25">
        <f>_xlfn.NORM.DIST(Table1[[#This Row],[Z-score]],0,1,FALSE)</f>
        <v>3.3837823586666038E-2</v>
      </c>
      <c r="W2" s="2">
        <f>_xlfn.STDEV.P(Table1[Probability])</f>
        <v>0.11086910628672252</v>
      </c>
      <c r="X2" s="26"/>
      <c r="AM2" s="27" cm="1">
        <f t="array" ref="AM2">AVERAGE(IF(Table1[Q6]&lt;&gt;"", Table1[Q6]))</f>
        <v>4.1428571428571432</v>
      </c>
      <c r="AN2" s="13">
        <f>_xlfn.STDEV.P(Table1[Q6])</f>
        <v>1.8070158058105026</v>
      </c>
    </row>
    <row r="3" spans="1:40" ht="26.25" x14ac:dyDescent="0.45">
      <c r="A3">
        <v>1</v>
      </c>
      <c r="B3" t="s">
        <v>41</v>
      </c>
      <c r="C3" t="s">
        <v>49</v>
      </c>
      <c r="D3" t="s">
        <v>66</v>
      </c>
      <c r="E3" t="s">
        <v>4</v>
      </c>
      <c r="F3">
        <v>1</v>
      </c>
      <c r="G3" s="28">
        <v>3</v>
      </c>
      <c r="H3" s="19">
        <v>8</v>
      </c>
      <c r="I3" s="19">
        <v>9</v>
      </c>
      <c r="J3" s="19">
        <v>10</v>
      </c>
      <c r="K3" s="19">
        <v>4</v>
      </c>
      <c r="L3" s="19">
        <v>3</v>
      </c>
      <c r="M3" s="19">
        <v>5</v>
      </c>
      <c r="N3" s="19">
        <v>7</v>
      </c>
      <c r="O3" s="19">
        <v>1</v>
      </c>
      <c r="P3" s="19">
        <v>2</v>
      </c>
      <c r="Q3" s="19">
        <v>6</v>
      </c>
      <c r="R3" s="3">
        <v>20.012</v>
      </c>
      <c r="S3" s="3">
        <f>AVERAGE(Table1[Level Chosen])</f>
        <v>4.7</v>
      </c>
      <c r="T3" s="3">
        <f>_xlfn.STDEV.P(Table1[Level Chosen])</f>
        <v>2.1158134763411134</v>
      </c>
      <c r="U3" s="3">
        <f>(Table1[[#This Row],[Level Chosen]]-Table1[[#This Row],[Mean]])/Table1[[#This Row],[Standard Deviation]]</f>
        <v>-0.80347347202827091</v>
      </c>
      <c r="V3" s="8">
        <f>_xlfn.NORM.DIST(Table1[[#This Row],[Z-score]],0,1,FALSE)</f>
        <v>0.28888593905301296</v>
      </c>
      <c r="W3">
        <f>_xlfn.STDEV.P(Table1[Probability])</f>
        <v>0.11086910628672252</v>
      </c>
      <c r="X3" s="9" t="s">
        <v>140</v>
      </c>
      <c r="Y3" s="9" t="s">
        <v>11</v>
      </c>
      <c r="Z3" s="9" t="s">
        <v>101</v>
      </c>
      <c r="AA3" s="9" t="s">
        <v>96</v>
      </c>
      <c r="AB3" s="9" t="s">
        <v>97</v>
      </c>
      <c r="AC3" s="10">
        <v>3</v>
      </c>
      <c r="AD3" s="10">
        <v>5</v>
      </c>
      <c r="AE3" s="10">
        <v>6</v>
      </c>
      <c r="AF3" s="10">
        <v>2</v>
      </c>
      <c r="AG3" s="10">
        <v>5</v>
      </c>
      <c r="AH3" s="10">
        <v>6</v>
      </c>
      <c r="AI3" s="10">
        <v>2</v>
      </c>
      <c r="AJ3" s="10">
        <v>6</v>
      </c>
      <c r="AK3" s="10">
        <v>2</v>
      </c>
      <c r="AL3" s="10">
        <v>2</v>
      </c>
      <c r="AM3" s="12" cm="1">
        <f t="array" ref="AM3">AVERAGE(IF(Table1[Q6]&lt;&gt;"", Table1[Q6]))</f>
        <v>4.1428571428571432</v>
      </c>
      <c r="AN3" s="12">
        <f>_xlfn.STDEV.P(Table1[Q6])</f>
        <v>1.8070158058105026</v>
      </c>
    </row>
    <row r="4" spans="1:40" x14ac:dyDescent="0.45">
      <c r="A4">
        <v>2</v>
      </c>
      <c r="B4" t="s">
        <v>42</v>
      </c>
      <c r="C4" t="s">
        <v>49</v>
      </c>
      <c r="D4" t="s">
        <v>66</v>
      </c>
      <c r="E4" t="s">
        <v>4</v>
      </c>
      <c r="F4">
        <v>2</v>
      </c>
      <c r="G4" s="28">
        <v>3</v>
      </c>
      <c r="H4" s="19">
        <v>8</v>
      </c>
      <c r="I4" s="19">
        <v>9</v>
      </c>
      <c r="J4" s="19">
        <v>10</v>
      </c>
      <c r="K4" s="19">
        <v>6</v>
      </c>
      <c r="L4" s="19">
        <v>1</v>
      </c>
      <c r="M4" s="19">
        <v>7</v>
      </c>
      <c r="N4" s="19">
        <v>5</v>
      </c>
      <c r="O4" s="19">
        <v>3</v>
      </c>
      <c r="P4" s="19">
        <v>4</v>
      </c>
      <c r="Q4" s="19">
        <v>2</v>
      </c>
      <c r="R4" s="3">
        <v>20.012</v>
      </c>
      <c r="S4" s="3">
        <f>AVERAGE(Table1[Level Chosen])</f>
        <v>4.7</v>
      </c>
      <c r="T4" s="3">
        <f>_xlfn.STDEV.P(Table1[Level Chosen])</f>
        <v>2.1158134763411134</v>
      </c>
      <c r="U4" s="3">
        <f>(Table1[[#This Row],[Level Chosen]]-Table1[[#This Row],[Mean]])/Table1[[#This Row],[Standard Deviation]]</f>
        <v>-0.80347347202827091</v>
      </c>
      <c r="V4" s="8">
        <f>_xlfn.NORM.DIST(Table1[[#This Row],[Z-score]],0,1,FALSE)</f>
        <v>0.28888593905301296</v>
      </c>
      <c r="W4">
        <f>_xlfn.STDEV.P(Table1[Probability])</f>
        <v>0.11086910628672252</v>
      </c>
      <c r="X4" s="1"/>
      <c r="AM4" s="12" cm="1">
        <f t="array" ref="AM4">AVERAGE(IF(Table1[Q6]&lt;&gt;"", Table1[Q6]))</f>
        <v>4.1428571428571432</v>
      </c>
      <c r="AN4" s="12">
        <f>_xlfn.STDEV.P(Table1[Q6])</f>
        <v>1.8070158058105026</v>
      </c>
    </row>
    <row r="5" spans="1:40" x14ac:dyDescent="0.45">
      <c r="A5">
        <v>3</v>
      </c>
      <c r="B5" t="s">
        <v>43</v>
      </c>
      <c r="C5" t="s">
        <v>49</v>
      </c>
      <c r="D5" t="s">
        <v>66</v>
      </c>
      <c r="E5" t="s">
        <v>4</v>
      </c>
      <c r="F5">
        <v>3</v>
      </c>
      <c r="G5" s="28">
        <v>2</v>
      </c>
      <c r="H5" s="19">
        <v>8</v>
      </c>
      <c r="I5" s="19">
        <v>10</v>
      </c>
      <c r="J5" s="19">
        <v>9</v>
      </c>
      <c r="K5" s="19">
        <v>6</v>
      </c>
      <c r="L5" s="19">
        <v>3</v>
      </c>
      <c r="M5" s="19">
        <v>7</v>
      </c>
      <c r="N5" s="19">
        <v>5</v>
      </c>
      <c r="O5" s="19">
        <v>1</v>
      </c>
      <c r="P5" s="19">
        <v>2</v>
      </c>
      <c r="Q5" s="19">
        <v>4</v>
      </c>
      <c r="R5" s="3">
        <v>20.012</v>
      </c>
      <c r="S5" s="3">
        <f>AVERAGE(Table1[Level Chosen])</f>
        <v>4.7</v>
      </c>
      <c r="T5" s="3">
        <f>_xlfn.STDEV.P(Table1[Level Chosen])</f>
        <v>2.1158134763411134</v>
      </c>
      <c r="U5" s="3">
        <f>(Table1[[#This Row],[Level Chosen]]-Table1[[#This Row],[Mean]])/Table1[[#This Row],[Standard Deviation]]</f>
        <v>-1.2761049261625479</v>
      </c>
      <c r="V5" s="8">
        <f>_xlfn.NORM.DIST(Table1[[#This Row],[Z-score]],0,1,FALSE)</f>
        <v>0.17672500042984568</v>
      </c>
      <c r="W5">
        <f>_xlfn.STDEV.P(Table1[Probability])</f>
        <v>0.11086910628672252</v>
      </c>
      <c r="X5" s="1"/>
      <c r="AM5" s="12" cm="1">
        <f t="array" ref="AM5">AVERAGE(IF(Table1[Q6]&lt;&gt;"", Table1[Q6]))</f>
        <v>4.1428571428571432</v>
      </c>
      <c r="AN5" s="12">
        <f>_xlfn.STDEV.P(Table1[Q6])</f>
        <v>1.8070158058105026</v>
      </c>
    </row>
    <row r="6" spans="1:40" ht="26.25" x14ac:dyDescent="0.45">
      <c r="A6">
        <v>4</v>
      </c>
      <c r="B6" t="s">
        <v>67</v>
      </c>
      <c r="C6" t="s">
        <v>48</v>
      </c>
      <c r="D6" t="s">
        <v>5</v>
      </c>
      <c r="E6" t="s">
        <v>3</v>
      </c>
      <c r="F6">
        <v>1</v>
      </c>
      <c r="G6" s="28">
        <v>2</v>
      </c>
      <c r="H6" s="19">
        <v>1</v>
      </c>
      <c r="I6" s="19">
        <v>2</v>
      </c>
      <c r="J6" s="19">
        <v>3</v>
      </c>
      <c r="K6" s="19">
        <v>4</v>
      </c>
      <c r="L6" s="19">
        <v>5</v>
      </c>
      <c r="M6" s="19">
        <v>6</v>
      </c>
      <c r="N6" s="19">
        <v>7</v>
      </c>
      <c r="O6" s="19">
        <v>10</v>
      </c>
      <c r="P6" s="19">
        <v>9</v>
      </c>
      <c r="Q6" s="19">
        <v>8</v>
      </c>
      <c r="R6" s="3">
        <v>100</v>
      </c>
      <c r="S6" s="3">
        <f>AVERAGE(Table1[Level Chosen])</f>
        <v>4.7</v>
      </c>
      <c r="T6" s="3">
        <f>_xlfn.STDEV.P(Table1[Level Chosen])</f>
        <v>2.1158134763411134</v>
      </c>
      <c r="U6" s="3">
        <f>(Table1[[#This Row],[Level Chosen]]-Table1[[#This Row],[Mean]])/Table1[[#This Row],[Standard Deviation]]</f>
        <v>-1.2761049261625479</v>
      </c>
      <c r="V6" s="8">
        <f>_xlfn.NORM.DIST(Table1[[#This Row],[Z-score]],0,1,FALSE)</f>
        <v>0.17672500042984568</v>
      </c>
      <c r="W6">
        <f>_xlfn.STDEV.P(Table1[Probability])</f>
        <v>0.11086910628672252</v>
      </c>
      <c r="X6" s="9" t="s">
        <v>98</v>
      </c>
      <c r="Y6" s="9" t="s">
        <v>11</v>
      </c>
      <c r="Z6" s="9" t="s">
        <v>101</v>
      </c>
      <c r="AA6" s="9" t="s">
        <v>13</v>
      </c>
      <c r="AB6" s="9" t="s">
        <v>99</v>
      </c>
      <c r="AC6" s="10">
        <v>4</v>
      </c>
      <c r="AD6" s="10">
        <v>3</v>
      </c>
      <c r="AE6" s="10">
        <v>6</v>
      </c>
      <c r="AF6" s="10">
        <v>5</v>
      </c>
      <c r="AG6" s="10">
        <v>3</v>
      </c>
      <c r="AH6" s="10">
        <v>6</v>
      </c>
      <c r="AI6" s="10">
        <v>6</v>
      </c>
      <c r="AJ6" s="10">
        <v>7</v>
      </c>
      <c r="AK6" s="10">
        <v>5</v>
      </c>
      <c r="AL6" s="10">
        <v>6</v>
      </c>
      <c r="AM6" s="12" cm="1">
        <f t="array" ref="AM6">AVERAGE(IF(Table1[Q6]&lt;&gt;"", Table1[Q6]))</f>
        <v>4.1428571428571432</v>
      </c>
      <c r="AN6" s="12">
        <f>_xlfn.STDEV.P(Table1[Q6])</f>
        <v>1.8070158058105026</v>
      </c>
    </row>
    <row r="7" spans="1:40" x14ac:dyDescent="0.45">
      <c r="A7">
        <v>5</v>
      </c>
      <c r="B7" t="s">
        <v>68</v>
      </c>
      <c r="C7" t="s">
        <v>48</v>
      </c>
      <c r="D7" t="s">
        <v>5</v>
      </c>
      <c r="E7" t="s">
        <v>3</v>
      </c>
      <c r="F7">
        <v>2</v>
      </c>
      <c r="G7" s="28">
        <v>5</v>
      </c>
      <c r="H7" s="19">
        <v>1</v>
      </c>
      <c r="I7" s="19">
        <v>2</v>
      </c>
      <c r="J7" s="19">
        <v>3</v>
      </c>
      <c r="K7" s="19">
        <v>4</v>
      </c>
      <c r="L7" s="19">
        <v>5</v>
      </c>
      <c r="M7" s="19">
        <v>6</v>
      </c>
      <c r="N7" s="19">
        <v>7</v>
      </c>
      <c r="O7" s="19">
        <v>8</v>
      </c>
      <c r="P7" s="19">
        <v>9</v>
      </c>
      <c r="Q7" s="19">
        <v>10</v>
      </c>
      <c r="R7" s="3">
        <v>50.497999999999998</v>
      </c>
      <c r="S7" s="3">
        <f>AVERAGE(Table1[Level Chosen])</f>
        <v>4.7</v>
      </c>
      <c r="T7" s="3">
        <f>_xlfn.STDEV.P(Table1[Level Chosen])</f>
        <v>2.1158134763411134</v>
      </c>
      <c r="U7" s="3">
        <f>(Table1[[#This Row],[Level Chosen]]-Table1[[#This Row],[Mean]])/Table1[[#This Row],[Standard Deviation]]</f>
        <v>0.14178943624028301</v>
      </c>
      <c r="V7" s="8">
        <f>_xlfn.NORM.DIST(Table1[[#This Row],[Z-score]],0,1,FALSE)</f>
        <v>0.39495215210909607</v>
      </c>
      <c r="W7">
        <f>_xlfn.STDEV.P(Table1[Probability])</f>
        <v>0.11086910628672252</v>
      </c>
      <c r="X7" s="1"/>
      <c r="AM7" s="12" cm="1">
        <f t="array" ref="AM7">AVERAGE(IF(Table1[Q6]&lt;&gt;"", Table1[Q6]))</f>
        <v>4.1428571428571432</v>
      </c>
      <c r="AN7" s="12">
        <f>_xlfn.STDEV.P(Table1[Q6])</f>
        <v>1.8070158058105026</v>
      </c>
    </row>
    <row r="8" spans="1:40" x14ac:dyDescent="0.45">
      <c r="A8">
        <v>6</v>
      </c>
      <c r="B8" t="s">
        <v>79</v>
      </c>
      <c r="C8" t="s">
        <v>48</v>
      </c>
      <c r="D8" t="s">
        <v>5</v>
      </c>
      <c r="E8" t="s">
        <v>3</v>
      </c>
      <c r="F8">
        <v>3</v>
      </c>
      <c r="G8" s="28">
        <v>6</v>
      </c>
      <c r="H8" s="19">
        <v>1</v>
      </c>
      <c r="I8" s="19">
        <v>2</v>
      </c>
      <c r="J8" s="19">
        <v>3</v>
      </c>
      <c r="K8" s="19">
        <v>4</v>
      </c>
      <c r="L8" s="19">
        <v>5</v>
      </c>
      <c r="M8" s="19">
        <v>6</v>
      </c>
      <c r="N8" s="19">
        <v>7</v>
      </c>
      <c r="O8" s="19">
        <v>9</v>
      </c>
      <c r="P8" s="19">
        <v>10</v>
      </c>
      <c r="Q8" s="19">
        <v>8</v>
      </c>
      <c r="R8" s="3">
        <v>97.144000000000005</v>
      </c>
      <c r="S8" s="3">
        <f>AVERAGE(Table1[Level Chosen])</f>
        <v>4.7</v>
      </c>
      <c r="T8" s="3">
        <f>_xlfn.STDEV.P(Table1[Level Chosen])</f>
        <v>2.1158134763411134</v>
      </c>
      <c r="U8" s="3">
        <f>(Table1[[#This Row],[Level Chosen]]-Table1[[#This Row],[Mean]])/Table1[[#This Row],[Standard Deviation]]</f>
        <v>0.61442089037455994</v>
      </c>
      <c r="V8" s="8">
        <f>_xlfn.NORM.DIST(Table1[[#This Row],[Z-score]],0,1,FALSE)</f>
        <v>0.33031945462075724</v>
      </c>
      <c r="W8">
        <f>_xlfn.STDEV.P(Table1[Probability])</f>
        <v>0.11086910628672252</v>
      </c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2" cm="1">
        <f t="array" ref="AM8">AVERAGE(IF(Table1[Q6]&lt;&gt;"", Table1[Q6]))</f>
        <v>4.1428571428571432</v>
      </c>
      <c r="AN8" s="12">
        <f>_xlfn.STDEV.P(Table1[Q6])</f>
        <v>1.8070158058105026</v>
      </c>
    </row>
    <row r="9" spans="1:40" ht="26.25" x14ac:dyDescent="0.45">
      <c r="A9">
        <v>7</v>
      </c>
      <c r="B9" t="s">
        <v>80</v>
      </c>
      <c r="C9" t="s">
        <v>83</v>
      </c>
      <c r="D9" t="s">
        <v>84</v>
      </c>
      <c r="E9" t="s">
        <v>4</v>
      </c>
      <c r="F9">
        <v>1</v>
      </c>
      <c r="G9" s="28">
        <v>6</v>
      </c>
      <c r="H9" s="19">
        <v>5</v>
      </c>
      <c r="I9" s="19">
        <v>3</v>
      </c>
      <c r="J9" s="19">
        <v>2</v>
      </c>
      <c r="K9" s="19">
        <v>1</v>
      </c>
      <c r="L9" s="19">
        <v>4</v>
      </c>
      <c r="M9" s="19">
        <v>6</v>
      </c>
      <c r="N9" s="19">
        <v>7</v>
      </c>
      <c r="O9" s="19">
        <v>9</v>
      </c>
      <c r="P9" s="19">
        <v>8</v>
      </c>
      <c r="Q9" s="19">
        <v>10</v>
      </c>
      <c r="R9" s="3">
        <v>26.998999999999999</v>
      </c>
      <c r="S9" s="3">
        <f>AVERAGE(Table1[Level Chosen])</f>
        <v>4.7</v>
      </c>
      <c r="T9" s="3">
        <f>_xlfn.STDEV.P(Table1[Level Chosen])</f>
        <v>2.1158134763411134</v>
      </c>
      <c r="U9" s="3">
        <f>(Table1[[#This Row],[Level Chosen]]-Table1[[#This Row],[Mean]])/Table1[[#This Row],[Standard Deviation]]</f>
        <v>0.61442089037455994</v>
      </c>
      <c r="V9" s="8">
        <f>_xlfn.NORM.DIST(Table1[[#This Row],[Z-score]],0,1,FALSE)</f>
        <v>0.33031945462075724</v>
      </c>
      <c r="W9">
        <f>_xlfn.STDEV.P(Table1[Probability])</f>
        <v>0.11086910628672252</v>
      </c>
      <c r="X9" s="9" t="s">
        <v>141</v>
      </c>
      <c r="Y9" s="9" t="s">
        <v>11</v>
      </c>
      <c r="Z9" s="9" t="s">
        <v>101</v>
      </c>
      <c r="AA9" s="9" t="s">
        <v>13</v>
      </c>
      <c r="AB9" s="9" t="s">
        <v>100</v>
      </c>
      <c r="AC9" s="10">
        <v>6</v>
      </c>
      <c r="AD9" s="10">
        <v>5</v>
      </c>
      <c r="AE9" s="10">
        <v>6</v>
      </c>
      <c r="AF9" s="10">
        <v>2</v>
      </c>
      <c r="AG9" s="10">
        <v>6</v>
      </c>
      <c r="AH9" s="10">
        <v>7</v>
      </c>
      <c r="AI9" s="10">
        <v>6</v>
      </c>
      <c r="AJ9" s="10">
        <v>6</v>
      </c>
      <c r="AK9" s="10">
        <v>7</v>
      </c>
      <c r="AL9" s="10">
        <v>4</v>
      </c>
      <c r="AM9" s="12" cm="1">
        <f t="array" ref="AM9">AVERAGE(IF(Table1[Q6]&lt;&gt;"", Table1[Q6]))</f>
        <v>4.1428571428571432</v>
      </c>
      <c r="AN9" s="12">
        <f>_xlfn.STDEV.P(Table1[Q6])</f>
        <v>1.8070158058105026</v>
      </c>
    </row>
    <row r="10" spans="1:40" x14ac:dyDescent="0.45">
      <c r="A10">
        <v>8</v>
      </c>
      <c r="B10" t="s">
        <v>81</v>
      </c>
      <c r="C10" t="s">
        <v>83</v>
      </c>
      <c r="D10" t="s">
        <v>84</v>
      </c>
      <c r="E10" t="s">
        <v>4</v>
      </c>
      <c r="F10">
        <v>2</v>
      </c>
      <c r="G10" s="29">
        <v>5</v>
      </c>
      <c r="H10" s="19">
        <v>2</v>
      </c>
      <c r="I10" s="19">
        <v>3</v>
      </c>
      <c r="J10" s="19">
        <v>1</v>
      </c>
      <c r="K10" s="19">
        <v>6</v>
      </c>
      <c r="L10" s="19">
        <v>4</v>
      </c>
      <c r="M10" s="19">
        <v>5</v>
      </c>
      <c r="N10" s="19">
        <v>8</v>
      </c>
      <c r="O10" s="19">
        <v>7</v>
      </c>
      <c r="P10" s="19">
        <v>10</v>
      </c>
      <c r="Q10" s="19">
        <v>10</v>
      </c>
      <c r="R10" s="3">
        <v>18.141999999999999</v>
      </c>
      <c r="S10" s="3">
        <f>AVERAGE(Table1[Level Chosen])</f>
        <v>4.7</v>
      </c>
      <c r="T10" s="3">
        <f>_xlfn.STDEV.P(Table1[Level Chosen])</f>
        <v>2.1158134763411134</v>
      </c>
      <c r="U10" s="3">
        <f>(Table1[[#This Row],[Level Chosen]]-Table1[[#This Row],[Mean]])/Table1[[#This Row],[Standard Deviation]]</f>
        <v>0.14178943624028301</v>
      </c>
      <c r="V10" s="8">
        <f>_xlfn.NORM.DIST(Table1[[#This Row],[Z-score]],0,1,FALSE)</f>
        <v>0.39495215210909607</v>
      </c>
      <c r="W10">
        <f>_xlfn.STDEV.P(Table1[Probability])</f>
        <v>0.11086910628672252</v>
      </c>
      <c r="X10" s="11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2" cm="1">
        <f t="array" ref="AM10">AVERAGE(IF(Table1[Q6]&lt;&gt;"", Table1[Q6]))</f>
        <v>4.1428571428571432</v>
      </c>
      <c r="AN10" s="12">
        <f>_xlfn.STDEV.P(Table1[Q6])</f>
        <v>1.8070158058105026</v>
      </c>
    </row>
    <row r="11" spans="1:40" x14ac:dyDescent="0.45">
      <c r="A11">
        <v>9</v>
      </c>
      <c r="B11" t="s">
        <v>82</v>
      </c>
      <c r="C11" t="s">
        <v>83</v>
      </c>
      <c r="D11" t="s">
        <v>84</v>
      </c>
      <c r="E11" t="s">
        <v>4</v>
      </c>
      <c r="F11">
        <v>3</v>
      </c>
      <c r="G11" s="28">
        <v>9</v>
      </c>
      <c r="H11" s="19">
        <v>2</v>
      </c>
      <c r="I11" s="19">
        <v>3</v>
      </c>
      <c r="J11" s="19">
        <v>1</v>
      </c>
      <c r="K11" s="19">
        <v>4</v>
      </c>
      <c r="L11" s="19">
        <v>6</v>
      </c>
      <c r="M11" s="19">
        <v>5</v>
      </c>
      <c r="N11" s="19">
        <v>7</v>
      </c>
      <c r="O11" s="19">
        <v>9</v>
      </c>
      <c r="P11" s="19">
        <v>10</v>
      </c>
      <c r="Q11" s="19">
        <v>8</v>
      </c>
      <c r="R11" s="3">
        <v>95.465000000000003</v>
      </c>
      <c r="S11" s="3">
        <f>AVERAGE(Table1[Level Chosen])</f>
        <v>4.7</v>
      </c>
      <c r="T11" s="3">
        <f>_xlfn.STDEV.P(Table1[Level Chosen])</f>
        <v>2.1158134763411134</v>
      </c>
      <c r="U11" s="3">
        <f>(Table1[[#This Row],[Level Chosen]]-Table1[[#This Row],[Mean]])/Table1[[#This Row],[Standard Deviation]]</f>
        <v>2.0323152527773907</v>
      </c>
      <c r="V11" s="8">
        <f>_xlfn.NORM.DIST(Table1[[#This Row],[Z-score]],0,1,FALSE)</f>
        <v>5.0585455913722842E-2</v>
      </c>
      <c r="W11">
        <f>_xlfn.STDEV.P(Table1[Probability])</f>
        <v>0.11086910628672252</v>
      </c>
      <c r="X11" s="1"/>
      <c r="AM11" s="12" cm="1">
        <f t="array" ref="AM11">AVERAGE(IF(Table1[Q6]&lt;&gt;"", Table1[Q6]))</f>
        <v>4.1428571428571432</v>
      </c>
      <c r="AN11" s="12">
        <f>_xlfn.STDEV.P(Table1[Q6])</f>
        <v>1.8070158058105026</v>
      </c>
    </row>
    <row r="12" spans="1:40" ht="26.25" x14ac:dyDescent="0.45">
      <c r="A12">
        <v>10</v>
      </c>
      <c r="B12" t="s">
        <v>44</v>
      </c>
      <c r="C12" t="s">
        <v>47</v>
      </c>
      <c r="D12" t="s">
        <v>85</v>
      </c>
      <c r="E12" t="s">
        <v>3</v>
      </c>
      <c r="F12">
        <v>1</v>
      </c>
      <c r="G12" s="28">
        <v>3</v>
      </c>
      <c r="H12" s="19">
        <v>1</v>
      </c>
      <c r="I12" s="21">
        <v>2</v>
      </c>
      <c r="J12" s="21">
        <v>3</v>
      </c>
      <c r="K12" s="21">
        <v>4</v>
      </c>
      <c r="L12" s="21">
        <v>6</v>
      </c>
      <c r="M12" s="21">
        <v>5</v>
      </c>
      <c r="N12" s="21">
        <v>7</v>
      </c>
      <c r="O12" s="21">
        <v>10</v>
      </c>
      <c r="P12" s="21">
        <v>9</v>
      </c>
      <c r="Q12" s="21">
        <v>8</v>
      </c>
      <c r="R12" s="3"/>
      <c r="S12" s="3">
        <f>AVERAGE(Table1[Level Chosen])</f>
        <v>4.7</v>
      </c>
      <c r="T12" s="3">
        <f>_xlfn.STDEV.P(Table1[Level Chosen])</f>
        <v>2.1158134763411134</v>
      </c>
      <c r="U12" s="3">
        <f>(Table1[[#This Row],[Level Chosen]]-Table1[[#This Row],[Mean]])/Table1[[#This Row],[Standard Deviation]]</f>
        <v>-0.80347347202827091</v>
      </c>
      <c r="V12" s="8">
        <f>_xlfn.NORM.DIST(Table1[[#This Row],[Z-score]],0,1,FALSE)</f>
        <v>0.28888593905301296</v>
      </c>
      <c r="W12">
        <f>_xlfn.STDEV.P(Table1[Probability])</f>
        <v>0.11086910628672252</v>
      </c>
      <c r="X12" s="9" t="s">
        <v>31</v>
      </c>
      <c r="Y12" s="9" t="s">
        <v>12</v>
      </c>
      <c r="Z12" s="9" t="s">
        <v>101</v>
      </c>
      <c r="AA12" s="9" t="s">
        <v>102</v>
      </c>
      <c r="AB12" s="9" t="s">
        <v>103</v>
      </c>
      <c r="AC12" s="10">
        <v>6</v>
      </c>
      <c r="AD12" s="10">
        <v>5</v>
      </c>
      <c r="AE12" s="10">
        <v>5</v>
      </c>
      <c r="AF12" s="10">
        <v>4</v>
      </c>
      <c r="AG12" s="10">
        <v>6</v>
      </c>
      <c r="AH12" s="10">
        <v>3</v>
      </c>
      <c r="AI12" s="10">
        <v>6</v>
      </c>
      <c r="AJ12" s="10">
        <v>7</v>
      </c>
      <c r="AK12" s="10">
        <v>5</v>
      </c>
      <c r="AL12" s="10">
        <v>5</v>
      </c>
      <c r="AM12" s="12" cm="1">
        <f t="array" ref="AM12">AVERAGE(IF(Table1[Q6]&lt;&gt;"", Table1[Q6]))</f>
        <v>4.1428571428571432</v>
      </c>
      <c r="AN12" s="12">
        <f>_xlfn.STDEV.P(Table1[Q6])</f>
        <v>1.8070158058105026</v>
      </c>
    </row>
    <row r="13" spans="1:40" x14ac:dyDescent="0.45">
      <c r="A13">
        <v>11</v>
      </c>
      <c r="B13" t="s">
        <v>45</v>
      </c>
      <c r="C13" t="s">
        <v>47</v>
      </c>
      <c r="D13" t="s">
        <v>85</v>
      </c>
      <c r="E13" t="s">
        <v>3</v>
      </c>
      <c r="F13">
        <v>2</v>
      </c>
      <c r="G13" s="28">
        <v>3</v>
      </c>
      <c r="H13" s="19">
        <v>1</v>
      </c>
      <c r="I13" s="21">
        <v>2</v>
      </c>
      <c r="J13" s="21">
        <v>3</v>
      </c>
      <c r="K13" s="21">
        <v>4</v>
      </c>
      <c r="L13" s="21">
        <v>6</v>
      </c>
      <c r="M13" s="21">
        <v>5</v>
      </c>
      <c r="N13" s="21">
        <v>7</v>
      </c>
      <c r="O13" s="21">
        <v>9</v>
      </c>
      <c r="P13" s="21">
        <v>10</v>
      </c>
      <c r="Q13" s="21">
        <v>8</v>
      </c>
      <c r="R13" s="3"/>
      <c r="S13" s="3">
        <f>AVERAGE(Table1[Level Chosen])</f>
        <v>4.7</v>
      </c>
      <c r="T13" s="3">
        <f>_xlfn.STDEV.P(Table1[Level Chosen])</f>
        <v>2.1158134763411134</v>
      </c>
      <c r="U13" s="3">
        <f>(Table1[[#This Row],[Level Chosen]]-Table1[[#This Row],[Mean]])/Table1[[#This Row],[Standard Deviation]]</f>
        <v>-0.80347347202827091</v>
      </c>
      <c r="V13" s="8">
        <f>_xlfn.NORM.DIST(Table1[[#This Row],[Z-score]],0,1,FALSE)</f>
        <v>0.28888593905301296</v>
      </c>
      <c r="W13">
        <f>_xlfn.STDEV.P(Table1[Probability])</f>
        <v>0.11086910628672252</v>
      </c>
      <c r="X13" s="1"/>
      <c r="AM13" s="12" cm="1">
        <f t="array" ref="AM13">AVERAGE(IF(Table1[Q6]&lt;&gt;"", Table1[Q6]))</f>
        <v>4.1428571428571432</v>
      </c>
      <c r="AN13" s="12">
        <f>_xlfn.STDEV.P(Table1[Q6])</f>
        <v>1.8070158058105026</v>
      </c>
    </row>
    <row r="14" spans="1:40" ht="14.65" thickBot="1" x14ac:dyDescent="0.5">
      <c r="A14">
        <v>12</v>
      </c>
      <c r="B14" t="s">
        <v>46</v>
      </c>
      <c r="C14" t="s">
        <v>47</v>
      </c>
      <c r="D14" t="s">
        <v>85</v>
      </c>
      <c r="E14" t="s">
        <v>3</v>
      </c>
      <c r="F14">
        <v>3</v>
      </c>
      <c r="G14" s="28">
        <v>2</v>
      </c>
      <c r="H14" s="19">
        <v>1</v>
      </c>
      <c r="I14" s="21">
        <v>2</v>
      </c>
      <c r="J14" s="21">
        <v>3</v>
      </c>
      <c r="K14" s="21">
        <v>4</v>
      </c>
      <c r="L14" s="21">
        <v>7</v>
      </c>
      <c r="M14" s="21">
        <v>5</v>
      </c>
      <c r="N14" s="21">
        <v>6</v>
      </c>
      <c r="O14" s="21">
        <v>10</v>
      </c>
      <c r="P14" s="21">
        <v>9</v>
      </c>
      <c r="Q14" s="21">
        <v>8</v>
      </c>
      <c r="R14" s="3"/>
      <c r="S14" s="3">
        <f>AVERAGE(Table1[Level Chosen])</f>
        <v>4.7</v>
      </c>
      <c r="T14" s="3">
        <f>_xlfn.STDEV.P(Table1[Level Chosen])</f>
        <v>2.1158134763411134</v>
      </c>
      <c r="U14" s="3">
        <f>(Table1[[#This Row],[Level Chosen]]-Table1[[#This Row],[Mean]])/Table1[[#This Row],[Standard Deviation]]</f>
        <v>-1.2761049261625479</v>
      </c>
      <c r="V14" s="8">
        <f>_xlfn.NORM.DIST(Table1[[#This Row],[Z-score]],0,1,FALSE)</f>
        <v>0.17672500042984568</v>
      </c>
      <c r="W14">
        <f>_xlfn.STDEV.P(Table1[Probability])</f>
        <v>0.11086910628672252</v>
      </c>
      <c r="X14" s="1"/>
      <c r="AM14" s="12" cm="1">
        <f t="array" ref="AM14">AVERAGE(IF(Table1[Q6]&lt;&gt;"", Table1[Q6]))</f>
        <v>4.1428571428571432</v>
      </c>
      <c r="AN14" s="12">
        <f>_xlfn.STDEV.P(Table1[Q6])</f>
        <v>1.8070158058105026</v>
      </c>
    </row>
    <row r="15" spans="1:40" ht="39.4" thickBot="1" x14ac:dyDescent="0.5">
      <c r="A15">
        <v>13</v>
      </c>
      <c r="B15" t="s">
        <v>107</v>
      </c>
      <c r="C15" t="s">
        <v>105</v>
      </c>
      <c r="D15" t="s">
        <v>106</v>
      </c>
      <c r="E15" t="s">
        <v>4</v>
      </c>
      <c r="F15">
        <v>1</v>
      </c>
      <c r="G15" s="28">
        <v>3</v>
      </c>
      <c r="H15" s="19">
        <v>1</v>
      </c>
      <c r="I15" s="21">
        <v>2</v>
      </c>
      <c r="J15" s="21">
        <v>3</v>
      </c>
      <c r="K15" s="21">
        <v>4</v>
      </c>
      <c r="L15" s="21">
        <v>6</v>
      </c>
      <c r="M15" s="21">
        <v>5</v>
      </c>
      <c r="N15" s="21">
        <v>7</v>
      </c>
      <c r="O15" s="21">
        <v>10</v>
      </c>
      <c r="P15" s="21">
        <v>9</v>
      </c>
      <c r="Q15" s="21">
        <v>8</v>
      </c>
      <c r="R15" s="3"/>
      <c r="S15" s="3">
        <f>AVERAGE(Table1[Level Chosen])</f>
        <v>4.7</v>
      </c>
      <c r="T15" s="3">
        <f>_xlfn.STDEV.P(Table1[Level Chosen])</f>
        <v>2.1158134763411134</v>
      </c>
      <c r="U15" s="3">
        <f>(Table1[[#This Row],[Level Chosen]]-Table1[[#This Row],[Mean]])/Table1[[#This Row],[Standard Deviation]]</f>
        <v>-0.80347347202827091</v>
      </c>
      <c r="V15" s="8">
        <f>_xlfn.NORM.DIST(Table1[[#This Row],[Z-score]],0,1,FALSE)</f>
        <v>0.28888593905301296</v>
      </c>
      <c r="W15">
        <f>_xlfn.STDEV.P(Table1[Probability])</f>
        <v>0.11086910628672252</v>
      </c>
      <c r="X15" s="22" t="s">
        <v>114</v>
      </c>
      <c r="Y15" s="22" t="s">
        <v>11</v>
      </c>
      <c r="Z15" s="22" t="s">
        <v>117</v>
      </c>
      <c r="AA15" s="22" t="s">
        <v>115</v>
      </c>
      <c r="AB15" s="22" t="s">
        <v>116</v>
      </c>
      <c r="AC15" s="23">
        <v>6</v>
      </c>
      <c r="AD15" s="23">
        <v>7</v>
      </c>
      <c r="AE15" s="23">
        <v>6</v>
      </c>
      <c r="AF15" s="23">
        <v>7</v>
      </c>
      <c r="AG15" s="23">
        <v>7</v>
      </c>
      <c r="AH15" s="23">
        <v>5</v>
      </c>
      <c r="AI15" s="23">
        <v>6</v>
      </c>
      <c r="AJ15" s="23">
        <v>7</v>
      </c>
      <c r="AK15" s="23">
        <v>5</v>
      </c>
      <c r="AL15" s="23">
        <v>7</v>
      </c>
      <c r="AM15" s="12" cm="1">
        <f t="array" ref="AM15">AVERAGE(IF(Table1[Q6]&lt;&gt;"", Table1[Q6]))</f>
        <v>4.1428571428571432</v>
      </c>
      <c r="AN15" s="14">
        <f>_xlfn.STDEV.P(Table1[Q6])</f>
        <v>1.8070158058105026</v>
      </c>
    </row>
    <row r="16" spans="1:40" x14ac:dyDescent="0.45">
      <c r="A16">
        <v>14</v>
      </c>
      <c r="B16" t="s">
        <v>36</v>
      </c>
      <c r="C16" t="s">
        <v>105</v>
      </c>
      <c r="D16" t="s">
        <v>106</v>
      </c>
      <c r="E16" t="s">
        <v>4</v>
      </c>
      <c r="F16">
        <v>2</v>
      </c>
      <c r="G16" s="29">
        <v>2</v>
      </c>
      <c r="H16" s="19">
        <v>1</v>
      </c>
      <c r="I16" s="21">
        <v>2</v>
      </c>
      <c r="J16" s="21">
        <v>3</v>
      </c>
      <c r="K16" s="21">
        <v>4</v>
      </c>
      <c r="L16" s="21">
        <v>6</v>
      </c>
      <c r="M16" s="21">
        <v>5</v>
      </c>
      <c r="N16" s="21">
        <v>7</v>
      </c>
      <c r="O16" s="21">
        <v>9</v>
      </c>
      <c r="P16" s="21">
        <v>8</v>
      </c>
      <c r="Q16" s="21">
        <v>10</v>
      </c>
      <c r="R16" s="3"/>
      <c r="S16" s="3">
        <f>AVERAGE(Table1[Level Chosen])</f>
        <v>4.7</v>
      </c>
      <c r="T16" s="3">
        <f>_xlfn.STDEV.P(Table1[Level Chosen])</f>
        <v>2.1158134763411134</v>
      </c>
      <c r="U16" s="3">
        <f>(Table1[[#This Row],[Level Chosen]]-Table1[[#This Row],[Mean]])/Table1[[#This Row],[Standard Deviation]]</f>
        <v>-1.2761049261625479</v>
      </c>
      <c r="V16" s="8">
        <f>_xlfn.NORM.DIST(Table1[[#This Row],[Z-score]],0,1,FALSE)</f>
        <v>0.17672500042984568</v>
      </c>
      <c r="W16">
        <f>_xlfn.STDEV.P(Table1[Probability])</f>
        <v>0.11086910628672252</v>
      </c>
      <c r="X16" s="1"/>
      <c r="AM16" s="12" cm="1">
        <f t="array" ref="AM16">AVERAGE(IF(Table1[Q6]&lt;&gt;"", Table1[Q6]))</f>
        <v>4.1428571428571432</v>
      </c>
      <c r="AN16" s="14">
        <f>_xlfn.STDEV.P(Table1[Q6])</f>
        <v>1.8070158058105026</v>
      </c>
    </row>
    <row r="17" spans="1:40" x14ac:dyDescent="0.45">
      <c r="A17">
        <v>15</v>
      </c>
      <c r="B17" t="s">
        <v>108</v>
      </c>
      <c r="C17" t="s">
        <v>105</v>
      </c>
      <c r="D17" t="s">
        <v>106</v>
      </c>
      <c r="E17" t="s">
        <v>4</v>
      </c>
      <c r="F17">
        <v>3</v>
      </c>
      <c r="G17" s="28">
        <v>4</v>
      </c>
      <c r="H17" s="19">
        <v>1</v>
      </c>
      <c r="I17" s="21">
        <v>2</v>
      </c>
      <c r="J17" s="21">
        <v>3</v>
      </c>
      <c r="K17" s="21">
        <v>4</v>
      </c>
      <c r="L17" s="21">
        <v>5</v>
      </c>
      <c r="M17" s="21">
        <v>6</v>
      </c>
      <c r="N17" s="21">
        <v>7</v>
      </c>
      <c r="O17" s="21">
        <v>9</v>
      </c>
      <c r="P17" s="21">
        <v>10</v>
      </c>
      <c r="Q17" s="21">
        <v>8</v>
      </c>
      <c r="R17" s="3"/>
      <c r="S17" s="3">
        <f>AVERAGE(Table1[Level Chosen])</f>
        <v>4.7</v>
      </c>
      <c r="T17" s="3">
        <f>_xlfn.STDEV.P(Table1[Level Chosen])</f>
        <v>2.1158134763411134</v>
      </c>
      <c r="U17" s="3">
        <f>(Table1[[#This Row],[Level Chosen]]-Table1[[#This Row],[Mean]])/Table1[[#This Row],[Standard Deviation]]</f>
        <v>-0.33084201789399392</v>
      </c>
      <c r="V17" s="8">
        <f>_xlfn.NORM.DIST(Table1[[#This Row],[Z-score]],0,1,FALSE)</f>
        <v>0.37769557929550768</v>
      </c>
      <c r="W17">
        <f>_xlfn.STDEV.P(Table1[Probability])</f>
        <v>0.11086910628672252</v>
      </c>
      <c r="X17" s="1"/>
      <c r="AM17" s="12" cm="1">
        <f t="array" ref="AM17">AVERAGE(IF(Table1[Q6]&lt;&gt;"", Table1[Q6]))</f>
        <v>4.1428571428571432</v>
      </c>
      <c r="AN17" s="14">
        <f>_xlfn.STDEV.P(Table1[Q6])</f>
        <v>1.8070158058105026</v>
      </c>
    </row>
    <row r="18" spans="1:40" ht="26.25" x14ac:dyDescent="0.45">
      <c r="A18">
        <v>16</v>
      </c>
      <c r="B18" t="s">
        <v>110</v>
      </c>
      <c r="C18" t="s">
        <v>109</v>
      </c>
      <c r="D18" t="s">
        <v>139</v>
      </c>
      <c r="E18" t="s">
        <v>4</v>
      </c>
      <c r="F18">
        <v>1</v>
      </c>
      <c r="G18" s="28">
        <v>8</v>
      </c>
      <c r="H18" s="19">
        <v>1</v>
      </c>
      <c r="I18" s="21">
        <v>2</v>
      </c>
      <c r="J18" s="21">
        <v>3</v>
      </c>
      <c r="K18" s="21">
        <v>5</v>
      </c>
      <c r="L18" s="21">
        <v>6</v>
      </c>
      <c r="M18" s="21">
        <v>4</v>
      </c>
      <c r="N18" s="21">
        <v>7</v>
      </c>
      <c r="O18" s="21">
        <v>10</v>
      </c>
      <c r="P18" s="21">
        <v>9</v>
      </c>
      <c r="Q18" s="21">
        <v>8</v>
      </c>
      <c r="R18" s="3"/>
      <c r="S18" s="3">
        <f>AVERAGE(Table1[Level Chosen])</f>
        <v>4.7</v>
      </c>
      <c r="T18" s="3">
        <f>_xlfn.STDEV.P(Table1[Level Chosen])</f>
        <v>2.1158134763411134</v>
      </c>
      <c r="U18" s="3">
        <f>(Table1[[#This Row],[Level Chosen]]-Table1[[#This Row],[Mean]])/Table1[[#This Row],[Standard Deviation]]</f>
        <v>1.5596837986431138</v>
      </c>
      <c r="V18" s="8">
        <f>_xlfn.NORM.DIST(Table1[[#This Row],[Z-score]],0,1,FALSE)</f>
        <v>0.11821558746248943</v>
      </c>
      <c r="W18">
        <f>_xlfn.STDEV.P(Table1[Probability])</f>
        <v>0.11086910628672252</v>
      </c>
      <c r="X18" s="9" t="s">
        <v>141</v>
      </c>
      <c r="Y18" s="9" t="s">
        <v>11</v>
      </c>
      <c r="Z18" s="9" t="s">
        <v>101</v>
      </c>
      <c r="AA18" s="9" t="s">
        <v>115</v>
      </c>
      <c r="AB18" s="9" t="s">
        <v>13</v>
      </c>
      <c r="AC18" s="10">
        <v>3</v>
      </c>
      <c r="AD18" s="10">
        <v>2</v>
      </c>
      <c r="AE18" s="10">
        <v>2</v>
      </c>
      <c r="AF18" s="10">
        <v>3</v>
      </c>
      <c r="AG18" s="10">
        <v>5</v>
      </c>
      <c r="AH18" s="10">
        <v>3</v>
      </c>
      <c r="AI18" s="10">
        <v>2</v>
      </c>
      <c r="AJ18" s="10">
        <v>5</v>
      </c>
      <c r="AK18" s="10">
        <v>6</v>
      </c>
      <c r="AL18" s="10">
        <v>2</v>
      </c>
      <c r="AM18" s="12" cm="1">
        <f t="array" ref="AM18">AVERAGE(IF(Table1[Q6]&lt;&gt;"", Table1[Q6]))</f>
        <v>4.1428571428571432</v>
      </c>
      <c r="AN18" s="14">
        <f>_xlfn.STDEV.P(Table1[Q6])</f>
        <v>1.8070158058105026</v>
      </c>
    </row>
    <row r="19" spans="1:40" x14ac:dyDescent="0.45">
      <c r="A19">
        <v>17</v>
      </c>
      <c r="B19" t="s">
        <v>111</v>
      </c>
      <c r="C19" t="s">
        <v>109</v>
      </c>
      <c r="D19" t="s">
        <v>139</v>
      </c>
      <c r="E19" t="s">
        <v>4</v>
      </c>
      <c r="F19">
        <v>2</v>
      </c>
      <c r="G19" s="28">
        <v>10</v>
      </c>
      <c r="H19" s="19">
        <v>4</v>
      </c>
      <c r="I19" s="21">
        <v>5</v>
      </c>
      <c r="J19" s="21">
        <v>6</v>
      </c>
      <c r="K19" s="21">
        <v>3</v>
      </c>
      <c r="L19" s="21">
        <v>2</v>
      </c>
      <c r="M19" s="21">
        <v>1</v>
      </c>
      <c r="N19" s="21">
        <v>7</v>
      </c>
      <c r="O19" s="21">
        <v>8</v>
      </c>
      <c r="P19" s="21">
        <v>9</v>
      </c>
      <c r="Q19" s="21">
        <v>8</v>
      </c>
      <c r="R19" s="3"/>
      <c r="S19" s="3">
        <f>AVERAGE(Table1[Level Chosen])</f>
        <v>4.7</v>
      </c>
      <c r="T19" s="3">
        <f>_xlfn.STDEV.P(Table1[Level Chosen])</f>
        <v>2.1158134763411134</v>
      </c>
      <c r="U19" s="3">
        <f>(Table1[[#This Row],[Level Chosen]]-Table1[[#This Row],[Mean]])/Table1[[#This Row],[Standard Deviation]]</f>
        <v>2.5049467069116678</v>
      </c>
      <c r="V19" s="8">
        <f>_xlfn.NORM.DIST(Table1[[#This Row],[Z-score]],0,1,FALSE)</f>
        <v>1.7312655113702405E-2</v>
      </c>
      <c r="W19">
        <f>_xlfn.STDEV.P(Table1[Probability])</f>
        <v>0.11086910628672252</v>
      </c>
      <c r="X19" s="1"/>
      <c r="AM19" s="12" cm="1">
        <f t="array" ref="AM19">AVERAGE(IF(Table1[Q6]&lt;&gt;"", Table1[Q6]))</f>
        <v>4.1428571428571432</v>
      </c>
      <c r="AN19" s="14">
        <f>_xlfn.STDEV.P(Table1[Q6])</f>
        <v>1.8070158058105026</v>
      </c>
    </row>
    <row r="20" spans="1:40" x14ac:dyDescent="0.45">
      <c r="A20">
        <v>18</v>
      </c>
      <c r="B20" t="s">
        <v>112</v>
      </c>
      <c r="C20" t="s">
        <v>109</v>
      </c>
      <c r="D20" t="s">
        <v>139</v>
      </c>
      <c r="E20" t="s">
        <v>4</v>
      </c>
      <c r="F20">
        <v>3</v>
      </c>
      <c r="G20" s="28">
        <v>3</v>
      </c>
      <c r="H20" s="19">
        <v>5</v>
      </c>
      <c r="I20" s="21">
        <v>6</v>
      </c>
      <c r="J20" s="21">
        <v>4</v>
      </c>
      <c r="K20" s="21">
        <v>7</v>
      </c>
      <c r="L20" s="21">
        <v>3</v>
      </c>
      <c r="M20" s="21">
        <v>1</v>
      </c>
      <c r="N20" s="21">
        <v>2</v>
      </c>
      <c r="O20" s="21">
        <v>9</v>
      </c>
      <c r="P20" s="21">
        <v>10</v>
      </c>
      <c r="Q20" s="21">
        <v>8</v>
      </c>
      <c r="R20" s="3"/>
      <c r="S20" s="3">
        <f>AVERAGE(Table1[Level Chosen])</f>
        <v>4.7</v>
      </c>
      <c r="T20" s="3">
        <f>_xlfn.STDEV.P(Table1[Level Chosen])</f>
        <v>2.1158134763411134</v>
      </c>
      <c r="U20" s="3">
        <f>(Table1[[#This Row],[Level Chosen]]-Table1[[#This Row],[Mean]])/Table1[[#This Row],[Standard Deviation]]</f>
        <v>-0.80347347202827091</v>
      </c>
      <c r="V20" s="8">
        <f>_xlfn.NORM.DIST(Table1[[#This Row],[Z-score]],0,1,FALSE)</f>
        <v>0.28888593905301296</v>
      </c>
      <c r="W20">
        <f>_xlfn.STDEV.P(Table1[Probability])</f>
        <v>0.11086910628672252</v>
      </c>
      <c r="X20" s="1"/>
      <c r="AM20" s="12" cm="1">
        <f t="array" ref="AM20">AVERAGE(IF(Table1[Q6]&lt;&gt;"", Table1[Q6]))</f>
        <v>4.1428571428571432</v>
      </c>
      <c r="AN20" s="14">
        <f>_xlfn.STDEV.P(Table1[Q6])</f>
        <v>1.8070158058105026</v>
      </c>
    </row>
    <row r="21" spans="1:40" ht="39" x14ac:dyDescent="0.45">
      <c r="A21">
        <v>19</v>
      </c>
      <c r="B21" t="s">
        <v>120</v>
      </c>
      <c r="C21" t="s">
        <v>113</v>
      </c>
      <c r="D21" t="s">
        <v>145</v>
      </c>
      <c r="E21" t="s">
        <v>4</v>
      </c>
      <c r="F21">
        <v>1</v>
      </c>
      <c r="G21" s="28">
        <v>4</v>
      </c>
      <c r="H21" s="21">
        <v>1</v>
      </c>
      <c r="I21" s="21">
        <v>2</v>
      </c>
      <c r="J21" s="21">
        <v>3</v>
      </c>
      <c r="K21" s="21">
        <v>4</v>
      </c>
      <c r="L21" s="21">
        <v>5</v>
      </c>
      <c r="M21" s="21">
        <v>6</v>
      </c>
      <c r="N21" s="21">
        <v>7</v>
      </c>
      <c r="O21" s="21">
        <v>10</v>
      </c>
      <c r="P21" s="21">
        <v>9</v>
      </c>
      <c r="Q21" s="21">
        <v>8</v>
      </c>
      <c r="R21" s="3"/>
      <c r="S21" s="3">
        <f>AVERAGE(Table1[Level Chosen])</f>
        <v>4.7</v>
      </c>
      <c r="T21" s="3">
        <f>_xlfn.STDEV.P(Table1[Level Chosen])</f>
        <v>2.1158134763411134</v>
      </c>
      <c r="U21" s="3">
        <f>(Table1[[#This Row],[Level Chosen]]-Table1[[#This Row],[Mean]])/Table1[[#This Row],[Standard Deviation]]</f>
        <v>-0.33084201789399392</v>
      </c>
      <c r="V21" s="8">
        <f>_xlfn.NORM.DIST(Table1[[#This Row],[Z-score]],0,1,FALSE)</f>
        <v>0.37769557929550768</v>
      </c>
      <c r="W21">
        <f>_xlfn.STDEV.P(Table1[Probability])</f>
        <v>0.11086910628672252</v>
      </c>
      <c r="X21" s="9" t="s">
        <v>31</v>
      </c>
      <c r="Y21" s="9" t="s">
        <v>146</v>
      </c>
      <c r="Z21" s="9" t="s">
        <v>101</v>
      </c>
      <c r="AA21" s="9" t="s">
        <v>102</v>
      </c>
      <c r="AB21" s="9" t="s">
        <v>147</v>
      </c>
      <c r="AC21" s="10">
        <v>1</v>
      </c>
      <c r="AD21" s="10">
        <v>4</v>
      </c>
      <c r="AE21" s="10">
        <v>6</v>
      </c>
      <c r="AF21" s="10">
        <v>3</v>
      </c>
      <c r="AG21" s="10">
        <v>4</v>
      </c>
      <c r="AH21" s="10">
        <v>6</v>
      </c>
      <c r="AI21" s="10">
        <v>4</v>
      </c>
      <c r="AJ21" s="10">
        <v>6</v>
      </c>
      <c r="AK21" s="10">
        <v>4</v>
      </c>
      <c r="AL21" s="10">
        <v>2</v>
      </c>
      <c r="AM21" s="12" cm="1">
        <f t="array" ref="AM21">AVERAGE(IF(Table1[Q6]&lt;&gt;"", Table1[Q6]))</f>
        <v>4.1428571428571432</v>
      </c>
      <c r="AN21" s="14">
        <f>_xlfn.STDEV.P(Table1[Q6])</f>
        <v>1.8070158058105026</v>
      </c>
    </row>
    <row r="22" spans="1:40" x14ac:dyDescent="0.45">
      <c r="A22">
        <v>20</v>
      </c>
      <c r="B22" t="s">
        <v>121</v>
      </c>
      <c r="C22" t="s">
        <v>113</v>
      </c>
      <c r="D22" t="s">
        <v>145</v>
      </c>
      <c r="E22" t="s">
        <v>4</v>
      </c>
      <c r="F22">
        <v>2</v>
      </c>
      <c r="G22" s="28">
        <v>3</v>
      </c>
      <c r="H22" s="21">
        <v>1</v>
      </c>
      <c r="I22" s="21">
        <v>2</v>
      </c>
      <c r="J22" s="21">
        <v>3</v>
      </c>
      <c r="K22" s="21">
        <v>4</v>
      </c>
      <c r="L22" s="21">
        <v>5</v>
      </c>
      <c r="M22" s="21">
        <v>6</v>
      </c>
      <c r="N22" s="21">
        <v>7</v>
      </c>
      <c r="O22" s="21">
        <v>10</v>
      </c>
      <c r="P22" s="21">
        <v>9</v>
      </c>
      <c r="Q22" s="21">
        <v>8</v>
      </c>
      <c r="R22" s="3"/>
      <c r="S22" s="3">
        <f>AVERAGE(Table1[Level Chosen])</f>
        <v>4.7</v>
      </c>
      <c r="T22" s="3">
        <f>_xlfn.STDEV.P(Table1[Level Chosen])</f>
        <v>2.1158134763411134</v>
      </c>
      <c r="U22" s="3">
        <f>(Table1[[#This Row],[Level Chosen]]-Table1[[#This Row],[Mean]])/Table1[[#This Row],[Standard Deviation]]</f>
        <v>-0.80347347202827091</v>
      </c>
      <c r="V22" s="8">
        <f>_xlfn.NORM.DIST(Table1[[#This Row],[Z-score]],0,1,FALSE)</f>
        <v>0.28888593905301296</v>
      </c>
      <c r="W22">
        <f>_xlfn.STDEV.P(Table1[Probability])</f>
        <v>0.11086910628672252</v>
      </c>
      <c r="X22" s="1"/>
      <c r="AM22" s="12" cm="1">
        <f t="array" ref="AM22">AVERAGE(IF(Table1[Q6]&lt;&gt;"", Table1[Q6]))</f>
        <v>4.1428571428571432</v>
      </c>
      <c r="AN22" s="14">
        <f>_xlfn.STDEV.P(Table1[Q6])</f>
        <v>1.8070158058105026</v>
      </c>
    </row>
    <row r="23" spans="1:40" x14ac:dyDescent="0.45">
      <c r="A23">
        <v>21</v>
      </c>
      <c r="B23" t="s">
        <v>122</v>
      </c>
      <c r="C23" t="s">
        <v>113</v>
      </c>
      <c r="D23" t="s">
        <v>145</v>
      </c>
      <c r="E23" t="s">
        <v>4</v>
      </c>
      <c r="F23">
        <v>3</v>
      </c>
      <c r="G23" s="28">
        <v>4</v>
      </c>
      <c r="H23" s="21">
        <v>1</v>
      </c>
      <c r="I23" s="21">
        <v>2</v>
      </c>
      <c r="J23" s="21">
        <v>3</v>
      </c>
      <c r="K23" s="21">
        <v>4</v>
      </c>
      <c r="L23" s="21">
        <v>5</v>
      </c>
      <c r="M23" s="21">
        <v>6</v>
      </c>
      <c r="N23" s="21">
        <v>7</v>
      </c>
      <c r="O23" s="21">
        <v>10</v>
      </c>
      <c r="P23" s="21">
        <v>9</v>
      </c>
      <c r="Q23" s="21">
        <v>8</v>
      </c>
      <c r="R23" s="3"/>
      <c r="S23" s="3">
        <f>AVERAGE(Table1[Level Chosen])</f>
        <v>4.7</v>
      </c>
      <c r="T23" s="3">
        <f>_xlfn.STDEV.P(Table1[Level Chosen])</f>
        <v>2.1158134763411134</v>
      </c>
      <c r="U23" s="3">
        <f>(Table1[[#This Row],[Level Chosen]]-Table1[[#This Row],[Mean]])/Table1[[#This Row],[Standard Deviation]]</f>
        <v>-0.33084201789399392</v>
      </c>
      <c r="V23" s="8">
        <f>_xlfn.NORM.DIST(Table1[[#This Row],[Z-score]],0,1,FALSE)</f>
        <v>0.37769557929550768</v>
      </c>
      <c r="W23">
        <f>_xlfn.STDEV.P(Table1[Probability])</f>
        <v>0.11086910628672252</v>
      </c>
      <c r="X23" s="1"/>
      <c r="AM23" s="12" cm="1">
        <f t="array" ref="AM23">AVERAGE(IF(Table1[Q6]&lt;&gt;"", Table1[Q6]))</f>
        <v>4.1428571428571432</v>
      </c>
      <c r="AN23" s="14">
        <f>_xlfn.STDEV.P(Table1[Q6])</f>
        <v>1.8070158058105026</v>
      </c>
    </row>
    <row r="24" spans="1:40" x14ac:dyDescent="0.45">
      <c r="A24">
        <v>22</v>
      </c>
      <c r="B24" t="s">
        <v>123</v>
      </c>
      <c r="C24" t="s">
        <v>118</v>
      </c>
      <c r="E24" t="s">
        <v>3</v>
      </c>
      <c r="F24">
        <v>1</v>
      </c>
      <c r="G24" s="30">
        <v>4</v>
      </c>
      <c r="H24" s="17">
        <v>1</v>
      </c>
      <c r="I24" s="17">
        <v>2</v>
      </c>
      <c r="J24" s="17">
        <v>3</v>
      </c>
      <c r="K24" s="17">
        <v>4</v>
      </c>
      <c r="L24" s="17">
        <v>5</v>
      </c>
      <c r="M24" s="17">
        <v>6</v>
      </c>
      <c r="N24" s="17">
        <v>7</v>
      </c>
      <c r="O24" s="17">
        <v>10</v>
      </c>
      <c r="P24" s="17">
        <v>9</v>
      </c>
      <c r="Q24" s="17">
        <v>8</v>
      </c>
      <c r="R24" s="3"/>
      <c r="S24" s="3">
        <f>AVERAGE(Table1[Level Chosen])</f>
        <v>4.7</v>
      </c>
      <c r="T24" s="3">
        <f>_xlfn.STDEV.P(Table1[Level Chosen])</f>
        <v>2.1158134763411134</v>
      </c>
      <c r="U24" s="3">
        <f>(Table1[[#This Row],[Level Chosen]]-Table1[[#This Row],[Mean]])/Table1[[#This Row],[Standard Deviation]]</f>
        <v>-0.33084201789399392</v>
      </c>
      <c r="V24" s="8">
        <f>_xlfn.NORM.DIST(Table1[[#This Row],[Z-score]],0,1,FALSE)</f>
        <v>0.37769557929550768</v>
      </c>
      <c r="W24">
        <f>_xlfn.STDEV.P(Table1[Probability])</f>
        <v>0.11086910628672252</v>
      </c>
      <c r="X24" s="1" t="s">
        <v>142</v>
      </c>
      <c r="AM24" s="12" cm="1">
        <f t="array" ref="AM24">AVERAGE(IF(Table1[Q6]&lt;&gt;"", Table1[Q6]))</f>
        <v>4.1428571428571432</v>
      </c>
      <c r="AN24" s="14">
        <f>_xlfn.STDEV.P(Table1[Q6])</f>
        <v>1.8070158058105026</v>
      </c>
    </row>
    <row r="25" spans="1:40" x14ac:dyDescent="0.45">
      <c r="A25">
        <v>23</v>
      </c>
      <c r="B25" t="s">
        <v>124</v>
      </c>
      <c r="C25" t="s">
        <v>118</v>
      </c>
      <c r="E25" t="s">
        <v>3</v>
      </c>
      <c r="F25">
        <v>2</v>
      </c>
      <c r="G25" s="30">
        <v>4</v>
      </c>
      <c r="H25" s="17">
        <v>1</v>
      </c>
      <c r="I25" s="17">
        <v>2</v>
      </c>
      <c r="J25" s="17">
        <v>3</v>
      </c>
      <c r="K25" s="17">
        <v>4</v>
      </c>
      <c r="L25" s="17">
        <v>5</v>
      </c>
      <c r="M25" s="17">
        <v>6</v>
      </c>
      <c r="N25" s="17">
        <v>7</v>
      </c>
      <c r="O25" s="17">
        <v>10</v>
      </c>
      <c r="P25" s="17">
        <v>9</v>
      </c>
      <c r="Q25" s="17">
        <v>8</v>
      </c>
      <c r="R25" s="3"/>
      <c r="S25" s="3">
        <f>AVERAGE(Table1[Level Chosen])</f>
        <v>4.7</v>
      </c>
      <c r="T25" s="3">
        <f>_xlfn.STDEV.P(Table1[Level Chosen])</f>
        <v>2.1158134763411134</v>
      </c>
      <c r="U25" s="3">
        <f>(Table1[[#This Row],[Level Chosen]]-Table1[[#This Row],[Mean]])/Table1[[#This Row],[Standard Deviation]]</f>
        <v>-0.33084201789399392</v>
      </c>
      <c r="V25" s="8">
        <f>_xlfn.NORM.DIST(Table1[[#This Row],[Z-score]],0,1,FALSE)</f>
        <v>0.37769557929550768</v>
      </c>
      <c r="W25">
        <f>_xlfn.STDEV.P(Table1[Probability])</f>
        <v>0.11086910628672252</v>
      </c>
      <c r="X25" s="1"/>
      <c r="AM25" s="12" cm="1">
        <f t="array" ref="AM25">AVERAGE(IF(Table1[Q6]&lt;&gt;"", Table1[Q6]))</f>
        <v>4.1428571428571432</v>
      </c>
      <c r="AN25" s="14">
        <f>_xlfn.STDEV.P(Table1[Q6])</f>
        <v>1.8070158058105026</v>
      </c>
    </row>
    <row r="26" spans="1:40" x14ac:dyDescent="0.45">
      <c r="A26">
        <v>24</v>
      </c>
      <c r="B26" t="s">
        <v>125</v>
      </c>
      <c r="C26" t="s">
        <v>118</v>
      </c>
      <c r="E26" t="s">
        <v>3</v>
      </c>
      <c r="F26">
        <v>3</v>
      </c>
      <c r="G26" s="30">
        <v>5</v>
      </c>
      <c r="H26" s="17">
        <v>1</v>
      </c>
      <c r="I26" s="17">
        <v>2</v>
      </c>
      <c r="J26" s="17">
        <v>3</v>
      </c>
      <c r="K26" s="17">
        <v>4</v>
      </c>
      <c r="L26" s="17">
        <v>5</v>
      </c>
      <c r="M26" s="17">
        <v>6</v>
      </c>
      <c r="N26" s="17">
        <v>7</v>
      </c>
      <c r="O26" s="17">
        <v>10</v>
      </c>
      <c r="P26" s="17">
        <v>9</v>
      </c>
      <c r="Q26" s="17">
        <v>8</v>
      </c>
      <c r="R26" s="3"/>
      <c r="S26" s="3">
        <f>AVERAGE(Table1[Level Chosen])</f>
        <v>4.7</v>
      </c>
      <c r="T26" s="3">
        <f>_xlfn.STDEV.P(Table1[Level Chosen])</f>
        <v>2.1158134763411134</v>
      </c>
      <c r="U26" s="3">
        <f>(Table1[[#This Row],[Level Chosen]]-Table1[[#This Row],[Mean]])/Table1[[#This Row],[Standard Deviation]]</f>
        <v>0.14178943624028301</v>
      </c>
      <c r="V26" s="8">
        <f>_xlfn.NORM.DIST(Table1[[#This Row],[Z-score]],0,1,FALSE)</f>
        <v>0.39495215210909607</v>
      </c>
      <c r="W26">
        <f>_xlfn.STDEV.P(Table1[Probability])</f>
        <v>0.11086910628672252</v>
      </c>
      <c r="X26" s="1"/>
      <c r="AM26" s="12" cm="1">
        <f t="array" ref="AM26">AVERAGE(IF(Table1[Q6]&lt;&gt;"", Table1[Q6]))</f>
        <v>4.1428571428571432</v>
      </c>
      <c r="AN26" s="14">
        <f>_xlfn.STDEV.P(Table1[Q6])</f>
        <v>1.8070158058105026</v>
      </c>
    </row>
    <row r="27" spans="1:40" x14ac:dyDescent="0.45">
      <c r="A27">
        <v>25</v>
      </c>
      <c r="B27" t="s">
        <v>126</v>
      </c>
      <c r="C27" t="s">
        <v>119</v>
      </c>
      <c r="E27" t="s">
        <v>3</v>
      </c>
      <c r="F27">
        <v>1</v>
      </c>
      <c r="G27" s="30">
        <v>5</v>
      </c>
      <c r="H27" s="17">
        <v>1</v>
      </c>
      <c r="I27" s="17">
        <v>2</v>
      </c>
      <c r="J27" s="17">
        <v>3</v>
      </c>
      <c r="K27" s="17">
        <v>4</v>
      </c>
      <c r="L27" s="17">
        <v>5</v>
      </c>
      <c r="M27" s="17">
        <v>6</v>
      </c>
      <c r="N27" s="17">
        <v>7</v>
      </c>
      <c r="O27" s="17">
        <v>10</v>
      </c>
      <c r="P27" s="17">
        <v>9</v>
      </c>
      <c r="Q27" s="17">
        <v>8</v>
      </c>
      <c r="R27" s="3"/>
      <c r="S27" s="3">
        <f>AVERAGE(Table1[Level Chosen])</f>
        <v>4.7</v>
      </c>
      <c r="T27" s="3">
        <f>_xlfn.STDEV.P(Table1[Level Chosen])</f>
        <v>2.1158134763411134</v>
      </c>
      <c r="U27" s="3">
        <f>(Table1[[#This Row],[Level Chosen]]-Table1[[#This Row],[Mean]])/Table1[[#This Row],[Standard Deviation]]</f>
        <v>0.14178943624028301</v>
      </c>
      <c r="V27" s="8">
        <f>_xlfn.NORM.DIST(Table1[[#This Row],[Z-score]],0,1,FALSE)</f>
        <v>0.39495215210909607</v>
      </c>
      <c r="W27">
        <f>_xlfn.STDEV.P(Table1[Probability])</f>
        <v>0.11086910628672252</v>
      </c>
      <c r="X27" s="1" t="s">
        <v>141</v>
      </c>
      <c r="AM27" s="12" cm="1">
        <f t="array" ref="AM27">AVERAGE(IF(Table1[Q6]&lt;&gt;"", Table1[Q6]))</f>
        <v>4.1428571428571432</v>
      </c>
      <c r="AN27" s="14">
        <f>_xlfn.STDEV.P(Table1[Q6])</f>
        <v>1.8070158058105026</v>
      </c>
    </row>
    <row r="28" spans="1:40" x14ac:dyDescent="0.45">
      <c r="A28">
        <v>26</v>
      </c>
      <c r="B28" t="s">
        <v>127</v>
      </c>
      <c r="C28" t="s">
        <v>119</v>
      </c>
      <c r="E28" t="s">
        <v>3</v>
      </c>
      <c r="F28">
        <v>2</v>
      </c>
      <c r="G28" s="30">
        <v>5</v>
      </c>
      <c r="H28" s="17">
        <v>1</v>
      </c>
      <c r="I28" s="17">
        <v>2</v>
      </c>
      <c r="J28" s="17">
        <v>3</v>
      </c>
      <c r="K28" s="17">
        <v>4</v>
      </c>
      <c r="L28" s="17">
        <v>5</v>
      </c>
      <c r="M28" s="17">
        <v>6</v>
      </c>
      <c r="N28" s="17">
        <v>7</v>
      </c>
      <c r="O28" s="17">
        <v>10</v>
      </c>
      <c r="P28" s="17">
        <v>9</v>
      </c>
      <c r="Q28" s="17">
        <v>8</v>
      </c>
      <c r="R28" s="3"/>
      <c r="S28" s="3">
        <f>AVERAGE(Table1[Level Chosen])</f>
        <v>4.7</v>
      </c>
      <c r="T28" s="3">
        <f>_xlfn.STDEV.P(Table1[Level Chosen])</f>
        <v>2.1158134763411134</v>
      </c>
      <c r="U28" s="3">
        <f>(Table1[[#This Row],[Level Chosen]]-Table1[[#This Row],[Mean]])/Table1[[#This Row],[Standard Deviation]]</f>
        <v>0.14178943624028301</v>
      </c>
      <c r="V28" s="8">
        <f>_xlfn.NORM.DIST(Table1[[#This Row],[Z-score]],0,1,FALSE)</f>
        <v>0.39495215210909607</v>
      </c>
      <c r="W28">
        <f>_xlfn.STDEV.P(Table1[Probability])</f>
        <v>0.11086910628672252</v>
      </c>
      <c r="X28" s="1"/>
      <c r="AM28" s="12" cm="1">
        <f t="array" ref="AM28">AVERAGE(IF(Table1[Q6]&lt;&gt;"", Table1[Q6]))</f>
        <v>4.1428571428571432</v>
      </c>
      <c r="AN28" s="14">
        <f>_xlfn.STDEV.P(Table1[Q6])</f>
        <v>1.8070158058105026</v>
      </c>
    </row>
    <row r="29" spans="1:40" x14ac:dyDescent="0.45">
      <c r="A29">
        <v>27</v>
      </c>
      <c r="B29" t="s">
        <v>128</v>
      </c>
      <c r="C29" t="s">
        <v>119</v>
      </c>
      <c r="E29" t="s">
        <v>3</v>
      </c>
      <c r="F29">
        <v>3</v>
      </c>
      <c r="G29" s="30">
        <v>7</v>
      </c>
      <c r="H29" s="17">
        <v>1</v>
      </c>
      <c r="I29" s="17">
        <v>2</v>
      </c>
      <c r="J29" s="17">
        <v>3</v>
      </c>
      <c r="K29" s="17">
        <v>4</v>
      </c>
      <c r="L29" s="17">
        <v>5</v>
      </c>
      <c r="M29" s="17">
        <v>6</v>
      </c>
      <c r="N29" s="17">
        <v>7</v>
      </c>
      <c r="O29" s="17">
        <v>10</v>
      </c>
      <c r="P29" s="17">
        <v>9</v>
      </c>
      <c r="Q29" s="17">
        <v>8</v>
      </c>
      <c r="R29" s="3"/>
      <c r="S29" s="3">
        <f>AVERAGE(Table1[Level Chosen])</f>
        <v>4.7</v>
      </c>
      <c r="T29" s="3">
        <f>_xlfn.STDEV.P(Table1[Level Chosen])</f>
        <v>2.1158134763411134</v>
      </c>
      <c r="U29" s="3">
        <f>(Table1[[#This Row],[Level Chosen]]-Table1[[#This Row],[Mean]])/Table1[[#This Row],[Standard Deviation]]</f>
        <v>1.0870523445088369</v>
      </c>
      <c r="V29" s="8">
        <f>_xlfn.NORM.DIST(Table1[[#This Row],[Z-score]],0,1,FALSE)</f>
        <v>0.22095859829284947</v>
      </c>
      <c r="W29">
        <f>_xlfn.STDEV.P(Table1[Probability])</f>
        <v>0.11086910628672252</v>
      </c>
      <c r="X29" s="1"/>
      <c r="AM29" s="12" cm="1">
        <f t="array" ref="AM29">AVERAGE(IF(Table1[Q6]&lt;&gt;"", Table1[Q6]))</f>
        <v>4.1428571428571432</v>
      </c>
      <c r="AN29" s="14">
        <f>_xlfn.STDEV.P(Table1[Q6])</f>
        <v>1.8070158058105026</v>
      </c>
    </row>
    <row r="30" spans="1:40" x14ac:dyDescent="0.45">
      <c r="A30">
        <v>28</v>
      </c>
      <c r="B30" t="s">
        <v>136</v>
      </c>
      <c r="C30" t="s">
        <v>135</v>
      </c>
      <c r="E30" t="s">
        <v>3</v>
      </c>
      <c r="F30">
        <v>1</v>
      </c>
      <c r="G30" s="30">
        <v>7</v>
      </c>
      <c r="H30" s="17">
        <v>1</v>
      </c>
      <c r="I30" s="17">
        <v>2</v>
      </c>
      <c r="J30" s="17">
        <v>3</v>
      </c>
      <c r="K30" s="17">
        <v>4</v>
      </c>
      <c r="L30" s="17">
        <v>5</v>
      </c>
      <c r="M30" s="17">
        <v>6</v>
      </c>
      <c r="N30" s="17">
        <v>7</v>
      </c>
      <c r="O30" s="17">
        <v>10</v>
      </c>
      <c r="P30" s="17">
        <v>9</v>
      </c>
      <c r="Q30" s="17">
        <v>8</v>
      </c>
      <c r="R30" s="3"/>
      <c r="S30" s="3">
        <f>AVERAGE(Table1[Level Chosen])</f>
        <v>4.7</v>
      </c>
      <c r="T30" s="3">
        <f>_xlfn.STDEV.P(Table1[Level Chosen])</f>
        <v>2.1158134763411134</v>
      </c>
      <c r="U30" s="3">
        <f>(Table1[[#This Row],[Level Chosen]]-Table1[[#This Row],[Mean]])/Table1[[#This Row],[Standard Deviation]]</f>
        <v>1.0870523445088369</v>
      </c>
      <c r="V30" s="8">
        <f>_xlfn.NORM.DIST(Table1[[#This Row],[Z-score]],0,1,FALSE)</f>
        <v>0.22095859829284947</v>
      </c>
      <c r="W30">
        <f>_xlfn.STDEV.P(Table1[Probability])</f>
        <v>0.11086910628672252</v>
      </c>
      <c r="X30" s="1" t="s">
        <v>143</v>
      </c>
      <c r="AM30" s="12" cm="1">
        <f t="array" ref="AM30">AVERAGE(IF(Table1[Q6]&lt;&gt;"", Table1[Q6]))</f>
        <v>4.1428571428571432</v>
      </c>
      <c r="AN30" s="14">
        <f>_xlfn.STDEV.P(Table1[Q6])</f>
        <v>1.8070158058105026</v>
      </c>
    </row>
    <row r="31" spans="1:40" x14ac:dyDescent="0.45">
      <c r="A31">
        <v>29</v>
      </c>
      <c r="B31" t="s">
        <v>137</v>
      </c>
      <c r="C31" t="s">
        <v>135</v>
      </c>
      <c r="E31" t="s">
        <v>3</v>
      </c>
      <c r="F31">
        <v>2</v>
      </c>
      <c r="G31" s="30">
        <v>7</v>
      </c>
      <c r="H31" s="17">
        <v>1</v>
      </c>
      <c r="I31" s="17">
        <v>2</v>
      </c>
      <c r="J31" s="17">
        <v>3</v>
      </c>
      <c r="K31" s="17">
        <v>4</v>
      </c>
      <c r="L31" s="17">
        <v>5</v>
      </c>
      <c r="M31" s="17">
        <v>6</v>
      </c>
      <c r="N31" s="17">
        <v>7</v>
      </c>
      <c r="O31" s="17">
        <v>10</v>
      </c>
      <c r="P31" s="17">
        <v>9</v>
      </c>
      <c r="Q31" s="17">
        <v>8</v>
      </c>
      <c r="R31" s="3"/>
      <c r="S31" s="3">
        <f>AVERAGE(Table1[Level Chosen])</f>
        <v>4.7</v>
      </c>
      <c r="T31" s="3">
        <f>_xlfn.STDEV.P(Table1[Level Chosen])</f>
        <v>2.1158134763411134</v>
      </c>
      <c r="U31" s="3">
        <f>(Table1[[#This Row],[Level Chosen]]-Table1[[#This Row],[Mean]])/Table1[[#This Row],[Standard Deviation]]</f>
        <v>1.0870523445088369</v>
      </c>
      <c r="V31" s="8">
        <f>_xlfn.NORM.DIST(Table1[[#This Row],[Z-score]],0,1,FALSE)</f>
        <v>0.22095859829284947</v>
      </c>
      <c r="W31">
        <f>_xlfn.STDEV.P(Table1[Probability])</f>
        <v>0.11086910628672252</v>
      </c>
      <c r="X31" s="1"/>
      <c r="AM31" s="12" cm="1">
        <f t="array" ref="AM31">AVERAGE(IF(Table1[Q6]&lt;&gt;"", Table1[Q6]))</f>
        <v>4.1428571428571432</v>
      </c>
      <c r="AN31" s="14">
        <f>_xlfn.STDEV.P(Table1[Q6])</f>
        <v>1.8070158058105026</v>
      </c>
    </row>
    <row r="32" spans="1:40" x14ac:dyDescent="0.45">
      <c r="A32">
        <v>30</v>
      </c>
      <c r="B32" t="s">
        <v>138</v>
      </c>
      <c r="C32" t="s">
        <v>135</v>
      </c>
      <c r="E32" t="s">
        <v>3</v>
      </c>
      <c r="F32">
        <v>3</v>
      </c>
      <c r="G32" s="30">
        <v>7</v>
      </c>
      <c r="H32" s="17">
        <v>1</v>
      </c>
      <c r="I32" s="17">
        <v>2</v>
      </c>
      <c r="J32" s="17">
        <v>3</v>
      </c>
      <c r="K32" s="17">
        <v>4</v>
      </c>
      <c r="L32" s="17">
        <v>5</v>
      </c>
      <c r="M32" s="17">
        <v>6</v>
      </c>
      <c r="N32" s="17">
        <v>7</v>
      </c>
      <c r="O32" s="17">
        <v>10</v>
      </c>
      <c r="P32" s="17">
        <v>9</v>
      </c>
      <c r="Q32" s="17">
        <v>8</v>
      </c>
      <c r="R32" s="3"/>
      <c r="S32" s="3">
        <f>AVERAGE(Table1[Level Chosen])</f>
        <v>4.7</v>
      </c>
      <c r="T32" s="3">
        <f>_xlfn.STDEV.P(Table1[Level Chosen])</f>
        <v>2.1158134763411134</v>
      </c>
      <c r="U32" s="3">
        <f>(Table1[[#This Row],[Level Chosen]]-Table1[[#This Row],[Mean]])/Table1[[#This Row],[Standard Deviation]]</f>
        <v>1.0870523445088369</v>
      </c>
      <c r="V32" s="8">
        <f>_xlfn.NORM.DIST(Table1[[#This Row],[Z-score]],0,1,FALSE)</f>
        <v>0.22095859829284947</v>
      </c>
      <c r="W32">
        <f>_xlfn.STDEV.P(Table1[Probability])</f>
        <v>0.11086910628672252</v>
      </c>
      <c r="X32" s="1"/>
      <c r="AM32" s="12" cm="1">
        <f t="array" ref="AM32">AVERAGE(IF(Table1[Q6]&lt;&gt;"", Table1[Q6]))</f>
        <v>4.1428571428571432</v>
      </c>
      <c r="AN32" s="14">
        <f>_xlfn.STDEV.P(Table1[Q6])</f>
        <v>1.8070158058105026</v>
      </c>
    </row>
    <row r="33" spans="7:24" x14ac:dyDescent="0.45"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3"/>
      <c r="S33" s="3"/>
      <c r="T33" s="3"/>
      <c r="U33" s="3"/>
      <c r="V33" s="8"/>
      <c r="X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022-F449-4E99-B675-6841F6ED2E88}">
  <dimension ref="A2:V35"/>
  <sheetViews>
    <sheetView zoomScaleNormal="100" workbookViewId="0">
      <selection activeCell="E31" sqref="E31"/>
    </sheetView>
  </sheetViews>
  <sheetFormatPr defaultRowHeight="14.25" x14ac:dyDescent="0.45"/>
  <cols>
    <col min="1" max="1" width="12.33203125" bestFit="1" customWidth="1"/>
    <col min="2" max="2" width="22.46484375" bestFit="1" customWidth="1"/>
    <col min="3" max="3" width="6.06640625" bestFit="1" customWidth="1"/>
    <col min="4" max="4" width="6.73046875" bestFit="1" customWidth="1"/>
    <col min="5" max="11" width="5.26562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2" spans="1:3" x14ac:dyDescent="0.45">
      <c r="A2" s="4" t="s">
        <v>52</v>
      </c>
      <c r="B2" t="s">
        <v>104</v>
      </c>
    </row>
    <row r="4" spans="1:3" x14ac:dyDescent="0.45">
      <c r="A4" s="4" t="s">
        <v>28</v>
      </c>
      <c r="B4" t="s">
        <v>65</v>
      </c>
      <c r="C4" t="s">
        <v>38</v>
      </c>
    </row>
    <row r="5" spans="1:3" x14ac:dyDescent="0.45">
      <c r="A5" s="5" t="s">
        <v>128</v>
      </c>
      <c r="B5">
        <v>7</v>
      </c>
      <c r="C5" s="3">
        <v>4.7</v>
      </c>
    </row>
    <row r="6" spans="1:3" x14ac:dyDescent="0.45">
      <c r="A6" s="5" t="s">
        <v>136</v>
      </c>
      <c r="B6">
        <v>7</v>
      </c>
      <c r="C6" s="3">
        <v>4.7</v>
      </c>
    </row>
    <row r="7" spans="1:3" x14ac:dyDescent="0.45">
      <c r="A7" s="5" t="s">
        <v>137</v>
      </c>
      <c r="B7">
        <v>7</v>
      </c>
      <c r="C7" s="3">
        <v>4.7</v>
      </c>
    </row>
    <row r="8" spans="1:3" x14ac:dyDescent="0.45">
      <c r="A8" s="5" t="s">
        <v>138</v>
      </c>
      <c r="B8">
        <v>7</v>
      </c>
      <c r="C8" s="3">
        <v>4.7</v>
      </c>
    </row>
    <row r="9" spans="1:3" x14ac:dyDescent="0.45">
      <c r="A9" s="5" t="s">
        <v>41</v>
      </c>
      <c r="B9">
        <v>3</v>
      </c>
      <c r="C9" s="3">
        <v>4.7</v>
      </c>
    </row>
    <row r="10" spans="1:3" x14ac:dyDescent="0.45">
      <c r="A10" s="5" t="s">
        <v>42</v>
      </c>
      <c r="B10">
        <v>3</v>
      </c>
      <c r="C10" s="3">
        <v>4.7</v>
      </c>
    </row>
    <row r="11" spans="1:3" x14ac:dyDescent="0.45">
      <c r="A11" s="5" t="s">
        <v>43</v>
      </c>
      <c r="B11">
        <v>2</v>
      </c>
      <c r="C11" s="3">
        <v>4.7</v>
      </c>
    </row>
    <row r="12" spans="1:3" x14ac:dyDescent="0.45">
      <c r="A12" s="5" t="s">
        <v>67</v>
      </c>
      <c r="B12">
        <v>2</v>
      </c>
      <c r="C12" s="3">
        <v>4.7</v>
      </c>
    </row>
    <row r="13" spans="1:3" x14ac:dyDescent="0.45">
      <c r="A13" s="5" t="s">
        <v>68</v>
      </c>
      <c r="B13">
        <v>5</v>
      </c>
      <c r="C13" s="3">
        <v>4.7</v>
      </c>
    </row>
    <row r="14" spans="1:3" x14ac:dyDescent="0.45">
      <c r="A14" s="5" t="s">
        <v>79</v>
      </c>
      <c r="B14">
        <v>6</v>
      </c>
      <c r="C14" s="3">
        <v>4.7</v>
      </c>
    </row>
    <row r="15" spans="1:3" x14ac:dyDescent="0.45">
      <c r="A15" s="5" t="s">
        <v>80</v>
      </c>
      <c r="B15">
        <v>6</v>
      </c>
      <c r="C15" s="3">
        <v>4.7</v>
      </c>
    </row>
    <row r="16" spans="1:3" x14ac:dyDescent="0.45">
      <c r="A16" s="5" t="s">
        <v>81</v>
      </c>
      <c r="B16">
        <v>5</v>
      </c>
      <c r="C16" s="3">
        <v>4.7</v>
      </c>
    </row>
    <row r="17" spans="1:22" x14ac:dyDescent="0.45">
      <c r="A17" s="5" t="s">
        <v>82</v>
      </c>
      <c r="B17">
        <v>9</v>
      </c>
      <c r="C17" s="3">
        <v>4.7</v>
      </c>
    </row>
    <row r="18" spans="1:22" x14ac:dyDescent="0.45">
      <c r="A18" s="5" t="s">
        <v>44</v>
      </c>
      <c r="B18">
        <v>3</v>
      </c>
      <c r="C18" s="3">
        <v>4.7</v>
      </c>
    </row>
    <row r="19" spans="1:22" ht="18" x14ac:dyDescent="0.45">
      <c r="A19" s="5" t="s">
        <v>45</v>
      </c>
      <c r="B19">
        <v>3</v>
      </c>
      <c r="C19" s="3">
        <v>4.7</v>
      </c>
      <c r="V19" s="15"/>
    </row>
    <row r="20" spans="1:22" x14ac:dyDescent="0.45">
      <c r="A20" s="5" t="s">
        <v>46</v>
      </c>
      <c r="B20">
        <v>2</v>
      </c>
      <c r="C20" s="3">
        <v>4.7</v>
      </c>
    </row>
    <row r="21" spans="1:22" x14ac:dyDescent="0.45">
      <c r="A21" s="5" t="s">
        <v>107</v>
      </c>
      <c r="B21">
        <v>3</v>
      </c>
      <c r="C21" s="3">
        <v>4.7</v>
      </c>
    </row>
    <row r="22" spans="1:22" x14ac:dyDescent="0.45">
      <c r="A22" s="5" t="s">
        <v>36</v>
      </c>
      <c r="B22">
        <v>2</v>
      </c>
      <c r="C22" s="3">
        <v>4.7</v>
      </c>
    </row>
    <row r="23" spans="1:22" x14ac:dyDescent="0.45">
      <c r="A23" s="5" t="s">
        <v>108</v>
      </c>
      <c r="B23">
        <v>4</v>
      </c>
      <c r="C23" s="3">
        <v>4.7</v>
      </c>
    </row>
    <row r="24" spans="1:22" x14ac:dyDescent="0.45">
      <c r="A24" s="5" t="s">
        <v>110</v>
      </c>
      <c r="B24">
        <v>8</v>
      </c>
      <c r="C24" s="3">
        <v>4.7</v>
      </c>
    </row>
    <row r="25" spans="1:22" x14ac:dyDescent="0.45">
      <c r="A25" s="5" t="s">
        <v>111</v>
      </c>
      <c r="B25">
        <v>10</v>
      </c>
      <c r="C25" s="3">
        <v>4.7</v>
      </c>
    </row>
    <row r="26" spans="1:22" x14ac:dyDescent="0.45">
      <c r="A26" s="5" t="s">
        <v>112</v>
      </c>
      <c r="B26">
        <v>3</v>
      </c>
      <c r="C26" s="3">
        <v>4.7</v>
      </c>
    </row>
    <row r="27" spans="1:22" x14ac:dyDescent="0.45">
      <c r="A27" s="5" t="s">
        <v>120</v>
      </c>
      <c r="B27">
        <v>4</v>
      </c>
      <c r="C27" s="3">
        <v>4.7</v>
      </c>
    </row>
    <row r="28" spans="1:22" x14ac:dyDescent="0.45">
      <c r="A28" s="5" t="s">
        <v>121</v>
      </c>
      <c r="B28">
        <v>3</v>
      </c>
      <c r="C28" s="3">
        <v>4.7</v>
      </c>
    </row>
    <row r="29" spans="1:22" x14ac:dyDescent="0.45">
      <c r="A29" s="5" t="s">
        <v>122</v>
      </c>
      <c r="B29">
        <v>4</v>
      </c>
      <c r="C29" s="3">
        <v>4.7</v>
      </c>
    </row>
    <row r="30" spans="1:22" x14ac:dyDescent="0.45">
      <c r="A30" s="5" t="s">
        <v>123</v>
      </c>
      <c r="B30">
        <v>4</v>
      </c>
      <c r="C30" s="3">
        <v>4.7</v>
      </c>
    </row>
    <row r="31" spans="1:22" x14ac:dyDescent="0.45">
      <c r="A31" s="5" t="s">
        <v>124</v>
      </c>
      <c r="B31">
        <v>4</v>
      </c>
      <c r="C31" s="3">
        <v>4.7</v>
      </c>
    </row>
    <row r="32" spans="1:22" x14ac:dyDescent="0.45">
      <c r="A32" s="5" t="s">
        <v>125</v>
      </c>
      <c r="B32">
        <v>5</v>
      </c>
      <c r="C32" s="3">
        <v>4.7</v>
      </c>
    </row>
    <row r="33" spans="1:3" x14ac:dyDescent="0.45">
      <c r="A33" s="5" t="s">
        <v>126</v>
      </c>
      <c r="B33">
        <v>5</v>
      </c>
      <c r="C33" s="3">
        <v>4.7</v>
      </c>
    </row>
    <row r="34" spans="1:3" x14ac:dyDescent="0.45">
      <c r="A34" s="5" t="s">
        <v>127</v>
      </c>
      <c r="B34">
        <v>5</v>
      </c>
      <c r="C34" s="3">
        <v>4.7</v>
      </c>
    </row>
    <row r="35" spans="1:3" x14ac:dyDescent="0.45">
      <c r="A35" s="5" t="s">
        <v>29</v>
      </c>
      <c r="B35">
        <v>141</v>
      </c>
      <c r="C35" s="3">
        <v>4.7000000000000011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71AC-148A-4EFA-9908-CB823669481E}">
  <dimension ref="A4:V19"/>
  <sheetViews>
    <sheetView zoomScale="85" zoomScaleNormal="85" workbookViewId="0">
      <selection activeCell="D9" sqref="D9"/>
    </sheetView>
  </sheetViews>
  <sheetFormatPr defaultRowHeight="14.25" x14ac:dyDescent="0.45"/>
  <cols>
    <col min="1" max="1" width="14.265625" bestFit="1" customWidth="1"/>
    <col min="2" max="2" width="14.86328125" bestFit="1" customWidth="1"/>
    <col min="3" max="5" width="8.19921875" bestFit="1" customWidth="1"/>
    <col min="6" max="6" width="10.19921875" bestFit="1" customWidth="1"/>
    <col min="7" max="7" width="11.265625" bestFit="1" customWidth="1"/>
    <col min="8" max="10" width="4.73046875" bestFit="1" customWidth="1"/>
    <col min="11" max="11" width="5.7304687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6" x14ac:dyDescent="0.45">
      <c r="B4" s="4" t="s">
        <v>129</v>
      </c>
    </row>
    <row r="5" spans="1:6" x14ac:dyDescent="0.45">
      <c r="A5" s="4" t="s">
        <v>134</v>
      </c>
      <c r="B5" t="s">
        <v>130</v>
      </c>
      <c r="C5" t="s">
        <v>131</v>
      </c>
      <c r="D5" t="s">
        <v>132</v>
      </c>
      <c r="E5" t="s">
        <v>133</v>
      </c>
      <c r="F5" t="s">
        <v>29</v>
      </c>
    </row>
    <row r="6" spans="1:6" x14ac:dyDescent="0.45">
      <c r="A6" s="5" t="s">
        <v>69</v>
      </c>
      <c r="B6" s="14">
        <v>1</v>
      </c>
      <c r="C6" s="14">
        <v>2.1</v>
      </c>
      <c r="D6" s="14">
        <v>2.1</v>
      </c>
      <c r="E6" s="14">
        <v>2.2000000000000002</v>
      </c>
      <c r="F6" s="14">
        <v>2.096774193548387</v>
      </c>
    </row>
    <row r="7" spans="1:6" x14ac:dyDescent="0.45">
      <c r="A7" s="5" t="s">
        <v>70</v>
      </c>
      <c r="B7" s="14">
        <v>2</v>
      </c>
      <c r="C7" s="14">
        <v>2.8</v>
      </c>
      <c r="D7" s="14">
        <v>3.1</v>
      </c>
      <c r="E7" s="14">
        <v>3.3</v>
      </c>
      <c r="F7" s="14">
        <v>3.032258064516129</v>
      </c>
    </row>
    <row r="8" spans="1:6" x14ac:dyDescent="0.45">
      <c r="A8" s="5" t="s">
        <v>71</v>
      </c>
      <c r="B8" s="14">
        <v>3</v>
      </c>
      <c r="C8" s="14">
        <v>3.6</v>
      </c>
      <c r="D8" s="14">
        <v>3.8</v>
      </c>
      <c r="E8" s="14">
        <v>3.5</v>
      </c>
      <c r="F8" s="14">
        <v>3.6129032258064515</v>
      </c>
    </row>
    <row r="9" spans="1:6" x14ac:dyDescent="0.45">
      <c r="A9" s="5" t="s">
        <v>72</v>
      </c>
      <c r="B9" s="14">
        <v>4</v>
      </c>
      <c r="C9" s="14">
        <v>3.8</v>
      </c>
      <c r="D9" s="14">
        <v>4.3</v>
      </c>
      <c r="E9" s="14">
        <v>4.5</v>
      </c>
      <c r="F9" s="14">
        <v>4.193548387096774</v>
      </c>
    </row>
    <row r="10" spans="1:6" x14ac:dyDescent="0.45">
      <c r="A10" s="5" t="s">
        <v>73</v>
      </c>
      <c r="B10" s="14">
        <v>5</v>
      </c>
      <c r="C10" s="14">
        <v>5</v>
      </c>
      <c r="D10" s="14">
        <v>4.4000000000000004</v>
      </c>
      <c r="E10" s="14">
        <v>4.9000000000000004</v>
      </c>
      <c r="F10" s="14">
        <v>4.774193548387097</v>
      </c>
    </row>
    <row r="11" spans="1:6" x14ac:dyDescent="0.45">
      <c r="A11" s="5" t="s">
        <v>74</v>
      </c>
      <c r="B11" s="14">
        <v>6</v>
      </c>
      <c r="C11" s="14">
        <v>5.5</v>
      </c>
      <c r="D11" s="14">
        <v>5.3</v>
      </c>
      <c r="E11" s="14">
        <v>5.4</v>
      </c>
      <c r="F11" s="14">
        <v>5.419354838709677</v>
      </c>
    </row>
    <row r="12" spans="1:6" x14ac:dyDescent="0.45">
      <c r="A12" s="5" t="s">
        <v>75</v>
      </c>
      <c r="B12" s="14">
        <v>7</v>
      </c>
      <c r="C12" s="14">
        <v>7</v>
      </c>
      <c r="D12" s="14">
        <v>6.9</v>
      </c>
      <c r="E12" s="14">
        <v>6.2</v>
      </c>
      <c r="F12" s="14">
        <v>6.709677419354839</v>
      </c>
    </row>
    <row r="13" spans="1:6" x14ac:dyDescent="0.45">
      <c r="A13" s="5" t="s">
        <v>76</v>
      </c>
      <c r="B13" s="14">
        <v>8</v>
      </c>
      <c r="C13" s="14">
        <v>9</v>
      </c>
      <c r="D13" s="14">
        <v>8.4</v>
      </c>
      <c r="E13" s="14">
        <v>8.6999999999999993</v>
      </c>
      <c r="F13" s="14">
        <v>8.67741935483871</v>
      </c>
    </row>
    <row r="14" spans="1:6" x14ac:dyDescent="0.45">
      <c r="A14" s="5" t="s">
        <v>77</v>
      </c>
      <c r="B14" s="14">
        <v>9</v>
      </c>
      <c r="C14" s="14">
        <v>8.1999999999999993</v>
      </c>
      <c r="D14" s="14">
        <v>8.6</v>
      </c>
      <c r="E14" s="14">
        <v>8.6999999999999993</v>
      </c>
      <c r="F14" s="14">
        <v>8.5161290322580641</v>
      </c>
    </row>
    <row r="15" spans="1:6" x14ac:dyDescent="0.45">
      <c r="A15" s="5" t="s">
        <v>78</v>
      </c>
      <c r="B15" s="14">
        <v>10</v>
      </c>
      <c r="C15" s="14">
        <v>8</v>
      </c>
      <c r="D15" s="14">
        <v>8</v>
      </c>
      <c r="E15" s="14">
        <v>7.6</v>
      </c>
      <c r="F15" s="14">
        <v>7.935483870967742</v>
      </c>
    </row>
    <row r="19" spans="22:22" ht="18" x14ac:dyDescent="0.45">
      <c r="V19" s="15" t="s">
        <v>50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AF25-F735-4385-AB25-B2A068D2894B}">
  <dimension ref="A4:V19"/>
  <sheetViews>
    <sheetView topLeftCell="A2" zoomScale="85" zoomScaleNormal="85" workbookViewId="0">
      <selection activeCell="H8" sqref="H8"/>
    </sheetView>
  </sheetViews>
  <sheetFormatPr defaultRowHeight="14.25" x14ac:dyDescent="0.45"/>
  <cols>
    <col min="1" max="1" width="15.9296875" bestFit="1" customWidth="1"/>
    <col min="2" max="10" width="4.33203125" bestFit="1" customWidth="1"/>
    <col min="11" max="11" width="5.26562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11" x14ac:dyDescent="0.45">
      <c r="A4" s="4" t="s">
        <v>28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</row>
    <row r="5" spans="1:11" x14ac:dyDescent="0.45">
      <c r="A5" s="5">
        <v>1</v>
      </c>
      <c r="B5" s="14">
        <v>2.1</v>
      </c>
      <c r="C5" s="14">
        <v>2.8</v>
      </c>
      <c r="D5" s="14">
        <v>3.6</v>
      </c>
      <c r="E5" s="14">
        <v>3.8</v>
      </c>
      <c r="F5" s="14">
        <v>5</v>
      </c>
      <c r="G5" s="14">
        <v>5.5</v>
      </c>
      <c r="H5" s="14">
        <v>7</v>
      </c>
      <c r="I5" s="14">
        <v>9</v>
      </c>
      <c r="J5" s="14">
        <v>8.1999999999999993</v>
      </c>
      <c r="K5" s="14">
        <v>8</v>
      </c>
    </row>
    <row r="6" spans="1:11" x14ac:dyDescent="0.45">
      <c r="A6" s="5">
        <v>2</v>
      </c>
      <c r="B6" s="14">
        <v>2.1</v>
      </c>
      <c r="C6" s="14">
        <v>3.1</v>
      </c>
      <c r="D6" s="14">
        <v>3.8</v>
      </c>
      <c r="E6" s="14">
        <v>4.3</v>
      </c>
      <c r="F6" s="14">
        <v>4.4000000000000004</v>
      </c>
      <c r="G6" s="14">
        <v>5.3</v>
      </c>
      <c r="H6" s="14">
        <v>6.9</v>
      </c>
      <c r="I6" s="14">
        <v>8.4</v>
      </c>
      <c r="J6" s="14">
        <v>8.6</v>
      </c>
      <c r="K6" s="14">
        <v>8</v>
      </c>
    </row>
    <row r="7" spans="1:11" x14ac:dyDescent="0.45">
      <c r="A7" s="5">
        <v>3</v>
      </c>
      <c r="B7" s="14">
        <v>2.2000000000000002</v>
      </c>
      <c r="C7" s="14">
        <v>3.3</v>
      </c>
      <c r="D7" s="14">
        <v>3.5</v>
      </c>
      <c r="E7" s="14">
        <v>4.5</v>
      </c>
      <c r="F7" s="14">
        <v>4.9000000000000004</v>
      </c>
      <c r="G7" s="14">
        <v>5.4</v>
      </c>
      <c r="H7" s="14">
        <v>6.2</v>
      </c>
      <c r="I7" s="14">
        <v>8.6999999999999993</v>
      </c>
      <c r="J7" s="14">
        <v>8.6999999999999993</v>
      </c>
      <c r="K7" s="14">
        <v>7.6</v>
      </c>
    </row>
    <row r="8" spans="1:11" x14ac:dyDescent="0.45">
      <c r="A8" s="5" t="s">
        <v>144</v>
      </c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4">
        <v>9</v>
      </c>
      <c r="K8" s="14">
        <v>10</v>
      </c>
    </row>
    <row r="9" spans="1:11" x14ac:dyDescent="0.45">
      <c r="A9" s="5" t="s">
        <v>29</v>
      </c>
      <c r="B9" s="14">
        <v>2.096774193548387</v>
      </c>
      <c r="C9" s="14">
        <v>3.032258064516129</v>
      </c>
      <c r="D9" s="14">
        <v>3.6129032258064515</v>
      </c>
      <c r="E9" s="14">
        <v>4.193548387096774</v>
      </c>
      <c r="F9" s="14">
        <v>4.774193548387097</v>
      </c>
      <c r="G9" s="14">
        <v>5.419354838709677</v>
      </c>
      <c r="H9" s="14">
        <v>6.709677419354839</v>
      </c>
      <c r="I9" s="14">
        <v>8.67741935483871</v>
      </c>
      <c r="J9" s="14">
        <v>8.5161290322580641</v>
      </c>
      <c r="K9" s="14">
        <v>7.935483870967742</v>
      </c>
    </row>
    <row r="19" spans="22:22" ht="18" x14ac:dyDescent="0.45">
      <c r="V19" s="15"/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FF9-83D1-47C2-9C23-BC9A0657EFC1}">
  <dimension ref="A4:V19"/>
  <sheetViews>
    <sheetView topLeftCell="B3" zoomScaleNormal="100" workbookViewId="0">
      <selection activeCell="B7" sqref="B7"/>
    </sheetView>
  </sheetViews>
  <sheetFormatPr defaultRowHeight="14.25" x14ac:dyDescent="0.45"/>
  <cols>
    <col min="1" max="1" width="12.33203125" bestFit="1" customWidth="1"/>
    <col min="2" max="2" width="22.46484375" bestFit="1" customWidth="1"/>
    <col min="3" max="3" width="6.06640625" bestFit="1" customWidth="1"/>
    <col min="4" max="4" width="19" bestFit="1" customWidth="1"/>
    <col min="5" max="11" width="5.26562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3" x14ac:dyDescent="0.45">
      <c r="A4" s="4" t="s">
        <v>28</v>
      </c>
      <c r="B4" t="s">
        <v>65</v>
      </c>
      <c r="C4" t="s">
        <v>38</v>
      </c>
    </row>
    <row r="5" spans="1:3" x14ac:dyDescent="0.45">
      <c r="A5" s="5">
        <v>1</v>
      </c>
      <c r="B5" s="14">
        <v>4.5</v>
      </c>
      <c r="C5" s="14">
        <v>4.7000000000000011</v>
      </c>
    </row>
    <row r="6" spans="1:3" x14ac:dyDescent="0.45">
      <c r="A6" s="5">
        <v>2</v>
      </c>
      <c r="B6" s="14">
        <v>4.7</v>
      </c>
      <c r="C6" s="14">
        <v>4.7000000000000011</v>
      </c>
    </row>
    <row r="7" spans="1:3" x14ac:dyDescent="0.45">
      <c r="A7" s="5">
        <v>3</v>
      </c>
      <c r="B7" s="14">
        <v>4.9000000000000004</v>
      </c>
      <c r="C7" s="14">
        <v>4.7000000000000011</v>
      </c>
    </row>
    <row r="8" spans="1:3" x14ac:dyDescent="0.45">
      <c r="A8" s="5" t="s">
        <v>29</v>
      </c>
      <c r="B8" s="14">
        <v>4.7</v>
      </c>
      <c r="C8" s="14">
        <v>4.7000000000000011</v>
      </c>
    </row>
    <row r="19" spans="22:22" ht="18" x14ac:dyDescent="0.45">
      <c r="V19" s="15" t="s">
        <v>50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010-BE25-4686-883C-4D74545D80A4}">
  <dimension ref="A1"/>
  <sheetViews>
    <sheetView topLeftCell="B1" zoomScale="85" zoomScaleNormal="85" workbookViewId="0">
      <selection activeCell="R33" sqref="R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0701-B297-43BE-9ECC-5A85FAD92B43}">
  <dimension ref="A1:D11"/>
  <sheetViews>
    <sheetView tabSelected="1" zoomScale="88" zoomScaleNormal="85" workbookViewId="0">
      <selection activeCell="D17" sqref="D17"/>
    </sheetView>
  </sheetViews>
  <sheetFormatPr defaultRowHeight="14.25" x14ac:dyDescent="0.45"/>
  <cols>
    <col min="2" max="2" width="67.86328125" customWidth="1"/>
    <col min="3" max="3" width="9.1328125" bestFit="1" customWidth="1"/>
  </cols>
  <sheetData>
    <row r="1" spans="1:4" x14ac:dyDescent="0.45">
      <c r="A1" t="s">
        <v>36</v>
      </c>
      <c r="B1" t="s">
        <v>34</v>
      </c>
      <c r="C1" t="s">
        <v>6</v>
      </c>
      <c r="D1" t="s">
        <v>35</v>
      </c>
    </row>
    <row r="2" spans="1:4" x14ac:dyDescent="0.45">
      <c r="A2">
        <v>6</v>
      </c>
      <c r="B2" s="7" t="s">
        <v>86</v>
      </c>
      <c r="C2" s="14" cm="1">
        <f t="array" ref="C2">AVERAGE(IF(Table1[Q6]&lt;&gt;"",Table1[Q6]))</f>
        <v>4.1428571428571432</v>
      </c>
      <c r="D2" s="14">
        <f>_xlfn.STDEV.P(Table1[Q6])</f>
        <v>1.8070158058105026</v>
      </c>
    </row>
    <row r="3" spans="1:4" x14ac:dyDescent="0.45">
      <c r="A3">
        <v>7</v>
      </c>
      <c r="B3" s="7" t="s">
        <v>87</v>
      </c>
      <c r="C3" s="14">
        <f>AVERAGE(Table1[Q7])</f>
        <v>4.4285714285714288</v>
      </c>
      <c r="D3" s="14">
        <f>_xlfn.STDEV.P(Table1[Q7])</f>
        <v>1.4982983545287878</v>
      </c>
    </row>
    <row r="4" spans="1:4" ht="26.25" x14ac:dyDescent="0.45">
      <c r="A4">
        <v>8</v>
      </c>
      <c r="B4" s="7" t="s">
        <v>88</v>
      </c>
      <c r="C4" s="14">
        <f>AVERAGE(Table1[Q8])</f>
        <v>5.2857142857142856</v>
      </c>
      <c r="D4" s="14">
        <f>_xlfn.STDEV.P(Table1[Q8])</f>
        <v>1.3850513878332369</v>
      </c>
    </row>
    <row r="5" spans="1:4" x14ac:dyDescent="0.45">
      <c r="A5">
        <v>9</v>
      </c>
      <c r="B5" s="7" t="s">
        <v>89</v>
      </c>
      <c r="C5" s="14">
        <f>AVERAGE(Table1[Q9])</f>
        <v>3.7142857142857144</v>
      </c>
      <c r="D5" s="14">
        <f>_xlfn.STDEV.P(Table1[Q9])</f>
        <v>1.6659862556700857</v>
      </c>
    </row>
    <row r="6" spans="1:4" x14ac:dyDescent="0.45">
      <c r="A6">
        <v>10</v>
      </c>
      <c r="B6" s="7" t="s">
        <v>90</v>
      </c>
      <c r="C6" s="14">
        <f>AVERAGE(Table1[Q10])</f>
        <v>5.1428571428571432</v>
      </c>
      <c r="D6" s="14">
        <f>_xlfn.STDEV.P(Table1[Q10])</f>
        <v>1.2453996981544782</v>
      </c>
    </row>
    <row r="7" spans="1:4" ht="26.25" x14ac:dyDescent="0.45">
      <c r="A7">
        <v>11</v>
      </c>
      <c r="B7" s="7" t="s">
        <v>91</v>
      </c>
      <c r="C7" s="14">
        <f>AVERAGE(Table1[Q11])</f>
        <v>5.1428571428571432</v>
      </c>
      <c r="D7" s="14">
        <f>_xlfn.STDEV.P(Table1[Q11])</f>
        <v>1.4568627181693672</v>
      </c>
    </row>
    <row r="8" spans="1:4" x14ac:dyDescent="0.45">
      <c r="A8">
        <v>12</v>
      </c>
      <c r="B8" s="7" t="s">
        <v>92</v>
      </c>
      <c r="C8" s="14">
        <f>AVERAGE(Table1[Q12])</f>
        <v>4.5714285714285712</v>
      </c>
      <c r="D8" s="14">
        <f>_xlfn.STDEV.P(Table1[Q12])</f>
        <v>1.7612611437054218</v>
      </c>
    </row>
    <row r="9" spans="1:4" ht="26.25" x14ac:dyDescent="0.45">
      <c r="A9">
        <v>13</v>
      </c>
      <c r="B9" s="7" t="s">
        <v>93</v>
      </c>
      <c r="C9" s="14">
        <f>AVERAGE(Table1[Q13])</f>
        <v>6.2857142857142856</v>
      </c>
      <c r="D9" s="14">
        <f>_xlfn.STDEV.P(Table1[Q13])</f>
        <v>0.6998542122237652</v>
      </c>
    </row>
    <row r="10" spans="1:4" x14ac:dyDescent="0.45">
      <c r="A10">
        <v>14</v>
      </c>
      <c r="B10" s="7" t="s">
        <v>94</v>
      </c>
      <c r="C10" s="14">
        <f>AVERAGE(Table1[Q14])</f>
        <v>4.8571428571428568</v>
      </c>
      <c r="D10" s="14">
        <f>_xlfn.STDEV.P(Table1[Q14])</f>
        <v>1.4568627181693672</v>
      </c>
    </row>
    <row r="11" spans="1:4" x14ac:dyDescent="0.45">
      <c r="A11">
        <v>15</v>
      </c>
      <c r="B11" s="7" t="s">
        <v>95</v>
      </c>
      <c r="C11" s="14">
        <f>AVERAGE(Table1[Q15])</f>
        <v>4</v>
      </c>
      <c r="D11" s="14">
        <f>_xlfn.STDEV.P(Table1[Q15])</f>
        <v>1.927248223318863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E29-FEE6-46EE-992A-08DD01473832}">
  <dimension ref="A4:E11"/>
  <sheetViews>
    <sheetView zoomScaleNormal="100" workbookViewId="0">
      <selection activeCell="S15" sqref="S15"/>
    </sheetView>
  </sheetViews>
  <sheetFormatPr defaultRowHeight="14.25" x14ac:dyDescent="0.45"/>
  <cols>
    <col min="1" max="1" width="20.59765625" bestFit="1" customWidth="1"/>
    <col min="2" max="3" width="10.59765625" bestFit="1" customWidth="1"/>
    <col min="4" max="4" width="10" bestFit="1" customWidth="1"/>
    <col min="5" max="5" width="10.59765625" bestFit="1" customWidth="1"/>
    <col min="6" max="8" width="1.73046875" bestFit="1" customWidth="1"/>
    <col min="10" max="10" width="7.265625" bestFit="1" customWidth="1"/>
    <col min="11" max="12" width="13.59765625" bestFit="1" customWidth="1"/>
    <col min="13" max="16" width="2" bestFit="1" customWidth="1"/>
    <col min="17" max="17" width="7.265625" bestFit="1" customWidth="1"/>
  </cols>
  <sheetData>
    <row r="4" spans="1:5" x14ac:dyDescent="0.45">
      <c r="A4" s="4" t="s">
        <v>10</v>
      </c>
      <c r="B4" t="s">
        <v>30</v>
      </c>
      <c r="D4" s="4" t="s">
        <v>14</v>
      </c>
      <c r="E4" t="s">
        <v>51</v>
      </c>
    </row>
    <row r="5" spans="1:5" x14ac:dyDescent="0.45">
      <c r="A5" t="s">
        <v>98</v>
      </c>
      <c r="B5" s="6">
        <v>0.1</v>
      </c>
      <c r="D5" t="s">
        <v>11</v>
      </c>
      <c r="E5" s="6">
        <v>0.83333333333333337</v>
      </c>
    </row>
    <row r="6" spans="1:5" x14ac:dyDescent="0.45">
      <c r="A6" t="s">
        <v>31</v>
      </c>
      <c r="B6" s="6">
        <v>0.2</v>
      </c>
      <c r="D6" t="s">
        <v>12</v>
      </c>
      <c r="E6" s="6">
        <v>0.16666666666666666</v>
      </c>
    </row>
    <row r="7" spans="1:5" x14ac:dyDescent="0.45">
      <c r="A7" t="s">
        <v>142</v>
      </c>
      <c r="B7" s="6">
        <v>0.1</v>
      </c>
    </row>
    <row r="8" spans="1:5" x14ac:dyDescent="0.45">
      <c r="A8" t="s">
        <v>140</v>
      </c>
      <c r="B8" s="6">
        <v>0.1</v>
      </c>
    </row>
    <row r="9" spans="1:5" x14ac:dyDescent="0.45">
      <c r="A9" t="s">
        <v>114</v>
      </c>
      <c r="B9" s="6">
        <v>0.1</v>
      </c>
    </row>
    <row r="10" spans="1:5" x14ac:dyDescent="0.45">
      <c r="A10" t="s">
        <v>141</v>
      </c>
      <c r="B10" s="6">
        <v>0.3</v>
      </c>
    </row>
    <row r="11" spans="1:5" x14ac:dyDescent="0.45">
      <c r="A11" t="s">
        <v>143</v>
      </c>
      <c r="B11" s="6">
        <v>0.1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MainTable</vt:lpstr>
      <vt:lpstr>ComplexityLvChosenParticipant</vt:lpstr>
      <vt:lpstr>Complex Perception per Lv</vt:lpstr>
      <vt:lpstr>Complex Perception per Pattern</vt:lpstr>
      <vt:lpstr>ComplexLvChosen</vt:lpstr>
      <vt:lpstr>ProbabilityGraph</vt:lpstr>
      <vt:lpstr>SurveyTable</vt:lpstr>
      <vt:lpstr>Survey Graphs</vt:lpstr>
      <vt:lpstr>'Complex Perception per Lv'!Table1_results</vt:lpstr>
      <vt:lpstr>'Complex Perception per Pattern'!Table1_results</vt:lpstr>
      <vt:lpstr>ComplexLvChosen!Table1_results</vt:lpstr>
      <vt:lpstr>Table1_results</vt:lpstr>
      <vt:lpstr>'Complex Perception per Lv'!Table1Results</vt:lpstr>
      <vt:lpstr>'Complex Perception per Pattern'!Table1Results</vt:lpstr>
      <vt:lpstr>ComplexLvChosen!Table1Results</vt:lpstr>
      <vt:lpstr>Table1Results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JARRIN</dc:creator>
  <cp:lastModifiedBy>FABIAN JARRIN</cp:lastModifiedBy>
  <cp:lastPrinted>2023-06-29T08:00:54Z</cp:lastPrinted>
  <dcterms:created xsi:type="dcterms:W3CDTF">2023-06-01T09:03:54Z</dcterms:created>
  <dcterms:modified xsi:type="dcterms:W3CDTF">2023-10-19T11:11:47Z</dcterms:modified>
</cp:coreProperties>
</file>